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C:\Users\DelceaRa\Desktop\website-content review\"/>
    </mc:Choice>
  </mc:AlternateContent>
  <xr:revisionPtr revIDLastSave="0" documentId="8_{20619155-660E-4BEB-BC94-64A1AEAB2270}" xr6:coauthVersionLast="47" xr6:coauthVersionMax="47" xr10:uidLastSave="{00000000-0000-0000-0000-000000000000}"/>
  <bookViews>
    <workbookView xWindow="14775" yWindow="4035" windowWidth="14025" windowHeight="12735" activeTab="2" xr2:uid="{00000000-000D-0000-FFFF-FFFF00000000}"/>
  </bookViews>
  <sheets>
    <sheet name="Comparison" sheetId="21" r:id="rId1"/>
    <sheet name="Historical and estimated pg" sheetId="1" r:id="rId2"/>
    <sheet name="Country insurance scheme" sheetId="6" r:id="rId3"/>
    <sheet name="IE losses" sheetId="24" r:id="rId4"/>
    <sheet name="LU losses" sheetId="19" r:id="rId5"/>
    <sheet name="LI losses" sheetId="18" r:id="rId6"/>
    <sheet name="IS losses" sheetId="17" r:id="rId7"/>
    <sheet name="SE losses" sheetId="16" r:id="rId8"/>
    <sheet name="BE losses" sheetId="15" r:id="rId9"/>
    <sheet name="MT losses" sheetId="14" r:id="rId10"/>
    <sheet name="FI losses" sheetId="13" r:id="rId11"/>
    <sheet name="CZ losses" sheetId="11" r:id="rId12"/>
    <sheet name="Spain CCS losses" sheetId="2" r:id="rId13"/>
    <sheet name="Norway NNP losses" sheetId="7" r:id="rId14"/>
    <sheet name="Insurance penetration" sheetId="8" r:id="rId15"/>
    <sheet name="Risk" sheetId="10" r:id="rId16"/>
    <sheet name="limit ded" sheetId="9" r:id="rId17"/>
    <sheet name="GDP" sheetId="3" r:id="rId18"/>
    <sheet name="Graph" sheetId="23" r:id="rId19"/>
  </sheets>
  <definedNames>
    <definedName name="_xlnm._FilterDatabase" localSheetId="0" hidden="1">Comparison!#REF!</definedName>
    <definedName name="_xlnm._FilterDatabase" localSheetId="2" hidden="1">'Country insurance scheme'!$A$1:$T$601</definedName>
    <definedName name="_xlnm._FilterDatabase" localSheetId="10" hidden="1">'FI losses'!$A$1:$E$3</definedName>
    <definedName name="_xlnm._FilterDatabase" localSheetId="18" hidden="1">Graph!$A$1:$D$156</definedName>
    <definedName name="_xlnm._FilterDatabase" localSheetId="1" hidden="1">'Historical and estimated pg'!$A$1:$V$311</definedName>
    <definedName name="_xlnm._FilterDatabase" localSheetId="14" hidden="1">'Insurance penetration'!$B$1:$N$313</definedName>
    <definedName name="_xlnm._FilterDatabase" localSheetId="16" hidden="1">'limit ded'!$A$1:$R$301</definedName>
    <definedName name="_xlnm._FilterDatabase" localSheetId="15" hidden="1">Risk!$A$1:$F$156</definedName>
  </definedNames>
  <calcPr calcId="191029"/>
  <pivotCaches>
    <pivotCache cacheId="0" r:id="rId20"/>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9" i="2" l="1"/>
  <c r="B8" i="2"/>
  <c r="B7" i="2"/>
  <c r="B6" i="2"/>
  <c r="J2" i="1"/>
  <c r="N157" i="1"/>
  <c r="O158" i="1"/>
  <c r="O159" i="1"/>
  <c r="O160" i="1"/>
  <c r="O161" i="1"/>
  <c r="O162" i="1"/>
  <c r="O163" i="1"/>
  <c r="O164" i="1"/>
  <c r="O165" i="1"/>
  <c r="O166" i="1"/>
  <c r="O167" i="1"/>
  <c r="O168" i="1"/>
  <c r="O169" i="1"/>
  <c r="O170" i="1"/>
  <c r="O171" i="1"/>
  <c r="O172" i="1"/>
  <c r="O173" i="1"/>
  <c r="O174" i="1"/>
  <c r="O175" i="1"/>
  <c r="O176" i="1"/>
  <c r="O177" i="1"/>
  <c r="O178" i="1"/>
  <c r="O179" i="1"/>
  <c r="O180" i="1"/>
  <c r="O181" i="1"/>
  <c r="O182" i="1"/>
  <c r="O183" i="1"/>
  <c r="O184" i="1"/>
  <c r="O185" i="1"/>
  <c r="O186" i="1"/>
  <c r="O187" i="1"/>
  <c r="O188" i="1"/>
  <c r="O189" i="1"/>
  <c r="O190" i="1"/>
  <c r="O191" i="1"/>
  <c r="O192" i="1"/>
  <c r="O193" i="1"/>
  <c r="O194" i="1"/>
  <c r="O195" i="1"/>
  <c r="O196" i="1"/>
  <c r="O197" i="1"/>
  <c r="O198" i="1"/>
  <c r="O199" i="1"/>
  <c r="O200" i="1"/>
  <c r="O201" i="1"/>
  <c r="O202" i="1"/>
  <c r="O203" i="1"/>
  <c r="O204" i="1"/>
  <c r="O205" i="1"/>
  <c r="O206" i="1"/>
  <c r="O207" i="1"/>
  <c r="O208" i="1"/>
  <c r="O209" i="1"/>
  <c r="O210" i="1"/>
  <c r="O211" i="1"/>
  <c r="O212" i="1"/>
  <c r="O213" i="1"/>
  <c r="O214" i="1"/>
  <c r="O215" i="1"/>
  <c r="O216" i="1"/>
  <c r="O217" i="1"/>
  <c r="O218" i="1"/>
  <c r="O219" i="1"/>
  <c r="O220" i="1"/>
  <c r="O221" i="1"/>
  <c r="O222" i="1"/>
  <c r="O223" i="1"/>
  <c r="O224" i="1"/>
  <c r="O225" i="1"/>
  <c r="O226" i="1"/>
  <c r="O227" i="1"/>
  <c r="O228" i="1"/>
  <c r="O229" i="1"/>
  <c r="O230" i="1"/>
  <c r="O231" i="1"/>
  <c r="O232" i="1"/>
  <c r="O233" i="1"/>
  <c r="O234" i="1"/>
  <c r="O235" i="1"/>
  <c r="O236" i="1"/>
  <c r="O237" i="1"/>
  <c r="O238" i="1"/>
  <c r="O239" i="1"/>
  <c r="O240" i="1"/>
  <c r="O241" i="1"/>
  <c r="O242" i="1"/>
  <c r="O243" i="1"/>
  <c r="O244" i="1"/>
  <c r="O245" i="1"/>
  <c r="O246" i="1"/>
  <c r="O247" i="1"/>
  <c r="O248" i="1"/>
  <c r="O249" i="1"/>
  <c r="O250" i="1"/>
  <c r="O251" i="1"/>
  <c r="O252" i="1"/>
  <c r="O253" i="1"/>
  <c r="O254" i="1"/>
  <c r="O255" i="1"/>
  <c r="O256" i="1"/>
  <c r="O257" i="1"/>
  <c r="O258" i="1"/>
  <c r="O259" i="1"/>
  <c r="O260" i="1"/>
  <c r="O261" i="1"/>
  <c r="O262" i="1"/>
  <c r="O263" i="1"/>
  <c r="O264" i="1"/>
  <c r="O265" i="1"/>
  <c r="O266" i="1"/>
  <c r="O267" i="1"/>
  <c r="O268" i="1"/>
  <c r="O269" i="1"/>
  <c r="O270" i="1"/>
  <c r="O271" i="1"/>
  <c r="O272" i="1"/>
  <c r="O273" i="1"/>
  <c r="O274" i="1"/>
  <c r="O275" i="1"/>
  <c r="O276" i="1"/>
  <c r="O277" i="1"/>
  <c r="O278" i="1"/>
  <c r="O279" i="1"/>
  <c r="O280" i="1"/>
  <c r="O281" i="1"/>
  <c r="O282" i="1"/>
  <c r="O283" i="1"/>
  <c r="O284" i="1"/>
  <c r="O285" i="1"/>
  <c r="O286" i="1"/>
  <c r="O287" i="1"/>
  <c r="O288" i="1"/>
  <c r="O289" i="1"/>
  <c r="O290" i="1"/>
  <c r="O291" i="1"/>
  <c r="O292" i="1"/>
  <c r="O293" i="1"/>
  <c r="O294" i="1"/>
  <c r="O295" i="1"/>
  <c r="O296" i="1"/>
  <c r="O297" i="1"/>
  <c r="O298" i="1"/>
  <c r="O299" i="1"/>
  <c r="O300" i="1"/>
  <c r="O301" i="1"/>
  <c r="O302" i="1"/>
  <c r="O303" i="1"/>
  <c r="O304" i="1"/>
  <c r="O305" i="1"/>
  <c r="O306" i="1"/>
  <c r="O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5" i="1"/>
  <c r="N256" i="1"/>
  <c r="N257" i="1"/>
  <c r="N258" i="1"/>
  <c r="N259" i="1"/>
  <c r="N260" i="1"/>
  <c r="N261" i="1"/>
  <c r="N262" i="1"/>
  <c r="N263" i="1"/>
  <c r="N264" i="1"/>
  <c r="N265" i="1"/>
  <c r="N266" i="1"/>
  <c r="N267" i="1"/>
  <c r="N268" i="1"/>
  <c r="N269" i="1"/>
  <c r="N270" i="1"/>
  <c r="N271" i="1"/>
  <c r="N272" i="1"/>
  <c r="N273" i="1"/>
  <c r="N274" i="1"/>
  <c r="N275" i="1"/>
  <c r="N276" i="1"/>
  <c r="N277" i="1"/>
  <c r="N278" i="1"/>
  <c r="N279" i="1"/>
  <c r="N280" i="1"/>
  <c r="N281" i="1"/>
  <c r="N282" i="1"/>
  <c r="N283" i="1"/>
  <c r="N284" i="1"/>
  <c r="N285" i="1"/>
  <c r="N286" i="1"/>
  <c r="N287" i="1"/>
  <c r="N288" i="1"/>
  <c r="N289" i="1"/>
  <c r="N290" i="1"/>
  <c r="N291" i="1"/>
  <c r="N292" i="1"/>
  <c r="N293" i="1"/>
  <c r="N294" i="1"/>
  <c r="N295" i="1"/>
  <c r="N296" i="1"/>
  <c r="N297" i="1"/>
  <c r="N298" i="1"/>
  <c r="N299" i="1"/>
  <c r="N300" i="1"/>
  <c r="N301" i="1"/>
  <c r="N302" i="1"/>
  <c r="N303" i="1"/>
  <c r="N304" i="1"/>
  <c r="N305" i="1"/>
  <c r="N306" i="1"/>
  <c r="M2" i="1"/>
  <c r="K13" i="3"/>
  <c r="K14" i="3"/>
  <c r="K15" i="3"/>
  <c r="K16" i="3"/>
  <c r="K17" i="3"/>
  <c r="K18" i="3"/>
  <c r="K19" i="3"/>
  <c r="K20" i="3"/>
  <c r="K21" i="3"/>
  <c r="K22" i="3"/>
  <c r="K23" i="3"/>
  <c r="K24" i="3"/>
  <c r="K25" i="3"/>
  <c r="K26" i="3"/>
  <c r="K27" i="3"/>
  <c r="K28" i="3"/>
  <c r="K29" i="3"/>
  <c r="K30" i="3"/>
  <c r="K31" i="3"/>
  <c r="K32" i="3"/>
  <c r="K33" i="3"/>
  <c r="K34" i="3"/>
  <c r="K35" i="3"/>
  <c r="K36" i="3"/>
  <c r="K37" i="3"/>
  <c r="K38" i="3"/>
  <c r="K39" i="3"/>
  <c r="K40" i="3"/>
  <c r="K41" i="3"/>
  <c r="K42" i="3"/>
  <c r="K12" i="3"/>
  <c r="F42" i="3"/>
  <c r="Q2" i="8"/>
  <c r="Q1" i="8"/>
  <c r="N159" i="8"/>
  <c r="N160" i="8"/>
  <c r="N161" i="8"/>
  <c r="N162" i="8"/>
  <c r="N163" i="8"/>
  <c r="N164" i="8"/>
  <c r="N165" i="8"/>
  <c r="N166" i="8"/>
  <c r="N167" i="8"/>
  <c r="N168" i="8"/>
  <c r="N169" i="8"/>
  <c r="N170" i="8"/>
  <c r="N171" i="8"/>
  <c r="N172" i="8"/>
  <c r="N173" i="8"/>
  <c r="N174" i="8"/>
  <c r="N175" i="8"/>
  <c r="N176" i="8"/>
  <c r="N177" i="8"/>
  <c r="N178" i="8"/>
  <c r="N179" i="8"/>
  <c r="N180" i="8"/>
  <c r="N181" i="8"/>
  <c r="N182" i="8"/>
  <c r="N183" i="8"/>
  <c r="N184" i="8"/>
  <c r="N185" i="8"/>
  <c r="N186" i="8"/>
  <c r="N187" i="8"/>
  <c r="N188" i="8"/>
  <c r="N189" i="8"/>
  <c r="N190" i="8"/>
  <c r="N191" i="8"/>
  <c r="N192" i="8"/>
  <c r="N193" i="8"/>
  <c r="N194" i="8"/>
  <c r="N195" i="8"/>
  <c r="N196" i="8"/>
  <c r="N197" i="8"/>
  <c r="N198" i="8"/>
  <c r="N199" i="8"/>
  <c r="N200" i="8"/>
  <c r="N201" i="8"/>
  <c r="N202" i="8"/>
  <c r="N203" i="8"/>
  <c r="N204" i="8"/>
  <c r="N205" i="8"/>
  <c r="N206" i="8"/>
  <c r="N207" i="8"/>
  <c r="N208" i="8"/>
  <c r="N209" i="8"/>
  <c r="N210" i="8"/>
  <c r="N211" i="8"/>
  <c r="N212" i="8"/>
  <c r="N213" i="8"/>
  <c r="N214" i="8"/>
  <c r="N215" i="8"/>
  <c r="N216" i="8"/>
  <c r="N217" i="8"/>
  <c r="N218" i="8"/>
  <c r="N219" i="8"/>
  <c r="N220" i="8"/>
  <c r="N221" i="8"/>
  <c r="N222" i="8"/>
  <c r="N223" i="8"/>
  <c r="N224" i="8"/>
  <c r="N225" i="8"/>
  <c r="N226" i="8"/>
  <c r="N227" i="8"/>
  <c r="N228" i="8"/>
  <c r="N229" i="8"/>
  <c r="N230" i="8"/>
  <c r="N231" i="8"/>
  <c r="N232" i="8"/>
  <c r="N233" i="8"/>
  <c r="N234" i="8"/>
  <c r="N235" i="8"/>
  <c r="N236" i="8"/>
  <c r="N237" i="8"/>
  <c r="N238" i="8"/>
  <c r="N239" i="8"/>
  <c r="N240" i="8"/>
  <c r="N241" i="8"/>
  <c r="N242" i="8"/>
  <c r="N243" i="8"/>
  <c r="N244" i="8"/>
  <c r="N245" i="8"/>
  <c r="N246" i="8"/>
  <c r="N247" i="8"/>
  <c r="N249" i="8"/>
  <c r="N250" i="8"/>
  <c r="N251" i="8"/>
  <c r="N253" i="8"/>
  <c r="N254" i="8"/>
  <c r="N255" i="8"/>
  <c r="N256" i="8"/>
  <c r="N257" i="8"/>
  <c r="N258" i="8"/>
  <c r="N259" i="8"/>
  <c r="N261" i="8"/>
  <c r="N262" i="8"/>
  <c r="N263" i="8"/>
  <c r="N265" i="8"/>
  <c r="N266" i="8"/>
  <c r="N267" i="8"/>
  <c r="N268" i="8"/>
  <c r="N269" i="8"/>
  <c r="N270" i="8"/>
  <c r="N271" i="8"/>
  <c r="N272" i="8"/>
  <c r="N274" i="8"/>
  <c r="N276" i="8"/>
  <c r="N277" i="8"/>
  <c r="N278" i="8"/>
  <c r="N279" i="8"/>
  <c r="N280" i="8"/>
  <c r="N281" i="8"/>
  <c r="N282" i="8"/>
  <c r="N283" i="8"/>
  <c r="N284" i="8"/>
  <c r="N285" i="8"/>
  <c r="N287" i="8"/>
  <c r="N288" i="8"/>
  <c r="N289" i="8"/>
  <c r="N290" i="8"/>
  <c r="N291" i="8"/>
  <c r="N292" i="8"/>
  <c r="N293" i="8"/>
  <c r="N294" i="8"/>
  <c r="N295" i="8"/>
  <c r="N296" i="8"/>
  <c r="N297" i="8"/>
  <c r="N298" i="8"/>
  <c r="N299" i="8"/>
  <c r="N300" i="8"/>
  <c r="N301" i="8"/>
  <c r="N302" i="8"/>
  <c r="N303" i="8"/>
  <c r="N304" i="8"/>
  <c r="N305" i="8"/>
  <c r="N306" i="8"/>
  <c r="N307" i="8"/>
  <c r="N308" i="8"/>
  <c r="N158" i="8"/>
  <c r="B158" i="8"/>
  <c r="B159" i="8"/>
  <c r="B160" i="8"/>
  <c r="B161" i="8"/>
  <c r="B162" i="8"/>
  <c r="B163" i="8"/>
  <c r="B164" i="8"/>
  <c r="B165" i="8"/>
  <c r="B166" i="8"/>
  <c r="B167" i="8"/>
  <c r="B168" i="8"/>
  <c r="B169" i="8"/>
  <c r="B170" i="8"/>
  <c r="B171" i="8"/>
  <c r="B172" i="8"/>
  <c r="B173" i="8"/>
  <c r="B174" i="8"/>
  <c r="B175" i="8"/>
  <c r="B176" i="8"/>
  <c r="B177" i="8"/>
  <c r="B178" i="8"/>
  <c r="B179" i="8"/>
  <c r="B180" i="8"/>
  <c r="B181" i="8"/>
  <c r="B182" i="8"/>
  <c r="B183" i="8"/>
  <c r="B184" i="8"/>
  <c r="B185" i="8"/>
  <c r="B186" i="8"/>
  <c r="B187" i="8"/>
  <c r="B188" i="8"/>
  <c r="B189" i="8"/>
  <c r="B190" i="8"/>
  <c r="B191" i="8"/>
  <c r="B192" i="8"/>
  <c r="B193" i="8"/>
  <c r="B194" i="8"/>
  <c r="B195" i="8"/>
  <c r="B196" i="8"/>
  <c r="B197" i="8"/>
  <c r="B198" i="8"/>
  <c r="B199" i="8"/>
  <c r="B200" i="8"/>
  <c r="B201" i="8"/>
  <c r="B202" i="8"/>
  <c r="B203" i="8"/>
  <c r="B204" i="8"/>
  <c r="B205" i="8"/>
  <c r="B206" i="8"/>
  <c r="B207" i="8"/>
  <c r="B208" i="8"/>
  <c r="B209" i="8"/>
  <c r="B210" i="8"/>
  <c r="B211" i="8"/>
  <c r="B212" i="8"/>
  <c r="B213" i="8"/>
  <c r="B214" i="8"/>
  <c r="B215" i="8"/>
  <c r="B216" i="8"/>
  <c r="B217" i="8"/>
  <c r="B218" i="8"/>
  <c r="B219" i="8"/>
  <c r="B220" i="8"/>
  <c r="B221" i="8"/>
  <c r="B222" i="8"/>
  <c r="B223" i="8"/>
  <c r="B224" i="8"/>
  <c r="B225" i="8"/>
  <c r="B226" i="8"/>
  <c r="B227" i="8"/>
  <c r="B228" i="8"/>
  <c r="B229" i="8"/>
  <c r="B230" i="8"/>
  <c r="B231" i="8"/>
  <c r="B232" i="8"/>
  <c r="B233" i="8"/>
  <c r="B234" i="8"/>
  <c r="B235" i="8"/>
  <c r="B236" i="8"/>
  <c r="B237" i="8"/>
  <c r="B238" i="8"/>
  <c r="B239" i="8"/>
  <c r="B240" i="8"/>
  <c r="B241" i="8"/>
  <c r="B242" i="8"/>
  <c r="B243" i="8"/>
  <c r="B244" i="8"/>
  <c r="B245" i="8"/>
  <c r="B246" i="8"/>
  <c r="B247" i="8"/>
  <c r="B248" i="8"/>
  <c r="B249" i="8"/>
  <c r="B250" i="8"/>
  <c r="B251" i="8"/>
  <c r="B252" i="8"/>
  <c r="B253" i="8"/>
  <c r="B254" i="8"/>
  <c r="B255" i="8"/>
  <c r="B256" i="8"/>
  <c r="B257" i="8"/>
  <c r="B258" i="8"/>
  <c r="B259" i="8"/>
  <c r="B260" i="8"/>
  <c r="B261" i="8"/>
  <c r="B262" i="8"/>
  <c r="B263" i="8"/>
  <c r="B264" i="8"/>
  <c r="B265" i="8"/>
  <c r="B266" i="8"/>
  <c r="B267" i="8"/>
  <c r="B268" i="8"/>
  <c r="B269" i="8"/>
  <c r="B270" i="8"/>
  <c r="B271" i="8"/>
  <c r="B272" i="8"/>
  <c r="B273" i="8"/>
  <c r="B274" i="8"/>
  <c r="B275" i="8"/>
  <c r="B276" i="8"/>
  <c r="B277" i="8"/>
  <c r="B278" i="8"/>
  <c r="B279" i="8"/>
  <c r="B280" i="8"/>
  <c r="B281" i="8"/>
  <c r="B282" i="8"/>
  <c r="B283" i="8"/>
  <c r="B284" i="8"/>
  <c r="B285" i="8"/>
  <c r="B286" i="8"/>
  <c r="B287" i="8"/>
  <c r="B288" i="8"/>
  <c r="B289" i="8"/>
  <c r="B290" i="8"/>
  <c r="B291" i="8"/>
  <c r="B292" i="8"/>
  <c r="B293" i="8"/>
  <c r="B294" i="8"/>
  <c r="B295" i="8"/>
  <c r="B296" i="8"/>
  <c r="B297" i="8"/>
  <c r="B298" i="8"/>
  <c r="B299" i="8"/>
  <c r="B300" i="8"/>
  <c r="B301" i="8"/>
  <c r="B302" i="8"/>
  <c r="B303" i="8"/>
  <c r="B304" i="8"/>
  <c r="B305" i="8"/>
  <c r="B306" i="8"/>
  <c r="B307" i="8"/>
  <c r="B308" i="8"/>
  <c r="B309" i="8"/>
  <c r="B310" i="8"/>
  <c r="B311" i="8"/>
  <c r="B312" i="8"/>
  <c r="B313" i="8"/>
  <c r="B601" i="6"/>
  <c r="B600" i="6"/>
  <c r="S600" i="6" s="1"/>
  <c r="B599" i="6"/>
  <c r="B598" i="6"/>
  <c r="S598" i="6" s="1"/>
  <c r="B597" i="6"/>
  <c r="S597" i="6" s="1"/>
  <c r="B596" i="6"/>
  <c r="S596" i="6" s="1"/>
  <c r="B595" i="6"/>
  <c r="S595" i="6" s="1"/>
  <c r="B594" i="6"/>
  <c r="S594" i="6" s="1"/>
  <c r="B593" i="6"/>
  <c r="S593" i="6" s="1"/>
  <c r="B592" i="6"/>
  <c r="S592" i="6" s="1"/>
  <c r="B591" i="6"/>
  <c r="S591" i="6" s="1"/>
  <c r="B590" i="6"/>
  <c r="S590" i="6" s="1"/>
  <c r="B589" i="6"/>
  <c r="S589" i="6" s="1"/>
  <c r="B588" i="6"/>
  <c r="S588" i="6" s="1"/>
  <c r="B587" i="6"/>
  <c r="B586" i="6"/>
  <c r="S586" i="6" s="1"/>
  <c r="B585" i="6"/>
  <c r="S585" i="6" s="1"/>
  <c r="B584" i="6"/>
  <c r="S584" i="6" s="1"/>
  <c r="B583" i="6"/>
  <c r="B582" i="6"/>
  <c r="S582" i="6" s="1"/>
  <c r="B581" i="6"/>
  <c r="S581" i="6" s="1"/>
  <c r="B580" i="6"/>
  <c r="S580" i="6" s="1"/>
  <c r="B579" i="6"/>
  <c r="S579" i="6" s="1"/>
  <c r="B578" i="6"/>
  <c r="S578" i="6" s="1"/>
  <c r="B577" i="6"/>
  <c r="S577" i="6" s="1"/>
  <c r="B576" i="6"/>
  <c r="S576" i="6" s="1"/>
  <c r="B575" i="6"/>
  <c r="S575" i="6" s="1"/>
  <c r="B574" i="6"/>
  <c r="S574" i="6" s="1"/>
  <c r="B573" i="6"/>
  <c r="S573" i="6" s="1"/>
  <c r="B572" i="6"/>
  <c r="S572" i="6" s="1"/>
  <c r="B571" i="6"/>
  <c r="B570" i="6"/>
  <c r="S570" i="6" s="1"/>
  <c r="B569" i="6"/>
  <c r="S569" i="6" s="1"/>
  <c r="B568" i="6"/>
  <c r="B567" i="6"/>
  <c r="B566" i="6"/>
  <c r="Q566" i="6" s="1"/>
  <c r="B565" i="6"/>
  <c r="S565" i="6" s="1"/>
  <c r="B564" i="6"/>
  <c r="Q564" i="6" s="1"/>
  <c r="B563" i="6"/>
  <c r="S563" i="6" s="1"/>
  <c r="B562" i="6"/>
  <c r="B561" i="6"/>
  <c r="S561" i="6" s="1"/>
  <c r="B560" i="6"/>
  <c r="Q560" i="6" s="1"/>
  <c r="B559" i="6"/>
  <c r="S559" i="6" s="1"/>
  <c r="B558" i="6"/>
  <c r="B557" i="6"/>
  <c r="S557" i="6" s="1"/>
  <c r="B556" i="6"/>
  <c r="Q556" i="6" s="1"/>
  <c r="B555" i="6"/>
  <c r="B554" i="6"/>
  <c r="B553" i="6"/>
  <c r="S553" i="6" s="1"/>
  <c r="B552" i="6"/>
  <c r="B551" i="6"/>
  <c r="S551" i="6" s="1"/>
  <c r="B550" i="6"/>
  <c r="Q550" i="6" s="1"/>
  <c r="B549" i="6"/>
  <c r="B548" i="6"/>
  <c r="Q548" i="6" s="1"/>
  <c r="B547" i="6"/>
  <c r="S547" i="6" s="1"/>
  <c r="B546" i="6"/>
  <c r="B545" i="6"/>
  <c r="S545" i="6" s="1"/>
  <c r="B544" i="6"/>
  <c r="Q544" i="6" s="1"/>
  <c r="B543" i="6"/>
  <c r="S543" i="6" s="1"/>
  <c r="B542" i="6"/>
  <c r="B541" i="6"/>
  <c r="S541" i="6" s="1"/>
  <c r="B540" i="6"/>
  <c r="Q540" i="6" s="1"/>
  <c r="B539" i="6"/>
  <c r="B538" i="6"/>
  <c r="B537" i="6"/>
  <c r="S537" i="6" s="1"/>
  <c r="B536" i="6"/>
  <c r="B535" i="6"/>
  <c r="S535" i="6" s="1"/>
  <c r="B534" i="6"/>
  <c r="B533" i="6"/>
  <c r="B532" i="6"/>
  <c r="Q532" i="6" s="1"/>
  <c r="B531" i="6"/>
  <c r="R531" i="6" s="1"/>
  <c r="B530" i="6"/>
  <c r="B529" i="6"/>
  <c r="S529" i="6" s="1"/>
  <c r="B528" i="6"/>
  <c r="Q528" i="6" s="1"/>
  <c r="B527" i="6"/>
  <c r="S527" i="6" s="1"/>
  <c r="B526" i="6"/>
  <c r="B525" i="6"/>
  <c r="S525" i="6" s="1"/>
  <c r="B524" i="6"/>
  <c r="Q524" i="6" s="1"/>
  <c r="B523" i="6"/>
  <c r="B522" i="6"/>
  <c r="B521" i="6"/>
  <c r="S521" i="6" s="1"/>
  <c r="B520" i="6"/>
  <c r="B519" i="6"/>
  <c r="S519" i="6" s="1"/>
  <c r="B518" i="6"/>
  <c r="B517" i="6"/>
  <c r="B516" i="6"/>
  <c r="Q516" i="6" s="1"/>
  <c r="B515" i="6"/>
  <c r="R515" i="6" s="1"/>
  <c r="B514" i="6"/>
  <c r="B513" i="6"/>
  <c r="S513" i="6" s="1"/>
  <c r="B512" i="6"/>
  <c r="Q512" i="6" s="1"/>
  <c r="B511" i="6"/>
  <c r="S511" i="6" s="1"/>
  <c r="B510" i="6"/>
  <c r="B509" i="6"/>
  <c r="S509" i="6" s="1"/>
  <c r="B508" i="6"/>
  <c r="Q508" i="6" s="1"/>
  <c r="B507" i="6"/>
  <c r="B506" i="6"/>
  <c r="Q506" i="6" s="1"/>
  <c r="B505" i="6"/>
  <c r="S505" i="6" s="1"/>
  <c r="B504" i="6"/>
  <c r="B503" i="6"/>
  <c r="S503" i="6" s="1"/>
  <c r="B502" i="6"/>
  <c r="B501" i="6"/>
  <c r="B500" i="6"/>
  <c r="Q500" i="6" s="1"/>
  <c r="B499" i="6"/>
  <c r="R499" i="6" s="1"/>
  <c r="B498" i="6"/>
  <c r="B497" i="6"/>
  <c r="S497" i="6" s="1"/>
  <c r="B496" i="6"/>
  <c r="Q496" i="6" s="1"/>
  <c r="B495" i="6"/>
  <c r="S495" i="6" s="1"/>
  <c r="B494" i="6"/>
  <c r="B493" i="6"/>
  <c r="S493" i="6" s="1"/>
  <c r="B492" i="6"/>
  <c r="Q492" i="6" s="1"/>
  <c r="B491" i="6"/>
  <c r="Q491" i="6" s="1"/>
  <c r="B490" i="6"/>
  <c r="Q490" i="6" s="1"/>
  <c r="B489" i="6"/>
  <c r="S489" i="6" s="1"/>
  <c r="B488" i="6"/>
  <c r="B487" i="6"/>
  <c r="S487" i="6" s="1"/>
  <c r="B486" i="6"/>
  <c r="Q486" i="6" s="1"/>
  <c r="B485" i="6"/>
  <c r="B484" i="6"/>
  <c r="Q484" i="6" s="1"/>
  <c r="B483" i="6"/>
  <c r="S483" i="6" s="1"/>
  <c r="B482" i="6"/>
  <c r="B481" i="6"/>
  <c r="S481" i="6" s="1"/>
  <c r="B480" i="6"/>
  <c r="Q480" i="6" s="1"/>
  <c r="B479" i="6"/>
  <c r="S479" i="6" s="1"/>
  <c r="B478" i="6"/>
  <c r="Q478" i="6" s="1"/>
  <c r="B477" i="6"/>
  <c r="S477" i="6" s="1"/>
  <c r="B476" i="6"/>
  <c r="Q476" i="6" s="1"/>
  <c r="B475" i="6"/>
  <c r="Q475" i="6" s="1"/>
  <c r="B474" i="6"/>
  <c r="Q474" i="6" s="1"/>
  <c r="B473" i="6"/>
  <c r="S473" i="6" s="1"/>
  <c r="B472" i="6"/>
  <c r="B471" i="6"/>
  <c r="S471" i="6" s="1"/>
  <c r="B470" i="6"/>
  <c r="Q470" i="6" s="1"/>
  <c r="B469" i="6"/>
  <c r="B468" i="6"/>
  <c r="Q468" i="6" s="1"/>
  <c r="B467" i="6"/>
  <c r="Q467" i="6" s="1"/>
  <c r="B466" i="6"/>
  <c r="B465" i="6"/>
  <c r="S465" i="6" s="1"/>
  <c r="B464" i="6"/>
  <c r="Q464" i="6" s="1"/>
  <c r="B463" i="6"/>
  <c r="S463" i="6" s="1"/>
  <c r="B462" i="6"/>
  <c r="Q462" i="6" s="1"/>
  <c r="B461" i="6"/>
  <c r="S461" i="6" s="1"/>
  <c r="B460" i="6"/>
  <c r="Q460" i="6" s="1"/>
  <c r="B459" i="6"/>
  <c r="S459" i="6" s="1"/>
  <c r="B458" i="6"/>
  <c r="B457" i="6"/>
  <c r="R457" i="6" s="1"/>
  <c r="B456" i="6"/>
  <c r="Q456" i="6" s="1"/>
  <c r="B455" i="6"/>
  <c r="S455" i="6" s="1"/>
  <c r="B454" i="6"/>
  <c r="Q454" i="6" s="1"/>
  <c r="B453" i="6"/>
  <c r="S453" i="6" s="1"/>
  <c r="B452" i="6"/>
  <c r="Q452" i="6" s="1"/>
  <c r="B451" i="6"/>
  <c r="S451" i="6" s="1"/>
  <c r="B450" i="6"/>
  <c r="B449" i="6"/>
  <c r="S449" i="6" s="1"/>
  <c r="B448" i="6"/>
  <c r="Q448" i="6" s="1"/>
  <c r="B447" i="6"/>
  <c r="S447" i="6" s="1"/>
  <c r="B446" i="6"/>
  <c r="Q446" i="6" s="1"/>
  <c r="B445" i="6"/>
  <c r="S445" i="6" s="1"/>
  <c r="B444" i="6"/>
  <c r="B443" i="6"/>
  <c r="S443" i="6" s="1"/>
  <c r="B442" i="6"/>
  <c r="B441" i="6"/>
  <c r="R441" i="6" s="1"/>
  <c r="B440" i="6"/>
  <c r="Q440" i="6" s="1"/>
  <c r="B439" i="6"/>
  <c r="S439" i="6" s="1"/>
  <c r="B438" i="6"/>
  <c r="B437" i="6"/>
  <c r="S437" i="6" s="1"/>
  <c r="B436" i="6"/>
  <c r="Q436" i="6" s="1"/>
  <c r="B435" i="6"/>
  <c r="S435" i="6" s="1"/>
  <c r="B434" i="6"/>
  <c r="B433" i="6"/>
  <c r="S433" i="6" s="1"/>
  <c r="B432" i="6"/>
  <c r="Q432" i="6" s="1"/>
  <c r="B431" i="6"/>
  <c r="S431" i="6" s="1"/>
  <c r="B430" i="6"/>
  <c r="Q430" i="6" s="1"/>
  <c r="B429" i="6"/>
  <c r="S429" i="6" s="1"/>
  <c r="B428" i="6"/>
  <c r="S428" i="6" s="1"/>
  <c r="B427" i="6"/>
  <c r="S427" i="6" s="1"/>
  <c r="B426" i="6"/>
  <c r="S426" i="6" s="1"/>
  <c r="B425" i="6"/>
  <c r="S425" i="6" s="1"/>
  <c r="B424" i="6"/>
  <c r="R424" i="6" s="1"/>
  <c r="B423" i="6"/>
  <c r="S423" i="6" s="1"/>
  <c r="B422" i="6"/>
  <c r="S422" i="6" s="1"/>
  <c r="B421" i="6"/>
  <c r="S421" i="6" s="1"/>
  <c r="B420" i="6"/>
  <c r="R420" i="6" s="1"/>
  <c r="B419" i="6"/>
  <c r="S419" i="6" s="1"/>
  <c r="B418" i="6"/>
  <c r="S418" i="6" s="1"/>
  <c r="B417" i="6"/>
  <c r="S417" i="6" s="1"/>
  <c r="B416" i="6"/>
  <c r="R416" i="6" s="1"/>
  <c r="B415" i="6"/>
  <c r="S415" i="6" s="1"/>
  <c r="B414" i="6"/>
  <c r="Q414" i="6" s="1"/>
  <c r="B413" i="6"/>
  <c r="S413" i="6" s="1"/>
  <c r="B412" i="6"/>
  <c r="S412" i="6" s="1"/>
  <c r="B411" i="6"/>
  <c r="S411" i="6" s="1"/>
  <c r="B410" i="6"/>
  <c r="S410" i="6" s="1"/>
  <c r="B409" i="6"/>
  <c r="S409" i="6" s="1"/>
  <c r="B408" i="6"/>
  <c r="R408" i="6" s="1"/>
  <c r="B407" i="6"/>
  <c r="S407" i="6" s="1"/>
  <c r="B406" i="6"/>
  <c r="S406" i="6" s="1"/>
  <c r="B405" i="6"/>
  <c r="S405" i="6" s="1"/>
  <c r="B404" i="6"/>
  <c r="S404" i="6" s="1"/>
  <c r="B403" i="6"/>
  <c r="S403" i="6" s="1"/>
  <c r="B402" i="6"/>
  <c r="Q402" i="6" s="1"/>
  <c r="B401" i="6"/>
  <c r="S401" i="6" s="1"/>
  <c r="B400" i="6"/>
  <c r="S400" i="6" s="1"/>
  <c r="B399" i="6"/>
  <c r="S399" i="6" s="1"/>
  <c r="B398" i="6"/>
  <c r="Q398" i="6" s="1"/>
  <c r="B397" i="6"/>
  <c r="S397" i="6" s="1"/>
  <c r="B396" i="6"/>
  <c r="S396" i="6" s="1"/>
  <c r="B395" i="6"/>
  <c r="S395" i="6" s="1"/>
  <c r="B394" i="6"/>
  <c r="R394" i="6" s="1"/>
  <c r="B393" i="6"/>
  <c r="S393" i="6" s="1"/>
  <c r="B392" i="6"/>
  <c r="S392" i="6" s="1"/>
  <c r="B391" i="6"/>
  <c r="S391" i="6" s="1"/>
  <c r="B390" i="6"/>
  <c r="S390" i="6" s="1"/>
  <c r="B389" i="6"/>
  <c r="S389" i="6" s="1"/>
  <c r="B388" i="6"/>
  <c r="S388" i="6" s="1"/>
  <c r="B387" i="6"/>
  <c r="S387" i="6" s="1"/>
  <c r="B386" i="6"/>
  <c r="Q386" i="6" s="1"/>
  <c r="B385" i="6"/>
  <c r="S385" i="6" s="1"/>
  <c r="B384" i="6"/>
  <c r="R384" i="6" s="1"/>
  <c r="B383" i="6"/>
  <c r="S383" i="6" s="1"/>
  <c r="B382" i="6"/>
  <c r="Q382" i="6" s="1"/>
  <c r="B381" i="6"/>
  <c r="S381" i="6" s="1"/>
  <c r="B380" i="6"/>
  <c r="S380" i="6" s="1"/>
  <c r="B379" i="6"/>
  <c r="S379" i="6" s="1"/>
  <c r="B378" i="6"/>
  <c r="S378" i="6" s="1"/>
  <c r="B377" i="6"/>
  <c r="S377" i="6" s="1"/>
  <c r="B376" i="6"/>
  <c r="S376" i="6" s="1"/>
  <c r="B375" i="6"/>
  <c r="S375" i="6" s="1"/>
  <c r="B374" i="6"/>
  <c r="S374" i="6" s="1"/>
  <c r="B373" i="6"/>
  <c r="S373" i="6" s="1"/>
  <c r="B372" i="6"/>
  <c r="S372" i="6" s="1"/>
  <c r="B371" i="6"/>
  <c r="S371" i="6" s="1"/>
  <c r="B370" i="6"/>
  <c r="S370" i="6" s="1"/>
  <c r="B369" i="6"/>
  <c r="S369" i="6" s="1"/>
  <c r="B368" i="6"/>
  <c r="R368" i="6" s="1"/>
  <c r="B367" i="6"/>
  <c r="S367" i="6" s="1"/>
  <c r="B366" i="6"/>
  <c r="Q366" i="6" s="1"/>
  <c r="B365" i="6"/>
  <c r="S365" i="6" s="1"/>
  <c r="B364" i="6"/>
  <c r="S364" i="6" s="1"/>
  <c r="B363" i="6"/>
  <c r="S363" i="6" s="1"/>
  <c r="B362" i="6"/>
  <c r="S362" i="6" s="1"/>
  <c r="B361" i="6"/>
  <c r="S361" i="6" s="1"/>
  <c r="B360" i="6"/>
  <c r="S360" i="6" s="1"/>
  <c r="B359" i="6"/>
  <c r="S359" i="6" s="1"/>
  <c r="B358" i="6"/>
  <c r="R358" i="6" s="1"/>
  <c r="B357" i="6"/>
  <c r="S357" i="6" s="1"/>
  <c r="B356" i="6"/>
  <c r="S356" i="6" s="1"/>
  <c r="B355" i="6"/>
  <c r="S355" i="6" s="1"/>
  <c r="B354" i="6"/>
  <c r="B353" i="6"/>
  <c r="S353" i="6" s="1"/>
  <c r="B352" i="6"/>
  <c r="Q352" i="6" s="1"/>
  <c r="B351" i="6"/>
  <c r="R351" i="6" s="1"/>
  <c r="B350" i="6"/>
  <c r="Q350" i="6" s="1"/>
  <c r="B349" i="6"/>
  <c r="S349" i="6" s="1"/>
  <c r="B348" i="6"/>
  <c r="B347" i="6"/>
  <c r="R347" i="6" s="1"/>
  <c r="B346" i="6"/>
  <c r="Q346" i="6" s="1"/>
  <c r="B345" i="6"/>
  <c r="S345" i="6" s="1"/>
  <c r="B344" i="6"/>
  <c r="Q344" i="6" s="1"/>
  <c r="B343" i="6"/>
  <c r="R343" i="6" s="1"/>
  <c r="B342" i="6"/>
  <c r="Q342" i="6" s="1"/>
  <c r="B341" i="6"/>
  <c r="R341" i="6" s="1"/>
  <c r="B340" i="6"/>
  <c r="B339" i="6"/>
  <c r="B338" i="6"/>
  <c r="R338" i="6" s="1"/>
  <c r="B337" i="6"/>
  <c r="S337" i="6" s="1"/>
  <c r="B336" i="6"/>
  <c r="S336" i="6" s="1"/>
  <c r="B335" i="6"/>
  <c r="R335" i="6" s="1"/>
  <c r="B334" i="6"/>
  <c r="S334" i="6" s="1"/>
  <c r="B333" i="6"/>
  <c r="R333" i="6" s="1"/>
  <c r="B332" i="6"/>
  <c r="R332" i="6" s="1"/>
  <c r="B331" i="6"/>
  <c r="R331" i="6" s="1"/>
  <c r="B330" i="6"/>
  <c r="S330" i="6" s="1"/>
  <c r="B329" i="6"/>
  <c r="R329" i="6" s="1"/>
  <c r="B328" i="6"/>
  <c r="R328" i="6" s="1"/>
  <c r="B327" i="6"/>
  <c r="Q327" i="6" s="1"/>
  <c r="B326" i="6"/>
  <c r="B325" i="6"/>
  <c r="S325" i="6" s="1"/>
  <c r="B324" i="6"/>
  <c r="R324" i="6" s="1"/>
  <c r="B323" i="6"/>
  <c r="R323" i="6" s="1"/>
  <c r="B322" i="6"/>
  <c r="R322" i="6" s="1"/>
  <c r="B321" i="6"/>
  <c r="S321" i="6" s="1"/>
  <c r="B320" i="6"/>
  <c r="R320" i="6" s="1"/>
  <c r="B319" i="6"/>
  <c r="S319" i="6" s="1"/>
  <c r="B318" i="6"/>
  <c r="R318" i="6" s="1"/>
  <c r="B317" i="6"/>
  <c r="S317" i="6" s="1"/>
  <c r="B316" i="6"/>
  <c r="R316" i="6" s="1"/>
  <c r="B315" i="6"/>
  <c r="R315" i="6" s="1"/>
  <c r="B314" i="6"/>
  <c r="R314" i="6" s="1"/>
  <c r="B313" i="6"/>
  <c r="Q313" i="6" s="1"/>
  <c r="B312" i="6"/>
  <c r="B311" i="6"/>
  <c r="S311" i="6" s="1"/>
  <c r="B310" i="6"/>
  <c r="S310" i="6" s="1"/>
  <c r="B309" i="6"/>
  <c r="S309" i="6" s="1"/>
  <c r="B308" i="6"/>
  <c r="R308" i="6" s="1"/>
  <c r="B307" i="6"/>
  <c r="S307" i="6" s="1"/>
  <c r="B306" i="6"/>
  <c r="R306" i="6" s="1"/>
  <c r="B305" i="6"/>
  <c r="S305" i="6" s="1"/>
  <c r="B304" i="6"/>
  <c r="R304" i="6" s="1"/>
  <c r="B303" i="6"/>
  <c r="S303" i="6" s="1"/>
  <c r="B302" i="6"/>
  <c r="M179" i="1"/>
  <c r="M221" i="1"/>
  <c r="H307" i="1"/>
  <c r="O307" i="1" s="1"/>
  <c r="I307" i="1"/>
  <c r="I309" i="1"/>
  <c r="H309" i="1"/>
  <c r="O309" i="1" s="1"/>
  <c r="G310" i="1"/>
  <c r="H310" i="1"/>
  <c r="O310" i="1" s="1"/>
  <c r="I310" i="1"/>
  <c r="F310" i="1"/>
  <c r="N310" i="1" s="1"/>
  <c r="G311" i="1"/>
  <c r="H311" i="1"/>
  <c r="I311" i="1"/>
  <c r="F311" i="1"/>
  <c r="G308" i="1"/>
  <c r="H308" i="1"/>
  <c r="O308" i="1" s="1"/>
  <c r="I308" i="1"/>
  <c r="F308" i="1"/>
  <c r="N308" i="1" s="1"/>
  <c r="K217" i="1"/>
  <c r="K157" i="1"/>
  <c r="M159" i="1"/>
  <c r="M162" i="1"/>
  <c r="M170" i="1"/>
  <c r="M174" i="1"/>
  <c r="M175" i="1"/>
  <c r="M178" i="1"/>
  <c r="M182" i="1"/>
  <c r="M206" i="1"/>
  <c r="M207" i="1"/>
  <c r="M255" i="1"/>
  <c r="M266" i="1"/>
  <c r="M269" i="1"/>
  <c r="M270" i="1"/>
  <c r="K158" i="1"/>
  <c r="K159" i="1"/>
  <c r="K160" i="1"/>
  <c r="K161" i="1"/>
  <c r="K162" i="1"/>
  <c r="K163" i="1"/>
  <c r="K164" i="1"/>
  <c r="K165" i="1"/>
  <c r="K166" i="1"/>
  <c r="K167" i="1"/>
  <c r="K168" i="1"/>
  <c r="K169" i="1"/>
  <c r="K170" i="1"/>
  <c r="K171" i="1"/>
  <c r="K172" i="1"/>
  <c r="K173" i="1"/>
  <c r="K174" i="1"/>
  <c r="K175" i="1"/>
  <c r="K176" i="1"/>
  <c r="K177" i="1"/>
  <c r="K178" i="1"/>
  <c r="K179" i="1"/>
  <c r="K180" i="1"/>
  <c r="K181" i="1"/>
  <c r="K182" i="1"/>
  <c r="K183" i="1"/>
  <c r="K184" i="1"/>
  <c r="K185" i="1"/>
  <c r="K186" i="1"/>
  <c r="K187" i="1"/>
  <c r="K188" i="1"/>
  <c r="K189" i="1"/>
  <c r="K190" i="1"/>
  <c r="K191" i="1"/>
  <c r="K192" i="1"/>
  <c r="K193" i="1"/>
  <c r="K194" i="1"/>
  <c r="K195" i="1"/>
  <c r="K196" i="1"/>
  <c r="K197" i="1"/>
  <c r="K198" i="1"/>
  <c r="K199" i="1"/>
  <c r="K200" i="1"/>
  <c r="K201" i="1"/>
  <c r="K202" i="1"/>
  <c r="K203" i="1"/>
  <c r="K204" i="1"/>
  <c r="K205" i="1"/>
  <c r="K206" i="1"/>
  <c r="K207" i="1"/>
  <c r="K208" i="1"/>
  <c r="K209" i="1"/>
  <c r="K210" i="1"/>
  <c r="K211" i="1"/>
  <c r="K212" i="1"/>
  <c r="K213" i="1"/>
  <c r="K214" i="1"/>
  <c r="K215" i="1"/>
  <c r="K216" i="1"/>
  <c r="K218" i="1"/>
  <c r="K219" i="1"/>
  <c r="K220" i="1"/>
  <c r="K221" i="1"/>
  <c r="K222" i="1"/>
  <c r="K223" i="1"/>
  <c r="K224" i="1"/>
  <c r="K225" i="1"/>
  <c r="K226" i="1"/>
  <c r="K227" i="1"/>
  <c r="K228" i="1"/>
  <c r="K229" i="1"/>
  <c r="K230" i="1"/>
  <c r="K231" i="1"/>
  <c r="K232" i="1"/>
  <c r="K233" i="1"/>
  <c r="K234" i="1"/>
  <c r="K235" i="1"/>
  <c r="K236" i="1"/>
  <c r="K237" i="1"/>
  <c r="K238" i="1"/>
  <c r="K239" i="1"/>
  <c r="K240" i="1"/>
  <c r="K241" i="1"/>
  <c r="K242" i="1"/>
  <c r="K243" i="1"/>
  <c r="K244" i="1"/>
  <c r="K245" i="1"/>
  <c r="K246" i="1"/>
  <c r="K247" i="1"/>
  <c r="K248" i="1"/>
  <c r="K249" i="1"/>
  <c r="K250" i="1"/>
  <c r="K251" i="1"/>
  <c r="K252" i="1"/>
  <c r="K253" i="1"/>
  <c r="K254" i="1"/>
  <c r="K255" i="1"/>
  <c r="K256" i="1"/>
  <c r="K257" i="1"/>
  <c r="K258" i="1"/>
  <c r="K259" i="1"/>
  <c r="K260" i="1"/>
  <c r="K261" i="1"/>
  <c r="K262" i="1"/>
  <c r="K263" i="1"/>
  <c r="K264" i="1"/>
  <c r="K265" i="1"/>
  <c r="K266" i="1"/>
  <c r="K267" i="1"/>
  <c r="K268" i="1"/>
  <c r="K269" i="1"/>
  <c r="K270" i="1"/>
  <c r="K271" i="1"/>
  <c r="K272" i="1"/>
  <c r="K273" i="1"/>
  <c r="K274" i="1"/>
  <c r="K275" i="1"/>
  <c r="K276" i="1"/>
  <c r="K277" i="1"/>
  <c r="K278" i="1"/>
  <c r="K279" i="1"/>
  <c r="K280" i="1"/>
  <c r="K281" i="1"/>
  <c r="K282" i="1"/>
  <c r="K283" i="1"/>
  <c r="K284" i="1"/>
  <c r="K285" i="1"/>
  <c r="K286" i="1"/>
  <c r="K287" i="1"/>
  <c r="K288" i="1"/>
  <c r="K289" i="1"/>
  <c r="K290" i="1"/>
  <c r="K291" i="1"/>
  <c r="K292" i="1"/>
  <c r="K293" i="1"/>
  <c r="K294" i="1"/>
  <c r="K295" i="1"/>
  <c r="K296" i="1"/>
  <c r="K297" i="1"/>
  <c r="K298" i="1"/>
  <c r="K299" i="1"/>
  <c r="K300" i="1"/>
  <c r="K301" i="1"/>
  <c r="K302" i="1"/>
  <c r="K303" i="1"/>
  <c r="K304" i="1"/>
  <c r="K305" i="1"/>
  <c r="K30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217" i="1"/>
  <c r="J218" i="1"/>
  <c r="J219" i="1"/>
  <c r="J220" i="1"/>
  <c r="J221" i="1"/>
  <c r="J222" i="1"/>
  <c r="J223" i="1"/>
  <c r="J224" i="1"/>
  <c r="J225" i="1"/>
  <c r="J226" i="1"/>
  <c r="J227" i="1"/>
  <c r="J228" i="1"/>
  <c r="J229" i="1"/>
  <c r="J230" i="1"/>
  <c r="J231" i="1"/>
  <c r="J232" i="1"/>
  <c r="J233" i="1"/>
  <c r="J234" i="1"/>
  <c r="J235" i="1"/>
  <c r="J236" i="1"/>
  <c r="J237" i="1"/>
  <c r="J238" i="1"/>
  <c r="J239" i="1"/>
  <c r="J240" i="1"/>
  <c r="J241" i="1"/>
  <c r="J242" i="1"/>
  <c r="J243" i="1"/>
  <c r="J244" i="1"/>
  <c r="J245" i="1"/>
  <c r="J246" i="1"/>
  <c r="J247" i="1"/>
  <c r="J248" i="1"/>
  <c r="J249" i="1"/>
  <c r="J250" i="1"/>
  <c r="J251" i="1"/>
  <c r="J252" i="1"/>
  <c r="J253" i="1"/>
  <c r="J254" i="1"/>
  <c r="J255" i="1"/>
  <c r="J256" i="1"/>
  <c r="J257" i="1"/>
  <c r="J258" i="1"/>
  <c r="J259" i="1"/>
  <c r="J260" i="1"/>
  <c r="J261" i="1"/>
  <c r="J262" i="1"/>
  <c r="J263" i="1"/>
  <c r="J264" i="1"/>
  <c r="J265" i="1"/>
  <c r="J266" i="1"/>
  <c r="J267" i="1"/>
  <c r="J268" i="1"/>
  <c r="J269" i="1"/>
  <c r="J270" i="1"/>
  <c r="J271" i="1"/>
  <c r="J272" i="1"/>
  <c r="J273" i="1"/>
  <c r="J274" i="1"/>
  <c r="J275" i="1"/>
  <c r="J276" i="1"/>
  <c r="J277" i="1"/>
  <c r="J278" i="1"/>
  <c r="J279" i="1"/>
  <c r="J280" i="1"/>
  <c r="J281" i="1"/>
  <c r="J282" i="1"/>
  <c r="J283" i="1"/>
  <c r="J284" i="1"/>
  <c r="J285" i="1"/>
  <c r="J286" i="1"/>
  <c r="J287" i="1"/>
  <c r="J288" i="1"/>
  <c r="J289" i="1"/>
  <c r="J290" i="1"/>
  <c r="J291" i="1"/>
  <c r="J292" i="1"/>
  <c r="J293" i="1"/>
  <c r="J294" i="1"/>
  <c r="J295" i="1"/>
  <c r="J296" i="1"/>
  <c r="J297" i="1"/>
  <c r="J298" i="1"/>
  <c r="J299" i="1"/>
  <c r="J300" i="1"/>
  <c r="J301" i="1"/>
  <c r="J302" i="1"/>
  <c r="J303" i="1"/>
  <c r="J304" i="1"/>
  <c r="J305" i="1"/>
  <c r="J306" i="1"/>
  <c r="G309" i="1"/>
  <c r="F309" i="1"/>
  <c r="N309" i="1" s="1"/>
  <c r="Q7" i="8" l="1"/>
  <c r="Q8" i="8"/>
  <c r="Q10" i="8"/>
  <c r="Q9" i="8"/>
  <c r="Q6" i="8"/>
  <c r="S430" i="6"/>
  <c r="R371" i="6"/>
  <c r="R553" i="6"/>
  <c r="S382" i="6"/>
  <c r="R402" i="6"/>
  <c r="Q408" i="6"/>
  <c r="S366" i="6"/>
  <c r="Q387" i="6"/>
  <c r="Q361" i="6"/>
  <c r="Q416" i="6"/>
  <c r="R443" i="6"/>
  <c r="Q457" i="6"/>
  <c r="R589" i="6"/>
  <c r="Q333" i="6"/>
  <c r="Q362" i="6"/>
  <c r="R417" i="6"/>
  <c r="Q545" i="6"/>
  <c r="Q360" i="6"/>
  <c r="Q406" i="6"/>
  <c r="Q418" i="6"/>
  <c r="S313" i="6"/>
  <c r="S320" i="6"/>
  <c r="Q426" i="6"/>
  <c r="R497" i="6"/>
  <c r="R426" i="6"/>
  <c r="Q364" i="6"/>
  <c r="Q369" i="6"/>
  <c r="R382" i="6"/>
  <c r="R545" i="6"/>
  <c r="R559" i="6"/>
  <c r="R313" i="6"/>
  <c r="Q365" i="6"/>
  <c r="R377" i="6"/>
  <c r="R410" i="6"/>
  <c r="R471" i="6"/>
  <c r="R369" i="6"/>
  <c r="S402" i="6"/>
  <c r="R406" i="6"/>
  <c r="S457" i="6"/>
  <c r="R477" i="6"/>
  <c r="Q553" i="6"/>
  <c r="R573" i="6"/>
  <c r="Q319" i="6"/>
  <c r="Q349" i="6"/>
  <c r="Q370" i="6"/>
  <c r="Q380" i="6"/>
  <c r="R390" i="6"/>
  <c r="Q403" i="6"/>
  <c r="R412" i="6"/>
  <c r="Q424" i="6"/>
  <c r="Q428" i="6"/>
  <c r="Q473" i="6"/>
  <c r="R370" i="6"/>
  <c r="R380" i="6"/>
  <c r="R473" i="6"/>
  <c r="Q521" i="6"/>
  <c r="R543" i="6"/>
  <c r="Q304" i="6"/>
  <c r="R349" i="6"/>
  <c r="R403" i="6"/>
  <c r="R362" i="6"/>
  <c r="S386" i="6"/>
  <c r="R435" i="6"/>
  <c r="S315" i="6"/>
  <c r="Q425" i="6"/>
  <c r="Q429" i="6"/>
  <c r="Q377" i="6"/>
  <c r="R409" i="6"/>
  <c r="S358" i="6"/>
  <c r="Q376" i="6"/>
  <c r="Q393" i="6"/>
  <c r="Q419" i="6"/>
  <c r="R366" i="6"/>
  <c r="R386" i="6"/>
  <c r="Q390" i="6"/>
  <c r="R393" i="6"/>
  <c r="R396" i="6"/>
  <c r="Q400" i="6"/>
  <c r="Q410" i="6"/>
  <c r="Q413" i="6"/>
  <c r="Q417" i="6"/>
  <c r="R419" i="6"/>
  <c r="R430" i="6"/>
  <c r="Q435" i="6"/>
  <c r="S467" i="6"/>
  <c r="Q481" i="6"/>
  <c r="R493" i="6"/>
  <c r="R541" i="6"/>
  <c r="R557" i="6"/>
  <c r="Q573" i="6"/>
  <c r="R577" i="6"/>
  <c r="Q589" i="6"/>
  <c r="R595" i="6"/>
  <c r="Q330" i="6"/>
  <c r="Q336" i="6"/>
  <c r="Q347" i="6"/>
  <c r="Q374" i="6"/>
  <c r="Q384" i="6"/>
  <c r="Q394" i="6"/>
  <c r="Q397" i="6"/>
  <c r="Q401" i="6"/>
  <c r="R414" i="6"/>
  <c r="Q441" i="6"/>
  <c r="Q451" i="6"/>
  <c r="Q455" i="6"/>
  <c r="Q459" i="6"/>
  <c r="R463" i="6"/>
  <c r="Q537" i="6"/>
  <c r="R547" i="6"/>
  <c r="R563" i="6"/>
  <c r="Q569" i="6"/>
  <c r="Q585" i="6"/>
  <c r="Q596" i="6"/>
  <c r="R336" i="6"/>
  <c r="R374" i="6"/>
  <c r="R401" i="6"/>
  <c r="S414" i="6"/>
  <c r="R451" i="6"/>
  <c r="R459" i="6"/>
  <c r="R309" i="6"/>
  <c r="R319" i="6"/>
  <c r="Q358" i="6"/>
  <c r="R361" i="6"/>
  <c r="R364" i="6"/>
  <c r="Q368" i="6"/>
  <c r="Q378" i="6"/>
  <c r="Q381" i="6"/>
  <c r="Q385" i="6"/>
  <c r="R387" i="6"/>
  <c r="S394" i="6"/>
  <c r="R398" i="6"/>
  <c r="R418" i="6"/>
  <c r="Q422" i="6"/>
  <c r="R425" i="6"/>
  <c r="R428" i="6"/>
  <c r="R447" i="6"/>
  <c r="R479" i="6"/>
  <c r="R521" i="6"/>
  <c r="R527" i="6"/>
  <c r="R575" i="6"/>
  <c r="Q580" i="6"/>
  <c r="S347" i="6"/>
  <c r="R569" i="6"/>
  <c r="R585" i="6"/>
  <c r="R337" i="6"/>
  <c r="Q371" i="6"/>
  <c r="R378" i="6"/>
  <c r="R385" i="6"/>
  <c r="Q392" i="6"/>
  <c r="S398" i="6"/>
  <c r="Q409" i="6"/>
  <c r="Q412" i="6"/>
  <c r="R422" i="6"/>
  <c r="Q443" i="6"/>
  <c r="Q471" i="6"/>
  <c r="S328" i="6"/>
  <c r="Q396" i="6"/>
  <c r="Q439" i="6"/>
  <c r="R467" i="6"/>
  <c r="Q541" i="6"/>
  <c r="R561" i="6"/>
  <c r="Q577" i="6"/>
  <c r="R325" i="6"/>
  <c r="S332" i="6"/>
  <c r="S351" i="6"/>
  <c r="S308" i="6"/>
  <c r="S420" i="6"/>
  <c r="S304" i="6"/>
  <c r="Q323" i="6"/>
  <c r="Q328" i="6"/>
  <c r="R330" i="6"/>
  <c r="R360" i="6"/>
  <c r="R376" i="6"/>
  <c r="R392" i="6"/>
  <c r="R400" i="6"/>
  <c r="Q309" i="6"/>
  <c r="Q316" i="6"/>
  <c r="Q320" i="6"/>
  <c r="S323" i="6"/>
  <c r="S335" i="6"/>
  <c r="S338" i="6"/>
  <c r="S343" i="6"/>
  <c r="R353" i="6"/>
  <c r="S368" i="6"/>
  <c r="S384" i="6"/>
  <c r="S408" i="6"/>
  <c r="S416" i="6"/>
  <c r="S424" i="6"/>
  <c r="R489" i="6"/>
  <c r="Q493" i="6"/>
  <c r="Q497" i="6"/>
  <c r="R511" i="6"/>
  <c r="R525" i="6"/>
  <c r="R529" i="6"/>
  <c r="Q576" i="6"/>
  <c r="Q593" i="6"/>
  <c r="R593" i="6"/>
  <c r="Q598" i="6"/>
  <c r="S318" i="6"/>
  <c r="Q303" i="6"/>
  <c r="Q308" i="6"/>
  <c r="R310" i="6"/>
  <c r="Q322" i="6"/>
  <c r="S329" i="6"/>
  <c r="S341" i="6"/>
  <c r="Q345" i="6"/>
  <c r="Q356" i="6"/>
  <c r="R367" i="6"/>
  <c r="Q372" i="6"/>
  <c r="R383" i="6"/>
  <c r="Q388" i="6"/>
  <c r="R399" i="6"/>
  <c r="Q404" i="6"/>
  <c r="R415" i="6"/>
  <c r="Q420" i="6"/>
  <c r="R431" i="6"/>
  <c r="R495" i="6"/>
  <c r="Q505" i="6"/>
  <c r="Q509" i="6"/>
  <c r="Q513" i="6"/>
  <c r="R537" i="6"/>
  <c r="Q570" i="6"/>
  <c r="Q574" i="6"/>
  <c r="Q582" i="6"/>
  <c r="Q586" i="6"/>
  <c r="Q590" i="6"/>
  <c r="Q594" i="6"/>
  <c r="Q310" i="6"/>
  <c r="Q329" i="6"/>
  <c r="S322" i="6"/>
  <c r="R345" i="6"/>
  <c r="R356" i="6"/>
  <c r="R372" i="6"/>
  <c r="R388" i="6"/>
  <c r="R404" i="6"/>
  <c r="R505" i="6"/>
  <c r="R509" i="6"/>
  <c r="R513" i="6"/>
  <c r="Q557" i="6"/>
  <c r="Q561" i="6"/>
  <c r="Q578" i="6"/>
  <c r="Q600" i="6"/>
  <c r="Q338" i="6"/>
  <c r="Q353" i="6"/>
  <c r="S441" i="6"/>
  <c r="Q489" i="6"/>
  <c r="Q525" i="6"/>
  <c r="Q529" i="6"/>
  <c r="Q572" i="6"/>
  <c r="R579" i="6"/>
  <c r="Q584" i="6"/>
  <c r="Q588" i="6"/>
  <c r="Q592" i="6"/>
  <c r="Q306" i="6"/>
  <c r="Q318" i="6"/>
  <c r="Q325" i="6"/>
  <c r="Q335" i="6"/>
  <c r="S344" i="6"/>
  <c r="R344" i="6"/>
  <c r="S352" i="6"/>
  <c r="R352" i="6"/>
  <c r="Q367" i="6"/>
  <c r="Q383" i="6"/>
  <c r="Q399" i="6"/>
  <c r="Q415" i="6"/>
  <c r="Q431" i="6"/>
  <c r="S434" i="6"/>
  <c r="R434" i="6"/>
  <c r="Q434" i="6"/>
  <c r="Q447" i="6"/>
  <c r="S450" i="6"/>
  <c r="R450" i="6"/>
  <c r="Q450" i="6"/>
  <c r="Q463" i="6"/>
  <c r="S466" i="6"/>
  <c r="R466" i="6"/>
  <c r="Q466" i="6"/>
  <c r="S470" i="6"/>
  <c r="R470" i="6"/>
  <c r="Q477" i="6"/>
  <c r="S500" i="6"/>
  <c r="R500" i="6"/>
  <c r="S516" i="6"/>
  <c r="R516" i="6"/>
  <c r="S532" i="6"/>
  <c r="R532" i="6"/>
  <c r="S548" i="6"/>
  <c r="R548" i="6"/>
  <c r="S438" i="6"/>
  <c r="R438" i="6"/>
  <c r="S444" i="6"/>
  <c r="R444" i="6"/>
  <c r="S485" i="6"/>
  <c r="R485" i="6"/>
  <c r="Q485" i="6"/>
  <c r="S306" i="6"/>
  <c r="Q311" i="6"/>
  <c r="Q314" i="6"/>
  <c r="S316" i="6"/>
  <c r="Q321" i="6"/>
  <c r="Q331" i="6"/>
  <c r="S333" i="6"/>
  <c r="S342" i="6"/>
  <c r="R342" i="6"/>
  <c r="S350" i="6"/>
  <c r="R350" i="6"/>
  <c r="Q363" i="6"/>
  <c r="R365" i="6"/>
  <c r="Q379" i="6"/>
  <c r="R381" i="6"/>
  <c r="Q395" i="6"/>
  <c r="R397" i="6"/>
  <c r="Q411" i="6"/>
  <c r="R413" i="6"/>
  <c r="Q427" i="6"/>
  <c r="R429" i="6"/>
  <c r="Q438" i="6"/>
  <c r="Q444" i="6"/>
  <c r="S478" i="6"/>
  <c r="R478" i="6"/>
  <c r="R481" i="6"/>
  <c r="S486" i="6"/>
  <c r="R486" i="6"/>
  <c r="S501" i="6"/>
  <c r="R501" i="6"/>
  <c r="Q501" i="6"/>
  <c r="S517" i="6"/>
  <c r="R517" i="6"/>
  <c r="Q517" i="6"/>
  <c r="S533" i="6"/>
  <c r="R533" i="6"/>
  <c r="Q533" i="6"/>
  <c r="S549" i="6"/>
  <c r="R549" i="6"/>
  <c r="Q549" i="6"/>
  <c r="R311" i="6"/>
  <c r="S314" i="6"/>
  <c r="S331" i="6"/>
  <c r="R395" i="6"/>
  <c r="R411" i="6"/>
  <c r="R427" i="6"/>
  <c r="R445" i="6"/>
  <c r="Q445" i="6"/>
  <c r="R461" i="6"/>
  <c r="Q461" i="6"/>
  <c r="S475" i="6"/>
  <c r="R475" i="6"/>
  <c r="S490" i="6"/>
  <c r="R490" i="6"/>
  <c r="S502" i="6"/>
  <c r="R502" i="6"/>
  <c r="Q502" i="6"/>
  <c r="S506" i="6"/>
  <c r="R506" i="6"/>
  <c r="S518" i="6"/>
  <c r="R518" i="6"/>
  <c r="Q518" i="6"/>
  <c r="S522" i="6"/>
  <c r="R522" i="6"/>
  <c r="S534" i="6"/>
  <c r="R534" i="6"/>
  <c r="Q534" i="6"/>
  <c r="S538" i="6"/>
  <c r="R538" i="6"/>
  <c r="S554" i="6"/>
  <c r="R554" i="6"/>
  <c r="S454" i="6"/>
  <c r="R454" i="6"/>
  <c r="R321" i="6"/>
  <c r="Q317" i="6"/>
  <c r="Q359" i="6"/>
  <c r="S442" i="6"/>
  <c r="R442" i="6"/>
  <c r="Q442" i="6"/>
  <c r="S494" i="6"/>
  <c r="R494" i="6"/>
  <c r="Q522" i="6"/>
  <c r="S526" i="6"/>
  <c r="R526" i="6"/>
  <c r="Q538" i="6"/>
  <c r="S542" i="6"/>
  <c r="R542" i="6"/>
  <c r="Q554" i="6"/>
  <c r="S558" i="6"/>
  <c r="R558" i="6"/>
  <c r="S567" i="6"/>
  <c r="Q567" i="6"/>
  <c r="S571" i="6"/>
  <c r="R571" i="6"/>
  <c r="Q571" i="6"/>
  <c r="S583" i="6"/>
  <c r="Q583" i="6"/>
  <c r="S599" i="6"/>
  <c r="R599" i="6"/>
  <c r="Q599" i="6"/>
  <c r="S460" i="6"/>
  <c r="R460" i="6"/>
  <c r="S474" i="6"/>
  <c r="R474" i="6"/>
  <c r="R363" i="6"/>
  <c r="R379" i="6"/>
  <c r="Q307" i="6"/>
  <c r="Q334" i="6"/>
  <c r="S339" i="6"/>
  <c r="R339" i="6"/>
  <c r="S348" i="6"/>
  <c r="R348" i="6"/>
  <c r="Q407" i="6"/>
  <c r="Q423" i="6"/>
  <c r="S458" i="6"/>
  <c r="R458" i="6"/>
  <c r="Q458" i="6"/>
  <c r="S510" i="6"/>
  <c r="R510" i="6"/>
  <c r="Q305" i="6"/>
  <c r="R307" i="6"/>
  <c r="Q315" i="6"/>
  <c r="R317" i="6"/>
  <c r="Q324" i="6"/>
  <c r="S327" i="6"/>
  <c r="Q332" i="6"/>
  <c r="R334" i="6"/>
  <c r="Q339" i="6"/>
  <c r="Q343" i="6"/>
  <c r="Q348" i="6"/>
  <c r="Q351" i="6"/>
  <c r="Q357" i="6"/>
  <c r="R359" i="6"/>
  <c r="Q373" i="6"/>
  <c r="R375" i="6"/>
  <c r="Q389" i="6"/>
  <c r="R391" i="6"/>
  <c r="Q405" i="6"/>
  <c r="R407" i="6"/>
  <c r="Q421" i="6"/>
  <c r="R423" i="6"/>
  <c r="Q433" i="6"/>
  <c r="S436" i="6"/>
  <c r="R436" i="6"/>
  <c r="R439" i="6"/>
  <c r="S446" i="6"/>
  <c r="R446" i="6"/>
  <c r="Q449" i="6"/>
  <c r="S452" i="6"/>
  <c r="R452" i="6"/>
  <c r="R455" i="6"/>
  <c r="S462" i="6"/>
  <c r="R462" i="6"/>
  <c r="Q465" i="6"/>
  <c r="S468" i="6"/>
  <c r="R468" i="6"/>
  <c r="S472" i="6"/>
  <c r="R472" i="6"/>
  <c r="Q472" i="6"/>
  <c r="Q483" i="6"/>
  <c r="Q487" i="6"/>
  <c r="S491" i="6"/>
  <c r="R491" i="6"/>
  <c r="Q494" i="6"/>
  <c r="Q503" i="6"/>
  <c r="S507" i="6"/>
  <c r="R507" i="6"/>
  <c r="Q510" i="6"/>
  <c r="Q519" i="6"/>
  <c r="S523" i="6"/>
  <c r="R523" i="6"/>
  <c r="Q526" i="6"/>
  <c r="Q535" i="6"/>
  <c r="S539" i="6"/>
  <c r="R539" i="6"/>
  <c r="Q542" i="6"/>
  <c r="Q551" i="6"/>
  <c r="S555" i="6"/>
  <c r="R555" i="6"/>
  <c r="Q558" i="6"/>
  <c r="R567" i="6"/>
  <c r="R583" i="6"/>
  <c r="S587" i="6"/>
  <c r="R587" i="6"/>
  <c r="Q587" i="6"/>
  <c r="Q375" i="6"/>
  <c r="Q391" i="6"/>
  <c r="R305" i="6"/>
  <c r="S324" i="6"/>
  <c r="S346" i="6"/>
  <c r="R346" i="6"/>
  <c r="R357" i="6"/>
  <c r="R373" i="6"/>
  <c r="R389" i="6"/>
  <c r="R405" i="6"/>
  <c r="R421" i="6"/>
  <c r="R433" i="6"/>
  <c r="R449" i="6"/>
  <c r="R465" i="6"/>
  <c r="S480" i="6"/>
  <c r="R480" i="6"/>
  <c r="R483" i="6"/>
  <c r="R487" i="6"/>
  <c r="S499" i="6"/>
  <c r="Q499" i="6"/>
  <c r="R503" i="6"/>
  <c r="Q507" i="6"/>
  <c r="S515" i="6"/>
  <c r="Q515" i="6"/>
  <c r="R519" i="6"/>
  <c r="Q523" i="6"/>
  <c r="S531" i="6"/>
  <c r="Q531" i="6"/>
  <c r="R535" i="6"/>
  <c r="Q539" i="6"/>
  <c r="R551" i="6"/>
  <c r="Q555" i="6"/>
  <c r="R437" i="6"/>
  <c r="Q437" i="6"/>
  <c r="R453" i="6"/>
  <c r="Q453" i="6"/>
  <c r="S469" i="6"/>
  <c r="R469" i="6"/>
  <c r="Q469" i="6"/>
  <c r="S484" i="6"/>
  <c r="R484" i="6"/>
  <c r="S488" i="6"/>
  <c r="R488" i="6"/>
  <c r="Q488" i="6"/>
  <c r="S504" i="6"/>
  <c r="R504" i="6"/>
  <c r="Q504" i="6"/>
  <c r="S520" i="6"/>
  <c r="R520" i="6"/>
  <c r="Q520" i="6"/>
  <c r="S536" i="6"/>
  <c r="R536" i="6"/>
  <c r="Q536" i="6"/>
  <c r="S552" i="6"/>
  <c r="R552" i="6"/>
  <c r="Q552" i="6"/>
  <c r="S496" i="6"/>
  <c r="R496" i="6"/>
  <c r="S512" i="6"/>
  <c r="R512" i="6"/>
  <c r="S528" i="6"/>
  <c r="R528" i="6"/>
  <c r="S544" i="6"/>
  <c r="R544" i="6"/>
  <c r="Q547" i="6"/>
  <c r="S560" i="6"/>
  <c r="R560" i="6"/>
  <c r="Q563" i="6"/>
  <c r="Q579" i="6"/>
  <c r="Q595" i="6"/>
  <c r="S564" i="6"/>
  <c r="R564" i="6"/>
  <c r="S568" i="6"/>
  <c r="R568" i="6"/>
  <c r="S482" i="6"/>
  <c r="R482" i="6"/>
  <c r="S498" i="6"/>
  <c r="R498" i="6"/>
  <c r="S514" i="6"/>
  <c r="R514" i="6"/>
  <c r="S530" i="6"/>
  <c r="R530" i="6"/>
  <c r="S546" i="6"/>
  <c r="R546" i="6"/>
  <c r="S562" i="6"/>
  <c r="R562" i="6"/>
  <c r="Q565" i="6"/>
  <c r="Q568" i="6"/>
  <c r="Q581" i="6"/>
  <c r="Q597" i="6"/>
  <c r="S432" i="6"/>
  <c r="R432" i="6"/>
  <c r="S440" i="6"/>
  <c r="R440" i="6"/>
  <c r="S448" i="6"/>
  <c r="R448" i="6"/>
  <c r="S456" i="6"/>
  <c r="R456" i="6"/>
  <c r="S464" i="6"/>
  <c r="R464" i="6"/>
  <c r="S476" i="6"/>
  <c r="R476" i="6"/>
  <c r="Q479" i="6"/>
  <c r="Q482" i="6"/>
  <c r="S492" i="6"/>
  <c r="R492" i="6"/>
  <c r="Q495" i="6"/>
  <c r="Q498" i="6"/>
  <c r="S508" i="6"/>
  <c r="R508" i="6"/>
  <c r="Q511" i="6"/>
  <c r="Q514" i="6"/>
  <c r="S524" i="6"/>
  <c r="R524" i="6"/>
  <c r="Q527" i="6"/>
  <c r="Q530" i="6"/>
  <c r="S540" i="6"/>
  <c r="R540" i="6"/>
  <c r="Q543" i="6"/>
  <c r="Q546" i="6"/>
  <c r="S556" i="6"/>
  <c r="R556" i="6"/>
  <c r="Q559" i="6"/>
  <c r="Q562" i="6"/>
  <c r="R565" i="6"/>
  <c r="Q575" i="6"/>
  <c r="R581" i="6"/>
  <c r="Q591" i="6"/>
  <c r="R597" i="6"/>
  <c r="S601" i="6"/>
  <c r="R601" i="6"/>
  <c r="S550" i="6"/>
  <c r="R550" i="6"/>
  <c r="S566" i="6"/>
  <c r="R566" i="6"/>
  <c r="R591" i="6"/>
  <c r="Q601" i="6"/>
  <c r="R570" i="6"/>
  <c r="R572" i="6"/>
  <c r="R574" i="6"/>
  <c r="R576" i="6"/>
  <c r="R578" i="6"/>
  <c r="R580" i="6"/>
  <c r="R582" i="6"/>
  <c r="R584" i="6"/>
  <c r="R586" i="6"/>
  <c r="R588" i="6"/>
  <c r="R590" i="6"/>
  <c r="R592" i="6"/>
  <c r="R594" i="6"/>
  <c r="R596" i="6"/>
  <c r="R598" i="6"/>
  <c r="R600" i="6"/>
  <c r="K307" i="1"/>
  <c r="K309" i="1"/>
  <c r="J311" i="1"/>
  <c r="K311" i="1"/>
  <c r="J308" i="1"/>
  <c r="K310" i="1"/>
  <c r="K308" i="1"/>
  <c r="J310" i="1"/>
  <c r="L157" i="1"/>
  <c r="L182" i="1"/>
  <c r="L246" i="1"/>
  <c r="L301" i="1"/>
  <c r="L277" i="1"/>
  <c r="L261" i="1"/>
  <c r="L245" i="1"/>
  <c r="L229" i="1"/>
  <c r="L213" i="1"/>
  <c r="L197" i="1"/>
  <c r="L181" i="1"/>
  <c r="L165" i="1"/>
  <c r="L303" i="1"/>
  <c r="L295" i="1"/>
  <c r="L287" i="1"/>
  <c r="L279" i="1"/>
  <c r="L271" i="1"/>
  <c r="L263" i="1"/>
  <c r="L255" i="1"/>
  <c r="L247" i="1"/>
  <c r="L239" i="1"/>
  <c r="L231" i="1"/>
  <c r="L223" i="1"/>
  <c r="L215" i="1"/>
  <c r="L207" i="1"/>
  <c r="L199" i="1"/>
  <c r="L191" i="1"/>
  <c r="L183" i="1"/>
  <c r="L175" i="1"/>
  <c r="L167" i="1"/>
  <c r="L159" i="1"/>
  <c r="L280" i="1"/>
  <c r="L256" i="1"/>
  <c r="L224" i="1"/>
  <c r="L192" i="1"/>
  <c r="L288" i="1"/>
  <c r="L264" i="1"/>
  <c r="L240" i="1"/>
  <c r="L216" i="1"/>
  <c r="L200" i="1"/>
  <c r="L176" i="1"/>
  <c r="L304" i="1"/>
  <c r="L296" i="1"/>
  <c r="L272" i="1"/>
  <c r="L248" i="1"/>
  <c r="L232" i="1"/>
  <c r="L208" i="1"/>
  <c r="L184" i="1"/>
  <c r="L292" i="1"/>
  <c r="L302" i="1"/>
  <c r="L278" i="1"/>
  <c r="L262" i="1"/>
  <c r="L230" i="1"/>
  <c r="L214" i="1"/>
  <c r="L198" i="1"/>
  <c r="L166" i="1"/>
  <c r="L293" i="1"/>
  <c r="L285" i="1"/>
  <c r="L269" i="1"/>
  <c r="L253" i="1"/>
  <c r="L237" i="1"/>
  <c r="L221" i="1"/>
  <c r="L205" i="1"/>
  <c r="L189" i="1"/>
  <c r="L173" i="1"/>
  <c r="L168" i="1"/>
  <c r="L160" i="1"/>
  <c r="L297" i="1"/>
  <c r="L289" i="1"/>
  <c r="L270" i="1"/>
  <c r="L190" i="1"/>
  <c r="M186" i="1"/>
  <c r="L286" i="1"/>
  <c r="L254" i="1"/>
  <c r="L206" i="1"/>
  <c r="L158" i="1"/>
  <c r="L294" i="1"/>
  <c r="L238" i="1"/>
  <c r="L222" i="1"/>
  <c r="L174" i="1"/>
  <c r="L305" i="1"/>
  <c r="L281" i="1"/>
  <c r="L273" i="1"/>
  <c r="L265" i="1"/>
  <c r="L257" i="1"/>
  <c r="L249" i="1"/>
  <c r="L241" i="1"/>
  <c r="L233" i="1"/>
  <c r="L225" i="1"/>
  <c r="L217" i="1"/>
  <c r="L209" i="1"/>
  <c r="L201" i="1"/>
  <c r="L193" i="1"/>
  <c r="L185" i="1"/>
  <c r="L177" i="1"/>
  <c r="L169" i="1"/>
  <c r="L161" i="1"/>
  <c r="L276" i="1"/>
  <c r="L268" i="1"/>
  <c r="L252" i="1"/>
  <c r="L244" i="1"/>
  <c r="L236" i="1"/>
  <c r="L228" i="1"/>
  <c r="L220" i="1"/>
  <c r="L212" i="1"/>
  <c r="L204" i="1"/>
  <c r="L196" i="1"/>
  <c r="L188" i="1"/>
  <c r="L180" i="1"/>
  <c r="L172" i="1"/>
  <c r="L164" i="1"/>
  <c r="L300" i="1"/>
  <c r="L284" i="1"/>
  <c r="L260" i="1"/>
  <c r="L299" i="1"/>
  <c r="L291" i="1"/>
  <c r="L283" i="1"/>
  <c r="L275" i="1"/>
  <c r="L267" i="1"/>
  <c r="L259" i="1"/>
  <c r="L251" i="1"/>
  <c r="L243" i="1"/>
  <c r="L235" i="1"/>
  <c r="L227" i="1"/>
  <c r="L219" i="1"/>
  <c r="L211" i="1"/>
  <c r="L203" i="1"/>
  <c r="L195" i="1"/>
  <c r="L187" i="1"/>
  <c r="L179" i="1"/>
  <c r="L171" i="1"/>
  <c r="L163" i="1"/>
  <c r="J309" i="1"/>
  <c r="L306" i="1"/>
  <c r="L298" i="1"/>
  <c r="L290" i="1"/>
  <c r="L282" i="1"/>
  <c r="L274" i="1"/>
  <c r="L266" i="1"/>
  <c r="L258" i="1"/>
  <c r="L250" i="1"/>
  <c r="L242" i="1"/>
  <c r="L234" i="1"/>
  <c r="L226" i="1"/>
  <c r="L218" i="1"/>
  <c r="L210" i="1"/>
  <c r="L202" i="1"/>
  <c r="L194" i="1"/>
  <c r="L186" i="1"/>
  <c r="L178" i="1"/>
  <c r="L170" i="1"/>
  <c r="L162" i="1"/>
  <c r="G307" i="1"/>
  <c r="F307" i="1"/>
  <c r="N307" i="1" s="1"/>
  <c r="B157" i="1"/>
  <c r="S157" i="1" s="1"/>
  <c r="B158" i="1"/>
  <c r="S158" i="1" s="1"/>
  <c r="B159" i="1"/>
  <c r="S159" i="1" s="1"/>
  <c r="B160" i="1"/>
  <c r="S160" i="1" s="1"/>
  <c r="B161" i="1"/>
  <c r="S161" i="1" s="1"/>
  <c r="B162" i="1"/>
  <c r="S162" i="1" s="1"/>
  <c r="B163" i="1"/>
  <c r="S163" i="1" s="1"/>
  <c r="B164" i="1"/>
  <c r="S164" i="1" s="1"/>
  <c r="B165" i="1"/>
  <c r="S165" i="1" s="1"/>
  <c r="B166" i="1"/>
  <c r="S166" i="1" s="1"/>
  <c r="B167" i="1"/>
  <c r="S167" i="1" s="1"/>
  <c r="B168" i="1"/>
  <c r="S168" i="1" s="1"/>
  <c r="B169" i="1"/>
  <c r="S169" i="1" s="1"/>
  <c r="B170" i="1"/>
  <c r="S170" i="1" s="1"/>
  <c r="B171" i="1"/>
  <c r="S171" i="1" s="1"/>
  <c r="B172" i="1"/>
  <c r="S172" i="1" s="1"/>
  <c r="B173" i="1"/>
  <c r="S173" i="1" s="1"/>
  <c r="B174" i="1"/>
  <c r="S174" i="1" s="1"/>
  <c r="B175" i="1"/>
  <c r="S175" i="1" s="1"/>
  <c r="B176" i="1"/>
  <c r="S176" i="1" s="1"/>
  <c r="B177" i="1"/>
  <c r="S177" i="1" s="1"/>
  <c r="B178" i="1"/>
  <c r="S178" i="1" s="1"/>
  <c r="B179" i="1"/>
  <c r="S179" i="1" s="1"/>
  <c r="B180" i="1"/>
  <c r="S180" i="1" s="1"/>
  <c r="B181" i="1"/>
  <c r="S181" i="1" s="1"/>
  <c r="B182" i="1"/>
  <c r="S182" i="1" s="1"/>
  <c r="B183" i="1"/>
  <c r="S183" i="1" s="1"/>
  <c r="B184" i="1"/>
  <c r="S184" i="1" s="1"/>
  <c r="B185" i="1"/>
  <c r="S185" i="1" s="1"/>
  <c r="B186" i="1"/>
  <c r="S186" i="1" s="1"/>
  <c r="B187" i="1"/>
  <c r="S187" i="1" s="1"/>
  <c r="B188" i="1"/>
  <c r="S188" i="1" s="1"/>
  <c r="B189" i="1"/>
  <c r="S189" i="1" s="1"/>
  <c r="B190" i="1"/>
  <c r="S190" i="1" s="1"/>
  <c r="B191" i="1"/>
  <c r="S191" i="1" s="1"/>
  <c r="B192" i="1"/>
  <c r="S192" i="1" s="1"/>
  <c r="B193" i="1"/>
  <c r="S193" i="1" s="1"/>
  <c r="B194" i="1"/>
  <c r="S194" i="1" s="1"/>
  <c r="B195" i="1"/>
  <c r="S195" i="1" s="1"/>
  <c r="B196" i="1"/>
  <c r="S196" i="1" s="1"/>
  <c r="B197" i="1"/>
  <c r="S197" i="1" s="1"/>
  <c r="B198" i="1"/>
  <c r="S198" i="1" s="1"/>
  <c r="B199" i="1"/>
  <c r="S199" i="1" s="1"/>
  <c r="B200" i="1"/>
  <c r="S200" i="1" s="1"/>
  <c r="B201" i="1"/>
  <c r="S201" i="1" s="1"/>
  <c r="B202" i="1"/>
  <c r="S202" i="1" s="1"/>
  <c r="B203" i="1"/>
  <c r="S203" i="1" s="1"/>
  <c r="B204" i="1"/>
  <c r="S204" i="1" s="1"/>
  <c r="B205" i="1"/>
  <c r="S205" i="1" s="1"/>
  <c r="B206" i="1"/>
  <c r="S206" i="1" s="1"/>
  <c r="B207" i="1"/>
  <c r="S207" i="1" s="1"/>
  <c r="B208" i="1"/>
  <c r="S208" i="1" s="1"/>
  <c r="B209" i="1"/>
  <c r="S209" i="1" s="1"/>
  <c r="B210" i="1"/>
  <c r="S210" i="1" s="1"/>
  <c r="B211" i="1"/>
  <c r="S211" i="1" s="1"/>
  <c r="B212" i="1"/>
  <c r="S212" i="1" s="1"/>
  <c r="B213" i="1"/>
  <c r="S213" i="1" s="1"/>
  <c r="B214" i="1"/>
  <c r="S214" i="1" s="1"/>
  <c r="B215" i="1"/>
  <c r="S215" i="1" s="1"/>
  <c r="B216" i="1"/>
  <c r="S216" i="1" s="1"/>
  <c r="B217" i="1"/>
  <c r="S217" i="1" s="1"/>
  <c r="B218" i="1"/>
  <c r="S218" i="1" s="1"/>
  <c r="B219" i="1"/>
  <c r="S219" i="1" s="1"/>
  <c r="B220" i="1"/>
  <c r="S220" i="1" s="1"/>
  <c r="B221" i="1"/>
  <c r="S221" i="1" s="1"/>
  <c r="B222" i="1"/>
  <c r="S222" i="1" s="1"/>
  <c r="B223" i="1"/>
  <c r="S223" i="1" s="1"/>
  <c r="B224" i="1"/>
  <c r="S224" i="1" s="1"/>
  <c r="B225" i="1"/>
  <c r="S225" i="1" s="1"/>
  <c r="B226" i="1"/>
  <c r="S226" i="1" s="1"/>
  <c r="B227" i="1"/>
  <c r="S227" i="1" s="1"/>
  <c r="B228" i="1"/>
  <c r="S228" i="1" s="1"/>
  <c r="B229" i="1"/>
  <c r="S229" i="1" s="1"/>
  <c r="B230" i="1"/>
  <c r="S230" i="1" s="1"/>
  <c r="B231" i="1"/>
  <c r="S231" i="1" s="1"/>
  <c r="B232" i="1"/>
  <c r="S232" i="1" s="1"/>
  <c r="B233" i="1"/>
  <c r="S233" i="1" s="1"/>
  <c r="B234" i="1"/>
  <c r="S234" i="1" s="1"/>
  <c r="B235" i="1"/>
  <c r="S235" i="1" s="1"/>
  <c r="B236" i="1"/>
  <c r="S236" i="1" s="1"/>
  <c r="B237" i="1"/>
  <c r="S237" i="1" s="1"/>
  <c r="B238" i="1"/>
  <c r="S238" i="1" s="1"/>
  <c r="B239" i="1"/>
  <c r="S239" i="1" s="1"/>
  <c r="B240" i="1"/>
  <c r="S240" i="1" s="1"/>
  <c r="B241" i="1"/>
  <c r="S241" i="1" s="1"/>
  <c r="B242" i="1"/>
  <c r="S242" i="1" s="1"/>
  <c r="B243" i="1"/>
  <c r="S243" i="1" s="1"/>
  <c r="B244" i="1"/>
  <c r="S244" i="1" s="1"/>
  <c r="B245" i="1"/>
  <c r="S245" i="1" s="1"/>
  <c r="B246" i="1"/>
  <c r="S246" i="1" s="1"/>
  <c r="B247" i="1"/>
  <c r="S247" i="1" s="1"/>
  <c r="B248" i="1"/>
  <c r="S248" i="1" s="1"/>
  <c r="B249" i="1"/>
  <c r="S249" i="1" s="1"/>
  <c r="B250" i="1"/>
  <c r="S250" i="1" s="1"/>
  <c r="B251" i="1"/>
  <c r="S251" i="1" s="1"/>
  <c r="B252" i="1"/>
  <c r="S252" i="1" s="1"/>
  <c r="B253" i="1"/>
  <c r="S253" i="1" s="1"/>
  <c r="B254" i="1"/>
  <c r="S254" i="1" s="1"/>
  <c r="B255" i="1"/>
  <c r="S255" i="1" s="1"/>
  <c r="B256" i="1"/>
  <c r="S256" i="1" s="1"/>
  <c r="B257" i="1"/>
  <c r="S257" i="1" s="1"/>
  <c r="B258" i="1"/>
  <c r="S258" i="1" s="1"/>
  <c r="B259" i="1"/>
  <c r="S259" i="1" s="1"/>
  <c r="B260" i="1"/>
  <c r="S260" i="1" s="1"/>
  <c r="B261" i="1"/>
  <c r="S261" i="1" s="1"/>
  <c r="B262" i="1"/>
  <c r="S262" i="1" s="1"/>
  <c r="B263" i="1"/>
  <c r="S263" i="1" s="1"/>
  <c r="B264" i="1"/>
  <c r="S264" i="1" s="1"/>
  <c r="B265" i="1"/>
  <c r="S265" i="1" s="1"/>
  <c r="B266" i="1"/>
  <c r="S266" i="1" s="1"/>
  <c r="B267" i="1"/>
  <c r="S267" i="1" s="1"/>
  <c r="B268" i="1"/>
  <c r="S268" i="1" s="1"/>
  <c r="B269" i="1"/>
  <c r="S269" i="1" s="1"/>
  <c r="B270" i="1"/>
  <c r="S270" i="1" s="1"/>
  <c r="B271" i="1"/>
  <c r="S271" i="1" s="1"/>
  <c r="B272" i="1"/>
  <c r="S272" i="1" s="1"/>
  <c r="B273" i="1"/>
  <c r="S273" i="1" s="1"/>
  <c r="B274" i="1"/>
  <c r="S274" i="1" s="1"/>
  <c r="B275" i="1"/>
  <c r="S275" i="1" s="1"/>
  <c r="B276" i="1"/>
  <c r="S276" i="1" s="1"/>
  <c r="B277" i="1"/>
  <c r="S277" i="1" s="1"/>
  <c r="B278" i="1"/>
  <c r="S278" i="1" s="1"/>
  <c r="B279" i="1"/>
  <c r="S279" i="1" s="1"/>
  <c r="B280" i="1"/>
  <c r="S280" i="1" s="1"/>
  <c r="B281" i="1"/>
  <c r="S281" i="1" s="1"/>
  <c r="B282" i="1"/>
  <c r="S282" i="1" s="1"/>
  <c r="B283" i="1"/>
  <c r="S283" i="1" s="1"/>
  <c r="B284" i="1"/>
  <c r="S284" i="1" s="1"/>
  <c r="B285" i="1"/>
  <c r="S285" i="1" s="1"/>
  <c r="B286" i="1"/>
  <c r="S286" i="1" s="1"/>
  <c r="B287" i="1"/>
  <c r="S287" i="1" s="1"/>
  <c r="B288" i="1"/>
  <c r="S288" i="1" s="1"/>
  <c r="B289" i="1"/>
  <c r="S289" i="1" s="1"/>
  <c r="B290" i="1"/>
  <c r="S290" i="1" s="1"/>
  <c r="B291" i="1"/>
  <c r="S291" i="1" s="1"/>
  <c r="B292" i="1"/>
  <c r="S292" i="1" s="1"/>
  <c r="B293" i="1"/>
  <c r="S293" i="1" s="1"/>
  <c r="B294" i="1"/>
  <c r="S294" i="1" s="1"/>
  <c r="B295" i="1"/>
  <c r="S295" i="1" s="1"/>
  <c r="B296" i="1"/>
  <c r="S296" i="1" s="1"/>
  <c r="B297" i="1"/>
  <c r="S297" i="1" s="1"/>
  <c r="B298" i="1"/>
  <c r="S298" i="1" s="1"/>
  <c r="B299" i="1"/>
  <c r="S299" i="1" s="1"/>
  <c r="B300" i="1"/>
  <c r="S300" i="1" s="1"/>
  <c r="B301" i="1"/>
  <c r="S301" i="1" s="1"/>
  <c r="B302" i="1"/>
  <c r="S302" i="1" s="1"/>
  <c r="B303" i="1"/>
  <c r="S303" i="1" s="1"/>
  <c r="B304" i="1"/>
  <c r="S304" i="1" s="1"/>
  <c r="B305" i="1"/>
  <c r="S305" i="1" s="1"/>
  <c r="B306" i="1"/>
  <c r="S306" i="1" s="1"/>
  <c r="B307" i="1"/>
  <c r="S307" i="1" s="1"/>
  <c r="B308" i="1"/>
  <c r="S308" i="1" s="1"/>
  <c r="B309" i="1"/>
  <c r="S309" i="1" s="1"/>
  <c r="B310" i="1"/>
  <c r="S310" i="1" s="1"/>
  <c r="B311" i="1"/>
  <c r="R311" i="1" s="1"/>
  <c r="Q5" i="8"/>
  <c r="Q4" i="8"/>
  <c r="Q3" i="8"/>
  <c r="N2" i="1"/>
  <c r="M21" i="1"/>
  <c r="L309" i="1" l="1"/>
  <c r="S311" i="1"/>
  <c r="T311" i="1" s="1"/>
  <c r="R263" i="1"/>
  <c r="R215" i="1"/>
  <c r="R167" i="1"/>
  <c r="R286" i="1"/>
  <c r="R246" i="1"/>
  <c r="R214" i="1"/>
  <c r="R206" i="1"/>
  <c r="T206" i="1" s="1"/>
  <c r="R198" i="1"/>
  <c r="R190" i="1"/>
  <c r="R182" i="1"/>
  <c r="R174" i="1"/>
  <c r="T174" i="1" s="1"/>
  <c r="R166" i="1"/>
  <c r="R158" i="1"/>
  <c r="R287" i="1"/>
  <c r="R231" i="1"/>
  <c r="R191" i="1"/>
  <c r="R310" i="1"/>
  <c r="R270" i="1"/>
  <c r="R238" i="1"/>
  <c r="R309" i="1"/>
  <c r="R285" i="1"/>
  <c r="R277" i="1"/>
  <c r="R269" i="1"/>
  <c r="R261" i="1"/>
  <c r="R253" i="1"/>
  <c r="R245" i="1"/>
  <c r="R237" i="1"/>
  <c r="R229" i="1"/>
  <c r="R221" i="1"/>
  <c r="R213" i="1"/>
  <c r="R205" i="1"/>
  <c r="T205" i="1" s="1"/>
  <c r="R197" i="1"/>
  <c r="R189" i="1"/>
  <c r="R181" i="1"/>
  <c r="R173" i="1"/>
  <c r="R165" i="1"/>
  <c r="R157" i="1"/>
  <c r="T157" i="1" s="1"/>
  <c r="R302" i="1"/>
  <c r="R262" i="1"/>
  <c r="R222" i="1"/>
  <c r="R301" i="1"/>
  <c r="R300" i="1"/>
  <c r="R292" i="1"/>
  <c r="R284" i="1"/>
  <c r="R276" i="1"/>
  <c r="R268" i="1"/>
  <c r="R260" i="1"/>
  <c r="T260" i="1" s="1"/>
  <c r="R252" i="1"/>
  <c r="R244" i="1"/>
  <c r="R236" i="1"/>
  <c r="R228" i="1"/>
  <c r="R220" i="1"/>
  <c r="R212" i="1"/>
  <c r="R204" i="1"/>
  <c r="R196" i="1"/>
  <c r="R188" i="1"/>
  <c r="R180" i="1"/>
  <c r="R172" i="1"/>
  <c r="R164" i="1"/>
  <c r="R303" i="1"/>
  <c r="R255" i="1"/>
  <c r="R199" i="1"/>
  <c r="R203" i="1"/>
  <c r="T203" i="1" s="1"/>
  <c r="R195" i="1"/>
  <c r="T195" i="1" s="1"/>
  <c r="R187" i="1"/>
  <c r="R179" i="1"/>
  <c r="R171" i="1"/>
  <c r="R163" i="1"/>
  <c r="R279" i="1"/>
  <c r="R247" i="1"/>
  <c r="R207" i="1"/>
  <c r="R159" i="1"/>
  <c r="R308" i="1"/>
  <c r="R299" i="1"/>
  <c r="R283" i="1"/>
  <c r="R275" i="1"/>
  <c r="R259" i="1"/>
  <c r="R251" i="1"/>
  <c r="R243" i="1"/>
  <c r="R235" i="1"/>
  <c r="R227" i="1"/>
  <c r="R219" i="1"/>
  <c r="R306" i="1"/>
  <c r="R298" i="1"/>
  <c r="R290" i="1"/>
  <c r="R282" i="1"/>
  <c r="R274" i="1"/>
  <c r="R266" i="1"/>
  <c r="R258" i="1"/>
  <c r="R250" i="1"/>
  <c r="R242" i="1"/>
  <c r="R234" i="1"/>
  <c r="R226" i="1"/>
  <c r="R218" i="1"/>
  <c r="R210" i="1"/>
  <c r="R202" i="1"/>
  <c r="R194" i="1"/>
  <c r="T194" i="1" s="1"/>
  <c r="R186" i="1"/>
  <c r="R178" i="1"/>
  <c r="R170" i="1"/>
  <c r="R162" i="1"/>
  <c r="T162" i="1" s="1"/>
  <c r="R271" i="1"/>
  <c r="R223" i="1"/>
  <c r="R175" i="1"/>
  <c r="R294" i="1"/>
  <c r="R254" i="1"/>
  <c r="R230" i="1"/>
  <c r="R293" i="1"/>
  <c r="R307" i="1"/>
  <c r="R291" i="1"/>
  <c r="R267" i="1"/>
  <c r="R297" i="1"/>
  <c r="R281" i="1"/>
  <c r="R265" i="1"/>
  <c r="R257" i="1"/>
  <c r="R249" i="1"/>
  <c r="R241" i="1"/>
  <c r="R233" i="1"/>
  <c r="R225" i="1"/>
  <c r="R217" i="1"/>
  <c r="R209" i="1"/>
  <c r="R201" i="1"/>
  <c r="T201" i="1" s="1"/>
  <c r="R193" i="1"/>
  <c r="T193" i="1" s="1"/>
  <c r="R185" i="1"/>
  <c r="R177" i="1"/>
  <c r="R169" i="1"/>
  <c r="T169" i="1" s="1"/>
  <c r="R161" i="1"/>
  <c r="R295" i="1"/>
  <c r="R239" i="1"/>
  <c r="R183" i="1"/>
  <c r="T183" i="1" s="1"/>
  <c r="R278" i="1"/>
  <c r="R305" i="1"/>
  <c r="R289" i="1"/>
  <c r="R273" i="1"/>
  <c r="R304" i="1"/>
  <c r="R296" i="1"/>
  <c r="R288" i="1"/>
  <c r="R280" i="1"/>
  <c r="R272" i="1"/>
  <c r="R264" i="1"/>
  <c r="R256" i="1"/>
  <c r="R248" i="1"/>
  <c r="R240" i="1"/>
  <c r="R232" i="1"/>
  <c r="R224" i="1"/>
  <c r="R216" i="1"/>
  <c r="T216" i="1" s="1"/>
  <c r="R208" i="1"/>
  <c r="R200" i="1"/>
  <c r="R192" i="1"/>
  <c r="R184" i="1"/>
  <c r="R176" i="1"/>
  <c r="T176" i="1" s="1"/>
  <c r="R168" i="1"/>
  <c r="R160" i="1"/>
  <c r="R211" i="1"/>
  <c r="L311" i="1"/>
  <c r="L310" i="1"/>
  <c r="L308" i="1"/>
  <c r="J307" i="1"/>
  <c r="L307" i="1" s="1"/>
  <c r="B5" i="2"/>
  <c r="B3" i="8" l="1"/>
  <c r="B4" i="8"/>
  <c r="B5" i="8"/>
  <c r="B6" i="8"/>
  <c r="B7" i="8"/>
  <c r="B8" i="8"/>
  <c r="B9" i="8"/>
  <c r="B10" i="8"/>
  <c r="B11" i="8"/>
  <c r="B12" i="8"/>
  <c r="B13" i="8"/>
  <c r="B14" i="8"/>
  <c r="B15" i="8"/>
  <c r="B16" i="8"/>
  <c r="B17" i="8"/>
  <c r="B18" i="8"/>
  <c r="B19" i="8"/>
  <c r="B20" i="8"/>
  <c r="B21" i="8"/>
  <c r="B22" i="8"/>
  <c r="B23" i="8"/>
  <c r="B24" i="8"/>
  <c r="B25" i="8"/>
  <c r="B26" i="8"/>
  <c r="B27" i="8"/>
  <c r="B28" i="8"/>
  <c r="B29" i="8"/>
  <c r="B30" i="8"/>
  <c r="B31" i="8"/>
  <c r="B32" i="8"/>
  <c r="B33" i="8"/>
  <c r="B34" i="8"/>
  <c r="B35" i="8"/>
  <c r="B36" i="8"/>
  <c r="B37" i="8"/>
  <c r="B38" i="8"/>
  <c r="B39" i="8"/>
  <c r="B40" i="8"/>
  <c r="B41" i="8"/>
  <c r="B42" i="8"/>
  <c r="B43" i="8"/>
  <c r="B44" i="8"/>
  <c r="B45" i="8"/>
  <c r="B46" i="8"/>
  <c r="B47" i="8"/>
  <c r="B48" i="8"/>
  <c r="B49" i="8"/>
  <c r="B50" i="8"/>
  <c r="B51" i="8"/>
  <c r="B52" i="8"/>
  <c r="B53" i="8"/>
  <c r="B54" i="8"/>
  <c r="B55" i="8"/>
  <c r="B56" i="8"/>
  <c r="B57" i="8"/>
  <c r="B58" i="8"/>
  <c r="B59" i="8"/>
  <c r="B60" i="8"/>
  <c r="B61" i="8"/>
  <c r="B62" i="8"/>
  <c r="B63" i="8"/>
  <c r="B64" i="8"/>
  <c r="B65" i="8"/>
  <c r="B66" i="8"/>
  <c r="B67" i="8"/>
  <c r="B68" i="8"/>
  <c r="B69" i="8"/>
  <c r="B70" i="8"/>
  <c r="B71" i="8"/>
  <c r="B72" i="8"/>
  <c r="B73" i="8"/>
  <c r="B74" i="8"/>
  <c r="B75" i="8"/>
  <c r="B76" i="8"/>
  <c r="B77" i="8"/>
  <c r="B78" i="8"/>
  <c r="B79" i="8"/>
  <c r="B80" i="8"/>
  <c r="B81" i="8"/>
  <c r="B82" i="8"/>
  <c r="B83" i="8"/>
  <c r="B84" i="8"/>
  <c r="B85" i="8"/>
  <c r="B86" i="8"/>
  <c r="B87" i="8"/>
  <c r="B88" i="8"/>
  <c r="B89" i="8"/>
  <c r="B90" i="8"/>
  <c r="B91" i="8"/>
  <c r="B92" i="8"/>
  <c r="B93" i="8"/>
  <c r="B94" i="8"/>
  <c r="B95" i="8"/>
  <c r="B96" i="8"/>
  <c r="B97" i="8"/>
  <c r="B98" i="8"/>
  <c r="B99" i="8"/>
  <c r="B100" i="8"/>
  <c r="B101" i="8"/>
  <c r="B102" i="8"/>
  <c r="B103" i="8"/>
  <c r="B104" i="8"/>
  <c r="B105" i="8"/>
  <c r="B106" i="8"/>
  <c r="B107" i="8"/>
  <c r="B108" i="8"/>
  <c r="B109" i="8"/>
  <c r="B110" i="8"/>
  <c r="B111" i="8"/>
  <c r="B112" i="8"/>
  <c r="B113" i="8"/>
  <c r="B114" i="8"/>
  <c r="B115" i="8"/>
  <c r="B116" i="8"/>
  <c r="B117" i="8"/>
  <c r="B118" i="8"/>
  <c r="B119" i="8"/>
  <c r="B120" i="8"/>
  <c r="B121" i="8"/>
  <c r="B122" i="8"/>
  <c r="B123" i="8"/>
  <c r="B124" i="8"/>
  <c r="B125" i="8"/>
  <c r="B126" i="8"/>
  <c r="B127" i="8"/>
  <c r="B128" i="8"/>
  <c r="B129" i="8"/>
  <c r="B130" i="8"/>
  <c r="B131" i="8"/>
  <c r="B132" i="8"/>
  <c r="B133" i="8"/>
  <c r="B134" i="8"/>
  <c r="B135" i="8"/>
  <c r="B136" i="8"/>
  <c r="B137" i="8"/>
  <c r="B138" i="8"/>
  <c r="B139" i="8"/>
  <c r="B140" i="8"/>
  <c r="B141" i="8"/>
  <c r="B142" i="8"/>
  <c r="B143" i="8"/>
  <c r="B144" i="8"/>
  <c r="B145" i="8"/>
  <c r="B146" i="8"/>
  <c r="B147" i="8"/>
  <c r="B148" i="8"/>
  <c r="B149" i="8"/>
  <c r="B150" i="8"/>
  <c r="B151" i="8"/>
  <c r="B152" i="8"/>
  <c r="B153" i="8"/>
  <c r="B154" i="8"/>
  <c r="B155" i="8"/>
  <c r="B156" i="8"/>
  <c r="B157" i="8"/>
  <c r="B2" i="8"/>
  <c r="T211" i="1" l="1"/>
  <c r="T286" i="1"/>
  <c r="T198" i="1"/>
  <c r="T166" i="1"/>
  <c r="T238" i="1"/>
  <c r="T269" i="1"/>
  <c r="T237" i="1"/>
  <c r="T173" i="1"/>
  <c r="T159" i="1"/>
  <c r="T275" i="1"/>
  <c r="T235" i="1"/>
  <c r="T298" i="1"/>
  <c r="T266" i="1"/>
  <c r="T234" i="1"/>
  <c r="T202" i="1"/>
  <c r="T170" i="1"/>
  <c r="T230" i="1"/>
  <c r="T267" i="1"/>
  <c r="T257" i="1"/>
  <c r="T225" i="1"/>
  <c r="T161" i="1"/>
  <c r="T273" i="1"/>
  <c r="T280" i="1"/>
  <c r="T301" i="1"/>
  <c r="T182" i="1"/>
  <c r="T221" i="1"/>
  <c r="T299" i="1"/>
  <c r="T250" i="1"/>
  <c r="T307" i="1"/>
  <c r="T177" i="1"/>
  <c r="T296" i="1"/>
  <c r="T168" i="1"/>
  <c r="T289" i="1"/>
  <c r="T160" i="1"/>
  <c r="T191" i="1"/>
  <c r="T222" i="1"/>
  <c r="T284" i="1"/>
  <c r="T252" i="1"/>
  <c r="T220" i="1"/>
  <c r="T188" i="1"/>
  <c r="T199" i="1"/>
  <c r="T179" i="1"/>
  <c r="T175" i="1"/>
  <c r="T240" i="1"/>
  <c r="T276" i="1"/>
  <c r="T180" i="1"/>
  <c r="T215" i="1"/>
  <c r="T285" i="1"/>
  <c r="T251" i="1"/>
  <c r="T186" i="1"/>
  <c r="T209" i="1"/>
  <c r="T264" i="1"/>
  <c r="T239" i="1"/>
  <c r="T192" i="1"/>
  <c r="T263" i="1"/>
  <c r="T246" i="1"/>
  <c r="T190" i="1"/>
  <c r="T158" i="1"/>
  <c r="T309" i="1"/>
  <c r="T261" i="1"/>
  <c r="T229" i="1"/>
  <c r="T197" i="1"/>
  <c r="T165" i="1"/>
  <c r="T279" i="1"/>
  <c r="T308" i="1"/>
  <c r="T259" i="1"/>
  <c r="T227" i="1"/>
  <c r="T290" i="1"/>
  <c r="T258" i="1"/>
  <c r="T226" i="1"/>
  <c r="T293" i="1"/>
  <c r="T297" i="1"/>
  <c r="T249" i="1"/>
  <c r="T217" i="1"/>
  <c r="T185" i="1"/>
  <c r="T278" i="1"/>
  <c r="T304" i="1"/>
  <c r="T272" i="1"/>
  <c r="T208" i="1"/>
  <c r="T212" i="1"/>
  <c r="T171" i="1"/>
  <c r="T310" i="1"/>
  <c r="T189" i="1"/>
  <c r="T219" i="1"/>
  <c r="T218" i="1"/>
  <c r="T294" i="1"/>
  <c r="T241" i="1"/>
  <c r="T305" i="1"/>
  <c r="T232" i="1"/>
  <c r="T224" i="1"/>
  <c r="T287" i="1"/>
  <c r="T302" i="1"/>
  <c r="T300" i="1"/>
  <c r="T268" i="1"/>
  <c r="T236" i="1"/>
  <c r="T204" i="1"/>
  <c r="T172" i="1"/>
  <c r="T303" i="1"/>
  <c r="T163" i="1"/>
  <c r="T271" i="1"/>
  <c r="T167" i="1"/>
  <c r="T270" i="1"/>
  <c r="T277" i="1"/>
  <c r="T245" i="1"/>
  <c r="T213" i="1"/>
  <c r="T181" i="1"/>
  <c r="T207" i="1"/>
  <c r="T283" i="1"/>
  <c r="T243" i="1"/>
  <c r="T306" i="1"/>
  <c r="T274" i="1"/>
  <c r="T242" i="1"/>
  <c r="T210" i="1"/>
  <c r="T178" i="1"/>
  <c r="T254" i="1"/>
  <c r="T291" i="1"/>
  <c r="T265" i="1"/>
  <c r="T233" i="1"/>
  <c r="T288" i="1"/>
  <c r="T231" i="1"/>
  <c r="T262" i="1"/>
  <c r="T292" i="1"/>
  <c r="T228" i="1"/>
  <c r="T196" i="1"/>
  <c r="T164" i="1"/>
  <c r="T255" i="1"/>
  <c r="T187" i="1"/>
  <c r="T223" i="1"/>
  <c r="T248" i="1"/>
  <c r="T184" i="1"/>
  <c r="T244" i="1"/>
  <c r="T214" i="1"/>
  <c r="T253" i="1"/>
  <c r="T247" i="1"/>
  <c r="T282" i="1"/>
  <c r="T281" i="1"/>
  <c r="T295" i="1"/>
  <c r="T200" i="1"/>
  <c r="T256" i="1"/>
  <c r="B2" i="19"/>
  <c r="B2" i="18" l="1"/>
  <c r="B3" i="17" l="1"/>
  <c r="B2" i="17"/>
  <c r="M3" i="1"/>
  <c r="M4" i="1"/>
  <c r="M5" i="1"/>
  <c r="M6" i="1"/>
  <c r="M7" i="1"/>
  <c r="M9" i="1"/>
  <c r="M12" i="1"/>
  <c r="M13" i="1"/>
  <c r="M14" i="1"/>
  <c r="M15" i="1"/>
  <c r="M18" i="1"/>
  <c r="M19" i="1"/>
  <c r="M20" i="1"/>
  <c r="M22" i="1"/>
  <c r="M23" i="1"/>
  <c r="M26" i="1"/>
  <c r="M27" i="1"/>
  <c r="M28" i="1"/>
  <c r="M29" i="1"/>
  <c r="M30" i="1"/>
  <c r="M31" i="1"/>
  <c r="M38" i="1"/>
  <c r="M39" i="1"/>
  <c r="M40" i="1"/>
  <c r="M46" i="1"/>
  <c r="M48" i="1"/>
  <c r="M49" i="1"/>
  <c r="M50" i="1"/>
  <c r="M51" i="1"/>
  <c r="M52" i="1"/>
  <c r="M61" i="1"/>
  <c r="M66" i="1"/>
  <c r="M92" i="1"/>
  <c r="M93" i="1"/>
  <c r="M97" i="1"/>
  <c r="M98" i="1"/>
  <c r="M99" i="1"/>
  <c r="M100" i="1"/>
  <c r="M104" i="1"/>
  <c r="M105" i="1"/>
  <c r="M106" i="1"/>
  <c r="M109" i="1"/>
  <c r="M110" i="1"/>
  <c r="M111" i="1"/>
  <c r="M112" i="1"/>
  <c r="M113" i="1"/>
  <c r="M114" i="1"/>
  <c r="M115" i="1"/>
  <c r="M117" i="1"/>
  <c r="M118" i="1"/>
  <c r="M119" i="1"/>
  <c r="A3" i="16" l="1"/>
  <c r="A2" i="16"/>
  <c r="A2" i="15" l="1"/>
  <c r="A2" i="14" l="1"/>
  <c r="A3" i="13" l="1"/>
  <c r="A2" i="13"/>
  <c r="A3" i="11" l="1"/>
  <c r="A2" i="11"/>
  <c r="B3" i="6" l="1"/>
  <c r="B4" i="6"/>
  <c r="B5" i="6"/>
  <c r="B6" i="6"/>
  <c r="B7" i="6"/>
  <c r="B8" i="6"/>
  <c r="B9" i="6"/>
  <c r="B10" i="6"/>
  <c r="B11" i="6"/>
  <c r="B12" i="6"/>
  <c r="B13" i="6"/>
  <c r="B14" i="6"/>
  <c r="B15" i="6"/>
  <c r="B16" i="6"/>
  <c r="B17" i="6"/>
  <c r="B18" i="6"/>
  <c r="B19" i="6"/>
  <c r="B20" i="6"/>
  <c r="B21" i="6"/>
  <c r="B22" i="6"/>
  <c r="B23" i="6"/>
  <c r="B24" i="6"/>
  <c r="B25" i="6"/>
  <c r="B26" i="6"/>
  <c r="B27" i="6"/>
  <c r="B28" i="6"/>
  <c r="B29" i="6"/>
  <c r="B30" i="6"/>
  <c r="B31" i="6"/>
  <c r="B32" i="6"/>
  <c r="B33" i="6"/>
  <c r="B34" i="6"/>
  <c r="B35" i="6"/>
  <c r="B36" i="6"/>
  <c r="B37" i="6"/>
  <c r="B38" i="6"/>
  <c r="B39" i="6"/>
  <c r="B40" i="6"/>
  <c r="B41" i="6"/>
  <c r="B42" i="6"/>
  <c r="B43" i="6"/>
  <c r="B44" i="6"/>
  <c r="B45" i="6"/>
  <c r="B46" i="6"/>
  <c r="B47" i="6"/>
  <c r="B48" i="6"/>
  <c r="B49" i="6"/>
  <c r="B50" i="6"/>
  <c r="B51" i="6"/>
  <c r="B52" i="6"/>
  <c r="B53" i="6"/>
  <c r="B54" i="6"/>
  <c r="B55" i="6"/>
  <c r="B56" i="6"/>
  <c r="B57" i="6"/>
  <c r="B58" i="6"/>
  <c r="B59" i="6"/>
  <c r="B60" i="6"/>
  <c r="B61" i="6"/>
  <c r="B62" i="6"/>
  <c r="B63" i="6"/>
  <c r="B64" i="6"/>
  <c r="B65" i="6"/>
  <c r="B66" i="6"/>
  <c r="B67" i="6"/>
  <c r="B68" i="6"/>
  <c r="B69" i="6"/>
  <c r="B70" i="6"/>
  <c r="B71" i="6"/>
  <c r="B72" i="6"/>
  <c r="B73" i="6"/>
  <c r="B74" i="6"/>
  <c r="B75" i="6"/>
  <c r="B76" i="6"/>
  <c r="B77" i="6"/>
  <c r="B78" i="6"/>
  <c r="B79" i="6"/>
  <c r="B80" i="6"/>
  <c r="B81" i="6"/>
  <c r="B82" i="6"/>
  <c r="B83" i="6"/>
  <c r="B84" i="6"/>
  <c r="B85" i="6"/>
  <c r="B86" i="6"/>
  <c r="B87" i="6"/>
  <c r="B88" i="6"/>
  <c r="B89" i="6"/>
  <c r="B90" i="6"/>
  <c r="B91" i="6"/>
  <c r="B92" i="6"/>
  <c r="B93" i="6"/>
  <c r="B94" i="6"/>
  <c r="B95" i="6"/>
  <c r="B96" i="6"/>
  <c r="B97" i="6"/>
  <c r="B98" i="6"/>
  <c r="B99" i="6"/>
  <c r="B100" i="6"/>
  <c r="B101" i="6"/>
  <c r="B102" i="6"/>
  <c r="B103" i="6"/>
  <c r="B104" i="6"/>
  <c r="B105" i="6"/>
  <c r="B106" i="6"/>
  <c r="B107" i="6"/>
  <c r="B108" i="6"/>
  <c r="B109" i="6"/>
  <c r="B110" i="6"/>
  <c r="B111" i="6"/>
  <c r="B112" i="6"/>
  <c r="B113" i="6"/>
  <c r="B114" i="6"/>
  <c r="B115" i="6"/>
  <c r="B116" i="6"/>
  <c r="B117" i="6"/>
  <c r="B118" i="6"/>
  <c r="B119" i="6"/>
  <c r="B120" i="6"/>
  <c r="B121" i="6"/>
  <c r="B122" i="6"/>
  <c r="B123" i="6"/>
  <c r="B124" i="6"/>
  <c r="B125" i="6"/>
  <c r="B126" i="6"/>
  <c r="B127" i="6"/>
  <c r="B128" i="6"/>
  <c r="B129" i="6"/>
  <c r="B130" i="6"/>
  <c r="B131" i="6"/>
  <c r="B132" i="6"/>
  <c r="B133" i="6"/>
  <c r="B134" i="6"/>
  <c r="B135" i="6"/>
  <c r="B136" i="6"/>
  <c r="B137" i="6"/>
  <c r="B138" i="6"/>
  <c r="B139" i="6"/>
  <c r="B140" i="6"/>
  <c r="B141" i="6"/>
  <c r="B142" i="6"/>
  <c r="B143" i="6"/>
  <c r="B144" i="6"/>
  <c r="B145" i="6"/>
  <c r="B146" i="6"/>
  <c r="B147" i="6"/>
  <c r="B148" i="6"/>
  <c r="B149" i="6"/>
  <c r="B150" i="6"/>
  <c r="B151" i="6"/>
  <c r="B152" i="6"/>
  <c r="B153" i="6"/>
  <c r="B154" i="6"/>
  <c r="B155" i="6"/>
  <c r="B156" i="6"/>
  <c r="B157" i="6"/>
  <c r="B158" i="6"/>
  <c r="B159" i="6"/>
  <c r="B160" i="6"/>
  <c r="B161" i="6"/>
  <c r="B162" i="6"/>
  <c r="B163" i="6"/>
  <c r="B164" i="6"/>
  <c r="B165" i="6"/>
  <c r="B166" i="6"/>
  <c r="B167" i="6"/>
  <c r="B168" i="6"/>
  <c r="B169" i="6"/>
  <c r="B170" i="6"/>
  <c r="B171" i="6"/>
  <c r="B172" i="6"/>
  <c r="B173" i="6"/>
  <c r="B174" i="6"/>
  <c r="B175" i="6"/>
  <c r="B176" i="6"/>
  <c r="B177" i="6"/>
  <c r="B178" i="6"/>
  <c r="B179" i="6"/>
  <c r="B180" i="6"/>
  <c r="B181" i="6"/>
  <c r="B182" i="6"/>
  <c r="B183" i="6"/>
  <c r="B184" i="6"/>
  <c r="B185" i="6"/>
  <c r="B186" i="6"/>
  <c r="B187" i="6"/>
  <c r="B188" i="6"/>
  <c r="B189" i="6"/>
  <c r="B190" i="6"/>
  <c r="B191" i="6"/>
  <c r="B192" i="6"/>
  <c r="B193" i="6"/>
  <c r="B194" i="6"/>
  <c r="B195" i="6"/>
  <c r="B196" i="6"/>
  <c r="B197" i="6"/>
  <c r="B198" i="6"/>
  <c r="B199" i="6"/>
  <c r="B200" i="6"/>
  <c r="B201" i="6"/>
  <c r="B202" i="6"/>
  <c r="B203" i="6"/>
  <c r="B204" i="6"/>
  <c r="B205" i="6"/>
  <c r="B206" i="6"/>
  <c r="B207" i="6"/>
  <c r="B208" i="6"/>
  <c r="B209" i="6"/>
  <c r="B210" i="6"/>
  <c r="B211" i="6"/>
  <c r="B212" i="6"/>
  <c r="B213" i="6"/>
  <c r="B214" i="6"/>
  <c r="B215" i="6"/>
  <c r="B216" i="6"/>
  <c r="B217" i="6"/>
  <c r="B218" i="6"/>
  <c r="B219" i="6"/>
  <c r="B220" i="6"/>
  <c r="B221" i="6"/>
  <c r="B222" i="6"/>
  <c r="B223" i="6"/>
  <c r="B224" i="6"/>
  <c r="B225" i="6"/>
  <c r="B226" i="6"/>
  <c r="B227" i="6"/>
  <c r="B228" i="6"/>
  <c r="B229" i="6"/>
  <c r="B230" i="6"/>
  <c r="B231" i="6"/>
  <c r="B232" i="6"/>
  <c r="B233" i="6"/>
  <c r="B234" i="6"/>
  <c r="B235" i="6"/>
  <c r="B236" i="6"/>
  <c r="B237" i="6"/>
  <c r="B238" i="6"/>
  <c r="B239" i="6"/>
  <c r="B240" i="6"/>
  <c r="B241" i="6"/>
  <c r="B242" i="6"/>
  <c r="B243" i="6"/>
  <c r="B244" i="6"/>
  <c r="B245" i="6"/>
  <c r="B246" i="6"/>
  <c r="B247" i="6"/>
  <c r="B248" i="6"/>
  <c r="B249" i="6"/>
  <c r="B250" i="6"/>
  <c r="B251" i="6"/>
  <c r="B252" i="6"/>
  <c r="B253" i="6"/>
  <c r="B254" i="6"/>
  <c r="B255" i="6"/>
  <c r="B256" i="6"/>
  <c r="B257" i="6"/>
  <c r="B258" i="6"/>
  <c r="B259" i="6"/>
  <c r="B260" i="6"/>
  <c r="B261" i="6"/>
  <c r="B262" i="6"/>
  <c r="B263" i="6"/>
  <c r="B264" i="6"/>
  <c r="B265" i="6"/>
  <c r="B266" i="6"/>
  <c r="B267" i="6"/>
  <c r="B268" i="6"/>
  <c r="B269" i="6"/>
  <c r="B270" i="6"/>
  <c r="B271" i="6"/>
  <c r="B272" i="6"/>
  <c r="B273" i="6"/>
  <c r="B274" i="6"/>
  <c r="B275" i="6"/>
  <c r="B276" i="6"/>
  <c r="B277" i="6"/>
  <c r="B278" i="6"/>
  <c r="B279" i="6"/>
  <c r="B280" i="6"/>
  <c r="B281" i="6"/>
  <c r="B282" i="6"/>
  <c r="B283" i="6"/>
  <c r="B284" i="6"/>
  <c r="B285" i="6"/>
  <c r="B286" i="6"/>
  <c r="B287" i="6"/>
  <c r="B288" i="6"/>
  <c r="B289" i="6"/>
  <c r="B290" i="6"/>
  <c r="B291" i="6"/>
  <c r="B292" i="6"/>
  <c r="B293" i="6"/>
  <c r="B294" i="6"/>
  <c r="B295" i="6"/>
  <c r="B296" i="6"/>
  <c r="B297" i="6"/>
  <c r="B298" i="6"/>
  <c r="B299" i="6"/>
  <c r="B300" i="6"/>
  <c r="B301" i="6"/>
  <c r="B2" i="6"/>
  <c r="B3" i="1"/>
  <c r="S3" i="1" s="1"/>
  <c r="B4" i="1"/>
  <c r="S4" i="1" s="1"/>
  <c r="B5" i="1"/>
  <c r="S5" i="1" s="1"/>
  <c r="B6" i="1"/>
  <c r="S6" i="1" s="1"/>
  <c r="B7" i="1"/>
  <c r="S7" i="1" s="1"/>
  <c r="B8" i="1"/>
  <c r="S8" i="1" s="1"/>
  <c r="B9" i="1"/>
  <c r="S9" i="1" s="1"/>
  <c r="B10" i="1"/>
  <c r="S10" i="1" s="1"/>
  <c r="B11" i="1"/>
  <c r="S11" i="1" s="1"/>
  <c r="B12" i="1"/>
  <c r="S12" i="1" s="1"/>
  <c r="B13" i="1"/>
  <c r="S13" i="1" s="1"/>
  <c r="B14" i="1"/>
  <c r="S14" i="1" s="1"/>
  <c r="B15" i="1"/>
  <c r="S15" i="1" s="1"/>
  <c r="B16" i="1"/>
  <c r="S16" i="1" s="1"/>
  <c r="B17" i="1"/>
  <c r="S17" i="1" s="1"/>
  <c r="B18" i="1"/>
  <c r="S18" i="1" s="1"/>
  <c r="B19" i="1"/>
  <c r="S19" i="1" s="1"/>
  <c r="B20" i="1"/>
  <c r="S20" i="1" s="1"/>
  <c r="B21" i="1"/>
  <c r="S21" i="1" s="1"/>
  <c r="B22" i="1"/>
  <c r="S22" i="1" s="1"/>
  <c r="B23" i="1"/>
  <c r="S23" i="1" s="1"/>
  <c r="B24" i="1"/>
  <c r="S24" i="1" s="1"/>
  <c r="B25" i="1"/>
  <c r="S25" i="1" s="1"/>
  <c r="B26" i="1"/>
  <c r="S26" i="1" s="1"/>
  <c r="B27" i="1"/>
  <c r="S27" i="1" s="1"/>
  <c r="B28" i="1"/>
  <c r="S28" i="1" s="1"/>
  <c r="B29" i="1"/>
  <c r="S29" i="1" s="1"/>
  <c r="B30" i="1"/>
  <c r="S30" i="1" s="1"/>
  <c r="B31" i="1"/>
  <c r="S31" i="1" s="1"/>
  <c r="B32" i="1"/>
  <c r="S32" i="1" s="1"/>
  <c r="B33" i="1"/>
  <c r="S33" i="1" s="1"/>
  <c r="B34" i="1"/>
  <c r="S34" i="1" s="1"/>
  <c r="B35" i="1"/>
  <c r="S35" i="1" s="1"/>
  <c r="B36" i="1"/>
  <c r="S36" i="1" s="1"/>
  <c r="B37" i="1"/>
  <c r="S37" i="1" s="1"/>
  <c r="B38" i="1"/>
  <c r="S38" i="1" s="1"/>
  <c r="B39" i="1"/>
  <c r="S39" i="1" s="1"/>
  <c r="B40" i="1"/>
  <c r="S40" i="1" s="1"/>
  <c r="B41" i="1"/>
  <c r="S41" i="1" s="1"/>
  <c r="B42" i="1"/>
  <c r="S42" i="1" s="1"/>
  <c r="B43" i="1"/>
  <c r="S43" i="1" s="1"/>
  <c r="B44" i="1"/>
  <c r="S44" i="1" s="1"/>
  <c r="B45" i="1"/>
  <c r="S45" i="1" s="1"/>
  <c r="B46" i="1"/>
  <c r="S46" i="1" s="1"/>
  <c r="B47" i="1"/>
  <c r="S47" i="1" s="1"/>
  <c r="B48" i="1"/>
  <c r="S48" i="1" s="1"/>
  <c r="B49" i="1"/>
  <c r="S49" i="1" s="1"/>
  <c r="B50" i="1"/>
  <c r="S50" i="1" s="1"/>
  <c r="B51" i="1"/>
  <c r="S51" i="1" s="1"/>
  <c r="B52" i="1"/>
  <c r="S52" i="1" s="1"/>
  <c r="B53" i="1"/>
  <c r="S53" i="1" s="1"/>
  <c r="B54" i="1"/>
  <c r="S54" i="1" s="1"/>
  <c r="B55" i="1"/>
  <c r="S55" i="1" s="1"/>
  <c r="B56" i="1"/>
  <c r="S56" i="1" s="1"/>
  <c r="B57" i="1"/>
  <c r="S57" i="1" s="1"/>
  <c r="B58" i="1"/>
  <c r="S58" i="1" s="1"/>
  <c r="B59" i="1"/>
  <c r="S59" i="1" s="1"/>
  <c r="B60" i="1"/>
  <c r="S60" i="1" s="1"/>
  <c r="B61" i="1"/>
  <c r="S61" i="1" s="1"/>
  <c r="B62" i="1"/>
  <c r="S62" i="1" s="1"/>
  <c r="B63" i="1"/>
  <c r="S63" i="1" s="1"/>
  <c r="B64" i="1"/>
  <c r="S64" i="1" s="1"/>
  <c r="B65" i="1"/>
  <c r="S65" i="1" s="1"/>
  <c r="B66" i="1"/>
  <c r="S66" i="1" s="1"/>
  <c r="B67" i="1"/>
  <c r="S67" i="1" s="1"/>
  <c r="B68" i="1"/>
  <c r="S68" i="1" s="1"/>
  <c r="B69" i="1"/>
  <c r="S69" i="1" s="1"/>
  <c r="B70" i="1"/>
  <c r="S70" i="1" s="1"/>
  <c r="B71" i="1"/>
  <c r="S71" i="1" s="1"/>
  <c r="B72" i="1"/>
  <c r="S72" i="1" s="1"/>
  <c r="B73" i="1"/>
  <c r="S73" i="1" s="1"/>
  <c r="B74" i="1"/>
  <c r="S74" i="1" s="1"/>
  <c r="B75" i="1"/>
  <c r="S75" i="1" s="1"/>
  <c r="B76" i="1"/>
  <c r="S76" i="1" s="1"/>
  <c r="B77" i="1"/>
  <c r="S77" i="1" s="1"/>
  <c r="B78" i="1"/>
  <c r="S78" i="1" s="1"/>
  <c r="B79" i="1"/>
  <c r="S79" i="1" s="1"/>
  <c r="B80" i="1"/>
  <c r="S80" i="1" s="1"/>
  <c r="B81" i="1"/>
  <c r="S81" i="1" s="1"/>
  <c r="B82" i="1"/>
  <c r="S82" i="1" s="1"/>
  <c r="B83" i="1"/>
  <c r="S83" i="1" s="1"/>
  <c r="B84" i="1"/>
  <c r="S84" i="1" s="1"/>
  <c r="B85" i="1"/>
  <c r="S85" i="1" s="1"/>
  <c r="B86" i="1"/>
  <c r="S86" i="1" s="1"/>
  <c r="B87" i="1"/>
  <c r="S87" i="1" s="1"/>
  <c r="B88" i="1"/>
  <c r="S88" i="1" s="1"/>
  <c r="B89" i="1"/>
  <c r="S89" i="1" s="1"/>
  <c r="B90" i="1"/>
  <c r="S90" i="1" s="1"/>
  <c r="B91" i="1"/>
  <c r="S91" i="1" s="1"/>
  <c r="B92" i="1"/>
  <c r="S92" i="1" s="1"/>
  <c r="B93" i="1"/>
  <c r="S93" i="1" s="1"/>
  <c r="B94" i="1"/>
  <c r="S94" i="1" s="1"/>
  <c r="B95" i="1"/>
  <c r="S95" i="1" s="1"/>
  <c r="B96" i="1"/>
  <c r="S96" i="1" s="1"/>
  <c r="B97" i="1"/>
  <c r="S97" i="1" s="1"/>
  <c r="B98" i="1"/>
  <c r="S98" i="1" s="1"/>
  <c r="B99" i="1"/>
  <c r="S99" i="1" s="1"/>
  <c r="B100" i="1"/>
  <c r="S100" i="1" s="1"/>
  <c r="B101" i="1"/>
  <c r="S101" i="1" s="1"/>
  <c r="B102" i="1"/>
  <c r="S102" i="1" s="1"/>
  <c r="B103" i="1"/>
  <c r="S103" i="1" s="1"/>
  <c r="B104" i="1"/>
  <c r="S104" i="1" s="1"/>
  <c r="B105" i="1"/>
  <c r="S105" i="1" s="1"/>
  <c r="B106" i="1"/>
  <c r="S106" i="1" s="1"/>
  <c r="B107" i="1"/>
  <c r="S107" i="1" s="1"/>
  <c r="B108" i="1"/>
  <c r="S108" i="1" s="1"/>
  <c r="B109" i="1"/>
  <c r="S109" i="1" s="1"/>
  <c r="B110" i="1"/>
  <c r="S110" i="1" s="1"/>
  <c r="B111" i="1"/>
  <c r="S111" i="1" s="1"/>
  <c r="B112" i="1"/>
  <c r="S112" i="1" s="1"/>
  <c r="B113" i="1"/>
  <c r="S113" i="1" s="1"/>
  <c r="B114" i="1"/>
  <c r="S114" i="1" s="1"/>
  <c r="B115" i="1"/>
  <c r="S115" i="1" s="1"/>
  <c r="B116" i="1"/>
  <c r="S116" i="1" s="1"/>
  <c r="B117" i="1"/>
  <c r="S117" i="1" s="1"/>
  <c r="B118" i="1"/>
  <c r="S118" i="1" s="1"/>
  <c r="B119" i="1"/>
  <c r="S119" i="1" s="1"/>
  <c r="B120" i="1"/>
  <c r="S120" i="1" s="1"/>
  <c r="B121" i="1"/>
  <c r="S121" i="1" s="1"/>
  <c r="B122" i="1"/>
  <c r="S122" i="1" s="1"/>
  <c r="B123" i="1"/>
  <c r="S123" i="1" s="1"/>
  <c r="B124" i="1"/>
  <c r="S124" i="1" s="1"/>
  <c r="B125" i="1"/>
  <c r="S125" i="1" s="1"/>
  <c r="B126" i="1"/>
  <c r="S126" i="1" s="1"/>
  <c r="B127" i="1"/>
  <c r="S127" i="1" s="1"/>
  <c r="B128" i="1"/>
  <c r="S128" i="1" s="1"/>
  <c r="B129" i="1"/>
  <c r="S129" i="1" s="1"/>
  <c r="B130" i="1"/>
  <c r="S130" i="1" s="1"/>
  <c r="B131" i="1"/>
  <c r="S131" i="1" s="1"/>
  <c r="B132" i="1"/>
  <c r="S132" i="1" s="1"/>
  <c r="B133" i="1"/>
  <c r="S133" i="1" s="1"/>
  <c r="B134" i="1"/>
  <c r="S134" i="1" s="1"/>
  <c r="B135" i="1"/>
  <c r="S135" i="1" s="1"/>
  <c r="B136" i="1"/>
  <c r="S136" i="1" s="1"/>
  <c r="B137" i="1"/>
  <c r="S137" i="1" s="1"/>
  <c r="B138" i="1"/>
  <c r="S138" i="1" s="1"/>
  <c r="B139" i="1"/>
  <c r="S139" i="1" s="1"/>
  <c r="B140" i="1"/>
  <c r="S140" i="1" s="1"/>
  <c r="B141" i="1"/>
  <c r="S141" i="1" s="1"/>
  <c r="B142" i="1"/>
  <c r="S142" i="1" s="1"/>
  <c r="B143" i="1"/>
  <c r="S143" i="1" s="1"/>
  <c r="B144" i="1"/>
  <c r="S144" i="1" s="1"/>
  <c r="B145" i="1"/>
  <c r="S145" i="1" s="1"/>
  <c r="B146" i="1"/>
  <c r="S146" i="1" s="1"/>
  <c r="B147" i="1"/>
  <c r="S147" i="1" s="1"/>
  <c r="B148" i="1"/>
  <c r="S148" i="1" s="1"/>
  <c r="B149" i="1"/>
  <c r="S149" i="1" s="1"/>
  <c r="B150" i="1"/>
  <c r="S150" i="1" s="1"/>
  <c r="B151" i="1"/>
  <c r="S151" i="1" s="1"/>
  <c r="B152" i="1"/>
  <c r="B153" i="1"/>
  <c r="B154" i="1"/>
  <c r="B155" i="1"/>
  <c r="B156" i="1"/>
  <c r="B2" i="1"/>
  <c r="S2" i="1" s="1"/>
  <c r="A156" i="10" l="1"/>
  <c r="A155" i="10"/>
  <c r="A154" i="10"/>
  <c r="A153" i="10"/>
  <c r="A152" i="10"/>
  <c r="A3" i="10"/>
  <c r="A4" i="10"/>
  <c r="A5" i="10"/>
  <c r="A6" i="10"/>
  <c r="A7" i="10"/>
  <c r="A8" i="10"/>
  <c r="A9" i="10"/>
  <c r="A10" i="10"/>
  <c r="A11" i="10"/>
  <c r="A12" i="10"/>
  <c r="A13" i="10"/>
  <c r="A14" i="10"/>
  <c r="A15" i="10"/>
  <c r="A16" i="10"/>
  <c r="A17" i="10"/>
  <c r="A18" i="10"/>
  <c r="A19" i="10"/>
  <c r="A20" i="10"/>
  <c r="A21" i="10"/>
  <c r="A22" i="10"/>
  <c r="A23" i="10"/>
  <c r="A24" i="10"/>
  <c r="A25" i="10"/>
  <c r="A26" i="10"/>
  <c r="A27" i="10"/>
  <c r="A28" i="10"/>
  <c r="A29" i="10"/>
  <c r="A30" i="10"/>
  <c r="A31" i="10"/>
  <c r="A32" i="10"/>
  <c r="A33" i="10"/>
  <c r="A34" i="10"/>
  <c r="A35" i="10"/>
  <c r="A36" i="10"/>
  <c r="A37" i="10"/>
  <c r="A38" i="10"/>
  <c r="A39" i="10"/>
  <c r="A40" i="10"/>
  <c r="A41" i="10"/>
  <c r="A42" i="10"/>
  <c r="A43" i="10"/>
  <c r="A44" i="10"/>
  <c r="A45" i="10"/>
  <c r="A46" i="10"/>
  <c r="A47" i="10"/>
  <c r="A48" i="10"/>
  <c r="A49" i="10"/>
  <c r="A50" i="10"/>
  <c r="A51" i="10"/>
  <c r="A52" i="10"/>
  <c r="A53" i="10"/>
  <c r="A54" i="10"/>
  <c r="A55" i="10"/>
  <c r="A56" i="10"/>
  <c r="A57" i="10"/>
  <c r="A58" i="10"/>
  <c r="A59" i="10"/>
  <c r="A60" i="10"/>
  <c r="A61" i="10"/>
  <c r="A62" i="10"/>
  <c r="A63" i="10"/>
  <c r="A64" i="10"/>
  <c r="A65" i="10"/>
  <c r="A66" i="10"/>
  <c r="A67" i="10"/>
  <c r="A68" i="10"/>
  <c r="A69" i="10"/>
  <c r="A70" i="10"/>
  <c r="A71" i="10"/>
  <c r="A72" i="10"/>
  <c r="A73" i="10"/>
  <c r="A74" i="10"/>
  <c r="A75" i="10"/>
  <c r="A76" i="10"/>
  <c r="A77" i="10"/>
  <c r="A78" i="10"/>
  <c r="A79" i="10"/>
  <c r="A80" i="10"/>
  <c r="A81" i="10"/>
  <c r="A82" i="10"/>
  <c r="A83" i="10"/>
  <c r="A84" i="10"/>
  <c r="A85" i="10"/>
  <c r="A86" i="10"/>
  <c r="A87" i="10"/>
  <c r="A88" i="10"/>
  <c r="A89" i="10"/>
  <c r="A90" i="10"/>
  <c r="A91" i="10"/>
  <c r="A92" i="10"/>
  <c r="A93" i="10"/>
  <c r="A94" i="10"/>
  <c r="A95" i="10"/>
  <c r="A96" i="10"/>
  <c r="A97" i="10"/>
  <c r="A98" i="10"/>
  <c r="A99" i="10"/>
  <c r="A100" i="10"/>
  <c r="A101" i="10"/>
  <c r="A102" i="10"/>
  <c r="A103" i="10"/>
  <c r="A104" i="10"/>
  <c r="A105" i="10"/>
  <c r="A106" i="10"/>
  <c r="A107" i="10"/>
  <c r="A108" i="10"/>
  <c r="A109" i="10"/>
  <c r="A110" i="10"/>
  <c r="A111" i="10"/>
  <c r="A112" i="10"/>
  <c r="A113" i="10"/>
  <c r="A114" i="10"/>
  <c r="A115" i="10"/>
  <c r="A116" i="10"/>
  <c r="A117" i="10"/>
  <c r="A118" i="10"/>
  <c r="A119" i="10"/>
  <c r="A120" i="10"/>
  <c r="A121" i="10"/>
  <c r="A122" i="10"/>
  <c r="A123" i="10"/>
  <c r="A124" i="10"/>
  <c r="A125" i="10"/>
  <c r="A126" i="10"/>
  <c r="A127" i="10"/>
  <c r="A128" i="10"/>
  <c r="A129" i="10"/>
  <c r="A130" i="10"/>
  <c r="A131" i="10"/>
  <c r="A132" i="10"/>
  <c r="A133" i="10"/>
  <c r="A134" i="10"/>
  <c r="A135" i="10"/>
  <c r="A136" i="10"/>
  <c r="A137" i="10"/>
  <c r="A138" i="10"/>
  <c r="A139" i="10"/>
  <c r="A140" i="10"/>
  <c r="A141" i="10"/>
  <c r="A142" i="10"/>
  <c r="A143" i="10"/>
  <c r="A144" i="10"/>
  <c r="A145" i="10"/>
  <c r="A146" i="10"/>
  <c r="A147" i="10"/>
  <c r="A148" i="10"/>
  <c r="A149" i="10"/>
  <c r="A150" i="10"/>
  <c r="A151" i="10"/>
  <c r="A2" i="10"/>
  <c r="R152" i="1" s="1"/>
  <c r="R153" i="1" l="1"/>
  <c r="T153" i="1" s="1"/>
  <c r="R154" i="1"/>
  <c r="T154" i="1" s="1"/>
  <c r="R155" i="1"/>
  <c r="T155" i="1" s="1"/>
  <c r="R156" i="1"/>
  <c r="T156" i="1" s="1"/>
  <c r="T152" i="1"/>
  <c r="R3" i="1"/>
  <c r="R5" i="1"/>
  <c r="R2" i="1"/>
  <c r="R6" i="1"/>
  <c r="R4" i="1"/>
  <c r="R88" i="1"/>
  <c r="R56" i="1"/>
  <c r="R24" i="1"/>
  <c r="R15" i="1"/>
  <c r="R27" i="1"/>
  <c r="R37" i="1"/>
  <c r="R47" i="1"/>
  <c r="R59" i="1"/>
  <c r="R69" i="1"/>
  <c r="R79" i="1"/>
  <c r="R91" i="1"/>
  <c r="R100" i="1"/>
  <c r="R109" i="1"/>
  <c r="R118" i="1"/>
  <c r="R127" i="1"/>
  <c r="R136" i="1"/>
  <c r="R144" i="1"/>
  <c r="R19" i="1"/>
  <c r="R39" i="1"/>
  <c r="R61" i="1"/>
  <c r="R83" i="1"/>
  <c r="R102" i="1"/>
  <c r="R120" i="1"/>
  <c r="R146" i="1"/>
  <c r="R121" i="1"/>
  <c r="R41" i="1"/>
  <c r="R7" i="1"/>
  <c r="R30" i="1"/>
  <c r="R52" i="1"/>
  <c r="R74" i="1"/>
  <c r="R94" i="1"/>
  <c r="R122" i="1"/>
  <c r="R139" i="1"/>
  <c r="R113" i="1"/>
  <c r="R9" i="1"/>
  <c r="R21" i="1"/>
  <c r="R53" i="1"/>
  <c r="R63" i="1"/>
  <c r="R95" i="1"/>
  <c r="R114" i="1"/>
  <c r="R132" i="1"/>
  <c r="R148" i="1"/>
  <c r="R65" i="1"/>
  <c r="R8" i="1"/>
  <c r="R22" i="1"/>
  <c r="R44" i="1"/>
  <c r="R66" i="1"/>
  <c r="R106" i="1"/>
  <c r="R124" i="1"/>
  <c r="R141" i="1"/>
  <c r="R64" i="1"/>
  <c r="R13" i="1"/>
  <c r="R45" i="1"/>
  <c r="R67" i="1"/>
  <c r="R98" i="1"/>
  <c r="R125" i="1"/>
  <c r="R150" i="1"/>
  <c r="R46" i="1"/>
  <c r="R78" i="1"/>
  <c r="R108" i="1"/>
  <c r="R126" i="1"/>
  <c r="R151" i="1"/>
  <c r="R81" i="1"/>
  <c r="R49" i="1"/>
  <c r="R17" i="1"/>
  <c r="R18" i="1"/>
  <c r="R28" i="1"/>
  <c r="R38" i="1"/>
  <c r="R50" i="1"/>
  <c r="R60" i="1"/>
  <c r="R70" i="1"/>
  <c r="R82" i="1"/>
  <c r="R92" i="1"/>
  <c r="R101" i="1"/>
  <c r="R110" i="1"/>
  <c r="R119" i="1"/>
  <c r="R128" i="1"/>
  <c r="R137" i="1"/>
  <c r="R145" i="1"/>
  <c r="R129" i="1"/>
  <c r="R80" i="1"/>
  <c r="R48" i="1"/>
  <c r="R16" i="1"/>
  <c r="R29" i="1"/>
  <c r="R51" i="1"/>
  <c r="R71" i="1"/>
  <c r="R93" i="1"/>
  <c r="R111" i="1"/>
  <c r="R130" i="1"/>
  <c r="R138" i="1"/>
  <c r="R73" i="1"/>
  <c r="R12" i="1"/>
  <c r="R20" i="1"/>
  <c r="R42" i="1"/>
  <c r="R62" i="1"/>
  <c r="R84" i="1"/>
  <c r="R103" i="1"/>
  <c r="R112" i="1"/>
  <c r="R131" i="1"/>
  <c r="R147" i="1"/>
  <c r="R72" i="1"/>
  <c r="R40" i="1"/>
  <c r="R10" i="1"/>
  <c r="R31" i="1"/>
  <c r="R43" i="1"/>
  <c r="R75" i="1"/>
  <c r="R85" i="1"/>
  <c r="R104" i="1"/>
  <c r="R123" i="1"/>
  <c r="R140" i="1"/>
  <c r="R105" i="1"/>
  <c r="R33" i="1"/>
  <c r="R11" i="1"/>
  <c r="R34" i="1"/>
  <c r="R54" i="1"/>
  <c r="R76" i="1"/>
  <c r="R96" i="1"/>
  <c r="R115" i="1"/>
  <c r="R133" i="1"/>
  <c r="R149" i="1"/>
  <c r="R32" i="1"/>
  <c r="R35" i="1"/>
  <c r="R55" i="1"/>
  <c r="R87" i="1"/>
  <c r="R116" i="1"/>
  <c r="R134" i="1"/>
  <c r="R57" i="1"/>
  <c r="R14" i="1"/>
  <c r="R36" i="1"/>
  <c r="R68" i="1"/>
  <c r="R99" i="1"/>
  <c r="R117" i="1"/>
  <c r="R143" i="1"/>
  <c r="R86" i="1"/>
  <c r="R23" i="1"/>
  <c r="R77" i="1"/>
  <c r="R107" i="1"/>
  <c r="R142" i="1"/>
  <c r="R25" i="1"/>
  <c r="R26" i="1"/>
  <c r="R58" i="1"/>
  <c r="R90" i="1"/>
  <c r="R135" i="1"/>
  <c r="R97" i="1"/>
  <c r="R89" i="1"/>
  <c r="T32" i="1" l="1"/>
  <c r="T130" i="1"/>
  <c r="T132" i="1"/>
  <c r="T88" i="1"/>
  <c r="T77" i="1"/>
  <c r="T84" i="1"/>
  <c r="T125" i="1"/>
  <c r="T146" i="1"/>
  <c r="T4" i="1"/>
  <c r="T105" i="1"/>
  <c r="T145" i="1"/>
  <c r="T66" i="1"/>
  <c r="T127" i="1"/>
  <c r="T6" i="1"/>
  <c r="T134" i="1"/>
  <c r="T40" i="1"/>
  <c r="T151" i="1"/>
  <c r="T118" i="1"/>
  <c r="T143" i="1"/>
  <c r="T116" i="1"/>
  <c r="T96" i="1"/>
  <c r="T123" i="1"/>
  <c r="T72" i="1"/>
  <c r="T20" i="1"/>
  <c r="T51" i="1"/>
  <c r="T128" i="1"/>
  <c r="T50" i="1"/>
  <c r="T126" i="1"/>
  <c r="T45" i="1"/>
  <c r="T22" i="1"/>
  <c r="T53" i="1"/>
  <c r="T52" i="1"/>
  <c r="T83" i="1"/>
  <c r="T109" i="1"/>
  <c r="T27" i="1"/>
  <c r="T5" i="1"/>
  <c r="T107" i="1"/>
  <c r="T43" i="1"/>
  <c r="T150" i="1"/>
  <c r="T121" i="1"/>
  <c r="T149" i="1"/>
  <c r="T129" i="1"/>
  <c r="T49" i="1"/>
  <c r="T59" i="1"/>
  <c r="T133" i="1"/>
  <c r="T10" i="1"/>
  <c r="T81" i="1"/>
  <c r="T94" i="1"/>
  <c r="T47" i="1"/>
  <c r="T86" i="1"/>
  <c r="T71" i="1"/>
  <c r="T67" i="1"/>
  <c r="T74" i="1"/>
  <c r="T2" i="1"/>
  <c r="T58" i="1"/>
  <c r="T117" i="1"/>
  <c r="T87" i="1"/>
  <c r="T76" i="1"/>
  <c r="T104" i="1"/>
  <c r="T147" i="1"/>
  <c r="T12" i="1"/>
  <c r="T29" i="1"/>
  <c r="T119" i="1"/>
  <c r="T38" i="1"/>
  <c r="T108" i="1"/>
  <c r="T13" i="1"/>
  <c r="T8" i="1"/>
  <c r="T21" i="1"/>
  <c r="T30" i="1"/>
  <c r="T61" i="1"/>
  <c r="T100" i="1"/>
  <c r="T15" i="1"/>
  <c r="T3" i="1"/>
  <c r="T89" i="1"/>
  <c r="T103" i="1"/>
  <c r="T92" i="1"/>
  <c r="T17" i="1"/>
  <c r="T139" i="1"/>
  <c r="T69" i="1"/>
  <c r="T14" i="1"/>
  <c r="T31" i="1"/>
  <c r="T82" i="1"/>
  <c r="T114" i="1"/>
  <c r="T136" i="1"/>
  <c r="T57" i="1"/>
  <c r="T93" i="1"/>
  <c r="T98" i="1"/>
  <c r="T120" i="1"/>
  <c r="T115" i="1"/>
  <c r="T137" i="1"/>
  <c r="T44" i="1"/>
  <c r="T102" i="1"/>
  <c r="T37" i="1"/>
  <c r="T26" i="1"/>
  <c r="T25" i="1"/>
  <c r="T99" i="1"/>
  <c r="T55" i="1"/>
  <c r="T54" i="1"/>
  <c r="T85" i="1"/>
  <c r="T131" i="1"/>
  <c r="T73" i="1"/>
  <c r="T16" i="1"/>
  <c r="T110" i="1"/>
  <c r="T28" i="1"/>
  <c r="T78" i="1"/>
  <c r="T64" i="1"/>
  <c r="T65" i="1"/>
  <c r="T9" i="1"/>
  <c r="T7" i="1"/>
  <c r="T39" i="1"/>
  <c r="T91" i="1"/>
  <c r="T24" i="1"/>
  <c r="T36" i="1"/>
  <c r="T11" i="1"/>
  <c r="T80" i="1"/>
  <c r="T124" i="1"/>
  <c r="T144" i="1"/>
  <c r="T97" i="1"/>
  <c r="T33" i="1"/>
  <c r="T111" i="1"/>
  <c r="T106" i="1"/>
  <c r="T122" i="1"/>
  <c r="T135" i="1"/>
  <c r="T23" i="1"/>
  <c r="T62" i="1"/>
  <c r="T70" i="1"/>
  <c r="T95" i="1"/>
  <c r="T90" i="1"/>
  <c r="T140" i="1"/>
  <c r="T42" i="1"/>
  <c r="T60" i="1"/>
  <c r="T63" i="1"/>
  <c r="T142" i="1"/>
  <c r="T68" i="1"/>
  <c r="T35" i="1"/>
  <c r="T34" i="1"/>
  <c r="T75" i="1"/>
  <c r="T112" i="1"/>
  <c r="T138" i="1"/>
  <c r="T48" i="1"/>
  <c r="T101" i="1"/>
  <c r="T18" i="1"/>
  <c r="T46" i="1"/>
  <c r="T141" i="1"/>
  <c r="T148" i="1"/>
  <c r="T113" i="1"/>
  <c r="T41" i="1"/>
  <c r="T19" i="1"/>
  <c r="T79" i="1"/>
  <c r="T56" i="1"/>
  <c r="A3" i="9"/>
  <c r="A4" i="9"/>
  <c r="A5" i="9"/>
  <c r="A6" i="9"/>
  <c r="A7" i="9"/>
  <c r="A8" i="9"/>
  <c r="A9" i="9"/>
  <c r="A10" i="9"/>
  <c r="A11" i="9"/>
  <c r="A12" i="9"/>
  <c r="A13" i="9"/>
  <c r="A14" i="9"/>
  <c r="A15" i="9"/>
  <c r="A16" i="9"/>
  <c r="A17" i="9"/>
  <c r="A18" i="9"/>
  <c r="A19" i="9"/>
  <c r="A20" i="9"/>
  <c r="A21" i="9"/>
  <c r="A22" i="9"/>
  <c r="A23" i="9"/>
  <c r="A24" i="9"/>
  <c r="A25" i="9"/>
  <c r="A26" i="9"/>
  <c r="A27" i="9"/>
  <c r="A28" i="9"/>
  <c r="A29" i="9"/>
  <c r="A30" i="9"/>
  <c r="A31" i="9"/>
  <c r="A32" i="9"/>
  <c r="A33" i="9"/>
  <c r="A34" i="9"/>
  <c r="A35" i="9"/>
  <c r="A36" i="9"/>
  <c r="A37" i="9"/>
  <c r="A38" i="9"/>
  <c r="A39" i="9"/>
  <c r="A40" i="9"/>
  <c r="A41" i="9"/>
  <c r="A42" i="9"/>
  <c r="A43" i="9"/>
  <c r="A44" i="9"/>
  <c r="A45" i="9"/>
  <c r="A46" i="9"/>
  <c r="A47" i="9"/>
  <c r="A48" i="9"/>
  <c r="A49" i="9"/>
  <c r="A50" i="9"/>
  <c r="A51" i="9"/>
  <c r="A52" i="9"/>
  <c r="A53" i="9"/>
  <c r="A54" i="9"/>
  <c r="A55" i="9"/>
  <c r="A56" i="9"/>
  <c r="A57" i="9"/>
  <c r="A58" i="9"/>
  <c r="A59" i="9"/>
  <c r="A60" i="9"/>
  <c r="A61" i="9"/>
  <c r="A62" i="9"/>
  <c r="A63" i="9"/>
  <c r="A64" i="9"/>
  <c r="A65" i="9"/>
  <c r="A66" i="9"/>
  <c r="A67" i="9"/>
  <c r="A68" i="9"/>
  <c r="A69" i="9"/>
  <c r="A70" i="9"/>
  <c r="A71" i="9"/>
  <c r="A72" i="9"/>
  <c r="A73" i="9"/>
  <c r="A74" i="9"/>
  <c r="A75" i="9"/>
  <c r="A76" i="9"/>
  <c r="A77" i="9"/>
  <c r="A78" i="9"/>
  <c r="A79" i="9"/>
  <c r="A80" i="9"/>
  <c r="A81" i="9"/>
  <c r="A82" i="9"/>
  <c r="A83" i="9"/>
  <c r="A84" i="9"/>
  <c r="A85" i="9"/>
  <c r="A86" i="9"/>
  <c r="A87" i="9"/>
  <c r="A88" i="9"/>
  <c r="A89" i="9"/>
  <c r="A90" i="9"/>
  <c r="A91" i="9"/>
  <c r="A92" i="9"/>
  <c r="A93" i="9"/>
  <c r="A94" i="9"/>
  <c r="A95" i="9"/>
  <c r="A96" i="9"/>
  <c r="A97" i="9"/>
  <c r="A98" i="9"/>
  <c r="A99" i="9"/>
  <c r="A100" i="9"/>
  <c r="A101" i="9"/>
  <c r="A102" i="9"/>
  <c r="A103" i="9"/>
  <c r="A104" i="9"/>
  <c r="A105" i="9"/>
  <c r="A106" i="9"/>
  <c r="A107" i="9"/>
  <c r="A108" i="9"/>
  <c r="A109" i="9"/>
  <c r="A110" i="9"/>
  <c r="A111" i="9"/>
  <c r="A112" i="9"/>
  <c r="A113" i="9"/>
  <c r="A114" i="9"/>
  <c r="A115" i="9"/>
  <c r="A116" i="9"/>
  <c r="A117" i="9"/>
  <c r="A118" i="9"/>
  <c r="A119" i="9"/>
  <c r="A120" i="9"/>
  <c r="A121" i="9"/>
  <c r="A122" i="9"/>
  <c r="A123" i="9"/>
  <c r="A124" i="9"/>
  <c r="A125" i="9"/>
  <c r="A126" i="9"/>
  <c r="A127" i="9"/>
  <c r="A128" i="9"/>
  <c r="A129" i="9"/>
  <c r="A130" i="9"/>
  <c r="A131" i="9"/>
  <c r="A132" i="9"/>
  <c r="A133" i="9"/>
  <c r="A134" i="9"/>
  <c r="A135" i="9"/>
  <c r="A136" i="9"/>
  <c r="A137" i="9"/>
  <c r="A138" i="9"/>
  <c r="A139" i="9"/>
  <c r="A140" i="9"/>
  <c r="A141" i="9"/>
  <c r="A142" i="9"/>
  <c r="A143" i="9"/>
  <c r="A144" i="9"/>
  <c r="A145" i="9"/>
  <c r="A146" i="9"/>
  <c r="A147" i="9"/>
  <c r="A148" i="9"/>
  <c r="A149" i="9"/>
  <c r="A150" i="9"/>
  <c r="A151" i="9"/>
  <c r="A152" i="9"/>
  <c r="A153" i="9"/>
  <c r="A154" i="9"/>
  <c r="A155" i="9"/>
  <c r="A156" i="9"/>
  <c r="A157" i="9"/>
  <c r="A158" i="9"/>
  <c r="A159" i="9"/>
  <c r="A160" i="9"/>
  <c r="A161" i="9"/>
  <c r="A162" i="9"/>
  <c r="A163" i="9"/>
  <c r="A164" i="9"/>
  <c r="A165" i="9"/>
  <c r="A166" i="9"/>
  <c r="A167" i="9"/>
  <c r="A168" i="9"/>
  <c r="A169" i="9"/>
  <c r="A170" i="9"/>
  <c r="A171" i="9"/>
  <c r="A172" i="9"/>
  <c r="A173" i="9"/>
  <c r="A174" i="9"/>
  <c r="A175" i="9"/>
  <c r="A176" i="9"/>
  <c r="A177" i="9"/>
  <c r="A178" i="9"/>
  <c r="A179" i="9"/>
  <c r="A180" i="9"/>
  <c r="A181" i="9"/>
  <c r="A182" i="9"/>
  <c r="A183" i="9"/>
  <c r="A184" i="9"/>
  <c r="A185" i="9"/>
  <c r="A186" i="9"/>
  <c r="A187" i="9"/>
  <c r="A188" i="9"/>
  <c r="A189" i="9"/>
  <c r="A190" i="9"/>
  <c r="A191" i="9"/>
  <c r="A192" i="9"/>
  <c r="A193" i="9"/>
  <c r="A194" i="9"/>
  <c r="A195" i="9"/>
  <c r="A196" i="9"/>
  <c r="A197" i="9"/>
  <c r="A198" i="9"/>
  <c r="A199" i="9"/>
  <c r="A200" i="9"/>
  <c r="A201" i="9"/>
  <c r="A202" i="9"/>
  <c r="A203" i="9"/>
  <c r="A204" i="9"/>
  <c r="A205" i="9"/>
  <c r="A206" i="9"/>
  <c r="A207" i="9"/>
  <c r="A208" i="9"/>
  <c r="A209" i="9"/>
  <c r="A210" i="9"/>
  <c r="A211" i="9"/>
  <c r="A212" i="9"/>
  <c r="A213" i="9"/>
  <c r="A214" i="9"/>
  <c r="A215" i="9"/>
  <c r="A216" i="9"/>
  <c r="A217" i="9"/>
  <c r="A218" i="9"/>
  <c r="A219" i="9"/>
  <c r="A220" i="9"/>
  <c r="A221" i="9"/>
  <c r="A222" i="9"/>
  <c r="A223" i="9"/>
  <c r="A224" i="9"/>
  <c r="A225" i="9"/>
  <c r="A226" i="9"/>
  <c r="A227" i="9"/>
  <c r="A228" i="9"/>
  <c r="A229" i="9"/>
  <c r="A230" i="9"/>
  <c r="A231" i="9"/>
  <c r="A232" i="9"/>
  <c r="A233" i="9"/>
  <c r="A234" i="9"/>
  <c r="A235" i="9"/>
  <c r="A236" i="9"/>
  <c r="A237" i="9"/>
  <c r="A238" i="9"/>
  <c r="A239" i="9"/>
  <c r="A240" i="9"/>
  <c r="A241" i="9"/>
  <c r="A242" i="9"/>
  <c r="A243" i="9"/>
  <c r="A244" i="9"/>
  <c r="A245" i="9"/>
  <c r="A246" i="9"/>
  <c r="A247" i="9"/>
  <c r="A248" i="9"/>
  <c r="A249" i="9"/>
  <c r="A250" i="9"/>
  <c r="A251" i="9"/>
  <c r="A252" i="9"/>
  <c r="A253" i="9"/>
  <c r="A254" i="9"/>
  <c r="A255" i="9"/>
  <c r="A256" i="9"/>
  <c r="A257" i="9"/>
  <c r="A258" i="9"/>
  <c r="A259" i="9"/>
  <c r="A260" i="9"/>
  <c r="A261" i="9"/>
  <c r="A262" i="9"/>
  <c r="A263" i="9"/>
  <c r="A264" i="9"/>
  <c r="A265" i="9"/>
  <c r="A266" i="9"/>
  <c r="A267" i="9"/>
  <c r="A268" i="9"/>
  <c r="A269" i="9"/>
  <c r="A270" i="9"/>
  <c r="A271" i="9"/>
  <c r="A272" i="9"/>
  <c r="A273" i="9"/>
  <c r="A274" i="9"/>
  <c r="A275" i="9"/>
  <c r="A276" i="9"/>
  <c r="A277" i="9"/>
  <c r="A278" i="9"/>
  <c r="A279" i="9"/>
  <c r="A280" i="9"/>
  <c r="A281" i="9"/>
  <c r="A282" i="9"/>
  <c r="A283" i="9"/>
  <c r="A284" i="9"/>
  <c r="A285" i="9"/>
  <c r="A286" i="9"/>
  <c r="A287" i="9"/>
  <c r="A288" i="9"/>
  <c r="A289" i="9"/>
  <c r="A290" i="9"/>
  <c r="A291" i="9"/>
  <c r="A292" i="9"/>
  <c r="A293" i="9"/>
  <c r="A294" i="9"/>
  <c r="A295" i="9"/>
  <c r="A296" i="9"/>
  <c r="A297" i="9"/>
  <c r="A298" i="9"/>
  <c r="A299" i="9"/>
  <c r="A300" i="9"/>
  <c r="A301" i="9"/>
  <c r="A2" i="9"/>
  <c r="S185" i="6" l="1"/>
  <c r="R186" i="6"/>
  <c r="Q295" i="6"/>
  <c r="Q151" i="6"/>
  <c r="Q133" i="6"/>
  <c r="Q167" i="6"/>
  <c r="R219" i="6"/>
  <c r="Q263" i="6"/>
  <c r="Q279" i="6"/>
  <c r="Q110" i="6"/>
  <c r="R45" i="6"/>
  <c r="Q39" i="6"/>
  <c r="R13" i="6"/>
  <c r="R83" i="6"/>
  <c r="Q247" i="6"/>
  <c r="Q13" i="6"/>
  <c r="S272" i="6"/>
  <c r="S64" i="6"/>
  <c r="Q199" i="6"/>
  <c r="R284" i="6"/>
  <c r="S225" i="6"/>
  <c r="S33" i="6"/>
  <c r="Q183" i="6"/>
  <c r="R251" i="6"/>
  <c r="S128" i="6"/>
  <c r="Q231" i="6"/>
  <c r="Q90" i="6"/>
  <c r="R148" i="6"/>
  <c r="Q215" i="6"/>
  <c r="Q68" i="6"/>
  <c r="R116" i="6"/>
  <c r="Q298" i="6"/>
  <c r="Q282" i="6"/>
  <c r="Q266" i="6"/>
  <c r="Q250" i="6"/>
  <c r="Q234" i="6"/>
  <c r="Q218" i="6"/>
  <c r="Q202" i="6"/>
  <c r="Q186" i="6"/>
  <c r="Q170" i="6"/>
  <c r="Q154" i="6"/>
  <c r="Q134" i="6"/>
  <c r="Q114" i="6"/>
  <c r="Q93" i="6"/>
  <c r="Q69" i="6"/>
  <c r="Q45" i="6"/>
  <c r="Q16" i="6"/>
  <c r="R285" i="6"/>
  <c r="R258" i="6"/>
  <c r="R222" i="6"/>
  <c r="R187" i="6"/>
  <c r="R155" i="6"/>
  <c r="R122" i="6"/>
  <c r="R84" i="6"/>
  <c r="R52" i="6"/>
  <c r="R19" i="6"/>
  <c r="S273" i="6"/>
  <c r="S233" i="6"/>
  <c r="S192" i="6"/>
  <c r="S129" i="6"/>
  <c r="S65" i="6"/>
  <c r="Q294" i="6"/>
  <c r="Q214" i="6"/>
  <c r="Q130" i="6"/>
  <c r="Q64" i="6"/>
  <c r="Q7" i="6"/>
  <c r="R180" i="6"/>
  <c r="R77" i="6"/>
  <c r="S265" i="6"/>
  <c r="S177" i="6"/>
  <c r="S113" i="6"/>
  <c r="Q293" i="6"/>
  <c r="Q277" i="6"/>
  <c r="Q245" i="6"/>
  <c r="Q229" i="6"/>
  <c r="Q213" i="6"/>
  <c r="Q197" i="6"/>
  <c r="Q181" i="6"/>
  <c r="Q165" i="6"/>
  <c r="Q149" i="6"/>
  <c r="Q126" i="6"/>
  <c r="Q106" i="6"/>
  <c r="Q85" i="6"/>
  <c r="Q60" i="6"/>
  <c r="Q33" i="6"/>
  <c r="Q6" i="6"/>
  <c r="R275" i="6"/>
  <c r="R244" i="6"/>
  <c r="R211" i="6"/>
  <c r="R173" i="6"/>
  <c r="R141" i="6"/>
  <c r="R108" i="6"/>
  <c r="R70" i="6"/>
  <c r="R38" i="6"/>
  <c r="R4" i="6"/>
  <c r="S257" i="6"/>
  <c r="S217" i="6"/>
  <c r="S176" i="6"/>
  <c r="S112" i="6"/>
  <c r="S48" i="6"/>
  <c r="Q246" i="6"/>
  <c r="Q182" i="6"/>
  <c r="Q109" i="6"/>
  <c r="Q38" i="6"/>
  <c r="R281" i="6"/>
  <c r="R147" i="6"/>
  <c r="R44" i="6"/>
  <c r="R5" i="6"/>
  <c r="S224" i="6"/>
  <c r="S49" i="6"/>
  <c r="Q261" i="6"/>
  <c r="Q290" i="6"/>
  <c r="Q274" i="6"/>
  <c r="Q258" i="6"/>
  <c r="Q242" i="6"/>
  <c r="Q226" i="6"/>
  <c r="Q210" i="6"/>
  <c r="Q194" i="6"/>
  <c r="Q178" i="6"/>
  <c r="Q162" i="6"/>
  <c r="Q146" i="6"/>
  <c r="Q125" i="6"/>
  <c r="Q102" i="6"/>
  <c r="Q82" i="6"/>
  <c r="Q58" i="6"/>
  <c r="Q29" i="6"/>
  <c r="R301" i="6"/>
  <c r="R274" i="6"/>
  <c r="R237" i="6"/>
  <c r="R205" i="6"/>
  <c r="R172" i="6"/>
  <c r="R134" i="6"/>
  <c r="R102" i="6"/>
  <c r="R69" i="6"/>
  <c r="R34" i="6"/>
  <c r="S297" i="6"/>
  <c r="S256" i="6"/>
  <c r="S209" i="6"/>
  <c r="S161" i="6"/>
  <c r="S97" i="6"/>
  <c r="S3" i="6"/>
  <c r="S11" i="6"/>
  <c r="S19" i="6"/>
  <c r="S27" i="6"/>
  <c r="S35" i="6"/>
  <c r="S43" i="6"/>
  <c r="S51" i="6"/>
  <c r="S59" i="6"/>
  <c r="S67" i="6"/>
  <c r="S75" i="6"/>
  <c r="S83" i="6"/>
  <c r="S91" i="6"/>
  <c r="S99" i="6"/>
  <c r="S107" i="6"/>
  <c r="S115" i="6"/>
  <c r="S123" i="6"/>
  <c r="S131" i="6"/>
  <c r="S139" i="6"/>
  <c r="S147" i="6"/>
  <c r="S155" i="6"/>
  <c r="S163" i="6"/>
  <c r="S171" i="6"/>
  <c r="S179" i="6"/>
  <c r="S187" i="6"/>
  <c r="S195" i="6"/>
  <c r="S203" i="6"/>
  <c r="S211" i="6"/>
  <c r="S219" i="6"/>
  <c r="S227" i="6"/>
  <c r="S235" i="6"/>
  <c r="S243" i="6"/>
  <c r="S251" i="6"/>
  <c r="S259" i="6"/>
  <c r="S267" i="6"/>
  <c r="S275" i="6"/>
  <c r="S283" i="6"/>
  <c r="S291" i="6"/>
  <c r="S299" i="6"/>
  <c r="R7" i="6"/>
  <c r="R15" i="6"/>
  <c r="R23" i="6"/>
  <c r="R31" i="6"/>
  <c r="R39" i="6"/>
  <c r="R47" i="6"/>
  <c r="R63" i="6"/>
  <c r="R71" i="6"/>
  <c r="R79" i="6"/>
  <c r="R87" i="6"/>
  <c r="R95" i="6"/>
  <c r="R103" i="6"/>
  <c r="R111" i="6"/>
  <c r="R119" i="6"/>
  <c r="R127" i="6"/>
  <c r="R135" i="6"/>
  <c r="R143" i="6"/>
  <c r="R151" i="6"/>
  <c r="R159" i="6"/>
  <c r="R167" i="6"/>
  <c r="R175" i="6"/>
  <c r="R183" i="6"/>
  <c r="R191" i="6"/>
  <c r="R199" i="6"/>
  <c r="R207" i="6"/>
  <c r="R215" i="6"/>
  <c r="R223" i="6"/>
  <c r="R231" i="6"/>
  <c r="R239" i="6"/>
  <c r="R247" i="6"/>
  <c r="R255" i="6"/>
  <c r="R263" i="6"/>
  <c r="R271" i="6"/>
  <c r="R279" i="6"/>
  <c r="R287" i="6"/>
  <c r="R295" i="6"/>
  <c r="Q3" i="6"/>
  <c r="Q11" i="6"/>
  <c r="Q19" i="6"/>
  <c r="Q27" i="6"/>
  <c r="Q35" i="6"/>
  <c r="Q43" i="6"/>
  <c r="Q51" i="6"/>
  <c r="Q59" i="6"/>
  <c r="Q67" i="6"/>
  <c r="Q75" i="6"/>
  <c r="S4" i="6"/>
  <c r="S20" i="6"/>
  <c r="S28" i="6"/>
  <c r="S36" i="6"/>
  <c r="S44" i="6"/>
  <c r="S52" i="6"/>
  <c r="S60" i="6"/>
  <c r="S68" i="6"/>
  <c r="S76" i="6"/>
  <c r="S84" i="6"/>
  <c r="S92" i="6"/>
  <c r="S100" i="6"/>
  <c r="S108" i="6"/>
  <c r="S116" i="6"/>
  <c r="S124" i="6"/>
  <c r="S132" i="6"/>
  <c r="S140" i="6"/>
  <c r="S148" i="6"/>
  <c r="S156" i="6"/>
  <c r="S164" i="6"/>
  <c r="S172" i="6"/>
  <c r="S180" i="6"/>
  <c r="S188" i="6"/>
  <c r="S196" i="6"/>
  <c r="S204" i="6"/>
  <c r="S212" i="6"/>
  <c r="S220" i="6"/>
  <c r="S228" i="6"/>
  <c r="S236" i="6"/>
  <c r="S244" i="6"/>
  <c r="S252" i="6"/>
  <c r="S260" i="6"/>
  <c r="S268" i="6"/>
  <c r="S276" i="6"/>
  <c r="S284" i="6"/>
  <c r="S292" i="6"/>
  <c r="S300" i="6"/>
  <c r="R8" i="6"/>
  <c r="R16" i="6"/>
  <c r="R24" i="6"/>
  <c r="R32" i="6"/>
  <c r="R48" i="6"/>
  <c r="R56" i="6"/>
  <c r="R64" i="6"/>
  <c r="R72" i="6"/>
  <c r="R80" i="6"/>
  <c r="R88" i="6"/>
  <c r="R96" i="6"/>
  <c r="R104" i="6"/>
  <c r="R112" i="6"/>
  <c r="R120" i="6"/>
  <c r="R128" i="6"/>
  <c r="R136" i="6"/>
  <c r="R144" i="6"/>
  <c r="R152" i="6"/>
  <c r="R160" i="6"/>
  <c r="R168" i="6"/>
  <c r="R176" i="6"/>
  <c r="R184" i="6"/>
  <c r="R192" i="6"/>
  <c r="R200" i="6"/>
  <c r="R208" i="6"/>
  <c r="R216" i="6"/>
  <c r="R224" i="6"/>
  <c r="R232" i="6"/>
  <c r="R240" i="6"/>
  <c r="R248" i="6"/>
  <c r="R256" i="6"/>
  <c r="R264" i="6"/>
  <c r="R272" i="6"/>
  <c r="R280" i="6"/>
  <c r="R288" i="6"/>
  <c r="R296" i="6"/>
  <c r="Q4" i="6"/>
  <c r="Q20" i="6"/>
  <c r="Q28" i="6"/>
  <c r="Q36" i="6"/>
  <c r="Q44" i="6"/>
  <c r="Q52" i="6"/>
  <c r="S5" i="6"/>
  <c r="S13" i="6"/>
  <c r="S21" i="6"/>
  <c r="S29" i="6"/>
  <c r="S37" i="6"/>
  <c r="S45" i="6"/>
  <c r="S53" i="6"/>
  <c r="S61" i="6"/>
  <c r="S69" i="6"/>
  <c r="S77" i="6"/>
  <c r="S85" i="6"/>
  <c r="S93" i="6"/>
  <c r="S101" i="6"/>
  <c r="S109" i="6"/>
  <c r="S117" i="6"/>
  <c r="S125" i="6"/>
  <c r="S133" i="6"/>
  <c r="S141" i="6"/>
  <c r="S149" i="6"/>
  <c r="S157" i="6"/>
  <c r="S165" i="6"/>
  <c r="S173" i="6"/>
  <c r="S181" i="6"/>
  <c r="S189" i="6"/>
  <c r="S197" i="6"/>
  <c r="S205" i="6"/>
  <c r="S213" i="6"/>
  <c r="S221" i="6"/>
  <c r="S229" i="6"/>
  <c r="S237" i="6"/>
  <c r="S245" i="6"/>
  <c r="S253" i="6"/>
  <c r="S261" i="6"/>
  <c r="S269" i="6"/>
  <c r="S277" i="6"/>
  <c r="S285" i="6"/>
  <c r="S293" i="6"/>
  <c r="S301" i="6"/>
  <c r="R9" i="6"/>
  <c r="R17" i="6"/>
  <c r="R25" i="6"/>
  <c r="R33" i="6"/>
  <c r="R41" i="6"/>
  <c r="R49" i="6"/>
  <c r="R57" i="6"/>
  <c r="R65" i="6"/>
  <c r="R73" i="6"/>
  <c r="R81" i="6"/>
  <c r="R89" i="6"/>
  <c r="R97" i="6"/>
  <c r="R105" i="6"/>
  <c r="R113" i="6"/>
  <c r="R121" i="6"/>
  <c r="R129" i="6"/>
  <c r="R137" i="6"/>
  <c r="R145" i="6"/>
  <c r="R153" i="6"/>
  <c r="R161" i="6"/>
  <c r="R169" i="6"/>
  <c r="R177" i="6"/>
  <c r="R185" i="6"/>
  <c r="R193" i="6"/>
  <c r="R201" i="6"/>
  <c r="R209" i="6"/>
  <c r="R217" i="6"/>
  <c r="R225" i="6"/>
  <c r="R233" i="6"/>
  <c r="R241" i="6"/>
  <c r="R249" i="6"/>
  <c r="R257" i="6"/>
  <c r="R265" i="6"/>
  <c r="S6" i="6"/>
  <c r="S14" i="6"/>
  <c r="S22" i="6"/>
  <c r="S30" i="6"/>
  <c r="S38" i="6"/>
  <c r="S46" i="6"/>
  <c r="S62" i="6"/>
  <c r="S70" i="6"/>
  <c r="S78" i="6"/>
  <c r="S86" i="6"/>
  <c r="S94" i="6"/>
  <c r="S102" i="6"/>
  <c r="S110" i="6"/>
  <c r="S118" i="6"/>
  <c r="S126" i="6"/>
  <c r="S134" i="6"/>
  <c r="S142" i="6"/>
  <c r="S150" i="6"/>
  <c r="S158" i="6"/>
  <c r="S166" i="6"/>
  <c r="S174" i="6"/>
  <c r="S182" i="6"/>
  <c r="S190" i="6"/>
  <c r="S198" i="6"/>
  <c r="S206" i="6"/>
  <c r="S214" i="6"/>
  <c r="S222" i="6"/>
  <c r="S230" i="6"/>
  <c r="S238" i="6"/>
  <c r="S246" i="6"/>
  <c r="S254" i="6"/>
  <c r="S262" i="6"/>
  <c r="S270" i="6"/>
  <c r="S278" i="6"/>
  <c r="S286" i="6"/>
  <c r="S294" i="6"/>
  <c r="R10" i="6"/>
  <c r="S7" i="6"/>
  <c r="S23" i="6"/>
  <c r="S39" i="6"/>
  <c r="S55" i="6"/>
  <c r="S71" i="6"/>
  <c r="S87" i="6"/>
  <c r="S103" i="6"/>
  <c r="S119" i="6"/>
  <c r="S135" i="6"/>
  <c r="S151" i="6"/>
  <c r="S167" i="6"/>
  <c r="S183" i="6"/>
  <c r="S199" i="6"/>
  <c r="S215" i="6"/>
  <c r="S231" i="6"/>
  <c r="S247" i="6"/>
  <c r="S263" i="6"/>
  <c r="S279" i="6"/>
  <c r="S295" i="6"/>
  <c r="R11" i="6"/>
  <c r="R22" i="6"/>
  <c r="R36" i="6"/>
  <c r="R50" i="6"/>
  <c r="R61" i="6"/>
  <c r="R75" i="6"/>
  <c r="R86" i="6"/>
  <c r="R100" i="6"/>
  <c r="R114" i="6"/>
  <c r="R125" i="6"/>
  <c r="R139" i="6"/>
  <c r="R150" i="6"/>
  <c r="R164" i="6"/>
  <c r="R178" i="6"/>
  <c r="R189" i="6"/>
  <c r="R203" i="6"/>
  <c r="R214" i="6"/>
  <c r="R228" i="6"/>
  <c r="R242" i="6"/>
  <c r="R253" i="6"/>
  <c r="R267" i="6"/>
  <c r="R277" i="6"/>
  <c r="R289" i="6"/>
  <c r="R299" i="6"/>
  <c r="Q9" i="6"/>
  <c r="Q21" i="6"/>
  <c r="Q31" i="6"/>
  <c r="Q53" i="6"/>
  <c r="Q62" i="6"/>
  <c r="Q71" i="6"/>
  <c r="Q80" i="6"/>
  <c r="Q88" i="6"/>
  <c r="Q96" i="6"/>
  <c r="Q104" i="6"/>
  <c r="Q112" i="6"/>
  <c r="Q120" i="6"/>
  <c r="Q128" i="6"/>
  <c r="Q136" i="6"/>
  <c r="Q144" i="6"/>
  <c r="Q152" i="6"/>
  <c r="Q160" i="6"/>
  <c r="Q168" i="6"/>
  <c r="Q176" i="6"/>
  <c r="Q184" i="6"/>
  <c r="Q192" i="6"/>
  <c r="Q200" i="6"/>
  <c r="Q208" i="6"/>
  <c r="Q216" i="6"/>
  <c r="Q224" i="6"/>
  <c r="Q232" i="6"/>
  <c r="Q240" i="6"/>
  <c r="Q248" i="6"/>
  <c r="Q256" i="6"/>
  <c r="Q264" i="6"/>
  <c r="Q272" i="6"/>
  <c r="Q280" i="6"/>
  <c r="Q288" i="6"/>
  <c r="Q296" i="6"/>
  <c r="S25" i="6"/>
  <c r="S89" i="6"/>
  <c r="S137" i="6"/>
  <c r="S169" i="6"/>
  <c r="S8" i="6"/>
  <c r="S24" i="6"/>
  <c r="S56" i="6"/>
  <c r="S72" i="6"/>
  <c r="S88" i="6"/>
  <c r="S104" i="6"/>
  <c r="S120" i="6"/>
  <c r="S136" i="6"/>
  <c r="S152" i="6"/>
  <c r="S168" i="6"/>
  <c r="S184" i="6"/>
  <c r="S200" i="6"/>
  <c r="S216" i="6"/>
  <c r="S232" i="6"/>
  <c r="S248" i="6"/>
  <c r="S264" i="6"/>
  <c r="S280" i="6"/>
  <c r="S296" i="6"/>
  <c r="R37" i="6"/>
  <c r="R51" i="6"/>
  <c r="R62" i="6"/>
  <c r="R76" i="6"/>
  <c r="R90" i="6"/>
  <c r="R101" i="6"/>
  <c r="R115" i="6"/>
  <c r="R126" i="6"/>
  <c r="R140" i="6"/>
  <c r="R154" i="6"/>
  <c r="R165" i="6"/>
  <c r="R179" i="6"/>
  <c r="R190" i="6"/>
  <c r="R204" i="6"/>
  <c r="R218" i="6"/>
  <c r="R229" i="6"/>
  <c r="R243" i="6"/>
  <c r="R254" i="6"/>
  <c r="R268" i="6"/>
  <c r="R278" i="6"/>
  <c r="R290" i="6"/>
  <c r="R300" i="6"/>
  <c r="Q10" i="6"/>
  <c r="Q22" i="6"/>
  <c r="Q32" i="6"/>
  <c r="Q42" i="6"/>
  <c r="Q63" i="6"/>
  <c r="Q72" i="6"/>
  <c r="Q81" i="6"/>
  <c r="Q89" i="6"/>
  <c r="Q97" i="6"/>
  <c r="Q105" i="6"/>
  <c r="Q113" i="6"/>
  <c r="Q121" i="6"/>
  <c r="Q129" i="6"/>
  <c r="Q137" i="6"/>
  <c r="Q145" i="6"/>
  <c r="Q153" i="6"/>
  <c r="Q161" i="6"/>
  <c r="Q169" i="6"/>
  <c r="Q177" i="6"/>
  <c r="Q185" i="6"/>
  <c r="Q193" i="6"/>
  <c r="Q201" i="6"/>
  <c r="Q209" i="6"/>
  <c r="Q217" i="6"/>
  <c r="Q225" i="6"/>
  <c r="Q233" i="6"/>
  <c r="Q241" i="6"/>
  <c r="Q249" i="6"/>
  <c r="Q257" i="6"/>
  <c r="Q265" i="6"/>
  <c r="Q273" i="6"/>
  <c r="Q281" i="6"/>
  <c r="Q289" i="6"/>
  <c r="Q297" i="6"/>
  <c r="S9" i="6"/>
  <c r="S41" i="6"/>
  <c r="S57" i="6"/>
  <c r="S73" i="6"/>
  <c r="S105" i="6"/>
  <c r="S121" i="6"/>
  <c r="S153" i="6"/>
  <c r="S10" i="6"/>
  <c r="S42" i="6"/>
  <c r="S58" i="6"/>
  <c r="S74" i="6"/>
  <c r="S90" i="6"/>
  <c r="S106" i="6"/>
  <c r="S122" i="6"/>
  <c r="S138" i="6"/>
  <c r="S154" i="6"/>
  <c r="S170" i="6"/>
  <c r="S186" i="6"/>
  <c r="S202" i="6"/>
  <c r="S218" i="6"/>
  <c r="S234" i="6"/>
  <c r="S250" i="6"/>
  <c r="S266" i="6"/>
  <c r="S282" i="6"/>
  <c r="S298" i="6"/>
  <c r="R14" i="6"/>
  <c r="R28" i="6"/>
  <c r="R42" i="6"/>
  <c r="R53" i="6"/>
  <c r="R67" i="6"/>
  <c r="R78" i="6"/>
  <c r="R92" i="6"/>
  <c r="R106" i="6"/>
  <c r="R117" i="6"/>
  <c r="R131" i="6"/>
  <c r="R142" i="6"/>
  <c r="R156" i="6"/>
  <c r="R170" i="6"/>
  <c r="R181" i="6"/>
  <c r="R195" i="6"/>
  <c r="R206" i="6"/>
  <c r="R220" i="6"/>
  <c r="R234" i="6"/>
  <c r="R245" i="6"/>
  <c r="R259" i="6"/>
  <c r="R270" i="6"/>
  <c r="R282" i="6"/>
  <c r="R292" i="6"/>
  <c r="Q14" i="6"/>
  <c r="Q24" i="6"/>
  <c r="Q34" i="6"/>
  <c r="Q46" i="6"/>
  <c r="Q56" i="6"/>
  <c r="Q65" i="6"/>
  <c r="Q74" i="6"/>
  <c r="Q83" i="6"/>
  <c r="Q91" i="6"/>
  <c r="Q99" i="6"/>
  <c r="Q107" i="6"/>
  <c r="Q115" i="6"/>
  <c r="Q123" i="6"/>
  <c r="Q131" i="6"/>
  <c r="Q139" i="6"/>
  <c r="Q147" i="6"/>
  <c r="Q155" i="6"/>
  <c r="Q163" i="6"/>
  <c r="Q171" i="6"/>
  <c r="Q179" i="6"/>
  <c r="Q187" i="6"/>
  <c r="Q195" i="6"/>
  <c r="Q203" i="6"/>
  <c r="Q211" i="6"/>
  <c r="Q219" i="6"/>
  <c r="Q227" i="6"/>
  <c r="Q235" i="6"/>
  <c r="Q243" i="6"/>
  <c r="Q251" i="6"/>
  <c r="Q259" i="6"/>
  <c r="Q267" i="6"/>
  <c r="Q275" i="6"/>
  <c r="Q283" i="6"/>
  <c r="Q291" i="6"/>
  <c r="Q299" i="6"/>
  <c r="S15" i="6"/>
  <c r="S31" i="6"/>
  <c r="S47" i="6"/>
  <c r="S63" i="6"/>
  <c r="S79" i="6"/>
  <c r="S95" i="6"/>
  <c r="S111" i="6"/>
  <c r="S127" i="6"/>
  <c r="S143" i="6"/>
  <c r="S159" i="6"/>
  <c r="S175" i="6"/>
  <c r="S191" i="6"/>
  <c r="S207" i="6"/>
  <c r="S223" i="6"/>
  <c r="S239" i="6"/>
  <c r="S255" i="6"/>
  <c r="S271" i="6"/>
  <c r="S287" i="6"/>
  <c r="R18" i="6"/>
  <c r="R29" i="6"/>
  <c r="R43" i="6"/>
  <c r="R68" i="6"/>
  <c r="R82" i="6"/>
  <c r="R93" i="6"/>
  <c r="R107" i="6"/>
  <c r="R118" i="6"/>
  <c r="R132" i="6"/>
  <c r="R146" i="6"/>
  <c r="R157" i="6"/>
  <c r="R171" i="6"/>
  <c r="R182" i="6"/>
  <c r="R196" i="6"/>
  <c r="R210" i="6"/>
  <c r="R221" i="6"/>
  <c r="R235" i="6"/>
  <c r="R246" i="6"/>
  <c r="R260" i="6"/>
  <c r="R273" i="6"/>
  <c r="R283" i="6"/>
  <c r="R293" i="6"/>
  <c r="Q5" i="6"/>
  <c r="Q15" i="6"/>
  <c r="Q25" i="6"/>
  <c r="Q47" i="6"/>
  <c r="Q57" i="6"/>
  <c r="Q66" i="6"/>
  <c r="Q76" i="6"/>
  <c r="Q84" i="6"/>
  <c r="Q92" i="6"/>
  <c r="Q100" i="6"/>
  <c r="Q108" i="6"/>
  <c r="Q116" i="6"/>
  <c r="Q124" i="6"/>
  <c r="Q132" i="6"/>
  <c r="Q140" i="6"/>
  <c r="Q148" i="6"/>
  <c r="Q156" i="6"/>
  <c r="Q164" i="6"/>
  <c r="Q172" i="6"/>
  <c r="Q180" i="6"/>
  <c r="Q188" i="6"/>
  <c r="Q196" i="6"/>
  <c r="Q204" i="6"/>
  <c r="Q212" i="6"/>
  <c r="Q220" i="6"/>
  <c r="Q228" i="6"/>
  <c r="Q236" i="6"/>
  <c r="Q244" i="6"/>
  <c r="Q252" i="6"/>
  <c r="Q260" i="6"/>
  <c r="Q268" i="6"/>
  <c r="Q276" i="6"/>
  <c r="Q284" i="6"/>
  <c r="Q292" i="6"/>
  <c r="Q300" i="6"/>
  <c r="S18" i="6"/>
  <c r="S34" i="6"/>
  <c r="S50" i="6"/>
  <c r="S66" i="6"/>
  <c r="S82" i="6"/>
  <c r="S98" i="6"/>
  <c r="S114" i="6"/>
  <c r="S130" i="6"/>
  <c r="S146" i="6"/>
  <c r="S162" i="6"/>
  <c r="S178" i="6"/>
  <c r="S194" i="6"/>
  <c r="S210" i="6"/>
  <c r="S226" i="6"/>
  <c r="S242" i="6"/>
  <c r="S258" i="6"/>
  <c r="S274" i="6"/>
  <c r="S290" i="6"/>
  <c r="R6" i="6"/>
  <c r="R21" i="6"/>
  <c r="R35" i="6"/>
  <c r="R46" i="6"/>
  <c r="R60" i="6"/>
  <c r="R74" i="6"/>
  <c r="R85" i="6"/>
  <c r="R99" i="6"/>
  <c r="R110" i="6"/>
  <c r="R124" i="6"/>
  <c r="R138" i="6"/>
  <c r="R149" i="6"/>
  <c r="R163" i="6"/>
  <c r="R174" i="6"/>
  <c r="R188" i="6"/>
  <c r="R202" i="6"/>
  <c r="R213" i="6"/>
  <c r="R227" i="6"/>
  <c r="R238" i="6"/>
  <c r="R252" i="6"/>
  <c r="R266" i="6"/>
  <c r="R276" i="6"/>
  <c r="R286" i="6"/>
  <c r="R298" i="6"/>
  <c r="Q8" i="6"/>
  <c r="Q18" i="6"/>
  <c r="Q30" i="6"/>
  <c r="Q50" i="6"/>
  <c r="Q61" i="6"/>
  <c r="Q70" i="6"/>
  <c r="Q79" i="6"/>
  <c r="Q87" i="6"/>
  <c r="Q95" i="6"/>
  <c r="Q103" i="6"/>
  <c r="Q111" i="6"/>
  <c r="Q119" i="6"/>
  <c r="Q127" i="6"/>
  <c r="Q135" i="6"/>
  <c r="Q143" i="6"/>
  <c r="Q230" i="6"/>
  <c r="Q166" i="6"/>
  <c r="R250" i="6"/>
  <c r="Q287" i="6"/>
  <c r="Q271" i="6"/>
  <c r="Q255" i="6"/>
  <c r="Q239" i="6"/>
  <c r="Q223" i="6"/>
  <c r="Q207" i="6"/>
  <c r="Q191" i="6"/>
  <c r="Q175" i="6"/>
  <c r="Q159" i="6"/>
  <c r="Q142" i="6"/>
  <c r="Q122" i="6"/>
  <c r="Q101" i="6"/>
  <c r="Q78" i="6"/>
  <c r="R297" i="6"/>
  <c r="R269" i="6"/>
  <c r="R236" i="6"/>
  <c r="R198" i="6"/>
  <c r="R166" i="6"/>
  <c r="R133" i="6"/>
  <c r="R98" i="6"/>
  <c r="R66" i="6"/>
  <c r="R30" i="6"/>
  <c r="S289" i="6"/>
  <c r="S249" i="6"/>
  <c r="S208" i="6"/>
  <c r="S160" i="6"/>
  <c r="S96" i="6"/>
  <c r="S32" i="6"/>
  <c r="Q262" i="6"/>
  <c r="Q198" i="6"/>
  <c r="Q86" i="6"/>
  <c r="R109" i="6"/>
  <c r="Q286" i="6"/>
  <c r="Q270" i="6"/>
  <c r="Q254" i="6"/>
  <c r="Q238" i="6"/>
  <c r="Q222" i="6"/>
  <c r="Q206" i="6"/>
  <c r="Q190" i="6"/>
  <c r="Q174" i="6"/>
  <c r="Q158" i="6"/>
  <c r="Q141" i="6"/>
  <c r="Q118" i="6"/>
  <c r="Q98" i="6"/>
  <c r="Q77" i="6"/>
  <c r="Q49" i="6"/>
  <c r="Q23" i="6"/>
  <c r="R294" i="6"/>
  <c r="R262" i="6"/>
  <c r="R230" i="6"/>
  <c r="R197" i="6"/>
  <c r="R162" i="6"/>
  <c r="R130" i="6"/>
  <c r="R94" i="6"/>
  <c r="R59" i="6"/>
  <c r="S288" i="6"/>
  <c r="S241" i="6"/>
  <c r="S201" i="6"/>
  <c r="S145" i="6"/>
  <c r="S81" i="6"/>
  <c r="S17" i="6"/>
  <c r="Q278" i="6"/>
  <c r="Q150" i="6"/>
  <c r="R212" i="6"/>
  <c r="Q301" i="6"/>
  <c r="Q285" i="6"/>
  <c r="Q269" i="6"/>
  <c r="Q253" i="6"/>
  <c r="Q237" i="6"/>
  <c r="Q221" i="6"/>
  <c r="Q205" i="6"/>
  <c r="Q189" i="6"/>
  <c r="Q173" i="6"/>
  <c r="Q157" i="6"/>
  <c r="Q138" i="6"/>
  <c r="Q117" i="6"/>
  <c r="Q94" i="6"/>
  <c r="Q73" i="6"/>
  <c r="Q48" i="6"/>
  <c r="Q17" i="6"/>
  <c r="R291" i="6"/>
  <c r="R261" i="6"/>
  <c r="R226" i="6"/>
  <c r="R194" i="6"/>
  <c r="R158" i="6"/>
  <c r="R123" i="6"/>
  <c r="R91" i="6"/>
  <c r="R58" i="6"/>
  <c r="R20" i="6"/>
  <c r="S281" i="6"/>
  <c r="S240" i="6"/>
  <c r="S193" i="6"/>
  <c r="S144" i="6"/>
  <c r="S80" i="6"/>
  <c r="S16" i="6"/>
  <c r="A3" i="7"/>
  <c r="A5" i="7" l="1"/>
  <c r="A4" i="7"/>
  <c r="A2" i="7"/>
  <c r="N3" i="1" l="1"/>
  <c r="N4" i="1"/>
  <c r="N5" i="1"/>
  <c r="N6" i="1"/>
  <c r="N7" i="1"/>
  <c r="N8" i="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5" i="1"/>
  <c r="J3" i="1"/>
  <c r="J4" i="1"/>
  <c r="J5" i="1"/>
  <c r="J6" i="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K3" i="1"/>
  <c r="K4" i="1"/>
  <c r="K5" i="1"/>
  <c r="K6" i="1"/>
  <c r="K7" i="1"/>
  <c r="K8"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29" i="1"/>
  <c r="K130" i="1"/>
  <c r="K131" i="1"/>
  <c r="K132" i="1"/>
  <c r="K133" i="1"/>
  <c r="K134" i="1"/>
  <c r="K135" i="1"/>
  <c r="K136" i="1"/>
  <c r="K137" i="1"/>
  <c r="K138" i="1"/>
  <c r="K139" i="1"/>
  <c r="K140" i="1"/>
  <c r="K141" i="1"/>
  <c r="K142" i="1"/>
  <c r="K143" i="1"/>
  <c r="K144" i="1"/>
  <c r="K145" i="1"/>
  <c r="K146" i="1"/>
  <c r="K147" i="1"/>
  <c r="K148" i="1"/>
  <c r="K149" i="1"/>
  <c r="K150" i="1"/>
  <c r="K151" i="1"/>
  <c r="K152" i="1"/>
  <c r="K153" i="1"/>
  <c r="K154" i="1"/>
  <c r="K155" i="1"/>
  <c r="K156" i="1"/>
  <c r="K2" i="1"/>
  <c r="L2" i="1" s="1"/>
  <c r="E42" i="3"/>
  <c r="D42" i="3"/>
  <c r="C42" i="3"/>
  <c r="B42" i="3"/>
  <c r="J41" i="3"/>
  <c r="I41" i="3"/>
  <c r="H41" i="3"/>
  <c r="G41" i="3"/>
  <c r="J40" i="3"/>
  <c r="I40" i="3"/>
  <c r="H40" i="3"/>
  <c r="G40" i="3"/>
  <c r="J39" i="3"/>
  <c r="I39" i="3"/>
  <c r="H39" i="3"/>
  <c r="G39" i="3"/>
  <c r="J38" i="3"/>
  <c r="I38" i="3"/>
  <c r="H38" i="3"/>
  <c r="G38" i="3"/>
  <c r="J37" i="3"/>
  <c r="I37" i="3"/>
  <c r="H37" i="3"/>
  <c r="G37" i="3"/>
  <c r="J36" i="3"/>
  <c r="I36" i="3"/>
  <c r="H36" i="3"/>
  <c r="G36" i="3"/>
  <c r="J35" i="3"/>
  <c r="I35" i="3"/>
  <c r="H35" i="3"/>
  <c r="G35" i="3"/>
  <c r="J34" i="3"/>
  <c r="I34" i="3"/>
  <c r="H34" i="3"/>
  <c r="G34" i="3"/>
  <c r="J33" i="3"/>
  <c r="I33" i="3"/>
  <c r="H33" i="3"/>
  <c r="G33" i="3"/>
  <c r="J32" i="3"/>
  <c r="I32" i="3"/>
  <c r="H32" i="3"/>
  <c r="G32" i="3"/>
  <c r="J31" i="3"/>
  <c r="I31" i="3"/>
  <c r="H31" i="3"/>
  <c r="G31" i="3"/>
  <c r="J30" i="3"/>
  <c r="I30" i="3"/>
  <c r="H30" i="3"/>
  <c r="G30" i="3"/>
  <c r="J29" i="3"/>
  <c r="I29" i="3"/>
  <c r="H29" i="3"/>
  <c r="G29" i="3"/>
  <c r="J28" i="3"/>
  <c r="I28" i="3"/>
  <c r="H28" i="3"/>
  <c r="G28" i="3"/>
  <c r="J27" i="3"/>
  <c r="I27" i="3"/>
  <c r="H27" i="3"/>
  <c r="G27" i="3"/>
  <c r="J26" i="3"/>
  <c r="I26" i="3"/>
  <c r="H26" i="3"/>
  <c r="G26" i="3"/>
  <c r="J25" i="3"/>
  <c r="I25" i="3"/>
  <c r="H25" i="3"/>
  <c r="G25" i="3"/>
  <c r="J24" i="3"/>
  <c r="I24" i="3"/>
  <c r="H24" i="3"/>
  <c r="G24" i="3"/>
  <c r="J23" i="3"/>
  <c r="I23" i="3"/>
  <c r="H23" i="3"/>
  <c r="G23" i="3"/>
  <c r="J22" i="3"/>
  <c r="I22" i="3"/>
  <c r="H22" i="3"/>
  <c r="G22" i="3"/>
  <c r="J21" i="3"/>
  <c r="I21" i="3"/>
  <c r="H21" i="3"/>
  <c r="G21" i="3"/>
  <c r="J20" i="3"/>
  <c r="I20" i="3"/>
  <c r="H20" i="3"/>
  <c r="G20" i="3"/>
  <c r="J19" i="3"/>
  <c r="I19" i="3"/>
  <c r="H19" i="3"/>
  <c r="G19" i="3"/>
  <c r="J18" i="3"/>
  <c r="I18" i="3"/>
  <c r="H18" i="3"/>
  <c r="G18" i="3"/>
  <c r="J17" i="3"/>
  <c r="I17" i="3"/>
  <c r="H17" i="3"/>
  <c r="G17" i="3"/>
  <c r="J16" i="3"/>
  <c r="I16" i="3"/>
  <c r="H16" i="3"/>
  <c r="G16" i="3"/>
  <c r="J15" i="3"/>
  <c r="I15" i="3"/>
  <c r="H15" i="3"/>
  <c r="G15" i="3"/>
  <c r="J14" i="3"/>
  <c r="I14" i="3"/>
  <c r="H14" i="3"/>
  <c r="G14" i="3"/>
  <c r="J13" i="3"/>
  <c r="I13" i="3"/>
  <c r="H13" i="3"/>
  <c r="G13" i="3"/>
  <c r="J12" i="3"/>
  <c r="I12" i="3"/>
  <c r="H12" i="3"/>
  <c r="H42" i="3" s="1"/>
  <c r="G12" i="3"/>
  <c r="B4" i="2"/>
  <c r="B3" i="2"/>
  <c r="B2" i="2"/>
  <c r="L8" i="1" l="1"/>
  <c r="L6" i="1"/>
  <c r="L11" i="1"/>
  <c r="P246" i="1"/>
  <c r="Q246" i="1" s="1"/>
  <c r="M246" i="1" s="1"/>
  <c r="P216" i="1"/>
  <c r="M216" i="1" s="1"/>
  <c r="P306" i="1"/>
  <c r="Q306" i="1" s="1"/>
  <c r="M306" i="1" s="1"/>
  <c r="P186" i="1"/>
  <c r="P276" i="1"/>
  <c r="Q276" i="1" s="1"/>
  <c r="M276" i="1" s="1"/>
  <c r="P190" i="1"/>
  <c r="Q190" i="1" s="1"/>
  <c r="M190" i="1" s="1"/>
  <c r="P280" i="1"/>
  <c r="Q280" i="1" s="1"/>
  <c r="M280" i="1" s="1"/>
  <c r="P160" i="1"/>
  <c r="M160" i="1" s="1"/>
  <c r="P250" i="1"/>
  <c r="Q250" i="1" s="1"/>
  <c r="M250" i="1" s="1"/>
  <c r="P220" i="1"/>
  <c r="Q220" i="1" s="1"/>
  <c r="M220" i="1" s="1"/>
  <c r="N311" i="1"/>
  <c r="P197" i="1"/>
  <c r="Q197" i="1" s="1"/>
  <c r="M197" i="1" s="1"/>
  <c r="P287" i="1"/>
  <c r="Q287" i="1" s="1"/>
  <c r="M287" i="1" s="1"/>
  <c r="P167" i="1"/>
  <c r="M167" i="1" s="1"/>
  <c r="P257" i="1"/>
  <c r="Q257" i="1" s="1"/>
  <c r="M257" i="1" s="1"/>
  <c r="P227" i="1"/>
  <c r="Q227" i="1" s="1"/>
  <c r="M227" i="1" s="1"/>
  <c r="P238" i="1"/>
  <c r="Q238" i="1" s="1"/>
  <c r="M238" i="1" s="1"/>
  <c r="P208" i="1"/>
  <c r="Q208" i="1" s="1"/>
  <c r="M208" i="1" s="1"/>
  <c r="P298" i="1"/>
  <c r="Q298" i="1" s="1"/>
  <c r="M298" i="1" s="1"/>
  <c r="P178" i="1"/>
  <c r="P268" i="1"/>
  <c r="M268" i="1" s="1"/>
  <c r="P222" i="1"/>
  <c r="Q222" i="1" s="1"/>
  <c r="M222" i="1" s="1"/>
  <c r="P252" i="1"/>
  <c r="Q252" i="1" s="1"/>
  <c r="M252" i="1" s="1"/>
  <c r="P192" i="1"/>
  <c r="Q192" i="1" s="1"/>
  <c r="M192" i="1" s="1"/>
  <c r="P282" i="1"/>
  <c r="Q282" i="1" s="1"/>
  <c r="M282" i="1" s="1"/>
  <c r="P162" i="1"/>
  <c r="P215" i="1"/>
  <c r="Q215" i="1" s="1"/>
  <c r="M215" i="1" s="1"/>
  <c r="P305" i="1"/>
  <c r="Q305" i="1" s="1"/>
  <c r="M305" i="1" s="1"/>
  <c r="P185" i="1"/>
  <c r="Q185" i="1" s="1"/>
  <c r="M185" i="1" s="1"/>
  <c r="P275" i="1"/>
  <c r="Q275" i="1" s="1"/>
  <c r="M275" i="1" s="1"/>
  <c r="P245" i="1"/>
  <c r="Q245" i="1" s="1"/>
  <c r="M245" i="1" s="1"/>
  <c r="P205" i="1"/>
  <c r="M205" i="1" s="1"/>
  <c r="P295" i="1"/>
  <c r="Q295" i="1" s="1"/>
  <c r="M295" i="1" s="1"/>
  <c r="P175" i="1"/>
  <c r="P265" i="1"/>
  <c r="M265" i="1" s="1"/>
  <c r="P235" i="1"/>
  <c r="Q235" i="1" s="1"/>
  <c r="M235" i="1" s="1"/>
  <c r="P302" i="1"/>
  <c r="Q302" i="1" s="1"/>
  <c r="M302" i="1" s="1"/>
  <c r="P182" i="1"/>
  <c r="P272" i="1"/>
  <c r="M272" i="1" s="1"/>
  <c r="P242" i="1"/>
  <c r="Q242" i="1" s="1"/>
  <c r="M242" i="1" s="1"/>
  <c r="P212" i="1"/>
  <c r="Q212" i="1" s="1"/>
  <c r="M212" i="1" s="1"/>
  <c r="P294" i="1"/>
  <c r="Q294" i="1" s="1"/>
  <c r="M294" i="1" s="1"/>
  <c r="P174" i="1"/>
  <c r="P264" i="1"/>
  <c r="M264" i="1" s="1"/>
  <c r="P234" i="1"/>
  <c r="Q234" i="1" s="1"/>
  <c r="M234" i="1" s="1"/>
  <c r="P204" i="1"/>
  <c r="M204" i="1" s="1"/>
  <c r="I42" i="3"/>
  <c r="P278" i="1"/>
  <c r="Q278" i="1" s="1"/>
  <c r="M278" i="1" s="1"/>
  <c r="P158" i="1"/>
  <c r="M158" i="1" s="1"/>
  <c r="P248" i="1"/>
  <c r="M248" i="1" s="1"/>
  <c r="P218" i="1"/>
  <c r="Q218" i="1" s="1"/>
  <c r="M218" i="1" s="1"/>
  <c r="P188" i="1"/>
  <c r="Q188" i="1" s="1"/>
  <c r="M188" i="1" s="1"/>
  <c r="P231" i="1"/>
  <c r="Q231" i="1" s="1"/>
  <c r="M231" i="1" s="1"/>
  <c r="P171" i="1"/>
  <c r="M171" i="1" s="1"/>
  <c r="P201" i="1"/>
  <c r="M201" i="1" s="1"/>
  <c r="P291" i="1"/>
  <c r="Q291" i="1" s="1"/>
  <c r="M291" i="1" s="1"/>
  <c r="P261" i="1"/>
  <c r="M261" i="1" s="1"/>
  <c r="P191" i="1"/>
  <c r="Q191" i="1" s="1"/>
  <c r="M191" i="1" s="1"/>
  <c r="P281" i="1"/>
  <c r="Q281" i="1" s="1"/>
  <c r="M281" i="1" s="1"/>
  <c r="P161" i="1"/>
  <c r="M161" i="1" s="1"/>
  <c r="P251" i="1"/>
  <c r="Q251" i="1" s="1"/>
  <c r="M251" i="1" s="1"/>
  <c r="P221" i="1"/>
  <c r="P199" i="1"/>
  <c r="Q199" i="1" s="1"/>
  <c r="M199" i="1" s="1"/>
  <c r="P289" i="1"/>
  <c r="Q289" i="1" s="1"/>
  <c r="M289" i="1" s="1"/>
  <c r="P169" i="1"/>
  <c r="M169" i="1" s="1"/>
  <c r="P259" i="1"/>
  <c r="M259" i="1" s="1"/>
  <c r="P229" i="1"/>
  <c r="Q229" i="1" s="1"/>
  <c r="M229" i="1" s="1"/>
  <c r="P270" i="1"/>
  <c r="P240" i="1"/>
  <c r="Q240" i="1" s="1"/>
  <c r="M240" i="1" s="1"/>
  <c r="P210" i="1"/>
  <c r="Q210" i="1" s="1"/>
  <c r="M210" i="1" s="1"/>
  <c r="P300" i="1"/>
  <c r="Q300" i="1" s="1"/>
  <c r="M300" i="1" s="1"/>
  <c r="P180" i="1"/>
  <c r="Q180" i="1" s="1"/>
  <c r="M180" i="1" s="1"/>
  <c r="P213" i="1"/>
  <c r="Q213" i="1" s="1"/>
  <c r="M213" i="1" s="1"/>
  <c r="P303" i="1"/>
  <c r="Q303" i="1" s="1"/>
  <c r="M303" i="1" s="1"/>
  <c r="P183" i="1"/>
  <c r="M183" i="1" s="1"/>
  <c r="P273" i="1"/>
  <c r="M273" i="1" s="1"/>
  <c r="P243" i="1"/>
  <c r="Q243" i="1" s="1"/>
  <c r="M243" i="1" s="1"/>
  <c r="P189" i="1"/>
  <c r="Q189" i="1" s="1"/>
  <c r="M189" i="1" s="1"/>
  <c r="P279" i="1"/>
  <c r="Q279" i="1" s="1"/>
  <c r="M279" i="1" s="1"/>
  <c r="P159" i="1"/>
  <c r="P249" i="1"/>
  <c r="Q249" i="1" s="1"/>
  <c r="M249" i="1" s="1"/>
  <c r="P219" i="1"/>
  <c r="Q219" i="1" s="1"/>
  <c r="M219" i="1" s="1"/>
  <c r="P223" i="1"/>
  <c r="Q223" i="1" s="1"/>
  <c r="M223" i="1" s="1"/>
  <c r="P163" i="1"/>
  <c r="Q163" i="1" s="1"/>
  <c r="M163" i="1" s="1"/>
  <c r="P193" i="1"/>
  <c r="M193" i="1" s="1"/>
  <c r="P283" i="1"/>
  <c r="Q283" i="1" s="1"/>
  <c r="M283" i="1" s="1"/>
  <c r="P253" i="1"/>
  <c r="M253" i="1" s="1"/>
  <c r="P254" i="1"/>
  <c r="M254" i="1" s="1"/>
  <c r="P284" i="1"/>
  <c r="Q284" i="1" s="1"/>
  <c r="M284" i="1" s="1"/>
  <c r="P224" i="1"/>
  <c r="Q224" i="1" s="1"/>
  <c r="M224" i="1" s="1"/>
  <c r="P194" i="1"/>
  <c r="M194" i="1" s="1"/>
  <c r="P164" i="1"/>
  <c r="M164" i="1" s="1"/>
  <c r="P198" i="1"/>
  <c r="Q198" i="1" s="1"/>
  <c r="M198" i="1" s="1"/>
  <c r="P288" i="1"/>
  <c r="Q288" i="1" s="1"/>
  <c r="M288" i="1" s="1"/>
  <c r="P168" i="1"/>
  <c r="M168" i="1" s="1"/>
  <c r="P258" i="1"/>
  <c r="Q258" i="1" s="1"/>
  <c r="M258" i="1" s="1"/>
  <c r="P228" i="1"/>
  <c r="Q228" i="1" s="1"/>
  <c r="M228" i="1" s="1"/>
  <c r="P286" i="1"/>
  <c r="Q286" i="1" s="1"/>
  <c r="M286" i="1" s="1"/>
  <c r="P166" i="1"/>
  <c r="Q166" i="1" s="1"/>
  <c r="M166" i="1" s="1"/>
  <c r="P256" i="1"/>
  <c r="Q256" i="1" s="1"/>
  <c r="M256" i="1" s="1"/>
  <c r="P226" i="1"/>
  <c r="Q226" i="1" s="1"/>
  <c r="M226" i="1" s="1"/>
  <c r="P196" i="1"/>
  <c r="Q196" i="1" s="1"/>
  <c r="M196" i="1" s="1"/>
  <c r="P262" i="1"/>
  <c r="Q262" i="1" s="1"/>
  <c r="M262" i="1" s="1"/>
  <c r="P232" i="1"/>
  <c r="Q232" i="1" s="1"/>
  <c r="M232" i="1" s="1"/>
  <c r="P202" i="1"/>
  <c r="Q202" i="1" s="1"/>
  <c r="M202" i="1" s="1"/>
  <c r="P292" i="1"/>
  <c r="Q292" i="1" s="1"/>
  <c r="M292" i="1" s="1"/>
  <c r="P172" i="1"/>
  <c r="M172" i="1" s="1"/>
  <c r="P173" i="1"/>
  <c r="M173" i="1" s="1"/>
  <c r="P263" i="1"/>
  <c r="Q263" i="1" s="1"/>
  <c r="M263" i="1" s="1"/>
  <c r="P233" i="1"/>
  <c r="Q233" i="1" s="1"/>
  <c r="M233" i="1" s="1"/>
  <c r="P203" i="1"/>
  <c r="M203" i="1" s="1"/>
  <c r="P293" i="1"/>
  <c r="Q293" i="1" s="1"/>
  <c r="M293" i="1" s="1"/>
  <c r="P206" i="1"/>
  <c r="P296" i="1"/>
  <c r="Q296" i="1" s="1"/>
  <c r="M296" i="1" s="1"/>
  <c r="P176" i="1"/>
  <c r="M176" i="1" s="1"/>
  <c r="P236" i="1"/>
  <c r="Q236" i="1" s="1"/>
  <c r="M236" i="1" s="1"/>
  <c r="P266" i="1"/>
  <c r="P207" i="1"/>
  <c r="P297" i="1"/>
  <c r="Q297" i="1" s="1"/>
  <c r="M297" i="1" s="1"/>
  <c r="P177" i="1"/>
  <c r="M177" i="1" s="1"/>
  <c r="P267" i="1"/>
  <c r="M267" i="1" s="1"/>
  <c r="P237" i="1"/>
  <c r="Q237" i="1" s="1"/>
  <c r="M237" i="1" s="1"/>
  <c r="P157" i="1"/>
  <c r="M157" i="1" s="1"/>
  <c r="P187" i="1"/>
  <c r="Q187" i="1" s="1"/>
  <c r="M187" i="1" s="1"/>
  <c r="P247" i="1"/>
  <c r="M247" i="1" s="1"/>
  <c r="P217" i="1"/>
  <c r="Q217" i="1" s="1"/>
  <c r="M217" i="1" s="1"/>
  <c r="P277" i="1"/>
  <c r="Q277" i="1" s="1"/>
  <c r="M277" i="1" s="1"/>
  <c r="P181" i="1"/>
  <c r="M181" i="1" s="1"/>
  <c r="P271" i="1"/>
  <c r="Q271" i="1" s="1"/>
  <c r="M271" i="1" s="1"/>
  <c r="P241" i="1"/>
  <c r="Q241" i="1" s="1"/>
  <c r="M241" i="1" s="1"/>
  <c r="P211" i="1"/>
  <c r="Q211" i="1" s="1"/>
  <c r="M211" i="1" s="1"/>
  <c r="P301" i="1"/>
  <c r="Q301" i="1" s="1"/>
  <c r="M301" i="1" s="1"/>
  <c r="P244" i="1"/>
  <c r="Q244" i="1" s="1"/>
  <c r="M244" i="1" s="1"/>
  <c r="P214" i="1"/>
  <c r="Q214" i="1" s="1"/>
  <c r="M214" i="1" s="1"/>
  <c r="P304" i="1"/>
  <c r="Q304" i="1" s="1"/>
  <c r="M304" i="1" s="1"/>
  <c r="P184" i="1"/>
  <c r="M184" i="1" s="1"/>
  <c r="P274" i="1"/>
  <c r="Q274" i="1" s="1"/>
  <c r="M274" i="1" s="1"/>
  <c r="P165" i="1"/>
  <c r="Q165" i="1" s="1"/>
  <c r="M165" i="1" s="1"/>
  <c r="P255" i="1"/>
  <c r="P195" i="1"/>
  <c r="M195" i="1" s="1"/>
  <c r="P225" i="1"/>
  <c r="Q225" i="1" s="1"/>
  <c r="M225" i="1" s="1"/>
  <c r="P285" i="1"/>
  <c r="Q285" i="1" s="1"/>
  <c r="M285" i="1" s="1"/>
  <c r="P230" i="1"/>
  <c r="Q230" i="1" s="1"/>
  <c r="M230" i="1" s="1"/>
  <c r="P260" i="1"/>
  <c r="M260" i="1" s="1"/>
  <c r="P200" i="1"/>
  <c r="Q200" i="1" s="1"/>
  <c r="M200" i="1" s="1"/>
  <c r="P290" i="1"/>
  <c r="Q290" i="1" s="1"/>
  <c r="M290" i="1" s="1"/>
  <c r="P170" i="1"/>
  <c r="P239" i="1"/>
  <c r="Q239" i="1" s="1"/>
  <c r="M239" i="1" s="1"/>
  <c r="P209" i="1"/>
  <c r="Q209" i="1" s="1"/>
  <c r="M209" i="1" s="1"/>
  <c r="P299" i="1"/>
  <c r="Q299" i="1" s="1"/>
  <c r="M299" i="1" s="1"/>
  <c r="P179" i="1"/>
  <c r="P269" i="1"/>
  <c r="L144" i="1"/>
  <c r="L128" i="1"/>
  <c r="L120" i="1"/>
  <c r="L112" i="1"/>
  <c r="L104" i="1"/>
  <c r="L96" i="1"/>
  <c r="L88" i="1"/>
  <c r="L152" i="1"/>
  <c r="L136" i="1"/>
  <c r="L151" i="1"/>
  <c r="L127" i="1"/>
  <c r="L103" i="1"/>
  <c r="L87" i="1"/>
  <c r="L63" i="1"/>
  <c r="L39" i="1"/>
  <c r="L15" i="1"/>
  <c r="L143" i="1"/>
  <c r="L135" i="1"/>
  <c r="L119" i="1"/>
  <c r="L111" i="1"/>
  <c r="L95" i="1"/>
  <c r="L79" i="1"/>
  <c r="L71" i="1"/>
  <c r="L55" i="1"/>
  <c r="L47" i="1"/>
  <c r="L31" i="1"/>
  <c r="L23" i="1"/>
  <c r="L7" i="1"/>
  <c r="L150" i="1"/>
  <c r="L142" i="1"/>
  <c r="L134" i="1"/>
  <c r="L126" i="1"/>
  <c r="L118" i="1"/>
  <c r="L110" i="1"/>
  <c r="L102" i="1"/>
  <c r="L94" i="1"/>
  <c r="L86" i="1"/>
  <c r="L153" i="1"/>
  <c r="L145" i="1"/>
  <c r="L137" i="1"/>
  <c r="L129" i="1"/>
  <c r="L121" i="1"/>
  <c r="L113" i="1"/>
  <c r="L105" i="1"/>
  <c r="L97" i="1"/>
  <c r="L89" i="1"/>
  <c r="L81" i="1"/>
  <c r="L73" i="1"/>
  <c r="L65" i="1"/>
  <c r="L57" i="1"/>
  <c r="L49" i="1"/>
  <c r="L41" i="1"/>
  <c r="L33" i="1"/>
  <c r="L25" i="1"/>
  <c r="L17" i="1"/>
  <c r="L9" i="1"/>
  <c r="L141" i="1"/>
  <c r="L117" i="1"/>
  <c r="L101" i="1"/>
  <c r="L77" i="1"/>
  <c r="L69" i="1"/>
  <c r="L53" i="1"/>
  <c r="L45" i="1"/>
  <c r="L37" i="1"/>
  <c r="L29" i="1"/>
  <c r="L21" i="1"/>
  <c r="L13" i="1"/>
  <c r="L5" i="1"/>
  <c r="L149" i="1"/>
  <c r="L133" i="1"/>
  <c r="L125" i="1"/>
  <c r="L109" i="1"/>
  <c r="L93" i="1"/>
  <c r="L85" i="1"/>
  <c r="L61" i="1"/>
  <c r="L156" i="1"/>
  <c r="L148" i="1"/>
  <c r="L140" i="1"/>
  <c r="L132" i="1"/>
  <c r="L124" i="1"/>
  <c r="L116" i="1"/>
  <c r="L108" i="1"/>
  <c r="L100" i="1"/>
  <c r="L92" i="1"/>
  <c r="L84" i="1"/>
  <c r="L76" i="1"/>
  <c r="L68" i="1"/>
  <c r="L60" i="1"/>
  <c r="L52" i="1"/>
  <c r="L44" i="1"/>
  <c r="L36" i="1"/>
  <c r="L28" i="1"/>
  <c r="L20" i="1"/>
  <c r="L12" i="1"/>
  <c r="L4" i="1"/>
  <c r="L72" i="1"/>
  <c r="L80" i="1"/>
  <c r="L78" i="1"/>
  <c r="L70" i="1"/>
  <c r="L62" i="1"/>
  <c r="L54" i="1"/>
  <c r="L46" i="1"/>
  <c r="L38" i="1"/>
  <c r="L30" i="1"/>
  <c r="L22" i="1"/>
  <c r="L14" i="1"/>
  <c r="L64" i="1"/>
  <c r="L147" i="1"/>
  <c r="L139" i="1"/>
  <c r="L131" i="1"/>
  <c r="L123" i="1"/>
  <c r="L115" i="1"/>
  <c r="L107" i="1"/>
  <c r="L99" i="1"/>
  <c r="L91" i="1"/>
  <c r="L83" i="1"/>
  <c r="L75" i="1"/>
  <c r="L67" i="1"/>
  <c r="L59" i="1"/>
  <c r="L51" i="1"/>
  <c r="L43" i="1"/>
  <c r="L35" i="1"/>
  <c r="L27" i="1"/>
  <c r="L19" i="1"/>
  <c r="L3" i="1"/>
  <c r="L155" i="1"/>
  <c r="L154" i="1"/>
  <c r="L146" i="1"/>
  <c r="L138" i="1"/>
  <c r="L130" i="1"/>
  <c r="L122" i="1"/>
  <c r="L114" i="1"/>
  <c r="L106" i="1"/>
  <c r="L98" i="1"/>
  <c r="L90" i="1"/>
  <c r="L82" i="1"/>
  <c r="L74" i="1"/>
  <c r="L66" i="1"/>
  <c r="L58" i="1"/>
  <c r="L50" i="1"/>
  <c r="L42" i="1"/>
  <c r="L34" i="1"/>
  <c r="L26" i="1"/>
  <c r="L18" i="1"/>
  <c r="L10" i="1"/>
  <c r="L56" i="1"/>
  <c r="L48" i="1"/>
  <c r="L40" i="1"/>
  <c r="L32" i="1"/>
  <c r="L24" i="1"/>
  <c r="L16" i="1"/>
  <c r="N152" i="1"/>
  <c r="O34" i="1"/>
  <c r="P34" i="1" s="1"/>
  <c r="Q34" i="1" s="1"/>
  <c r="O124" i="1"/>
  <c r="P124" i="1" s="1"/>
  <c r="Q124" i="1" s="1"/>
  <c r="O4" i="1"/>
  <c r="P4" i="1" s="1"/>
  <c r="O94" i="1"/>
  <c r="P94" i="1" s="1"/>
  <c r="Q94" i="1" s="1"/>
  <c r="M94" i="1" s="1"/>
  <c r="O64" i="1"/>
  <c r="P64" i="1" s="1"/>
  <c r="Q64" i="1" s="1"/>
  <c r="O133" i="1"/>
  <c r="P133" i="1" s="1"/>
  <c r="Q133" i="1" s="1"/>
  <c r="O43" i="1"/>
  <c r="P43" i="1" s="1"/>
  <c r="Q43" i="1" s="1"/>
  <c r="O73" i="1"/>
  <c r="P73" i="1" s="1"/>
  <c r="Q73" i="1" s="1"/>
  <c r="O13" i="1"/>
  <c r="P13" i="1" s="1"/>
  <c r="O103" i="1"/>
  <c r="P103" i="1" s="1"/>
  <c r="Q103" i="1" s="1"/>
  <c r="O77" i="1"/>
  <c r="P77" i="1" s="1"/>
  <c r="Q77" i="1" s="1"/>
  <c r="O107" i="1"/>
  <c r="P107" i="1" s="1"/>
  <c r="Q107" i="1" s="1"/>
  <c r="O137" i="1"/>
  <c r="P137" i="1" s="1"/>
  <c r="Q137" i="1" s="1"/>
  <c r="O47" i="1"/>
  <c r="P47" i="1" s="1"/>
  <c r="Q47" i="1" s="1"/>
  <c r="O17" i="1"/>
  <c r="P17" i="1" s="1"/>
  <c r="Q17" i="1" s="1"/>
  <c r="M17" i="1" s="1"/>
  <c r="O18" i="1"/>
  <c r="P18" i="1" s="1"/>
  <c r="O138" i="1"/>
  <c r="P138" i="1" s="1"/>
  <c r="Q138" i="1" s="1"/>
  <c r="O108" i="1"/>
  <c r="P108" i="1" s="1"/>
  <c r="Q108" i="1" s="1"/>
  <c r="O78" i="1"/>
  <c r="P78" i="1" s="1"/>
  <c r="Q78" i="1" s="1"/>
  <c r="O48" i="1"/>
  <c r="P48" i="1" s="1"/>
  <c r="O122" i="1"/>
  <c r="P122" i="1" s="1"/>
  <c r="Q122" i="1" s="1"/>
  <c r="O92" i="1"/>
  <c r="P92" i="1" s="1"/>
  <c r="O2" i="1"/>
  <c r="P2" i="1" s="1"/>
  <c r="O62" i="1"/>
  <c r="P62" i="1" s="1"/>
  <c r="Q62" i="1" s="1"/>
  <c r="O32" i="1"/>
  <c r="P32" i="1" s="1"/>
  <c r="Q32" i="1" s="1"/>
  <c r="M32" i="1" s="1"/>
  <c r="O75" i="1"/>
  <c r="P75" i="1" s="1"/>
  <c r="Q75" i="1" s="1"/>
  <c r="O135" i="1"/>
  <c r="P135" i="1" s="1"/>
  <c r="Q135" i="1" s="1"/>
  <c r="M135" i="1" s="1"/>
  <c r="O45" i="1"/>
  <c r="P45" i="1" s="1"/>
  <c r="Q45" i="1" s="1"/>
  <c r="O15" i="1"/>
  <c r="P15" i="1" s="1"/>
  <c r="O105" i="1"/>
  <c r="P105" i="1" s="1"/>
  <c r="O98" i="1"/>
  <c r="P98" i="1" s="1"/>
  <c r="O68" i="1"/>
  <c r="P68" i="1" s="1"/>
  <c r="Q68" i="1" s="1"/>
  <c r="O38" i="1"/>
  <c r="P38" i="1" s="1"/>
  <c r="O8" i="1"/>
  <c r="P8" i="1" s="1"/>
  <c r="Q8" i="1" s="1"/>
  <c r="O128" i="1"/>
  <c r="P128" i="1" s="1"/>
  <c r="Q128" i="1" s="1"/>
  <c r="O11" i="1"/>
  <c r="P11" i="1" s="1"/>
  <c r="Q11" i="1" s="1"/>
  <c r="M11" i="1" s="1"/>
  <c r="O131" i="1"/>
  <c r="P131" i="1" s="1"/>
  <c r="Q131" i="1" s="1"/>
  <c r="O41" i="1"/>
  <c r="P41" i="1" s="1"/>
  <c r="Q41" i="1" s="1"/>
  <c r="M41" i="1" s="1"/>
  <c r="O101" i="1"/>
  <c r="P101" i="1" s="1"/>
  <c r="Q101" i="1" s="1"/>
  <c r="O71" i="1"/>
  <c r="P71" i="1" s="1"/>
  <c r="Q71" i="1" s="1"/>
  <c r="O81" i="1"/>
  <c r="P81" i="1" s="1"/>
  <c r="Q81" i="1" s="1"/>
  <c r="O51" i="1"/>
  <c r="P51" i="1" s="1"/>
  <c r="O141" i="1"/>
  <c r="P141" i="1" s="1"/>
  <c r="Q141" i="1" s="1"/>
  <c r="O111" i="1"/>
  <c r="P111" i="1" s="1"/>
  <c r="O21" i="1"/>
  <c r="P21" i="1" s="1"/>
  <c r="O26" i="1"/>
  <c r="P26" i="1" s="1"/>
  <c r="O146" i="1"/>
  <c r="P146" i="1" s="1"/>
  <c r="Q146" i="1" s="1"/>
  <c r="O116" i="1"/>
  <c r="P116" i="1" s="1"/>
  <c r="Q116" i="1" s="1"/>
  <c r="O86" i="1"/>
  <c r="P86" i="1" s="1"/>
  <c r="Q86" i="1" s="1"/>
  <c r="O56" i="1"/>
  <c r="P56" i="1" s="1"/>
  <c r="Q56" i="1" s="1"/>
  <c r="O119" i="1"/>
  <c r="P119" i="1" s="1"/>
  <c r="O59" i="1"/>
  <c r="P59" i="1" s="1"/>
  <c r="Q59" i="1" s="1"/>
  <c r="M59" i="1" s="1"/>
  <c r="O29" i="1"/>
  <c r="P29" i="1" s="1"/>
  <c r="O149" i="1"/>
  <c r="P149" i="1" s="1"/>
  <c r="Q149" i="1" s="1"/>
  <c r="O89" i="1"/>
  <c r="P89" i="1" s="1"/>
  <c r="Q89" i="1" s="1"/>
  <c r="O10" i="1"/>
  <c r="P10" i="1" s="1"/>
  <c r="Q10" i="1" s="1"/>
  <c r="O130" i="1"/>
  <c r="P130" i="1" s="1"/>
  <c r="Q130" i="1" s="1"/>
  <c r="O100" i="1"/>
  <c r="P100" i="1" s="1"/>
  <c r="O70" i="1"/>
  <c r="P70" i="1" s="1"/>
  <c r="Q70" i="1" s="1"/>
  <c r="O40" i="1"/>
  <c r="P40" i="1" s="1"/>
  <c r="O114" i="1"/>
  <c r="P114" i="1" s="1"/>
  <c r="O84" i="1"/>
  <c r="P84" i="1" s="1"/>
  <c r="Q84" i="1" s="1"/>
  <c r="O54" i="1"/>
  <c r="P54" i="1" s="1"/>
  <c r="Q54" i="1" s="1"/>
  <c r="M54" i="1" s="1"/>
  <c r="O144" i="1"/>
  <c r="P144" i="1" s="1"/>
  <c r="Q144" i="1" s="1"/>
  <c r="O24" i="1"/>
  <c r="P24" i="1" s="1"/>
  <c r="Q24" i="1" s="1"/>
  <c r="M24" i="1" s="1"/>
  <c r="O129" i="1"/>
  <c r="P129" i="1" s="1"/>
  <c r="Q129" i="1" s="1"/>
  <c r="O99" i="1"/>
  <c r="P99" i="1" s="1"/>
  <c r="O69" i="1"/>
  <c r="P69" i="1" s="1"/>
  <c r="Q69" i="1" s="1"/>
  <c r="M69" i="1" s="1"/>
  <c r="O39" i="1"/>
  <c r="P39" i="1" s="1"/>
  <c r="O9" i="1"/>
  <c r="P9" i="1" s="1"/>
  <c r="O82" i="1"/>
  <c r="P82" i="1" s="1"/>
  <c r="Q82" i="1" s="1"/>
  <c r="O52" i="1"/>
  <c r="P52" i="1" s="1"/>
  <c r="O22" i="1"/>
  <c r="P22" i="1" s="1"/>
  <c r="O142" i="1"/>
  <c r="P142" i="1" s="1"/>
  <c r="Q142" i="1" s="1"/>
  <c r="O112" i="1"/>
  <c r="P112" i="1" s="1"/>
  <c r="G42" i="3"/>
  <c r="J42" i="3"/>
  <c r="O3" i="1"/>
  <c r="P3" i="1" s="1"/>
  <c r="O123" i="1"/>
  <c r="P123" i="1" s="1"/>
  <c r="Q123" i="1" s="1"/>
  <c r="O93" i="1"/>
  <c r="P93" i="1" s="1"/>
  <c r="O33" i="1"/>
  <c r="P33" i="1" s="1"/>
  <c r="Q33" i="1" s="1"/>
  <c r="O63" i="1"/>
  <c r="P63" i="1" s="1"/>
  <c r="Q63" i="1" s="1"/>
  <c r="O67" i="1"/>
  <c r="P67" i="1" s="1"/>
  <c r="Q67" i="1" s="1"/>
  <c r="O37" i="1"/>
  <c r="P37" i="1" s="1"/>
  <c r="Q37" i="1" s="1"/>
  <c r="M37" i="1" s="1"/>
  <c r="O127" i="1"/>
  <c r="P127" i="1" s="1"/>
  <c r="Q127" i="1" s="1"/>
  <c r="O7" i="1"/>
  <c r="P7" i="1" s="1"/>
  <c r="O97" i="1"/>
  <c r="P97" i="1" s="1"/>
  <c r="O42" i="1"/>
  <c r="P42" i="1" s="1"/>
  <c r="Q42" i="1" s="1"/>
  <c r="M42" i="1" s="1"/>
  <c r="O132" i="1"/>
  <c r="P132" i="1" s="1"/>
  <c r="Q132" i="1" s="1"/>
  <c r="O12" i="1"/>
  <c r="P12" i="1" s="1"/>
  <c r="O102" i="1"/>
  <c r="P102" i="1" s="1"/>
  <c r="Q102" i="1" s="1"/>
  <c r="M102" i="1" s="1"/>
  <c r="O72" i="1"/>
  <c r="P72" i="1" s="1"/>
  <c r="Q72" i="1" s="1"/>
  <c r="O106" i="1"/>
  <c r="P106" i="1" s="1"/>
  <c r="O76" i="1"/>
  <c r="P76" i="1" s="1"/>
  <c r="Q76" i="1" s="1"/>
  <c r="O136" i="1"/>
  <c r="P136" i="1" s="1"/>
  <c r="Q136" i="1" s="1"/>
  <c r="O46" i="1"/>
  <c r="P46" i="1" s="1"/>
  <c r="O16" i="1"/>
  <c r="P16" i="1" s="1"/>
  <c r="Q16" i="1" s="1"/>
  <c r="M16" i="1" s="1"/>
  <c r="O90" i="1"/>
  <c r="P90" i="1" s="1"/>
  <c r="Q90" i="1" s="1"/>
  <c r="O60" i="1"/>
  <c r="P60" i="1" s="1"/>
  <c r="Q60" i="1" s="1"/>
  <c r="M60" i="1" s="1"/>
  <c r="O30" i="1"/>
  <c r="P30" i="1" s="1"/>
  <c r="O150" i="1"/>
  <c r="P150" i="1" s="1"/>
  <c r="Q150" i="1" s="1"/>
  <c r="O120" i="1"/>
  <c r="P120" i="1" s="1"/>
  <c r="Q120" i="1" s="1"/>
  <c r="O35" i="1"/>
  <c r="P35" i="1" s="1"/>
  <c r="Q35" i="1" s="1"/>
  <c r="O5" i="1"/>
  <c r="P5" i="1" s="1"/>
  <c r="O125" i="1"/>
  <c r="P125" i="1" s="1"/>
  <c r="Q125" i="1" s="1"/>
  <c r="O65" i="1"/>
  <c r="P65" i="1" s="1"/>
  <c r="Q65" i="1" s="1"/>
  <c r="O95" i="1"/>
  <c r="P95" i="1" s="1"/>
  <c r="Q95" i="1" s="1"/>
  <c r="O66" i="1"/>
  <c r="P66" i="1" s="1"/>
  <c r="O36" i="1"/>
  <c r="P36" i="1" s="1"/>
  <c r="Q36" i="1" s="1"/>
  <c r="O6" i="1"/>
  <c r="P6" i="1" s="1"/>
  <c r="O126" i="1"/>
  <c r="P126" i="1" s="1"/>
  <c r="Q126" i="1" s="1"/>
  <c r="O96" i="1"/>
  <c r="P96" i="1" s="1"/>
  <c r="Q96" i="1" s="1"/>
  <c r="O50" i="1"/>
  <c r="P50" i="1" s="1"/>
  <c r="O20" i="1"/>
  <c r="P20" i="1" s="1"/>
  <c r="O140" i="1"/>
  <c r="P140" i="1" s="1"/>
  <c r="Q140" i="1" s="1"/>
  <c r="O110" i="1"/>
  <c r="P110" i="1" s="1"/>
  <c r="O80" i="1"/>
  <c r="P80" i="1" s="1"/>
  <c r="Q80" i="1" s="1"/>
  <c r="O74" i="1"/>
  <c r="P74" i="1" s="1"/>
  <c r="Q74" i="1" s="1"/>
  <c r="O44" i="1"/>
  <c r="P44" i="1" s="1"/>
  <c r="Q44" i="1" s="1"/>
  <c r="M44" i="1" s="1"/>
  <c r="O14" i="1"/>
  <c r="P14" i="1" s="1"/>
  <c r="O134" i="1"/>
  <c r="P134" i="1" s="1"/>
  <c r="Q134" i="1" s="1"/>
  <c r="M134" i="1" s="1"/>
  <c r="O104" i="1"/>
  <c r="P104" i="1" s="1"/>
  <c r="O83" i="1"/>
  <c r="P83" i="1" s="1"/>
  <c r="Q83" i="1" s="1"/>
  <c r="O113" i="1"/>
  <c r="P113" i="1" s="1"/>
  <c r="O53" i="1"/>
  <c r="P53" i="1" s="1"/>
  <c r="Q53" i="1" s="1"/>
  <c r="O23" i="1"/>
  <c r="P23" i="1" s="1"/>
  <c r="O143" i="1"/>
  <c r="P143" i="1" s="1"/>
  <c r="Q143" i="1" s="1"/>
  <c r="O25" i="1"/>
  <c r="P25" i="1" s="1"/>
  <c r="Q25" i="1" s="1"/>
  <c r="M25" i="1" s="1"/>
  <c r="O115" i="1"/>
  <c r="P115" i="1" s="1"/>
  <c r="O85" i="1"/>
  <c r="P85" i="1" s="1"/>
  <c r="Q85" i="1" s="1"/>
  <c r="O55" i="1"/>
  <c r="P55" i="1" s="1"/>
  <c r="Q55" i="1" s="1"/>
  <c r="M55" i="1" s="1"/>
  <c r="O145" i="1"/>
  <c r="P145" i="1" s="1"/>
  <c r="Q145" i="1" s="1"/>
  <c r="O87" i="1"/>
  <c r="P87" i="1" s="1"/>
  <c r="Q87" i="1" s="1"/>
  <c r="O27" i="1"/>
  <c r="P27" i="1" s="1"/>
  <c r="O147" i="1"/>
  <c r="P147" i="1" s="1"/>
  <c r="Q147" i="1" s="1"/>
  <c r="M147" i="1" s="1"/>
  <c r="O117" i="1"/>
  <c r="P117" i="1" s="1"/>
  <c r="O57" i="1"/>
  <c r="P57" i="1" s="1"/>
  <c r="Q57" i="1" s="1"/>
  <c r="O58" i="1"/>
  <c r="P58" i="1" s="1"/>
  <c r="Q58" i="1" s="1"/>
  <c r="M58" i="1" s="1"/>
  <c r="O148" i="1"/>
  <c r="P148" i="1" s="1"/>
  <c r="Q148" i="1" s="1"/>
  <c r="O28" i="1"/>
  <c r="P28" i="1" s="1"/>
  <c r="O118" i="1"/>
  <c r="P118" i="1" s="1"/>
  <c r="O88" i="1"/>
  <c r="P88" i="1" s="1"/>
  <c r="Q88" i="1" s="1"/>
  <c r="O91" i="1"/>
  <c r="P91" i="1" s="1"/>
  <c r="Q91" i="1" s="1"/>
  <c r="M91" i="1" s="1"/>
  <c r="O61" i="1"/>
  <c r="P61" i="1" s="1"/>
  <c r="O151" i="1"/>
  <c r="P151" i="1" s="1"/>
  <c r="Q151" i="1" s="1"/>
  <c r="O31" i="1"/>
  <c r="P31" i="1" s="1"/>
  <c r="O121" i="1"/>
  <c r="P121" i="1" s="1"/>
  <c r="Q121" i="1" s="1"/>
  <c r="M121" i="1" s="1"/>
  <c r="O109" i="1"/>
  <c r="P109" i="1" s="1"/>
  <c r="O19" i="1"/>
  <c r="P19" i="1" s="1"/>
  <c r="O139" i="1"/>
  <c r="P139" i="1" s="1"/>
  <c r="Q139" i="1" s="1"/>
  <c r="O79" i="1"/>
  <c r="P79" i="1" s="1"/>
  <c r="Q79" i="1" s="1"/>
  <c r="M79" i="1" s="1"/>
  <c r="O49" i="1"/>
  <c r="P49" i="1" s="1"/>
  <c r="N156" i="1"/>
  <c r="N154" i="1"/>
  <c r="N153" i="1"/>
  <c r="M33" i="1" l="1"/>
  <c r="O311" i="1"/>
  <c r="P311" i="1" s="1"/>
  <c r="Q311" i="1" s="1"/>
  <c r="M311" i="1" s="1"/>
  <c r="P309" i="1"/>
  <c r="Q309" i="1" s="1"/>
  <c r="M309" i="1" s="1"/>
  <c r="P308" i="1"/>
  <c r="Q308" i="1" s="1"/>
  <c r="M308" i="1" s="1"/>
  <c r="P310" i="1"/>
  <c r="Q310" i="1" s="1"/>
  <c r="M310" i="1" s="1"/>
  <c r="P307" i="1"/>
  <c r="Q307" i="1" s="1"/>
  <c r="M307" i="1" s="1"/>
  <c r="M125" i="1"/>
  <c r="M139" i="1"/>
  <c r="M136" i="1"/>
  <c r="M149" i="1"/>
  <c r="M53" i="1"/>
  <c r="M85" i="1"/>
  <c r="O154" i="1"/>
  <c r="P154" i="1" s="1"/>
  <c r="Q154" i="1" s="1"/>
  <c r="M154" i="1" s="1"/>
  <c r="O155" i="1"/>
  <c r="P155" i="1" s="1"/>
  <c r="Q155" i="1" s="1"/>
  <c r="M155" i="1" s="1"/>
  <c r="O156" i="1"/>
  <c r="P156" i="1" s="1"/>
  <c r="Q156" i="1" s="1"/>
  <c r="M156" i="1" s="1"/>
  <c r="O152" i="1"/>
  <c r="P152" i="1" s="1"/>
  <c r="Q152" i="1" s="1"/>
  <c r="M152" i="1" s="1"/>
  <c r="O153" i="1"/>
  <c r="P153" i="1" s="1"/>
  <c r="Q153" i="1" s="1"/>
  <c r="M153" i="1" s="1"/>
  <c r="M83" i="1"/>
  <c r="M116" i="1"/>
  <c r="M124" i="1"/>
  <c r="M129" i="1"/>
  <c r="M128" i="1"/>
  <c r="M8" i="1"/>
  <c r="M10" i="1"/>
  <c r="M77" i="1"/>
  <c r="M141" i="1"/>
  <c r="M130" i="1"/>
  <c r="M56" i="1"/>
  <c r="M57" i="1"/>
  <c r="M145" i="1"/>
  <c r="M138" i="1"/>
  <c r="M65" i="1"/>
  <c r="M70" i="1"/>
  <c r="M64" i="1"/>
  <c r="M71" i="1"/>
  <c r="M82" i="1"/>
  <c r="M95" i="1"/>
  <c r="M84" i="1"/>
  <c r="M148" i="1"/>
  <c r="M45" i="1"/>
  <c r="M62" i="1"/>
  <c r="M90" i="1"/>
  <c r="M75" i="1"/>
  <c r="M108" i="1"/>
  <c r="M86" i="1"/>
  <c r="M143" i="1"/>
  <c r="M35" i="1"/>
  <c r="M68" i="1"/>
  <c r="M132" i="1"/>
  <c r="M87" i="1"/>
  <c r="M151" i="1"/>
  <c r="M74" i="1"/>
  <c r="M146" i="1"/>
  <c r="M120" i="1"/>
  <c r="M73" i="1"/>
  <c r="M137" i="1"/>
  <c r="M107" i="1"/>
  <c r="M101" i="1"/>
  <c r="M81" i="1"/>
  <c r="M76" i="1"/>
  <c r="M126" i="1"/>
  <c r="M103" i="1"/>
  <c r="M72" i="1"/>
  <c r="M89" i="1"/>
  <c r="M140" i="1"/>
  <c r="M144" i="1"/>
  <c r="M123" i="1"/>
  <c r="M47" i="1"/>
  <c r="M80" i="1"/>
  <c r="M43" i="1"/>
  <c r="M67" i="1"/>
  <c r="M131" i="1"/>
  <c r="M36" i="1"/>
  <c r="M78" i="1"/>
  <c r="M142" i="1"/>
  <c r="M34" i="1"/>
  <c r="M88" i="1"/>
  <c r="M133" i="1"/>
  <c r="M150" i="1"/>
  <c r="M63" i="1"/>
  <c r="M127" i="1"/>
  <c r="M122" i="1"/>
  <c r="M96" i="1"/>
</calcChain>
</file>

<file path=xl/sharedStrings.xml><?xml version="1.0" encoding="utf-8"?>
<sst xmlns="http://schemas.openxmlformats.org/spreadsheetml/2006/main" count="14827" uniqueCount="352">
  <si>
    <t>ID</t>
  </si>
  <si>
    <t>Country</t>
  </si>
  <si>
    <t>ISO code</t>
  </si>
  <si>
    <t>Peril</t>
  </si>
  <si>
    <t>Austria</t>
  </si>
  <si>
    <t>AT</t>
  </si>
  <si>
    <t>Coastal Flood</t>
  </si>
  <si>
    <t>Belgium</t>
  </si>
  <si>
    <t>BE</t>
  </si>
  <si>
    <t>Bulgaria</t>
  </si>
  <si>
    <t>BG</t>
  </si>
  <si>
    <t>Croatia</t>
  </si>
  <si>
    <t>HR</t>
  </si>
  <si>
    <t>Cyprus</t>
  </si>
  <si>
    <t>CY</t>
  </si>
  <si>
    <t>Czech Republic</t>
  </si>
  <si>
    <t>CZ</t>
  </si>
  <si>
    <t>Denmark</t>
  </si>
  <si>
    <t>DK</t>
  </si>
  <si>
    <t>Estonia</t>
  </si>
  <si>
    <t>EE</t>
  </si>
  <si>
    <t>Finland</t>
  </si>
  <si>
    <t>FI</t>
  </si>
  <si>
    <t>France</t>
  </si>
  <si>
    <t>FR</t>
  </si>
  <si>
    <t>Germany</t>
  </si>
  <si>
    <t>DE</t>
  </si>
  <si>
    <t>Greece</t>
  </si>
  <si>
    <t>GR</t>
  </si>
  <si>
    <t>Hungary</t>
  </si>
  <si>
    <t>HU</t>
  </si>
  <si>
    <t>Iceland</t>
  </si>
  <si>
    <t>IS</t>
  </si>
  <si>
    <t>Ireland</t>
  </si>
  <si>
    <t>IE</t>
  </si>
  <si>
    <t>Italy</t>
  </si>
  <si>
    <t>IT</t>
  </si>
  <si>
    <t>Latvia</t>
  </si>
  <si>
    <t>LV</t>
  </si>
  <si>
    <t>Liechtenstein</t>
  </si>
  <si>
    <t>LI</t>
  </si>
  <si>
    <t>Lithuania</t>
  </si>
  <si>
    <t>LT</t>
  </si>
  <si>
    <t>Luxembourg</t>
  </si>
  <si>
    <t>LU</t>
  </si>
  <si>
    <t>Malta</t>
  </si>
  <si>
    <t>MT</t>
  </si>
  <si>
    <t>Netherlands</t>
  </si>
  <si>
    <t>NL</t>
  </si>
  <si>
    <t>Norway</t>
  </si>
  <si>
    <t>NO</t>
  </si>
  <si>
    <t>Poland</t>
  </si>
  <si>
    <t>PL</t>
  </si>
  <si>
    <t>Portugal</t>
  </si>
  <si>
    <t>PT</t>
  </si>
  <si>
    <t>Romania</t>
  </si>
  <si>
    <t>RO</t>
  </si>
  <si>
    <t>Slovakia</t>
  </si>
  <si>
    <t>SK</t>
  </si>
  <si>
    <t>Slovenia</t>
  </si>
  <si>
    <t>SI</t>
  </si>
  <si>
    <t>Spain</t>
  </si>
  <si>
    <t>ES</t>
  </si>
  <si>
    <t>Sweden</t>
  </si>
  <si>
    <t>SE</t>
  </si>
  <si>
    <t>Earthquake</t>
  </si>
  <si>
    <t>Wildfire</t>
  </si>
  <si>
    <t>Windstorm</t>
  </si>
  <si>
    <t>EEA</t>
  </si>
  <si>
    <t>Economic losses CatDat</t>
  </si>
  <si>
    <t>Insured loss data CatDat</t>
  </si>
  <si>
    <t>Economic losses EMDAT</t>
  </si>
  <si>
    <t>Insured loss data EMDAT</t>
  </si>
  <si>
    <t>Historical score</t>
  </si>
  <si>
    <t>Economic losses CCS</t>
  </si>
  <si>
    <t>Insured loss data CCS</t>
  </si>
  <si>
    <t>GDP</t>
  </si>
  <si>
    <t>Data source: EUROSTAT - Current prices million EUR</t>
  </si>
  <si>
    <t xml:space="preserve">https://ec.europa.eu/eurostat/databrowser/view/tec00001/default/table?lang=en </t>
  </si>
  <si>
    <t>Conversion rate: InforEuro (31.12.2018)</t>
  </si>
  <si>
    <t>Conversion rate: InforEuro (31.12.2019)</t>
  </si>
  <si>
    <t>Conversion rate: InforEuro (31.12.2020)</t>
  </si>
  <si>
    <t>Conversion rate: InforEuro (31.12.2021)</t>
  </si>
  <si>
    <t>2018</t>
  </si>
  <si>
    <t>2019</t>
  </si>
  <si>
    <t>2018 USD</t>
  </si>
  <si>
    <t>2019 USD</t>
  </si>
  <si>
    <t>2020 USD</t>
  </si>
  <si>
    <t>2021 USD</t>
  </si>
  <si>
    <t>GEO (Labels)</t>
  </si>
  <si>
    <t/>
  </si>
  <si>
    <t>Uninsured losses (%)</t>
  </si>
  <si>
    <t>Insured losses (%) Catdat</t>
  </si>
  <si>
    <t>Insured losses (%) EMDAT</t>
  </si>
  <si>
    <t>Annual economic losses normalized by GDP (per mil) CatDat</t>
  </si>
  <si>
    <t>Annual economic losses normalized by GDP (per mil) EMDAT</t>
  </si>
  <si>
    <t>Annual economic losses normalized by GDP (per mil)</t>
  </si>
  <si>
    <t>Risk estimation</t>
  </si>
  <si>
    <t>Insurance penetration</t>
  </si>
  <si>
    <t>Estimated score</t>
  </si>
  <si>
    <t>Comment hist</t>
  </si>
  <si>
    <t>Comment est</t>
  </si>
  <si>
    <t>Coastal flood</t>
  </si>
  <si>
    <t xml:space="preserve">Economic losses </t>
  </si>
  <si>
    <t xml:space="preserve">Insured loss data </t>
  </si>
  <si>
    <t>Commercial</t>
  </si>
  <si>
    <t>Residential</t>
  </si>
  <si>
    <t>Asset</t>
  </si>
  <si>
    <t>Risk-based or flat premium</t>
  </si>
  <si>
    <t>Premium calculation restricted by the legislation</t>
  </si>
  <si>
    <t>banks provide with mortgages only in the case of coverage insurance? Is it mandatory by law to have an insurance coverage for mortgages?</t>
  </si>
  <si>
    <t>mandatory by law to have an insurance coverage</t>
  </si>
  <si>
    <t>national primary insurance scheme based on the private sector, public sector or public-private partnership</t>
  </si>
  <si>
    <t>national reinsurance scheme based on the private sector, public sector or public-private partnership</t>
  </si>
  <si>
    <t>systematic mechanism in place which provides post disaster relief funds? Or are there ad-hoc possibilities of compensations? Or would it Not be possible?</t>
  </si>
  <si>
    <t>percentage of the population or companies finding insurance unaffordable</t>
  </si>
  <si>
    <t>What is the uptake of insurance coverage</t>
  </si>
  <si>
    <t>estimation of the insurance penetration</t>
  </si>
  <si>
    <t>availability of insurance coverage</t>
  </si>
  <si>
    <t>N/A</t>
  </si>
  <si>
    <t>Risk-based</t>
  </si>
  <si>
    <t>No</t>
  </si>
  <si>
    <t>Yes by banks</t>
  </si>
  <si>
    <t>Private</t>
  </si>
  <si>
    <t>Mechanism in place</t>
  </si>
  <si>
    <t>0-25%</t>
  </si>
  <si>
    <t>high</t>
  </si>
  <si>
    <t>75%-100%</t>
  </si>
  <si>
    <t>Private-Public</t>
  </si>
  <si>
    <t>Ad-hoc compensation</t>
  </si>
  <si>
    <t>low</t>
  </si>
  <si>
    <t>25%-50%</t>
  </si>
  <si>
    <t>Flat</t>
  </si>
  <si>
    <t>medium</t>
  </si>
  <si>
    <t>50%-75%</t>
  </si>
  <si>
    <t>Yes</t>
  </si>
  <si>
    <t>Public</t>
  </si>
  <si>
    <t>State guarantee</t>
  </si>
  <si>
    <t>NA</t>
  </si>
  <si>
    <t>Yes by law</t>
  </si>
  <si>
    <t>Comment</t>
  </si>
  <si>
    <t>Deductible</t>
  </si>
  <si>
    <t>Limit</t>
  </si>
  <si>
    <t>reste</t>
  </si>
  <si>
    <t>-</t>
  </si>
  <si>
    <t xml:space="preserve">In general it is mandetory by law that the insurance premiums are calculated based on a safe and prudent assesment of the future (Lov om Finansiel virksomhed). </t>
  </si>
  <si>
    <t xml:space="preserve">In mid-2021 the total market share of the four largest players (within fire insurance) was circa 70 per cent. Only 10 undertakings had a market share of more than 2 per cent. Total market share for these enterprises accounted for circa 90 per cent. Furthermore, there were 12 undertakings with a market share of approx. 1 per cent or more. The overall market share for these undertakings amounted to 92 per cent. A total of 17 undertakings had a market share of more than 0.5 per cent and the combined market share for these was 95 per cent. </t>
  </si>
  <si>
    <t>Property_type</t>
  </si>
  <si>
    <t>Deductible amount</t>
  </si>
  <si>
    <t>Insurer's amount</t>
  </si>
  <si>
    <t>Excess on Limit</t>
  </si>
  <si>
    <t>COMMERCIAL</t>
  </si>
  <si>
    <t>RESIDENTIAL</t>
  </si>
  <si>
    <t>ID1</t>
  </si>
  <si>
    <t>Variable</t>
  </si>
  <si>
    <t>Insurance penetration (Sum insured) RiskMap</t>
  </si>
  <si>
    <t>Insurance penetration (Sum insured) litpop</t>
  </si>
  <si>
    <t xml:space="preserve">Insurance penetration Pilot DB </t>
  </si>
  <si>
    <t>Insurance penetration (EU Survey)</t>
  </si>
  <si>
    <t>DPEG Estimation</t>
  </si>
  <si>
    <t>Comment how decision was taken</t>
  </si>
  <si>
    <t>Insurance penetration score</t>
  </si>
  <si>
    <t>Number</t>
  </si>
  <si>
    <t>very low</t>
  </si>
  <si>
    <t>n/a</t>
  </si>
  <si>
    <t>included in mandatory cover for property insurance</t>
  </si>
  <si>
    <t>not submitted</t>
  </si>
  <si>
    <t>non-existent</t>
  </si>
  <si>
    <t>The main focus is laid on the insurance penetration from the EU survey and adapted, if seemed necessary.</t>
  </si>
  <si>
    <t>very high</t>
  </si>
  <si>
    <t>The main focus is laid on the insurance penetration from the EU survey and adapted, if seemed necessary.The market penetration is almost 50%.</t>
  </si>
  <si>
    <t>EL</t>
  </si>
  <si>
    <t>covered by normal insurance contract</t>
  </si>
  <si>
    <t>small</t>
  </si>
  <si>
    <t>part of catnat regime but people must have specific option in multirisk contract to have it covered</t>
  </si>
  <si>
    <t>Stat average</t>
  </si>
  <si>
    <t>Flood*</t>
  </si>
  <si>
    <t>TOP19 biggest insured callamities (brutto; no indexation)</t>
  </si>
  <si>
    <t>Floods</t>
  </si>
  <si>
    <t>Windstorm/Hailstorm</t>
  </si>
  <si>
    <t>Heavy snow</t>
  </si>
  <si>
    <t>Combination of floods and windstorm/hailstorm</t>
  </si>
  <si>
    <t>Standard coverage with Danish insurers</t>
  </si>
  <si>
    <t>Policy holders with a foreign country based insurance contract</t>
  </si>
  <si>
    <t>FL</t>
  </si>
  <si>
    <t>WS</t>
  </si>
  <si>
    <t>EQ</t>
  </si>
  <si>
    <t>WF</t>
  </si>
  <si>
    <t>CF</t>
  </si>
  <si>
    <t xml:space="preserve">Natural events that caused more damage and were more frequent in Slovenia in recent years are windstorm and river floods. The historical losses show the highest protection gap for river floods. On the other hand, Slovenia is not heavily exposed to costal flood. 
Also, in recent years, no extensive damage was recorded due to severe fires, which mainly occurred in nature and affect forest and landscape. In 2022 one extensive fire occurred in Slovenia where mainly forested areas were affected.
We had earthquakes in Slovenia but they didn’t occur in densely populated areas.
</t>
  </si>
  <si>
    <t>In some cases, banks require that in case the building is under mortgage you have to insure your property for some perils but not by law. In the event of a predicted severe storm, Slovenian Environment Agency (ARSO) declares an alarm for the part of Slovenia that will be affected by the storm, so that people can protect their property.</t>
  </si>
  <si>
    <t>In some cases, banks require that in case the building is under mortgage you have to insure your property for some perils but not by law. Slovenia lies on tectonic faults and is therefore more exposed to earthquakes. In recent history, two stronger earthquakes occurred in Posočje in 1998 and 2004, which caused great material damage, however the population density not high. Competent ministries and authorities strive for the earthquake-resistant construction of new buildings and structures, considering the applicable regulations, and are encouraging the renovation of buildings that are not earthquake-resistant (source: https://www.gov.si/assets/organi-v-sestavi/URSZR/Datoteke/Ocene-ogrozenosti/ocena_ogrozenosti_potres.pdf).</t>
  </si>
  <si>
    <t>In some cases, banks require that in case the building is under mortgage you have to insure your property for some perils but not by law. Among natural disasters, river floods cause the most damage due to their magnitude and frequency in Slovenia. Floods can occur throughout the year, but are most common in autumn, during heavy and long-lasting rainfall. In summer, floods are associated with storms and are mainly local and torrential. (source: https://www.gov.si/teme/poplave/).</t>
  </si>
  <si>
    <t>In some cases, banks require that in case the building is under mortgage you have to insure your property for some perils but not by law. Exposure to coastal floods in Slovenia is low compared to exposure to river floods and also risk mitigation measures were taken to reduce damages due to coastal flooding.</t>
  </si>
  <si>
    <t>In some cases, banks require that in case the building is under mortgage you have to insure your property for some perils but not by law. Wildfires are common in Slovenia but usually are quickly contained and mainly forests/landscape were affected. In recent years the risk of wildfires is increasing mainly because of long periods of droughts and high temperatures in some parts of Slovenia.</t>
  </si>
  <si>
    <t>Some contracts show a 10% deductible for floods.</t>
  </si>
  <si>
    <t>Some companies apply a deductible as a percentage, for instance 10% of the claim amount, which for large claims could be a significant portion of the sum insured</t>
  </si>
  <si>
    <t>log Annual economic losses normalized by GDP (per mil)</t>
  </si>
  <si>
    <t>0%-25%</t>
  </si>
  <si>
    <t>Historically the protection gap in the Netherlands is low. However, the data only goes back 40 years and does not cover all natural catastrophes that occurred in the past in the Netherlands. The protection by dikes against coastal and river floods is high quality, and occurrence probability well beyond the 1 in 200 limit.</t>
  </si>
  <si>
    <t>Historically the protection gap in the Netherlands is low. However, the data only goes back 40 years and does not cover all natural catastrophes that occurred in the past in the Netherlands.</t>
  </si>
  <si>
    <t xml:space="preserve">There is no law restricting the applicable rate. </t>
  </si>
  <si>
    <t>In Iceland, all buildings and movables that have fire insurance are insured with the Natural Catastrophe Insurance of Iceland (Náttúruhamfaratryggingar Íslands). NCI is a public institution whose role it is to compensate for damage caused by earthquakes, volcanic eruptions, landslides, avalanches and floods. Insurance companies receive a fee for collecting catastrophe cover premiums alongside fire premiums. The fire insurance is mandatory by law.Premium calculation for perils covered by the Private sector is set by the market. Premiums covering perils insured by the state owned NCI are set by law.</t>
  </si>
  <si>
    <t xml:space="preserve">In Iceland, all buildings and movables that have fire insurance are insured with the Natural Catastrophe Insurance of Iceland (Náttúruhamfaratryggingar Íslands). NCI is a public institution whose role it is to compensate for damage caused by earthquakes, volcanic eruptions, landslides, avalanches and floods. Insurance companies receive a fee for collecting catastrophe cover premiums alongside fire premiums.  The purchase of catastrophe insurance for an earthquake, volcanic eruption, snow avalanches, landslides and floods is compulsory for all buildings as well as for contents insured against fire. This include both residential and commercial buildings. Buildings are insured according to their valuation for fire insurance as assessed by the Registers Iceland (Þjóðskrá Íslands). Since fire insurance of buildings is compulsory in Iceland all buildings are likewise insured against natural catastrophe perils covered by the program. Please note that floods due to snowmelt or precipitation are excluded from Natural Catastrophe Insurance (NTI) coverage and are subject to individual insurance coverage. Premium calculation for perils covered by the Private sector is set by the market. Premiums covering perils insured by the state owned NCI are set by law. </t>
  </si>
  <si>
    <t>The historical protection gap in Iceland is low.  This is explained by the Natural Catastrophe Insurance statutory compensation scheme of Iceland established in 1975 which is a public institution whose role it is to insure major valuables against natural catastrophes.</t>
  </si>
  <si>
    <t>For floods: up until 2013, the state’s responsibility covered floods with a frequency of max 1/20 years; only buildings and land area were covered, not personal movables. Since 2013 floods are covered by private insurance policies and the frequency requirement is increased to 1/50 years flood level for compensations.</t>
  </si>
  <si>
    <t>The historical protection gap score in Portugal is high, resulting from very low levels of insurance penetration across all perils. Uninsured losses shown are higher for perils with higher frequency and more recent events. Notwithstanding, it is important to note that historical losses considered are only for the last 42 years (1980-2021), for which data is available (although with material data gaps across some perils). Particularly, it should be stressed that earthquakes have already caused significant losses in Portugal, for which quantified losses are not available</t>
  </si>
  <si>
    <t xml:space="preserve">The historical losses show a high historical protection gap for flood* in Germany. The historical protection gaps for windstorm are medium and for earthquake and wildfire low.  </t>
  </si>
  <si>
    <t>The insurance penetration is almost 50 %. Whether or not a relief fund is established after an extreme event for that specific event is a political decision.</t>
  </si>
  <si>
    <t>Whether or not a relief fund is established after an extreme event for that specific event is a political decision.</t>
  </si>
  <si>
    <t>The historical losses show a medium historical protection gap for windstorm in Denmark and a low historical protection gap for coastal flood and flood*.</t>
  </si>
  <si>
    <t>The relatively high historical level of the protection gap was due to the fact that the intensive development of the Polish private insurance market began only 30 years ago. The country's transition from a centrally planned economy to a market economy, was associated with many changes. The beginning of the economic transition was linked to, among other things, low insurance awareness among consumers about private and non-obligatory and low availability of insurance, which resulted in a large number of uninsured claims. The very high result of the protection gap in the area of flood insurance, is a result of the historic, devastating floods that hit our country in 1997 and 2010. The result of these two events was a significant increase in consumer awareness of insurance and a change in Water Law obligating local governments to include flood risk maps prepared by the State Water Company “Wody Polskie” in zoning plans. The local government may refuse to approve a construction project and grant a building permit for construction projects located in an area exposed to flood events. Additionally, from 2018, construction on floodplains is prohibited, except for specific cases.  These changes helped to reduce the protection gap.</t>
  </si>
  <si>
    <t xml:space="preserve">The protection gap in Malta is low for all perils (score &lt;=2) as the losses compared to Malta's GDP were low.  The past events are mostly related to storms/hailstorms and the floods that occur due to it as heavy rainfall accumulates and takes longer to recede into the sea. This is therefore explicitly not coastal or river flood. </t>
  </si>
  <si>
    <t xml:space="preserve">There is no law restricting the applicable rate. Wildfire on an insured property is covered under a standard policy. </t>
  </si>
  <si>
    <t>Earthquake is ususally excluded from policies. Since sinking, cracking, vibration and movement are exclusions according to major companies terms and conditions then earthquake as a peril belongs to list of exclusion</t>
  </si>
  <si>
    <t xml:space="preserve">Liechtenstein participates in the Swiss Natural Hazards Insurance System (Elementarschadenversicherung) which operates on the basis of a pool of participating insurers and provides for mandatory coverage of buildings for fire, flooding, deluge, storm, hail, avalanches, snow pressure, rockslide, rockfall and landslide. Earthquakes do not fall within this system and can only be covered privately. </t>
  </si>
  <si>
    <t>In Spain, although there is no legal requirement for households to insurance their properties, all private insurance policies written by insurers for risks located in Spain must include a mandatory clause covering extraordinary risks (flood, earthquake andstrong wind). A public entity, the Consorcio de Compensación de Seguros (CCS), assumes those risks from insurer undertakings and compensates the damages caused by extraordinary catastrophic events.The calculation of the surcharge is established by law. The CCS's rate to cover extraordinary risks is established by type of good insured. Each insured risk has its own rate (properties, vehicles, etc.). The CCS´s rate for the coverage of extraordinary risks is currently a rate that is applied to the sum insured.</t>
  </si>
  <si>
    <t>Economic losses</t>
  </si>
  <si>
    <t xml:space="preserve">The Insurance Pool against Natural Disasters (PAID) Romania was established in November 2009 as an insurance and reinsurance company, formed by an association of insurance companies in order to provide Romanian homeowners with compulsory home insurance in accordance with the provisions of Law no. 260/2008.  Under this law, PAID covers three specific risks within Romania: earthquake, flood, landslide. Two types of policy are offered by PAID: Type A (policy limit of EUR 20,000 per dwelling /premium EUR 20) and Type B (policy limit of EUR 10,000 per dwelling /premium EUR 10). Coverage type depends on the type of property, with generally the properties of more basic construction being covered by Type B policies. PAID uses the insurance companies in Romania as its sales and distribution network. All insurers in Romania authorised to write catastrophe business have direct access to PAID’s underwriting system and directly enter details of the policies sold on a ‘live’ basis. The claims handling is performed by the insurance companies if the policy has been issued through them or by an outsourcing company contracted by PAID if the policy has been issued directly by PAID. However, the insurance penetration is still relatively low. This can be linked to the fact that there are no consequences or sanctions for not purchasing this mandatory insurance. </t>
  </si>
  <si>
    <t>Possible error: It is possible that the sum insured for some perils exceed the value of property, because insurance company reported in the 2021 data collection their offer off standard insurance contracts with limits. In the case of insured event, the claims payment is limited with the limits within the contract that are not grater than value of property.</t>
  </si>
  <si>
    <t>Earthquake is the highest nat cat risk in Italy in terms of economic losses, due to high frequency and severity of the peril, followed by flood*. The historical protection gap is high, especially for these two perils. The State has had so far a key role in covering nat cat losses by providing post-disaster relief and ad hoc compensation. It has to be noted that historical data associated to coastal flood and wildfire are difficult to collect, as the Italian insurance market does not provide for different insurance guarantees with respect to the several flood disaster sub-types and does not provide a standalone insurance guarantee for wildfire.</t>
  </si>
  <si>
    <t>The Italian natural catastrophes insurance market is characterized by a low insurance penetration, partly as a consequence of the high frequency and severity of some perils (especially earthquake). Retail customers only recently entered this market (mainly after the large seismic events in 2009-12). Even though the retail segment is growing, Nat cat contracts are still mainly tailor made contracts sold to corporate customers, which insure very large amounts (often geographically diversified) with generally low limits, reflecting the lower level of risk of a diversified portfolio.  The State has had so far a key role in managing and covering nat cat losses by providing post-disaster relief and ad hoc compensation. In recent years, proactive public prevention measures have been taken to reduce the vulnerability of buildings and the future potential losses due to nat cat events for different perils/regions.</t>
  </si>
  <si>
    <t>Thanks to a very good insurance pentration and a relative low risk (compared to other EU countries), the insurance protection gap in Norway is estimated to be low (&lt;=1).</t>
  </si>
  <si>
    <t>In historical events, the protection gap in Norway was low (&lt;=1) for all perils, also when compared to other European countries.</t>
  </si>
  <si>
    <t>private</t>
  </si>
  <si>
    <t>In general it is mandetory by law that the insurance premiums are calculated based on a safe and prudent assesment of the future (Lov om Finansiel virksomhed). The Storm Council is a public entity that provides compensation for strom surge and inland flood damages funded by a fee on fire insurance policies.</t>
  </si>
  <si>
    <t>The historical protection gap in Liechtenstein is low. Since only limited data is available on historical events and coverage, the information set out in this dashboard is of indicative nature only.</t>
  </si>
  <si>
    <t>Windstorm and Flood* are the highest risks in Belgium. The insurance penetration is very high for all perils. The current protection gap in Belgium is low as the perils with high risks have a high insurance penetration</t>
  </si>
  <si>
    <t>In Belgium, it is mandatory for insurers to cover natural catastrophe perils where fire cover is provided for ‘simple risks’. Coverage includes earthquake, flood, overflow or blockage of public drainage, landslides and subsidence, storm, hail and weight of ice or snow. The fire insurance simple risks itself is not mandatory. A Tariff Office has been established to offer an affordable tariff for properties for which there is no cover on the market, or for which cover is available only at excessively high prices (in premiums or in deductibles) due to a high-risk exposure. As such, the Tariff office sets an upper limit for the price an insurance company can ask. The Tariff office's scope is limited to simple risks. In addition, prices of the fire insurance are restricted by the ABEX index (Belgium Construction Price Index). There is some public intervention in the form of a Calamities Funds, which takes up losses that exceed the compensation limits or losses for some other Natural catastrophes that are not compensated by the insurers. The “State intervention” depends on the region (Walloon region, Flemish region or Brussels region).</t>
  </si>
  <si>
    <t>Not applicable for Luxembourg</t>
  </si>
  <si>
    <t>Coast protection is generally provided by the public sector and is generally very well developed in Germany. Whether or not a relief fund is established after an extreme event for that specific event is a political decision.</t>
  </si>
  <si>
    <t>Yes, generally required by banks</t>
  </si>
  <si>
    <t>The provision of insurance cover and the price at which it is offered is a commercial matter for insurance companies. While there is no legal requirement to have property insurance, mortgage lenders (for both private dwellings and buy-to-let) in Ireland require evidence that a property insurance is in place before allowing drawdown of the mortgage. The same condition is in place for commercial mortgages and loans to small-and-medium-enterprises (SME) secured by immovable property. However, many people no longer have a mortgage and therefore, may opt not to purchase cover. The Department of Social protection (DSP) operates a scheme, Additional Needs Payment, to provide payments to help with typically one-off or temporary additional expenses that individuals on low incomes can’t pay from their weekly income.  This scheme may cover the costs of food, clothing and shelter after an emergency event such as a fire or flood.</t>
  </si>
  <si>
    <t>The provision of insurance cover and the price at which it is offered is a commercial matter for insurance companies. While there is no legal requirement to have property insurance, mortgage lenders (for both private dwellings and buy-to-let) in Ireland require evidence that a property insurance is in place before allowing drawdown of the mortgage. The same condition is in place for commercial mortgages and loans to small-and-medium-enterprises (SME) secured by immovable property. However, many people no longer have a mortgage and therefore, may opt not to purchase cover. 
The availability of flood insurance at a reasonable cost attracts significant discussion. Difficulties experienced by some consumers in Ireland were highlighted in obtaining adequate flood insurance cover. An example of a public scheme in place to address widespread flooding is the Humanitarian Assistance Scheme (HAS). When severe weather causes flooding on a widespread scale, the Department of Social Protection (DSP) may activate the Humanitarian Assistance Scheme. This income-tested scheme provides emergency financial assistance to households who are not able to meet costs for essential needs immediately following flooding. The scheme aims to provide financial support to people who have suffered damage to their home. It is designed to alleviate hardship rather than provide full compensation for damage. There is another scheme – Additional Needs Payment –, which is a payment to help you with an expense that you cannot pay from your weekly income. One of the expenses that may be covered is food, clothing and shelter after an emergency event such as a fire or flood.</t>
  </si>
  <si>
    <t xml:space="preserve">The provision of insurance cover and the price at which it is offered is a commercial matter for insurance companies. While there is no legal requirement to have property insurance, mortgage lenders (for both private dwellings and buy-to-let) in Ireland require evidence that a property insurance is in place before allowing drawdown of the mortgage. The same condition is in place for commercial mortgages and loans to small-and-medium-enterprises (SME) secured by immovable property. However, many people no longer have a mortgage and therefore, may opt not to purchase cover. </t>
  </si>
  <si>
    <t>Insurers can, upon request, sign a reinsurance contract with public reinsurer Caisse centrale de réassurance (CCR) for perils covered by the FR NatCat regime. The CCR does not provide direct reimbursement to policyholders, but, acts as state-backed reinsurer; it offers stop-loss contracts to insurance companies in case of extreme weather events (i.e. floods, droughts, cyclonic winds with average wind speed greater than 145 km/hour over 10 minutes or gusts of 215 km/hour, earthquakes, volcanism, tsunamis and avalanches officially recognized as a NatCat event at a local level). The state intervenes if CCR’s losses surpass a threshold. This does not prevent insurers from having other reinsurance contracts with private-sector reinsurers as well as public-sector reinsurers such as CCR (which also offers open market reinsurance). Insurance coverage is mandatory for renters and for shared spaces, in the case of co-ownership arrangements, but not for property owners (outside shared spaces). Natural disaster coverage is compulsorily included in all property insurance. Please find here an explanation of the French natural disasters compensation scheme: https://www.ccr.fr/en/-/plaquette-indemnisation-des-catastrophes-naturelles-en-France</t>
  </si>
  <si>
    <t>Decision (0%-25%, 25%-50% , 50%-75% , 75%-100%)</t>
  </si>
  <si>
    <t xml:space="preserve">The historical losses show the highest protection gap for flood*. The protection gap for the other perils is low (score &lt;=2).  </t>
  </si>
  <si>
    <t xml:space="preserve">Earthquake and flood* are the highest risks in Bulgaria. The insurance penetration is below 50% for all perils. The protection gap in Bulgaria is relevant for earthquakes and need to be monitored for flood*. </t>
  </si>
  <si>
    <t>The historical losses show a medium historical protection gap in Cyprus. The insured loss percentage is small but the size of the economic losses compared to the GDP is not relevant for Cyprus.</t>
  </si>
  <si>
    <t xml:space="preserve">In general, there is limited insurance coverage across the Netherlands. Royal HaskoningDHV conducted a study for the Dutch Association of Insurers last year, finding that while personal lines are often insured (although not for primary defences), there is usually no commercial coverage. Flooding caused by failures of major dykes (sea and major rivers [e.g. Rhine, Maas, IJssel]) is not covered by insurance in the Netherlands. In some cases smaller rivers are covered by insurance. After the Limburg flood, due to there not being any insurance coverage available, the Dutch government stepped in with the Reimbursement for Damages due to Disasters Act (Wet tegemoetkoming schade bij rampen or "WTS"). However, it is at the Dutch government’s discretion as to whether the Act can be applied to a disaster. If it is declared to be applicable, partial compensation may be available from the government for both private individuals and companies. Notably, the government has said the Limburg flood is the last time they will apply the Act to an insurable flood event. This scheme is applicable for all (natural) catastrophes.  https://www.preventionweb.net/news/flooding-climate-change-and-limited-insurance-coverage-netherlands </t>
  </si>
  <si>
    <t>Flood* is the highest risk in Austria. The insurance penetration is the highest for windstorm, followed by flood*. The current protection gap in Austria is not relevant (scores are all &lt;3). However, perils such as flood* and wildfire need to be monitored. Coastal flood is not a relevant risk for Austria. The considered databases did not include any losses for wildfire for Austria.</t>
  </si>
  <si>
    <t>Windstorm and flood* are the highest risks in Belgium. The insurance penetration is between 75% and 100% for all perils. The current protection gap in Belgium is low as the perils with high risks have a high insurance penetration.</t>
  </si>
  <si>
    <t xml:space="preserve">The historical losses show the highest protection gap for flood*. The protection gap for other perils in Belgium is low (score &lt;=2). The insured losses for all peril is the aggregated insured losses from 1980 to 2021 compared to the economic losses aggregated for the same period.  The considered databases did not include any losses for coastal flood and wildfire for Belgium. </t>
  </si>
  <si>
    <t>For the historical view, the protection gap in Bulgaria is relevant for flood*. Please note that the period considered is from 1980 to 2021.</t>
  </si>
  <si>
    <t xml:space="preserve">The historical losses for Croatia show the highest protection gap for earthquake, followed by flood*. This is in accordance with historical and actual events. Due to earthquakes that hit Croatia in 2020 (City of Zagreb and Zagreb County in March and Sisak-moslavina County in December) and the fact that undertakings were not prepared for this risk (especially not and in such an extent), the protection gap for earthquake appeared. In addition, heavy rains and river floods during the entire year, as well as wildfires during the summer are increasing the risk in Croatia. </t>
  </si>
  <si>
    <t xml:space="preserve">Earthquake is the highest risk in Cyprus. The current protection gap need to be monitored for earthquake and wildfire. The current protection gaps for coastal flood, flood* and windstorm are low. </t>
  </si>
  <si>
    <t>Flood* is the highest risk in the Czech Republic. Thanks to a high insurance penetration, the current protection gap is estimated to not be relevant.</t>
  </si>
  <si>
    <t xml:space="preserve">The historical losses show a medium historical protection gap for flood* and windstorm in the Czech Republic and a low historical protection gap for earthquake. The considered databases did not include any losses for wildfire for Czech Republic. </t>
  </si>
  <si>
    <t xml:space="preserve">Windstorm is the highest risk in Denmark. The current protection gaps is not estimate to be relevant. </t>
  </si>
  <si>
    <t xml:space="preserve">The current protection gap in Estonia is not relevant for all perils. </t>
  </si>
  <si>
    <t>The historical losses show the highest protection gap for windstorms. The amount of insured losses in the past is low (~15%) but the size of these losses are not considered to have a relevant impact on the estonian's economy.</t>
  </si>
  <si>
    <t>The current protection gap is not expected to be relevant in Finland.</t>
  </si>
  <si>
    <t>The historical losses show the highest protection gap for flood*. The protection gap in Finland is low (score &lt;=2).</t>
  </si>
  <si>
    <t>Windstorm, wildfire and flood* are the highest risks in France. The current protection gap in France is not expected to be relevant. A protection gap could be expected in the future for wildfires.</t>
  </si>
  <si>
    <t xml:space="preserve">The historical losses show the highest protection gap for windstorm and flood*. The protection gap in France is low.  </t>
  </si>
  <si>
    <t xml:space="preserve">Earthquake and wildfire are the highest risks in Greece. The current protection gap in Greece for earthquake and wildfire is expected to be relevant. </t>
  </si>
  <si>
    <t xml:space="preserve">The historical losses show the highest protection gap for earthquake, followed by wildfire. The protection gap in Greece is high compared to the other european countries, especially for earthquake and wildfire. </t>
  </si>
  <si>
    <t xml:space="preserve">The protection gap in Hungary is not expected to be relevant in Hungary. </t>
  </si>
  <si>
    <t xml:space="preserve">The historical losses show the highest protection gap for flood*.   </t>
  </si>
  <si>
    <t xml:space="preserve">The current protection gap in Ireland is not expected to be relevant. However, for some specific high risk regions, some protection gap for flood risk could be expected where no insurance coverage would be offered. Flood risk coverage is a salient issue in Ireland as insurance companies can use sophisticated mapping tools to quickly identify and exclude flood risk from policies. </t>
  </si>
  <si>
    <t>The historical losses show the highest protection gap for flood* and windstorm. Additional perils such as freeze and wildfire could have some relevance in Ireland but are not captured in the dashboard. For example, there have been some wildfires in Ireland which are not captured in the loss database such as a 100 hectare forest fire which occurred in the Wicklow Mountains in July 2022. With regard to coastal flood, high tides events have occured in the past in Ireland. These events could lead to river flood which would then be categorized under Flood*.</t>
  </si>
  <si>
    <t>Earthquake is the highest nat cat risk in Italy in terms of frequency and severity. The current protection gap is relevant for earthquake and need to be monitored for flood*.</t>
  </si>
  <si>
    <t>Windstorm and flood* are the highest risks in Latvia. The current prtection gap in Latvia is not expected to be relevant.</t>
  </si>
  <si>
    <t xml:space="preserve">The historical losses show the highest protection gap for windstorm and flood*. </t>
  </si>
  <si>
    <t xml:space="preserve">Flood* is the highest risk in Liechstenstein. The insurance penetration is high for all perils. The protection gap in Liechstenstein is not relevant. </t>
  </si>
  <si>
    <t xml:space="preserve">The historical losses show the highest protection gap for flood*. </t>
  </si>
  <si>
    <t xml:space="preserve">Flood* is the highest risk in Lithuania. The current protection gap is estimated to not be relevant because the risk is low. </t>
  </si>
  <si>
    <t xml:space="preserve">Windstorms and flood* are the highest risks in Luxembourg. The insurance penetration is above 75% for windstorms and above 50% for earthquake. The protection gap in Luxembourg is not relevant. Flood* could potentially show a gap in the future. Regarding the wildfire risk, an high impact of a natural fire on habitations remains unlikely given the territorial configuration. </t>
  </si>
  <si>
    <t>The protection gap in Luxembourg is low for all perils (score &lt;=2) as the insurance penetration is above 50% and the size of the losses not relevant compared to Luxembourg's GDP. Moreover, additional financial ad hoc compensations on insured losses were supported by local associations and the State.</t>
  </si>
  <si>
    <t>The risks are low in Malta. The insurance penetration is below 50% for all perils. The protection gap in Malta is not estimated to not be relevant as the risk is low.</t>
  </si>
  <si>
    <t>The insurance penetration is for windstorms and wildfires is above 75%. Both coastal flood and flood* show a relevant protection gap in the Netherlands. The Netherlands, for the most part, has the potential to be flooded. No less than 26% of Dutch land is below the NAP (the reference for the European Vertical Reference System). The country has taken preventative measures to reduce these risks and invested in strong flood defence systems. Also, the Dutch Government has the discretion to apply the Reimbursement for Damages due to Disasters Act, where (partial) compensation may be available from the government for both private individuals and companies.</t>
  </si>
  <si>
    <t xml:space="preserve">Floods have the highest protection gap scores in Poland. The insurance penetration is above 50% for windstorm and flood*. The current protection gap in Poland for flood* need to be monitored. </t>
  </si>
  <si>
    <t xml:space="preserve">Wildfire show a relevant protection gap and earthquake should be monitored. Earthquake risk could present the main concern in the future, with possible systemic repercussions for Portugal, due to the potential for devasting events in areas which combine a very high level of vulnerability and exposure with very low insurance penetration levels, highlighting a pressing need for actions aiming at reducing protection gap to be deployed. </t>
  </si>
  <si>
    <t xml:space="preserve">Floods* has the highest risk. All perils have an insurance penetration below 50%. The protection gap for flood* and widfire shoul dbe monitored.    </t>
  </si>
  <si>
    <t>Wildfire is the highest risk in Spain (however note that the hazard is high but the exposure limited) but could potentially have larger impacts if areas with larger Woodland-Urban-Interface are affected (metropolitan areas and the northern and Mediterranean shores). The protection gap in Spain is not relevant.</t>
  </si>
  <si>
    <t>The protection gap in Spain is not relevant. 5% of the flood losses are expected to be linked with coastal floods.</t>
  </si>
  <si>
    <t xml:space="preserve">Windstorm is the highest risk in Sweden. Earthquake is a negligible risk in Sweden. The overall protection gap in Sweden is estimated to be not be relevant. </t>
  </si>
  <si>
    <t xml:space="preserve">The historical losses show the highest protection gap for windstorm. The protection gap in Sweden is low (score &lt;=2) for all perils.  </t>
  </si>
  <si>
    <t xml:space="preserve">Earthquake and flood* are the highest risks in Romania. The insurance penetration is below 50%. The protection gap for eartqhuake is relevant and should be monitored for flood*. </t>
  </si>
  <si>
    <t xml:space="preserve">The historical losses show the highest protection gap for flood* and windstorms. </t>
  </si>
  <si>
    <t xml:space="preserve">Earthquake and flood* are the highest risks in Slovenia. The insurance penetration is above 75% for windstorm. The insurance penetration for the other perils is lower. The protection gap in Slovenia for earthquake should be monitored. </t>
  </si>
  <si>
    <t xml:space="preserve">Earthquakes and flood* are the highest risks in Romania. The insurance penetration is below 50%. The protection gap for eartqhuake is relevant and should be monitored for flood*. </t>
  </si>
  <si>
    <t>There is also the Austrian Catastrophe Fund which assures the provision of adequate aid to injured persons and the reconstruction of damaged infrastructure.</t>
  </si>
  <si>
    <t>Very low limits for flood and earthquake exposures are typical for the Austrian market especially for the residential book. There is also the Austria Catastrophe Fund which assures the provision of adequate aid to injured persons and the reconstruction of damaged infrastructure.</t>
  </si>
  <si>
    <t>The share of property insurances, including as insurance events -  river flood, earthquake, wildfire, windstorm represents on the basis of premium income 13% of the market for 2021. The uptake of insurance contracts is voluntary, insurance coverage is chosen by the insured person. When granting mortgage loans, credit institutions require property insurance to be taken out for the mortgaged property, including insurance coverage for earthquake and other natural disasters. Public state-owned properties are required compulsory insurance with natural disaster and earthquake coverage.</t>
  </si>
  <si>
    <t>Premium calculation is not restricted by legislation, but technical provisions and interest rates are prescribed by minimum standards and HANFA's decisions (e.g. technical provisions are prescribed by the Ordinance on minimum standards, methods of calculation and guidelines for calculation of technical provisions in accordance with accounting rules). After the two earthquakes in 2020, mind-set of consumers in Croatia was indisputably changed (they become more aware of this risk). Due to the fact that the premium for earthquake is quite high compared to the premium of other considered risks (wildfire, windstorm, river flood, coastal flood), there are still not many policyholders that contract this coverage. This is the reason why insurance penetration for earthquake is not at high level, i.e. is on a lower level than windstorm and river flood.</t>
  </si>
  <si>
    <t>There are no restrictions in the legislation.</t>
  </si>
  <si>
    <t xml:space="preserve">The insurance market is  privatized. The State has a role in covering nat cat perils by providing post-disaster relief in Greece. However,  the State would not compensate for all losses.
</t>
  </si>
  <si>
    <t>Earthquake and flood* are the highest risks in Croatia. The insurance penetration is below 50% for all perils. The protection gap for flood* is relevant and the protection gap for earthquake and wildfire need to be monitored.</t>
  </si>
  <si>
    <t xml:space="preserve">Flood has the highest protection gap scores in Poland. The insurance penetration is above 50% for windstorm and flood*. The current protection gap in Poland for flood* need to be monitored. </t>
  </si>
  <si>
    <t xml:space="preserve">Flood* has the highest risk. All perils have an insurance penetration below 50%. The protection gap for flood* and widfire shoul dbe monitored.    </t>
  </si>
  <si>
    <t xml:space="preserve">The current protection gap in Iceland is not relevant as the Natural Catastrophe Insurance statutory compensation scheme in place in Iceland covers earthquake and flood for example. </t>
  </si>
  <si>
    <t xml:space="preserve">Natural events that caused more damage and were more frequent in Slovenia in recent years are windstorm and river flood. The historical losses show the highest protection gap for flood*. On the other hand, Slovenia is not heavily exposed to costal flood. 
Also, in recent years, no extensive damage was recorded due to severe fires, which mainly occurred in nature and affect forest and landscape. In 2022 one extensive fire occurred in Slovenia where mainly forested areas were affected.
We had earthquakes in Slovenia but they didn’t occur in densely populated areas.
</t>
  </si>
  <si>
    <t>The protection gap in Spain is not relevant. 5% of the flood losses are expected to be linked with coastal flood.</t>
  </si>
  <si>
    <t>The earthquake risk is very small in Lithunania.</t>
  </si>
  <si>
    <t xml:space="preserve">The percentage of deductibles should be almost the same for all perils. There are no insurance products for the Lithuanian market which would insure only one nat cat risk. Natural catastrophe risks (covering wildfire, windstorm and flood risks) are generally included in the property insurance package or other packages. Traditionally, the deductibles in Lithuania are not expressed as a percentage, but as an amount usually ranging from 0.1 to 1 percent of sum insured depending on the risk. </t>
  </si>
  <si>
    <t xml:space="preserve">Lithuania has one sparsely populated region (in the delta of Neman River), where larger or smaller floods occur practically every year. Lithuanian insurers assess the risk and do not insure property located in this region against river floods. The percent of deductibles should be almost the same for all perils. There are no insurance products for the Lithuanian market to insure against the specified risks, only. Natural catastrophe risks (covering wildfire, windstorm and flood risks) are generally included in the property insurance package or other packages. Traditionally, the deductibles in Lithuania are not expressed as a percentage, but as an amount usually ranging from 0.1 to 1 percent of sum insured depending on the risk. </t>
  </si>
  <si>
    <t>The percentage of deductibles should be almost the same for all perils. There are no insurance products for the Lithuanian market which would insure only one nat cat risk. Natural catastrophe risks (covering wildfire, windstorm and flood risks) are generally included in the property insurance package or other packages. Traditionally, the deductibles in Lithuania are not expressed as a percentage, but as an amount usually ranging from 0.1 to 1 percent of sum insured depending on the risk.</t>
  </si>
  <si>
    <t xml:space="preserve">There is no law restricting the applicable rate. Most of the claims are related to floods occurring only after heavy rainfall in which water accumulates. </t>
  </si>
  <si>
    <t xml:space="preserve">The Norwegian Natural Perils Pool was formed on January 1st, 1980. Its activities are governed by the Natural Perils Insurance Act and the Rules for the Norwegian Natural Perils Pool. Natural perils insurance is a compulsory cover linked to fire insurance in Norway. All insurers providing fire cover in Norway must be members of the Pool. The Norwegian National Scheme for Natural Damage Assistance (previously the Norwegian National Fund for Natural Damage Assistance) was amended from 1 January 2017. The role of the scheme is to: 1) provide compensation for damage caused by natural perils, in cases where there is no insurance cover available 2) promote preventive measures to combat such damage 3) provide financial support for preventive measures.  The scheme does not pay out if a loss is covered by insurance. Losses are to be reported to the scheme through its website (website in Norwegian only) www.landbruksdirektoratet.no/naturskadeordningen within three months of the loss occurring.
</t>
  </si>
  <si>
    <t xml:space="preserve">The historical losses show the highest protection gap for flood*. It is also interesting to note that for earthquake, the seismicity is low in Poland but earthquakes can be induced due to mining activities. The relatively high historical level of the protection gap was due to the fact that the intensive development of the Polish private insurance market began only 30 years ago. </t>
  </si>
  <si>
    <t>There is no legislation setting up the rules on calculation of premium.</t>
  </si>
  <si>
    <t xml:space="preserve">The high economic losses for flood* in combination with low insured losses result in a high protection gap score. </t>
  </si>
  <si>
    <t xml:space="preserve">From a risk perspective, the EEA countries benefit from risk diversification. This means that not all EEA countries are impacted by one specific peril (for example for earthquake, the southern part of Europe is strongly impacted but the nothern part is not). This results in a medium to low risk estimation considering the average risk for each peril. From an insurance perpective, windstorm has the highest average insurance penetration in the EEA. For the other perils, countries with low insurance penetration are compensated by countries with high insurance penetration. </t>
  </si>
  <si>
    <t>Commercial insurance policies could differ significantly from residential ones. The amount of limits and deductibles for the commercial segment is more volatile because it is less standardised and related, normally, to very high sums insured. These large contracts with low limits and high deductibles might impact the results of some countries but are more related to the business model of the commercial property insurer rather than to the actual protection gap. This could be the source of the low limits in Czech Republic.</t>
  </si>
  <si>
    <t>Commercial insurance policies could differ significantly from residential ones. The amount of limits and deductibles for the commercial segment is more volatile because it is less standardised and related, normally, to very high sums insured. These large contracts with low limits and high deductibles might impact the results of some countries but are more related to the business model of the commercial property insurer rather than to the actual protection gap. This could be the source of the high deductibles in Portugal.</t>
  </si>
  <si>
    <t>Flood* is a high risk in Germany and has a high current protection gap. The current protection gaps for earthquake, wildfire and windstorm are low. Coastal flood has a medium to high current protection gap. It has to be noted that the coast protection is generally provided by the public sector and generally very well developed in Germany. Whether or not a relief fund is established after an extreme event for that specific event is a political decision.</t>
  </si>
  <si>
    <t>DB version</t>
  </si>
  <si>
    <t>DB Version</t>
  </si>
  <si>
    <t>The provision of insurance cover and the price at which it is offered is a commercial matter for insurance companies. While there is no legal requirement to have property insurance, mortgage lenders in Ireland require evidence that a property insurance is in place before allowing drawdown of the mortgage for commercial mortgages and loans to small – and-medium enterprises (SME) secured by immovable property. 
The government can declare the opening of the Emergency Humanitarian Support Scheme to small businesses, sports clubs, community and voluntary organisations, unable to secure flood insurance and affected by flooding events. This scheme may also be opened on an exceptional basis for other emergencies.</t>
  </si>
  <si>
    <t>Earthquake is not considered a risk for Ireland.</t>
  </si>
  <si>
    <t>Coastal flood is not relevant for Slovakia.</t>
  </si>
  <si>
    <t>Flood has historically the highest risk. All significant perils have an insurance penetration below 50% for residential insurance, thought the penetration for commercial insurance is over 50% for all type of significant perils.</t>
  </si>
  <si>
    <t xml:space="preserve">The Insurance Pool against Natural Disasters (PAID) Romania was established in November 2009 as an insurance and reinsurance company, formed by an association of insurance companies in order to provide Romanian homeowners with compulsory home insurance in accordance with the provisions of Law no. 260/2008.  Under this law, PAID covers three specific risks within Romania: earthquake, flood, landslide. Two types of policy are offered by PAID: Type A (policy limit of EUR 20,000 per dwelling /premium EUR 20) and Type B (policy limit of EUR 10,000 per dwelling /premium EUR 10). Coverage type depends on the type of property, with generally the properties of more basic construction being covered by Type B policies. PAID uses the insurance companies in Romania as its sales and distribution network. All insurers in Romania authorised to write catastrophe business have direct access to PAID’s underwriting system and directly enter details of the policies sold on a ‘live’ basis. The claims handling is performed by the insurance companies if the policy has been issued through them or by an outsourcing company contracted by PAID if the policy has been issued directly by PAID. </t>
  </si>
  <si>
    <t>Flood risk is generally covered in the Netherlands for floods caused by failure of non-primary flood defences (small rivers and canals). For property insurance floods caused by failure of primary flood defences (North Sea, large lakes and large rivers) is normally excluded. The Disaster Damage Compensation Act ("Wet tegemoetkoming schade bij rampen") defines the procedure to decide on compensation for the losses by the government after an event. This act is currently being evaluated. For Motor Other, Engineering and Marine, Aviation and Transport insurance all flood types are normally covered.</t>
  </si>
  <si>
    <t xml:space="preserve">The insurance market is  privatized. Insurance companies did not and do not have a separate product dedicated to wildfires, making it difficult to estimate the insurance protection gap. The State has a role in covering nat cat perils by providing post-disaster relief in Greece. However,  the State would not compensate for all losses.
</t>
  </si>
  <si>
    <t xml:space="preserve">The insurance market is  privatized. Insurance companies did not and do not have a separate product dedicated to earthquakes, making it difficult to estimate the insurance gap. Due to the lack of such events, there is little demand for this kind of products. Earthquake insurance is included in a number of fire and other casualty property insurance policies.The State has a role in covering nat cat perils by providing post-disaster relief in Greece. However,  the State would not compensate for all losses.
</t>
  </si>
  <si>
    <t>Row Labels</t>
  </si>
  <si>
    <t>Grand Total</t>
  </si>
  <si>
    <t>Column Labels</t>
  </si>
  <si>
    <t>Sum of Estimated score</t>
  </si>
  <si>
    <t>total</t>
  </si>
  <si>
    <t>2022 USD</t>
  </si>
  <si>
    <t>Conversion rate: InforEuro (31.12.2022)</t>
  </si>
  <si>
    <t>change in GDP made the economic losses divided by GDP change</t>
  </si>
  <si>
    <t>update in the GDP changed the economic losses divided by GDP</t>
  </si>
  <si>
    <t>losses for earthquake have been lowered in EMDAT and CATDAT</t>
  </si>
  <si>
    <t>wildfire losses have been reduced due to a change in event labelling</t>
  </si>
  <si>
    <t>losses have been reported for wildfire</t>
  </si>
  <si>
    <t>change in event type for coastal flood</t>
  </si>
  <si>
    <t>wildfire losses have changed due to a change in event labelling</t>
  </si>
  <si>
    <t>small change in economic losses divided by GDP</t>
  </si>
  <si>
    <t>Increase in economic losses reported</t>
  </si>
  <si>
    <t>increase in economic data reported</t>
  </si>
  <si>
    <t xml:space="preserve">insurance penetration estimation has been improved as per submission from the Národná banka Slovenska (NBS) </t>
  </si>
  <si>
    <t xml:space="preserve">insurance penetration has improved as per new submission from the CBI </t>
  </si>
  <si>
    <t xml:space="preserve">Historic flood information: https://www.insuranceireland.eu/news-and-publications/news-press-release/insurance-ireland-members-estimate-claims-cost-for-december-january-floods-and-storms-at-46-million </t>
  </si>
  <si>
    <t xml:space="preserve">An article on the Nov 2009 floods which gave an estimated cost of €244m: https://www.insuranceireland.eu/news-and-publications/news-press-release/bill-for-november-floods-estimated-at-244-million </t>
  </si>
  <si>
    <t>In the Netherlands market penetration of flood coverage depends on what caused the flood. Protection against precipitation (pluvial flood) is largely available. On the other hand, fluvial flood due to large rivers and lakes characterised as primary flood defences are, like coast flood, not covered in insurance contracts. For this reason, the insurance penetration for flood - consisting of pluvial flood and fluvial flood - is estimated to be around 25-50%, with the percentage in this range probably being closer to 50% than 25%.</t>
  </si>
  <si>
    <t>The insurance penetration is for windstorms and wildfires is above 75%. Coastal flood shows a relevant protection gap and flood* need to be monitored. The Netherlands, for the most part, has the potential to be flooded. In the Netherlands market penetration of flood coverage depends on what caused the flood. Protection against precipitation (pluvial flood) is largely available. Fluvial flood due to large rivers and lakes characterised as primary flood defences are, like coast flood, not covered in insurance contracts. For this reason, the insurance penetration for flood - consisting of pluvial flood and fluvial flood - is estimated to be around 25-50%, with the percentage in this range probably being closer to 50% than 25%. The Dutch Government has the discretion to apply the Reimbursement for Damages where compensation may be available.</t>
  </si>
  <si>
    <t>some insured losses for coastal flood available in 2023</t>
  </si>
  <si>
    <t>significant increase in economic losses</t>
  </si>
  <si>
    <t>due to corrections made uninsured loss has decreased</t>
  </si>
  <si>
    <t xml:space="preserve">insurance penetration has improved as per new submission from BaFin </t>
  </si>
  <si>
    <t>Flood* is a high risk in Germany and has a medium to high current protection gap. Coastal flood also has a medium to high current protection gap. It has to be noted that the coast protection is generally provided by the public sector and generally very well developed in Germany. The current protection gaps for earthquake, wildfire and windstorm are low. Whether or not a relief fund is established after an extreme event for that specific event is a political decision. Due to the heavy rain event "Bernd" in July 2021, there has been an increased demand for natural hazard insurance. Therefore, the insurance penetration for earthquake and flood* had to be adjusted accordingly to "50%-75%" because it is now slightly above 50%.</t>
  </si>
  <si>
    <t>insurance penetration estimation better reflects the current situation in Slovenia as per submission from the Insurance Supervision Agency from Slovenia</t>
  </si>
  <si>
    <t xml:space="preserve">The historical losses show a high historical protection gap for flood* in Germany. The historical protection gap for earthquake is low. Due to corrections made to the historical loss data there is a medium to low protection gap for windstorm and no protection gap for wildfire. </t>
  </si>
  <si>
    <t xml:space="preserve">The provision of insurance cover and the price at which it is offered is a commercial matter for insurance companies. While there is no legal requirement to have property insurance, mortgage lenders (for both private dwellings and buy-to-let) in Ireland require evidence that a property insurance is in place before allowing drawdown of the mortgage. However, many people no longer have a mortgage and therefore, may opt not to purchase cover.
The availability of flood insurance at a reasonable cost attracts significant discussion. Difficulties experienced by some consumers in Ireland in obtaining adequate flood insurance cover have been highlighted.
The government has in place a Humanitarian Assistance Scheme which provides emergency financial assistance to households affected by a severe weather event. The scheme aims to lighten the hardship rather than provide full compensation for damage. The scheme may cover: emergency income support payments, damage to the home and its essential contents, such as carpets, flooring, furniture, household appliances and bedding, structural damage. The scheme does not cover: losses covered by an insurance policy, loss of items deemed inessential or luxury items, commercial and business losses, loss or damage to private rented accommodation or local authority accommodation. Payments are based on an income test on all household income, which measures the household’s ability to meet the costs of restoring the home to a liveable condition. The rate of payment depends on the extent of the damage and ability to meet the cost of repairs.
Additionally for those on low income, the Department of Social Protection (DSP) operates a scheme, Additional Needs Payment, if there are essential expenses that cannot be paid from weekly income. Circumstances under which this payment could be made include assistance with immediate needs such as food, clothing and accommodation expenses following an emergency event. Finally, Irish residential insurance policies would have deductibles and excess clauses, but we have no data source.  For example policyholders can vary excesses on a policy by policy basis to set premium levels at desired level. </t>
  </si>
  <si>
    <t xml:space="preserve">The provision of insurance cover and the price at which it is offered is a commercial matter for insurance companies. While there is no legal requirement to have property insurance, mortgage lenders (for both private dwellings and buy-to-let) in Ireland require evidence that a property insurance is in place before allowing drawdown of the mortgage. However, many people no longer have a mortgage and therefore, may opt not to purchase cover.
The availability of flood insurance at a reasonable cost attracts significant discussion. Difficulties experienced by some consumers in Ireland in obtaining adequate flood insurance cover have been highlighted.
The government has in place a Humanitarian Assistance Scheme which provides emergency financial assistance to households affected by a severe weather event. The scheme aims to lighten the hardship rather than provide full compensation for damage. The scheme may cover: emergency income support payments, damage to the home and its essential contents, such as carpets, flooring, furniture, household appliances and bedding, structural damage. The scheme does not cover: losses covered by an insurance policy, loss of items deemed inessential or luxury items, commercial and business losses, loss or damage to private rented accommodation or local authority accommodation. Payments are based on an income test on all household income, which measures the household’s ability to meet the costs of restoring the home to a liveable condition. The rate of payment depends on the extent of the damage and ability to meet the cost of repairs.
Additionally for those on low income, the Department of Social Protection (DSP) operates a scheme, Additional Needs Payment, if there are essential expenses that cannot be paid from weekly income. Circumstances under which this payment could be made include assistance with immediate needs such as food, clothing and accommodation expenses following an emergency event.  Finally, Irish residential insurance policies would have deductibles and excess clauses, but we have no data source.  For example policyholders can vary excesses on a policy by policy basis to set premium levels at desired level. </t>
  </si>
  <si>
    <t xml:space="preserve">The provision of insurance cover and the price at which it is offered is a commercial matter for insurance companies. While there is no legal requirement to have property insurance, mortgage lenders (for both private dwellings and buy-to-let) in Ireland require evidence that a property insurance is in place before allowing drawdown of the mortgage. However, many people no longer have a mortgage and therefore, may opt not to purchase cover.
Wildfire is not currently a major peril in Ireland and so the Humanitarian Assistance Scheme available for severe weather events does not formally include wildfire.
The Department of Social Protection (DSP) operates a scheme, Additional Needs Payment, to provide payments to help with typically one-off or temporary additional expense that individuals on low incomes cannot pay from their weekly income. The scheme may cover the costs of food, clothing and shelter after an emergency event such as a fire.  Finally, Irish residential insurance policies would have deductibles and excess clauses, but we have no data source.  For example policyholders can vary excesses on a policy by policy basis to set premium levels at desired level. </t>
  </si>
  <si>
    <t xml:space="preserve">The provision of insurance cover and the price at which it is offered is a commercial matter for insurance companies. While there is no legal requirement to have property insurance, mortgage lenders (for both private dwellings and buy-to-let) in Ireland require evidence that a property insurance is in place before allowing drawdown of the mortgage. However, many people no longer have a mortgage and therefore, may opt not to purchase cover.
The government has in place a Humanitarian Assistance Scheme which provides emergency financial assistance to households affected by a severe weather event. The scheme aims to lighten the hardship rather than provide full compensation for damage. The scheme may cover: emergency income support payments, damage to the home and its essential contents, such as carpets, flooring, furniture, household appliances and bedding, structural damage. The scheme does not cover: losses covered by an insurance policy, loss of items deemed inessential or luxury items, commercial and business losses, loss or damage to private rented accommodation or local authority accommodation. Payments are based on an income test on all household income, which measures the household’s ability to meet the costs of restoring the home to a liveable condition. The rate of payment depends on the extent of the damage and ability to meet the cost of repairs.
Additionally for those on low income, the Department of Social Protection (DSP) operates a scheme, Additional Needs Payment, if there are essential expenses that cannot be paid from weekly income. Circumstances under which this payment could be made include assistance with immediate needs such as food, clothing and accommodation expenses following an emergency event.  Finally, Irish residential insurance policies would have deductibles and excess clauses, but we have no data source.  For example policyholders can vary excesses on a policy by policy basis to set premium levels at desired level.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</si>
</sst>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000"/>
    <numFmt numFmtId="165" formatCode="0.0"/>
    <numFmt numFmtId="166" formatCode="0.00000000000000000000000E+00"/>
    <numFmt numFmtId="167" formatCode="0.0000000000"/>
    <numFmt numFmtId="168" formatCode="#,##0.0000000000"/>
    <numFmt numFmtId="169" formatCode="_-* #,##0_-;\-* #,##0_-;_-* &quot;-&quot;??_-;_-@_-"/>
  </numFmts>
  <fonts count="24" x14ac:knownFonts="1">
    <font>
      <sz val="11"/>
      <color theme="1"/>
      <name val="Calibri"/>
      <family val="2"/>
      <scheme val="minor"/>
    </font>
    <font>
      <sz val="11"/>
      <color theme="1"/>
      <name val="Calibri"/>
      <family val="2"/>
      <scheme val="minor"/>
    </font>
    <font>
      <b/>
      <sz val="20"/>
      <color theme="1"/>
      <name val="Calibri"/>
      <family val="2"/>
      <scheme val="minor"/>
    </font>
    <font>
      <u/>
      <sz val="11"/>
      <color theme="10"/>
      <name val="Calibri"/>
      <family val="2"/>
      <scheme val="minor"/>
    </font>
    <font>
      <b/>
      <sz val="10"/>
      <color theme="1"/>
      <name val="Verdana"/>
      <family val="2"/>
    </font>
    <font>
      <b/>
      <sz val="10"/>
      <color rgb="FF4476A7"/>
      <name val="Verdana"/>
      <family val="2"/>
    </font>
    <font>
      <sz val="11"/>
      <color indexed="8"/>
      <name val="Calibri"/>
      <family val="2"/>
      <scheme val="minor"/>
    </font>
    <font>
      <b/>
      <sz val="9"/>
      <color indexed="9"/>
      <name val="Arial"/>
      <family val="2"/>
    </font>
    <font>
      <b/>
      <sz val="9"/>
      <name val="Arial"/>
      <family val="2"/>
    </font>
    <font>
      <sz val="9"/>
      <name val="Arial"/>
      <family val="2"/>
    </font>
    <font>
      <b/>
      <sz val="11"/>
      <color theme="1"/>
      <name val="Calibri"/>
      <family val="2"/>
      <scheme val="minor"/>
    </font>
    <font>
      <sz val="10"/>
      <name val="Arial"/>
      <family val="2"/>
      <charset val="1"/>
    </font>
    <font>
      <sz val="11"/>
      <color theme="1"/>
      <name val="Calibri"/>
      <family val="2"/>
      <charset val="238"/>
      <scheme val="minor"/>
    </font>
    <font>
      <sz val="10"/>
      <name val="Arial"/>
      <family val="2"/>
    </font>
    <font>
      <sz val="11"/>
      <color rgb="FFFF0000"/>
      <name val="Calibri"/>
      <family val="2"/>
      <scheme val="minor"/>
    </font>
    <font>
      <sz val="11"/>
      <color rgb="FF1F497D"/>
      <name val="Calibri"/>
      <family val="2"/>
      <scheme val="minor"/>
    </font>
    <font>
      <u/>
      <sz val="11"/>
      <color rgb="FF1F497D"/>
      <name val="Calibri"/>
      <family val="2"/>
      <scheme val="minor"/>
    </font>
    <font>
      <sz val="11"/>
      <color theme="4"/>
      <name val="Calibri"/>
      <family val="2"/>
      <scheme val="minor"/>
    </font>
    <font>
      <sz val="11"/>
      <color theme="9"/>
      <name val="Calibri"/>
      <family val="2"/>
      <scheme val="minor"/>
    </font>
    <font>
      <sz val="11"/>
      <color rgb="FFFFC000"/>
      <name val="Calibri"/>
      <family val="2"/>
      <scheme val="minor"/>
    </font>
    <font>
      <sz val="11"/>
      <color theme="6" tint="-0.249977111117893"/>
      <name val="Calibri"/>
      <family val="2"/>
      <scheme val="minor"/>
    </font>
    <font>
      <sz val="10"/>
      <color indexed="8"/>
      <name val="Arial"/>
      <family val="2"/>
    </font>
    <font>
      <sz val="10"/>
      <name val="Arial"/>
      <family val="2"/>
    </font>
    <font>
      <sz val="11"/>
      <name val="Calibri"/>
      <family val="2"/>
      <scheme val="minor"/>
    </font>
  </fonts>
  <fills count="20">
    <fill>
      <patternFill patternType="none"/>
    </fill>
    <fill>
      <patternFill patternType="gray125"/>
    </fill>
    <fill>
      <patternFill patternType="solid">
        <fgColor theme="8" tint="0.59999389629810485"/>
        <bgColor indexed="64"/>
      </patternFill>
    </fill>
    <fill>
      <patternFill patternType="solid">
        <fgColor theme="9" tint="0.79998168889431442"/>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theme="5" tint="0.79998168889431442"/>
        <bgColor indexed="64"/>
      </patternFill>
    </fill>
    <fill>
      <patternFill patternType="solid">
        <fgColor theme="8" tint="0.39997558519241921"/>
        <bgColor indexed="64"/>
      </patternFill>
    </fill>
    <fill>
      <patternFill patternType="solid">
        <fgColor theme="0" tint="-0.249977111117893"/>
        <bgColor indexed="64"/>
      </patternFill>
    </fill>
    <fill>
      <patternFill patternType="solid">
        <fgColor rgb="FF4669AF"/>
      </patternFill>
    </fill>
    <fill>
      <patternFill patternType="solid">
        <fgColor rgb="FF0096DC"/>
      </patternFill>
    </fill>
    <fill>
      <patternFill patternType="mediumGray">
        <bgColor indexed="22"/>
      </patternFill>
    </fill>
    <fill>
      <patternFill patternType="solid">
        <fgColor rgb="FFDCE6F1"/>
      </patternFill>
    </fill>
    <fill>
      <patternFill patternType="solid">
        <fgColor rgb="FFF6F6F6"/>
      </patternFill>
    </fill>
    <fill>
      <patternFill patternType="solid">
        <fgColor theme="7" tint="0.79998168889431442"/>
        <bgColor indexed="64"/>
      </patternFill>
    </fill>
    <fill>
      <patternFill patternType="solid">
        <fgColor theme="9" tint="0.39997558519241921"/>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5"/>
      </patternFill>
    </fill>
    <fill>
      <patternFill patternType="solid">
        <fgColor rgb="FFFFFF00"/>
        <bgColor indexed="64"/>
      </patternFill>
    </fill>
  </fills>
  <borders count="12">
    <border>
      <left/>
      <right/>
      <top/>
      <bottom/>
      <diagonal/>
    </border>
    <border>
      <left/>
      <right/>
      <top/>
      <bottom style="thin">
        <color indexed="64"/>
      </bottom>
      <diagonal/>
    </border>
    <border>
      <left style="thin">
        <color rgb="FFB0B0B0"/>
      </left>
      <right style="thin">
        <color rgb="FFB0B0B0"/>
      </right>
      <top style="thin">
        <color rgb="FFB0B0B0"/>
      </top>
      <bottom style="thin">
        <color rgb="FFB0B0B0"/>
      </bottom>
      <diagonal/>
    </border>
    <border>
      <left style="thin">
        <color rgb="FFB0B0B0"/>
      </left>
      <right style="thin">
        <color rgb="FFB0B0B0"/>
      </right>
      <top/>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s>
  <cellStyleXfs count="14">
    <xf numFmtId="0" fontId="0" fillId="0" borderId="0"/>
    <xf numFmtId="9" fontId="1" fillId="0" borderId="0" applyFont="0" applyFill="0" applyBorder="0" applyAlignment="0" applyProtection="0"/>
    <xf numFmtId="0" fontId="3" fillId="0" borderId="0" applyNumberFormat="0" applyFill="0" applyBorder="0" applyAlignment="0" applyProtection="0"/>
    <xf numFmtId="0" fontId="6" fillId="0" borderId="0"/>
    <xf numFmtId="0" fontId="6" fillId="0" borderId="0"/>
    <xf numFmtId="0" fontId="11" fillId="0" borderId="0"/>
    <xf numFmtId="0" fontId="12" fillId="18" borderId="0" applyNumberFormat="0" applyBorder="0" applyAlignment="0" applyProtection="0"/>
    <xf numFmtId="0" fontId="1" fillId="0" borderId="4" applyNumberFormat="0" applyFont="0" applyFill="0" applyBorder="0" applyAlignment="0" applyProtection="0">
      <alignment horizontal="center"/>
    </xf>
    <xf numFmtId="0" fontId="13" fillId="0" borderId="0"/>
    <xf numFmtId="0" fontId="21" fillId="0" borderId="0"/>
    <xf numFmtId="0" fontId="22" fillId="0" borderId="0"/>
    <xf numFmtId="43" fontId="1" fillId="0" borderId="0" applyFont="0" applyFill="0" applyBorder="0" applyAlignment="0" applyProtection="0"/>
    <xf numFmtId="0" fontId="13" fillId="0" borderId="0"/>
    <xf numFmtId="43" fontId="1" fillId="0" borderId="0" applyFont="0" applyFill="0" applyBorder="0" applyAlignment="0" applyProtection="0"/>
  </cellStyleXfs>
  <cellXfs count="70">
    <xf numFmtId="0" fontId="0" fillId="0" borderId="0" xfId="0"/>
    <xf numFmtId="0" fontId="0" fillId="2" borderId="0" xfId="0" applyFill="1"/>
    <xf numFmtId="0" fontId="0" fillId="3" borderId="0" xfId="0" applyFill="1"/>
    <xf numFmtId="0" fontId="0" fillId="4" borderId="0" xfId="0" applyFill="1"/>
    <xf numFmtId="0" fontId="0" fillId="5" borderId="0" xfId="0" applyFill="1"/>
    <xf numFmtId="0" fontId="0" fillId="6" borderId="0" xfId="0" applyFill="1"/>
    <xf numFmtId="0" fontId="0" fillId="7" borderId="0" xfId="0" applyFill="1"/>
    <xf numFmtId="3" fontId="0" fillId="8" borderId="0" xfId="0" applyNumberFormat="1" applyFill="1"/>
    <xf numFmtId="0" fontId="2" fillId="0" borderId="1" xfId="0" applyFont="1" applyBorder="1"/>
    <xf numFmtId="0" fontId="3" fillId="0" borderId="0" xfId="2"/>
    <xf numFmtId="0" fontId="2" fillId="0" borderId="0" xfId="0" applyFont="1"/>
    <xf numFmtId="0" fontId="4" fillId="0" borderId="0" xfId="0" applyFont="1"/>
    <xf numFmtId="0" fontId="5" fillId="0" borderId="0" xfId="0" applyFont="1"/>
    <xf numFmtId="164" fontId="5" fillId="0" borderId="0" xfId="0" applyNumberFormat="1" applyFont="1"/>
    <xf numFmtId="0" fontId="7" fillId="9" borderId="2" xfId="3" applyFont="1" applyFill="1" applyBorder="1" applyAlignment="1">
      <alignment horizontal="right" vertical="center"/>
    </xf>
    <xf numFmtId="0" fontId="7" fillId="9" borderId="2" xfId="3" applyFont="1" applyFill="1" applyBorder="1" applyAlignment="1">
      <alignment horizontal="left" vertical="center"/>
    </xf>
    <xf numFmtId="0" fontId="8" fillId="10" borderId="2" xfId="3" applyFont="1" applyFill="1" applyBorder="1" applyAlignment="1">
      <alignment horizontal="left" vertical="center"/>
    </xf>
    <xf numFmtId="0" fontId="6" fillId="11" borderId="0" xfId="3" applyFill="1"/>
    <xf numFmtId="0" fontId="8" fillId="12" borderId="2" xfId="3" applyFont="1" applyFill="1" applyBorder="1" applyAlignment="1">
      <alignment horizontal="left" vertical="center"/>
    </xf>
    <xf numFmtId="3" fontId="9" fillId="0" borderId="0" xfId="3" applyNumberFormat="1" applyFont="1" applyAlignment="1">
      <alignment horizontal="right" vertical="center" shrinkToFit="1"/>
    </xf>
    <xf numFmtId="3" fontId="9" fillId="13" borderId="0" xfId="3" applyNumberFormat="1" applyFont="1" applyFill="1" applyAlignment="1">
      <alignment horizontal="right" vertical="center" shrinkToFit="1"/>
    </xf>
    <xf numFmtId="0" fontId="8" fillId="12" borderId="3" xfId="3" applyFont="1" applyFill="1" applyBorder="1" applyAlignment="1">
      <alignment horizontal="left" vertical="center"/>
    </xf>
    <xf numFmtId="3" fontId="0" fillId="0" borderId="0" xfId="0" applyNumberFormat="1"/>
    <xf numFmtId="0" fontId="9" fillId="0" borderId="0" xfId="4" applyFont="1" applyAlignment="1">
      <alignment horizontal="left" vertical="center"/>
    </xf>
    <xf numFmtId="0" fontId="8" fillId="0" borderId="0" xfId="4" applyFont="1" applyAlignment="1">
      <alignment horizontal="left" vertical="center"/>
    </xf>
    <xf numFmtId="0" fontId="6" fillId="0" borderId="0" xfId="4"/>
    <xf numFmtId="2" fontId="0" fillId="0" borderId="0" xfId="0" applyNumberFormat="1"/>
    <xf numFmtId="1" fontId="0" fillId="0" borderId="0" xfId="0" applyNumberFormat="1"/>
    <xf numFmtId="0" fontId="0" fillId="14" borderId="0" xfId="0" applyFill="1"/>
    <xf numFmtId="0" fontId="0" fillId="15" borderId="0" xfId="0" applyFill="1"/>
    <xf numFmtId="9" fontId="0" fillId="0" borderId="0" xfId="1" applyFont="1"/>
    <xf numFmtId="0" fontId="0" fillId="0" borderId="0" xfId="0" applyAlignment="1">
      <alignment horizontal="left"/>
    </xf>
    <xf numFmtId="0" fontId="0" fillId="17" borderId="0" xfId="0" applyFill="1"/>
    <xf numFmtId="0" fontId="10" fillId="7" borderId="0" xfId="0" applyFont="1" applyFill="1"/>
    <xf numFmtId="0" fontId="0" fillId="16" borderId="0" xfId="0" applyFill="1"/>
    <xf numFmtId="0" fontId="1" fillId="0" borderId="0" xfId="0" applyFont="1" applyAlignment="1">
      <alignment vertical="center"/>
    </xf>
    <xf numFmtId="0" fontId="3" fillId="0" borderId="0" xfId="2" applyAlignment="1">
      <alignment vertical="center"/>
    </xf>
    <xf numFmtId="0" fontId="15" fillId="0" borderId="0" xfId="0" applyFont="1" applyAlignment="1">
      <alignment vertical="center"/>
    </xf>
    <xf numFmtId="0" fontId="16" fillId="0" borderId="0" xfId="0" applyFont="1" applyAlignment="1">
      <alignment vertical="center"/>
    </xf>
    <xf numFmtId="0" fontId="14" fillId="0" borderId="0" xfId="0" applyFont="1"/>
    <xf numFmtId="0" fontId="17" fillId="0" borderId="0" xfId="0" applyFont="1"/>
    <xf numFmtId="0" fontId="18" fillId="0" borderId="0" xfId="0" applyFont="1"/>
    <xf numFmtId="0" fontId="18" fillId="0" borderId="0" xfId="0" applyFont="1" applyAlignment="1">
      <alignment vertical="center"/>
    </xf>
    <xf numFmtId="0" fontId="17" fillId="0" borderId="0" xfId="0" applyFont="1" applyAlignment="1">
      <alignment vertical="center"/>
    </xf>
    <xf numFmtId="0" fontId="19" fillId="0" borderId="0" xfId="0" applyFont="1"/>
    <xf numFmtId="0" fontId="20" fillId="0" borderId="0" xfId="0" applyFont="1" applyAlignment="1">
      <alignment vertical="center"/>
    </xf>
    <xf numFmtId="0" fontId="20" fillId="0" borderId="0" xfId="0" applyFont="1"/>
    <xf numFmtId="0" fontId="0" fillId="0" borderId="0" xfId="0" applyAlignment="1">
      <alignment vertical="center"/>
    </xf>
    <xf numFmtId="165" fontId="0" fillId="0" borderId="0" xfId="0" applyNumberFormat="1"/>
    <xf numFmtId="4" fontId="0" fillId="0" borderId="0" xfId="0" applyNumberFormat="1"/>
    <xf numFmtId="0" fontId="23" fillId="0" borderId="0" xfId="0" applyFont="1"/>
    <xf numFmtId="0" fontId="0" fillId="0" borderId="0" xfId="0" quotePrefix="1"/>
    <xf numFmtId="166" fontId="0" fillId="0" borderId="0" xfId="0" applyNumberFormat="1"/>
    <xf numFmtId="167" fontId="0" fillId="0" borderId="0" xfId="0" applyNumberFormat="1"/>
    <xf numFmtId="168" fontId="0" fillId="0" borderId="0" xfId="0" applyNumberFormat="1" applyAlignment="1">
      <alignment horizontal="center"/>
    </xf>
    <xf numFmtId="169" fontId="0" fillId="6" borderId="0" xfId="11" applyNumberFormat="1" applyFont="1" applyFill="1"/>
    <xf numFmtId="169" fontId="0" fillId="0" borderId="0" xfId="11" applyNumberFormat="1" applyFont="1"/>
    <xf numFmtId="0" fontId="0" fillId="0" borderId="0" xfId="0" pivotButton="1"/>
    <xf numFmtId="0" fontId="7" fillId="9" borderId="3" xfId="3" applyFont="1" applyFill="1" applyBorder="1" applyAlignment="1">
      <alignment horizontal="left" vertical="center"/>
    </xf>
    <xf numFmtId="0" fontId="0" fillId="0" borderId="5" xfId="0" applyBorder="1"/>
    <xf numFmtId="0" fontId="0" fillId="0" borderId="6" xfId="0" applyBorder="1"/>
    <xf numFmtId="0" fontId="0" fillId="0" borderId="7" xfId="0" applyBorder="1"/>
    <xf numFmtId="0" fontId="0" fillId="0" borderId="8" xfId="0" applyBorder="1"/>
    <xf numFmtId="0" fontId="0" fillId="19" borderId="0" xfId="0" applyFill="1"/>
    <xf numFmtId="0" fontId="0" fillId="0" borderId="9" xfId="0" applyBorder="1"/>
    <xf numFmtId="0" fontId="0" fillId="0" borderId="10" xfId="0" applyBorder="1"/>
    <xf numFmtId="0" fontId="0" fillId="0" borderId="11" xfId="0" applyBorder="1"/>
    <xf numFmtId="0" fontId="0" fillId="19" borderId="11" xfId="0" applyFill="1" applyBorder="1"/>
    <xf numFmtId="0" fontId="3" fillId="0" borderId="0" xfId="2" applyAlignment="1">
      <alignment horizontal="left" vertical="center" indent="1"/>
    </xf>
    <xf numFmtId="0" fontId="0" fillId="0" borderId="9" xfId="0" applyBorder="1" applyAlignment="1">
      <alignment wrapText="1"/>
    </xf>
  </cellXfs>
  <cellStyles count="14">
    <cellStyle name="20% - Accent1 2" xfId="6" xr:uid="{00000000-0005-0000-0000-000000000000}"/>
    <cellStyle name="Comma" xfId="11" builtinId="3"/>
    <cellStyle name="Comma 2" xfId="13" xr:uid="{43229D29-9C92-4E53-A711-59A530DCB872}"/>
    <cellStyle name="DB_Import_St21 2" xfId="7" xr:uid="{00000000-0005-0000-0000-000001000000}"/>
    <cellStyle name="Hyperlink" xfId="2" builtinId="8"/>
    <cellStyle name="Normal" xfId="0" builtinId="0"/>
    <cellStyle name="Normal 2" xfId="8" xr:uid="{00000000-0005-0000-0000-000004000000}"/>
    <cellStyle name="Normal 3" xfId="3" xr:uid="{00000000-0005-0000-0000-000005000000}"/>
    <cellStyle name="Normal 3 2" xfId="10" xr:uid="{00000000-0005-0000-0000-000006000000}"/>
    <cellStyle name="Normal 3 2 2" xfId="12" xr:uid="{6905539E-53E7-48CF-82C2-65C4D2C6DD96}"/>
    <cellStyle name="Normal 4" xfId="9" xr:uid="{00000000-0005-0000-0000-000007000000}"/>
    <cellStyle name="Normální 2" xfId="5" xr:uid="{00000000-0005-0000-0000-000008000000}"/>
    <cellStyle name="Per cent" xfId="1" builtinId="5"/>
    <cellStyle name="Standard 3" xfId="4"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pivotCacheDefinition" Target="pivotCache/pivotCacheDefinition1.xml"/><Relationship Id="rId29"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 Id="rId30" Type="http://schemas.openxmlformats.org/officeDocument/2006/relationships/customXml" Target="../customXml/item6.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Graph!$O$2</c:f>
              <c:strCache>
                <c:ptCount val="1"/>
                <c:pt idx="0">
                  <c:v>Coastal Flood</c:v>
                </c:pt>
              </c:strCache>
            </c:strRef>
          </c:tx>
          <c:spPr>
            <a:solidFill>
              <a:schemeClr val="accent1"/>
            </a:solidFill>
            <a:ln>
              <a:noFill/>
            </a:ln>
            <a:effectLst/>
          </c:spPr>
          <c:invertIfNegative val="0"/>
          <c:cat>
            <c:strRef>
              <c:f>Graph!$N$3:$N$33</c:f>
              <c:strCache>
                <c:ptCount val="1"/>
                <c:pt idx="0">
                  <c:v>Denmark</c:v>
                </c:pt>
              </c:strCache>
            </c:strRef>
          </c:cat>
          <c:val>
            <c:numRef>
              <c:f>Graph!$O$3:$O$33</c:f>
              <c:numCache>
                <c:formatCode>General</c:formatCode>
                <c:ptCount val="1"/>
                <c:pt idx="0">
                  <c:v>1</c:v>
                </c:pt>
              </c:numCache>
            </c:numRef>
          </c:val>
          <c:extLst>
            <c:ext xmlns:c16="http://schemas.microsoft.com/office/drawing/2014/chart" uri="{C3380CC4-5D6E-409C-BE32-E72D297353CC}">
              <c16:uniqueId val="{00000000-18A2-497A-B1EF-6BD026F38CB9}"/>
            </c:ext>
          </c:extLst>
        </c:ser>
        <c:ser>
          <c:idx val="1"/>
          <c:order val="1"/>
          <c:tx>
            <c:strRef>
              <c:f>Graph!$P$2</c:f>
              <c:strCache>
                <c:ptCount val="1"/>
                <c:pt idx="0">
                  <c:v>Earthquake</c:v>
                </c:pt>
              </c:strCache>
            </c:strRef>
          </c:tx>
          <c:spPr>
            <a:solidFill>
              <a:schemeClr val="accent2"/>
            </a:solidFill>
            <a:ln>
              <a:noFill/>
            </a:ln>
            <a:effectLst/>
          </c:spPr>
          <c:invertIfNegative val="0"/>
          <c:cat>
            <c:strRef>
              <c:f>Graph!$N$3:$N$33</c:f>
              <c:strCache>
                <c:ptCount val="1"/>
                <c:pt idx="0">
                  <c:v>Denmark</c:v>
                </c:pt>
              </c:strCache>
            </c:strRef>
          </c:cat>
          <c:val>
            <c:numRef>
              <c:f>Graph!$P$3:$P$33</c:f>
              <c:numCache>
                <c:formatCode>General</c:formatCode>
                <c:ptCount val="1"/>
                <c:pt idx="0">
                  <c:v>0</c:v>
                </c:pt>
              </c:numCache>
            </c:numRef>
          </c:val>
          <c:extLst>
            <c:ext xmlns:c16="http://schemas.microsoft.com/office/drawing/2014/chart" uri="{C3380CC4-5D6E-409C-BE32-E72D297353CC}">
              <c16:uniqueId val="{00000001-18A2-497A-B1EF-6BD026F38CB9}"/>
            </c:ext>
          </c:extLst>
        </c:ser>
        <c:ser>
          <c:idx val="2"/>
          <c:order val="2"/>
          <c:tx>
            <c:strRef>
              <c:f>Graph!$Q$2</c:f>
              <c:strCache>
                <c:ptCount val="1"/>
                <c:pt idx="0">
                  <c:v>Flood*</c:v>
                </c:pt>
              </c:strCache>
            </c:strRef>
          </c:tx>
          <c:spPr>
            <a:solidFill>
              <a:schemeClr val="accent3"/>
            </a:solidFill>
            <a:ln>
              <a:noFill/>
            </a:ln>
            <a:effectLst/>
          </c:spPr>
          <c:invertIfNegative val="0"/>
          <c:cat>
            <c:strRef>
              <c:f>Graph!$N$3:$N$33</c:f>
              <c:strCache>
                <c:ptCount val="1"/>
                <c:pt idx="0">
                  <c:v>Denmark</c:v>
                </c:pt>
              </c:strCache>
            </c:strRef>
          </c:cat>
          <c:val>
            <c:numRef>
              <c:f>Graph!$Q$3:$Q$33</c:f>
              <c:numCache>
                <c:formatCode>General</c:formatCode>
                <c:ptCount val="1"/>
                <c:pt idx="0">
                  <c:v>1</c:v>
                </c:pt>
              </c:numCache>
            </c:numRef>
          </c:val>
          <c:extLst>
            <c:ext xmlns:c16="http://schemas.microsoft.com/office/drawing/2014/chart" uri="{C3380CC4-5D6E-409C-BE32-E72D297353CC}">
              <c16:uniqueId val="{00000002-18A2-497A-B1EF-6BD026F38CB9}"/>
            </c:ext>
          </c:extLst>
        </c:ser>
        <c:ser>
          <c:idx val="3"/>
          <c:order val="3"/>
          <c:tx>
            <c:strRef>
              <c:f>Graph!$R$2</c:f>
              <c:strCache>
                <c:ptCount val="1"/>
                <c:pt idx="0">
                  <c:v>Wildfire</c:v>
                </c:pt>
              </c:strCache>
            </c:strRef>
          </c:tx>
          <c:spPr>
            <a:solidFill>
              <a:schemeClr val="accent4"/>
            </a:solidFill>
            <a:ln>
              <a:noFill/>
            </a:ln>
            <a:effectLst/>
          </c:spPr>
          <c:invertIfNegative val="0"/>
          <c:cat>
            <c:strRef>
              <c:f>Graph!$N$3:$N$33</c:f>
              <c:strCache>
                <c:ptCount val="1"/>
                <c:pt idx="0">
                  <c:v>Denmark</c:v>
                </c:pt>
              </c:strCache>
            </c:strRef>
          </c:cat>
          <c:val>
            <c:numRef>
              <c:f>Graph!$R$3:$R$33</c:f>
              <c:numCache>
                <c:formatCode>General</c:formatCode>
                <c:ptCount val="1"/>
                <c:pt idx="0">
                  <c:v>1</c:v>
                </c:pt>
              </c:numCache>
            </c:numRef>
          </c:val>
          <c:extLst>
            <c:ext xmlns:c16="http://schemas.microsoft.com/office/drawing/2014/chart" uri="{C3380CC4-5D6E-409C-BE32-E72D297353CC}">
              <c16:uniqueId val="{00000003-18A2-497A-B1EF-6BD026F38CB9}"/>
            </c:ext>
          </c:extLst>
        </c:ser>
        <c:ser>
          <c:idx val="4"/>
          <c:order val="4"/>
          <c:tx>
            <c:strRef>
              <c:f>Graph!$S$2</c:f>
              <c:strCache>
                <c:ptCount val="1"/>
                <c:pt idx="0">
                  <c:v>Windstorm</c:v>
                </c:pt>
              </c:strCache>
            </c:strRef>
          </c:tx>
          <c:spPr>
            <a:solidFill>
              <a:schemeClr val="accent5"/>
            </a:solidFill>
            <a:ln>
              <a:noFill/>
            </a:ln>
            <a:effectLst/>
          </c:spPr>
          <c:invertIfNegative val="0"/>
          <c:cat>
            <c:strRef>
              <c:f>Graph!$N$3:$N$33</c:f>
              <c:strCache>
                <c:ptCount val="1"/>
                <c:pt idx="0">
                  <c:v>Denmark</c:v>
                </c:pt>
              </c:strCache>
            </c:strRef>
          </c:cat>
          <c:val>
            <c:numRef>
              <c:f>Graph!$S$3:$S$33</c:f>
              <c:numCache>
                <c:formatCode>General</c:formatCode>
                <c:ptCount val="1"/>
                <c:pt idx="0">
                  <c:v>2</c:v>
                </c:pt>
              </c:numCache>
            </c:numRef>
          </c:val>
          <c:extLst>
            <c:ext xmlns:c16="http://schemas.microsoft.com/office/drawing/2014/chart" uri="{C3380CC4-5D6E-409C-BE32-E72D297353CC}">
              <c16:uniqueId val="{00000004-18A2-497A-B1EF-6BD026F38CB9}"/>
            </c:ext>
          </c:extLst>
        </c:ser>
        <c:dLbls>
          <c:showLegendKey val="0"/>
          <c:showVal val="0"/>
          <c:showCatName val="0"/>
          <c:showSerName val="0"/>
          <c:showPercent val="0"/>
          <c:showBubbleSize val="0"/>
        </c:dLbls>
        <c:gapWidth val="150"/>
        <c:overlap val="100"/>
        <c:axId val="654725231"/>
        <c:axId val="350769055"/>
      </c:barChart>
      <c:catAx>
        <c:axId val="65472523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0769055"/>
        <c:crosses val="autoZero"/>
        <c:auto val="1"/>
        <c:lblAlgn val="ctr"/>
        <c:lblOffset val="100"/>
        <c:noMultiLvlLbl val="0"/>
      </c:catAx>
      <c:valAx>
        <c:axId val="35076905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4725231"/>
        <c:crosses val="autoZero"/>
        <c:crossBetween val="between"/>
      </c:valAx>
      <c:spPr>
        <a:noFill/>
        <a:ln>
          <a:noFill/>
        </a:ln>
        <a:effectLst/>
      </c:spPr>
    </c:plotArea>
    <c:legend>
      <c:legendPos val="b"/>
      <c:layout>
        <c:manualLayout>
          <c:xMode val="edge"/>
          <c:yMode val="edge"/>
          <c:x val="0.10680227471566053"/>
          <c:y val="0.90335593467483233"/>
          <c:w val="0.70489215366629698"/>
          <c:h val="7.200049184243707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590550</xdr:colOff>
      <xdr:row>8</xdr:row>
      <xdr:rowOff>57150</xdr:rowOff>
    </xdr:from>
    <xdr:to>
      <xdr:col>4</xdr:col>
      <xdr:colOff>1204912</xdr:colOff>
      <xdr:row>28</xdr:row>
      <xdr:rowOff>180975</xdr:rowOff>
    </xdr:to>
    <xdr:pic>
      <xdr:nvPicPr>
        <xdr:cNvPr id="2" name="Picture 1">
          <a:extLst>
            <a:ext uri="{FF2B5EF4-FFF2-40B4-BE49-F238E27FC236}">
              <a16:creationId xmlns:a16="http://schemas.microsoft.com/office/drawing/2014/main" id="{00000000-0008-0000-0700-000002000000}"/>
            </a:ext>
          </a:extLst>
        </xdr:cNvPr>
        <xdr:cNvPicPr/>
      </xdr:nvPicPr>
      <xdr:blipFill rotWithShape="1">
        <a:blip xmlns:r="http://schemas.openxmlformats.org/officeDocument/2006/relationships" r:embed="rId1"/>
        <a:srcRect t="5287" b="5933"/>
        <a:stretch/>
      </xdr:blipFill>
      <xdr:spPr bwMode="auto">
        <a:xfrm>
          <a:off x="590550" y="1581150"/>
          <a:ext cx="4271962" cy="3933825"/>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333375</xdr:colOff>
      <xdr:row>2</xdr:row>
      <xdr:rowOff>52386</xdr:rowOff>
    </xdr:from>
    <xdr:to>
      <xdr:col>11</xdr:col>
      <xdr:colOff>385762</xdr:colOff>
      <xdr:row>17</xdr:row>
      <xdr:rowOff>171449</xdr:rowOff>
    </xdr:to>
    <xdr:graphicFrame macro="">
      <xdr:nvGraphicFramePr>
        <xdr:cNvPr id="4" name="Chart 3">
          <a:extLst>
            <a:ext uri="{FF2B5EF4-FFF2-40B4-BE49-F238E27FC236}">
              <a16:creationId xmlns:a16="http://schemas.microsoft.com/office/drawing/2014/main" id="{6230E58E-5451-173C-35A1-5DA44416DE8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rie Scholer" refreshedDate="45195.56513171296" createdVersion="8" refreshedVersion="8" minRefreshableVersion="3" recordCount="155" xr:uid="{671AF254-41C9-47BE-B29C-11C5CDB8C1FA}">
  <cacheSource type="worksheet">
    <worksheetSource ref="A1:D156" sheet="Graph"/>
  </cacheSource>
  <cacheFields count="4">
    <cacheField name="Country" numFmtId="0">
      <sharedItems count="31">
        <s v="Austria"/>
        <s v="Belgium"/>
        <s v="Bulgaria"/>
        <s v="Croatia"/>
        <s v="Cyprus"/>
        <s v="Czech Republic"/>
        <s v="Denmark"/>
        <s v="Estonia"/>
        <s v="Finland"/>
        <s v="France"/>
        <s v="Germany"/>
        <s v="Greece"/>
        <s v="Hungary"/>
        <s v="Iceland"/>
        <s v="Ireland"/>
        <s v="Italy"/>
        <s v="Latvia"/>
        <s v="Liechtenstein"/>
        <s v="Lithuania"/>
        <s v="Luxembourg"/>
        <s v="Malta"/>
        <s v="Netherlands"/>
        <s v="Norway"/>
        <s v="Poland"/>
        <s v="Portugal"/>
        <s v="Romania"/>
        <s v="Slovakia"/>
        <s v="Slovenia"/>
        <s v="Spain"/>
        <s v="Sweden"/>
        <s v="EEA"/>
      </sharedItems>
    </cacheField>
    <cacheField name="ISO code" numFmtId="0">
      <sharedItems/>
    </cacheField>
    <cacheField name="Peril" numFmtId="0">
      <sharedItems count="5">
        <s v="Coastal Flood"/>
        <s v="Earthquake"/>
        <s v="Flood*"/>
        <s v="Wildfire"/>
        <s v="Windstorm"/>
      </sharedItems>
    </cacheField>
    <cacheField name="Estimated score" numFmtId="0">
      <sharedItems containsSemiMixedTypes="0" containsString="0" containsNumber="1" minValue="0" maxValue="4"/>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55">
  <r>
    <x v="0"/>
    <s v="AT"/>
    <x v="0"/>
    <n v="0"/>
  </r>
  <r>
    <x v="1"/>
    <s v="BE"/>
    <x v="0"/>
    <n v="1"/>
  </r>
  <r>
    <x v="2"/>
    <s v="BG"/>
    <x v="0"/>
    <n v="1.5"/>
  </r>
  <r>
    <x v="3"/>
    <s v="HR"/>
    <x v="0"/>
    <n v="1.5"/>
  </r>
  <r>
    <x v="4"/>
    <s v="CY"/>
    <x v="0"/>
    <n v="1"/>
  </r>
  <r>
    <x v="5"/>
    <s v="CZ"/>
    <x v="0"/>
    <n v="0"/>
  </r>
  <r>
    <x v="6"/>
    <s v="DK"/>
    <x v="0"/>
    <n v="1"/>
  </r>
  <r>
    <x v="7"/>
    <s v="EE"/>
    <x v="0"/>
    <n v="1"/>
  </r>
  <r>
    <x v="8"/>
    <s v="FI"/>
    <x v="0"/>
    <n v="1"/>
  </r>
  <r>
    <x v="9"/>
    <s v="FR"/>
    <x v="0"/>
    <n v="1"/>
  </r>
  <r>
    <x v="10"/>
    <s v="DE"/>
    <x v="0"/>
    <n v="2.5"/>
  </r>
  <r>
    <x v="11"/>
    <s v="GR"/>
    <x v="0"/>
    <n v="1.5"/>
  </r>
  <r>
    <x v="12"/>
    <s v="HU"/>
    <x v="0"/>
    <n v="0"/>
  </r>
  <r>
    <x v="13"/>
    <s v="IS"/>
    <x v="0"/>
    <n v="1"/>
  </r>
  <r>
    <x v="14"/>
    <s v="IE"/>
    <x v="0"/>
    <n v="1.5"/>
  </r>
  <r>
    <x v="15"/>
    <s v="IT"/>
    <x v="0"/>
    <n v="2"/>
  </r>
  <r>
    <x v="16"/>
    <s v="LV"/>
    <x v="0"/>
    <n v="1.5"/>
  </r>
  <r>
    <x v="17"/>
    <s v="LI"/>
    <x v="0"/>
    <n v="0"/>
  </r>
  <r>
    <x v="18"/>
    <s v="LT"/>
    <x v="0"/>
    <n v="1"/>
  </r>
  <r>
    <x v="19"/>
    <s v="LU"/>
    <x v="0"/>
    <n v="0"/>
  </r>
  <r>
    <x v="20"/>
    <s v="MT"/>
    <x v="0"/>
    <n v="1.5"/>
  </r>
  <r>
    <x v="21"/>
    <s v="NL"/>
    <x v="0"/>
    <n v="3"/>
  </r>
  <r>
    <x v="22"/>
    <s v="NO"/>
    <x v="0"/>
    <n v="1"/>
  </r>
  <r>
    <x v="23"/>
    <s v="PL"/>
    <x v="0"/>
    <n v="2"/>
  </r>
  <r>
    <x v="24"/>
    <s v="PT"/>
    <x v="0"/>
    <n v="2"/>
  </r>
  <r>
    <x v="25"/>
    <s v="RO"/>
    <x v="0"/>
    <n v="1.5"/>
  </r>
  <r>
    <x v="26"/>
    <s v="SK"/>
    <x v="0"/>
    <n v="0"/>
  </r>
  <r>
    <x v="27"/>
    <s v="SI"/>
    <x v="0"/>
    <n v="1.5"/>
  </r>
  <r>
    <x v="28"/>
    <s v="ES"/>
    <x v="0"/>
    <n v="1"/>
  </r>
  <r>
    <x v="29"/>
    <s v="SE"/>
    <x v="0"/>
    <n v="1"/>
  </r>
  <r>
    <x v="0"/>
    <s v="AT"/>
    <x v="1"/>
    <n v="2"/>
  </r>
  <r>
    <x v="1"/>
    <s v="BE"/>
    <x v="1"/>
    <n v="1"/>
  </r>
  <r>
    <x v="2"/>
    <s v="BG"/>
    <x v="1"/>
    <n v="3"/>
  </r>
  <r>
    <x v="3"/>
    <s v="HR"/>
    <x v="1"/>
    <n v="2.5"/>
  </r>
  <r>
    <x v="4"/>
    <s v="CY"/>
    <x v="1"/>
    <n v="2.5"/>
  </r>
  <r>
    <x v="5"/>
    <s v="CZ"/>
    <x v="1"/>
    <n v="1"/>
  </r>
  <r>
    <x v="6"/>
    <s v="DK"/>
    <x v="1"/>
    <n v="0"/>
  </r>
  <r>
    <x v="7"/>
    <s v="EE"/>
    <x v="1"/>
    <n v="0"/>
  </r>
  <r>
    <x v="8"/>
    <s v="FI"/>
    <x v="1"/>
    <n v="0"/>
  </r>
  <r>
    <x v="9"/>
    <s v="FR"/>
    <x v="1"/>
    <n v="1"/>
  </r>
  <r>
    <x v="10"/>
    <s v="DE"/>
    <x v="1"/>
    <n v="1"/>
  </r>
  <r>
    <x v="11"/>
    <s v="GR"/>
    <x v="1"/>
    <n v="4"/>
  </r>
  <r>
    <x v="12"/>
    <s v="HU"/>
    <x v="1"/>
    <n v="1.5"/>
  </r>
  <r>
    <x v="13"/>
    <s v="IS"/>
    <x v="1"/>
    <n v="1"/>
  </r>
  <r>
    <x v="14"/>
    <s v="IE"/>
    <x v="1"/>
    <n v="0"/>
  </r>
  <r>
    <x v="15"/>
    <s v="IT"/>
    <x v="1"/>
    <n v="4"/>
  </r>
  <r>
    <x v="16"/>
    <s v="LV"/>
    <x v="1"/>
    <n v="1"/>
  </r>
  <r>
    <x v="17"/>
    <s v="LI"/>
    <x v="1"/>
    <n v="1"/>
  </r>
  <r>
    <x v="18"/>
    <s v="LT"/>
    <x v="1"/>
    <n v="1"/>
  </r>
  <r>
    <x v="19"/>
    <s v="LU"/>
    <x v="1"/>
    <n v="1"/>
  </r>
  <r>
    <x v="20"/>
    <s v="MT"/>
    <x v="1"/>
    <n v="1.5"/>
  </r>
  <r>
    <x v="21"/>
    <s v="NL"/>
    <x v="1"/>
    <n v="1.5"/>
  </r>
  <r>
    <x v="22"/>
    <s v="NO"/>
    <x v="1"/>
    <n v="1"/>
  </r>
  <r>
    <x v="23"/>
    <s v="PL"/>
    <x v="1"/>
    <n v="1"/>
  </r>
  <r>
    <x v="24"/>
    <s v="PT"/>
    <x v="1"/>
    <n v="2.5"/>
  </r>
  <r>
    <x v="25"/>
    <s v="RO"/>
    <x v="1"/>
    <n v="3"/>
  </r>
  <r>
    <x v="26"/>
    <s v="SK"/>
    <x v="1"/>
    <n v="1.5"/>
  </r>
  <r>
    <x v="27"/>
    <s v="SI"/>
    <x v="1"/>
    <n v="3.5"/>
  </r>
  <r>
    <x v="28"/>
    <s v="ES"/>
    <x v="1"/>
    <n v="1"/>
  </r>
  <r>
    <x v="29"/>
    <s v="SE"/>
    <x v="1"/>
    <n v="0"/>
  </r>
  <r>
    <x v="0"/>
    <s v="AT"/>
    <x v="2"/>
    <n v="2.5"/>
  </r>
  <r>
    <x v="1"/>
    <s v="BE"/>
    <x v="2"/>
    <n v="1.5"/>
  </r>
  <r>
    <x v="2"/>
    <s v="BG"/>
    <x v="2"/>
    <n v="2.5"/>
  </r>
  <r>
    <x v="3"/>
    <s v="HR"/>
    <x v="2"/>
    <n v="3"/>
  </r>
  <r>
    <x v="4"/>
    <s v="CY"/>
    <x v="2"/>
    <n v="1"/>
  </r>
  <r>
    <x v="5"/>
    <s v="CZ"/>
    <x v="2"/>
    <n v="2"/>
  </r>
  <r>
    <x v="6"/>
    <s v="DK"/>
    <x v="2"/>
    <n v="1"/>
  </r>
  <r>
    <x v="7"/>
    <s v="EE"/>
    <x v="2"/>
    <n v="1"/>
  </r>
  <r>
    <x v="8"/>
    <s v="FI"/>
    <x v="2"/>
    <n v="1"/>
  </r>
  <r>
    <x v="9"/>
    <s v="FR"/>
    <x v="2"/>
    <n v="1.5"/>
  </r>
  <r>
    <x v="10"/>
    <s v="DE"/>
    <x v="2"/>
    <n v="2.5"/>
  </r>
  <r>
    <x v="11"/>
    <s v="GR"/>
    <x v="2"/>
    <n v="1.5"/>
  </r>
  <r>
    <x v="12"/>
    <s v="HU"/>
    <x v="2"/>
    <n v="2"/>
  </r>
  <r>
    <x v="13"/>
    <s v="IS"/>
    <x v="2"/>
    <n v="1"/>
  </r>
  <r>
    <x v="14"/>
    <s v="IE"/>
    <x v="2"/>
    <n v="1"/>
  </r>
  <r>
    <x v="15"/>
    <s v="IT"/>
    <x v="2"/>
    <n v="2.5"/>
  </r>
  <r>
    <x v="16"/>
    <s v="LV"/>
    <x v="2"/>
    <n v="2"/>
  </r>
  <r>
    <x v="17"/>
    <s v="LI"/>
    <x v="2"/>
    <n v="1"/>
  </r>
  <r>
    <x v="18"/>
    <s v="LT"/>
    <x v="2"/>
    <n v="1.5"/>
  </r>
  <r>
    <x v="19"/>
    <s v="LU"/>
    <x v="2"/>
    <n v="1"/>
  </r>
  <r>
    <x v="20"/>
    <s v="MT"/>
    <x v="2"/>
    <n v="1"/>
  </r>
  <r>
    <x v="21"/>
    <s v="NL"/>
    <x v="2"/>
    <n v="3"/>
  </r>
  <r>
    <x v="22"/>
    <s v="NO"/>
    <x v="2"/>
    <n v="1"/>
  </r>
  <r>
    <x v="23"/>
    <s v="PL"/>
    <x v="2"/>
    <n v="2.5"/>
  </r>
  <r>
    <x v="24"/>
    <s v="PT"/>
    <x v="2"/>
    <n v="1"/>
  </r>
  <r>
    <x v="25"/>
    <s v="RO"/>
    <x v="2"/>
    <n v="2.5"/>
  </r>
  <r>
    <x v="26"/>
    <s v="SK"/>
    <x v="2"/>
    <n v="2.5"/>
  </r>
  <r>
    <x v="27"/>
    <s v="SI"/>
    <x v="2"/>
    <n v="3"/>
  </r>
  <r>
    <x v="28"/>
    <s v="ES"/>
    <x v="2"/>
    <n v="1"/>
  </r>
  <r>
    <x v="29"/>
    <s v="SE"/>
    <x v="2"/>
    <n v="1"/>
  </r>
  <r>
    <x v="0"/>
    <s v="AT"/>
    <x v="3"/>
    <n v="2.5"/>
  </r>
  <r>
    <x v="1"/>
    <s v="BE"/>
    <x v="3"/>
    <n v="1"/>
  </r>
  <r>
    <x v="2"/>
    <s v="BG"/>
    <x v="3"/>
    <n v="1.5"/>
  </r>
  <r>
    <x v="3"/>
    <s v="HR"/>
    <x v="3"/>
    <n v="2.5"/>
  </r>
  <r>
    <x v="4"/>
    <s v="CY"/>
    <x v="3"/>
    <n v="2.5"/>
  </r>
  <r>
    <x v="5"/>
    <s v="CZ"/>
    <x v="3"/>
    <n v="2"/>
  </r>
  <r>
    <x v="6"/>
    <s v="DK"/>
    <x v="3"/>
    <n v="1"/>
  </r>
  <r>
    <x v="7"/>
    <s v="EE"/>
    <x v="3"/>
    <n v="1"/>
  </r>
  <r>
    <x v="8"/>
    <s v="FI"/>
    <x v="3"/>
    <n v="1"/>
  </r>
  <r>
    <x v="9"/>
    <s v="FR"/>
    <x v="3"/>
    <n v="1"/>
  </r>
  <r>
    <x v="10"/>
    <s v="DE"/>
    <x v="3"/>
    <n v="1"/>
  </r>
  <r>
    <x v="11"/>
    <s v="GR"/>
    <x v="3"/>
    <n v="3"/>
  </r>
  <r>
    <x v="12"/>
    <s v="HU"/>
    <x v="3"/>
    <n v="1.5"/>
  </r>
  <r>
    <x v="13"/>
    <s v="IS"/>
    <x v="3"/>
    <n v="0"/>
  </r>
  <r>
    <x v="14"/>
    <s v="IE"/>
    <x v="3"/>
    <n v="1"/>
  </r>
  <r>
    <x v="15"/>
    <s v="IT"/>
    <x v="3"/>
    <n v="2"/>
  </r>
  <r>
    <x v="16"/>
    <s v="LV"/>
    <x v="3"/>
    <n v="1.5"/>
  </r>
  <r>
    <x v="17"/>
    <s v="LI"/>
    <x v="3"/>
    <n v="1"/>
  </r>
  <r>
    <x v="18"/>
    <s v="LT"/>
    <x v="3"/>
    <n v="1"/>
  </r>
  <r>
    <x v="19"/>
    <s v="LU"/>
    <x v="3"/>
    <n v="1.5"/>
  </r>
  <r>
    <x v="20"/>
    <s v="MT"/>
    <x v="3"/>
    <n v="1.5"/>
  </r>
  <r>
    <x v="21"/>
    <s v="NL"/>
    <x v="3"/>
    <n v="1"/>
  </r>
  <r>
    <x v="22"/>
    <s v="NO"/>
    <x v="3"/>
    <n v="1"/>
  </r>
  <r>
    <x v="23"/>
    <s v="PL"/>
    <x v="3"/>
    <n v="1.5"/>
  </r>
  <r>
    <x v="24"/>
    <s v="PT"/>
    <x v="3"/>
    <n v="3"/>
  </r>
  <r>
    <x v="25"/>
    <s v="RO"/>
    <x v="3"/>
    <n v="2"/>
  </r>
  <r>
    <x v="26"/>
    <s v="SK"/>
    <x v="3"/>
    <n v="2"/>
  </r>
  <r>
    <x v="27"/>
    <s v="SI"/>
    <x v="3"/>
    <n v="1"/>
  </r>
  <r>
    <x v="28"/>
    <s v="ES"/>
    <x v="3"/>
    <n v="1"/>
  </r>
  <r>
    <x v="29"/>
    <s v="SE"/>
    <x v="3"/>
    <n v="1"/>
  </r>
  <r>
    <x v="0"/>
    <s v="AT"/>
    <x v="4"/>
    <n v="1"/>
  </r>
  <r>
    <x v="1"/>
    <s v="BE"/>
    <x v="4"/>
    <n v="1.5"/>
  </r>
  <r>
    <x v="2"/>
    <s v="BG"/>
    <x v="4"/>
    <n v="1.5"/>
  </r>
  <r>
    <x v="3"/>
    <s v="HR"/>
    <x v="4"/>
    <n v="1"/>
  </r>
  <r>
    <x v="4"/>
    <s v="CY"/>
    <x v="4"/>
    <n v="1"/>
  </r>
  <r>
    <x v="5"/>
    <s v="CZ"/>
    <x v="4"/>
    <n v="1"/>
  </r>
  <r>
    <x v="6"/>
    <s v="DK"/>
    <x v="4"/>
    <n v="2"/>
  </r>
  <r>
    <x v="7"/>
    <s v="EE"/>
    <x v="4"/>
    <n v="1"/>
  </r>
  <r>
    <x v="8"/>
    <s v="FI"/>
    <x v="4"/>
    <n v="1"/>
  </r>
  <r>
    <x v="9"/>
    <s v="FR"/>
    <x v="4"/>
    <n v="1"/>
  </r>
  <r>
    <x v="10"/>
    <s v="DE"/>
    <x v="4"/>
    <n v="1"/>
  </r>
  <r>
    <x v="11"/>
    <s v="GR"/>
    <x v="4"/>
    <n v="2"/>
  </r>
  <r>
    <x v="12"/>
    <s v="HU"/>
    <x v="4"/>
    <n v="1"/>
  </r>
  <r>
    <x v="13"/>
    <s v="IS"/>
    <x v="4"/>
    <n v="1"/>
  </r>
  <r>
    <x v="14"/>
    <s v="IE"/>
    <x v="4"/>
    <n v="1"/>
  </r>
  <r>
    <x v="15"/>
    <s v="IT"/>
    <x v="4"/>
    <n v="1.5"/>
  </r>
  <r>
    <x v="16"/>
    <s v="LV"/>
    <x v="4"/>
    <n v="1"/>
  </r>
  <r>
    <x v="17"/>
    <s v="LI"/>
    <x v="4"/>
    <n v="1"/>
  </r>
  <r>
    <x v="18"/>
    <s v="LT"/>
    <x v="4"/>
    <n v="1.5"/>
  </r>
  <r>
    <x v="19"/>
    <s v="LU"/>
    <x v="4"/>
    <n v="1"/>
  </r>
  <r>
    <x v="20"/>
    <s v="MT"/>
    <x v="4"/>
    <n v="1.5"/>
  </r>
  <r>
    <x v="21"/>
    <s v="NL"/>
    <x v="4"/>
    <n v="1.5"/>
  </r>
  <r>
    <x v="22"/>
    <s v="NO"/>
    <x v="4"/>
    <n v="1"/>
  </r>
  <r>
    <x v="23"/>
    <s v="PL"/>
    <x v="4"/>
    <n v="1"/>
  </r>
  <r>
    <x v="24"/>
    <s v="PT"/>
    <x v="4"/>
    <n v="1"/>
  </r>
  <r>
    <x v="25"/>
    <s v="RO"/>
    <x v="4"/>
    <n v="1.5"/>
  </r>
  <r>
    <x v="26"/>
    <s v="SK"/>
    <x v="4"/>
    <n v="1.5"/>
  </r>
  <r>
    <x v="27"/>
    <s v="SI"/>
    <x v="4"/>
    <n v="1"/>
  </r>
  <r>
    <x v="28"/>
    <s v="ES"/>
    <x v="4"/>
    <n v="1"/>
  </r>
  <r>
    <x v="29"/>
    <s v="SE"/>
    <x v="4"/>
    <n v="1"/>
  </r>
  <r>
    <x v="30"/>
    <s v="EEA"/>
    <x v="4"/>
    <n v="1"/>
  </r>
  <r>
    <x v="30"/>
    <s v="EEA"/>
    <x v="3"/>
    <n v="1.5"/>
  </r>
  <r>
    <x v="30"/>
    <s v="EEA"/>
    <x v="2"/>
    <n v="1.5"/>
  </r>
  <r>
    <x v="30"/>
    <s v="EEA"/>
    <x v="0"/>
    <n v="1"/>
  </r>
  <r>
    <x v="30"/>
    <s v="EEA"/>
    <x v="1"/>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D43ED34-B17B-44FB-9252-FAA4C6AB0AD7}" name="PivotTable2"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F1:L34" firstHeaderRow="1" firstDataRow="2" firstDataCol="1"/>
  <pivotFields count="4">
    <pivotField axis="axisRow" showAll="0">
      <items count="32">
        <item x="0"/>
        <item x="1"/>
        <item x="2"/>
        <item x="3"/>
        <item x="4"/>
        <item x="5"/>
        <item x="6"/>
        <item x="30"/>
        <item x="7"/>
        <item x="8"/>
        <item x="9"/>
        <item x="10"/>
        <item x="11"/>
        <item x="12"/>
        <item x="13"/>
        <item x="14"/>
        <item x="15"/>
        <item x="16"/>
        <item x="17"/>
        <item x="18"/>
        <item x="19"/>
        <item x="20"/>
        <item x="21"/>
        <item x="22"/>
        <item x="23"/>
        <item x="24"/>
        <item x="25"/>
        <item x="26"/>
        <item x="27"/>
        <item x="28"/>
        <item x="29"/>
        <item t="default"/>
      </items>
    </pivotField>
    <pivotField showAll="0"/>
    <pivotField axis="axisCol" showAll="0">
      <items count="6">
        <item x="0"/>
        <item x="1"/>
        <item x="2"/>
        <item x="3"/>
        <item x="4"/>
        <item t="default"/>
      </items>
    </pivotField>
    <pivotField dataField="1" showAll="0"/>
  </pivotFields>
  <rowFields count="1">
    <field x="0"/>
  </rowFields>
  <rowItems count="32">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t="grand">
      <x/>
    </i>
  </rowItems>
  <colFields count="1">
    <field x="2"/>
  </colFields>
  <colItems count="6">
    <i>
      <x/>
    </i>
    <i>
      <x v="1"/>
    </i>
    <i>
      <x v="2"/>
    </i>
    <i>
      <x v="3"/>
    </i>
    <i>
      <x v="4"/>
    </i>
    <i t="grand">
      <x/>
    </i>
  </colItems>
  <dataFields count="1">
    <dataField name="Sum of Estimated score" fld="3"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ec.europa.eu/eurostat/databrowser/view/tec00001/default/table?lang=en" TargetMode="Externa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hyperlink" Target="https://eur04.safelinks.protection.outlook.com/?url=https%3A%2F%2Fwww.insuranceireland.eu%2Fnews-and-publications%2Fnews-press-release%2Fbill-for-november-floods-estimated-at-244-million&amp;data=05%7C01%7CMarie.Scholer%40eiopa.europa.eu%7C775fe798e8124fd47f3e08dbba7b7119%7C80ee919c4c6c42778e2f42f865a1fd14%7C0%7C0%7C638308811574237783%7CUnknown%7CTWFpbGZsb3d8eyJWIjoiMC4wLjAwMDAiLCJQIjoiV2luMzIiLCJBTiI6Ik1haWwiLCJXVCI6Mn0%3D%7C3000%7C%7C%7C&amp;sdata=etdme%2B2x5iDRrMVm%2BYsMxV%2BdMm8B9WDtf0Xs3eBhxns%3D&amp;reserved=0" TargetMode="External"/><Relationship Id="rId1" Type="http://schemas.openxmlformats.org/officeDocument/2006/relationships/hyperlink" Target="https://eur04.safelinks.protection.outlook.com/?url=https%3A%2F%2Fwww.insuranceireland.eu%2Fnews-and-publications%2Fnews-press-release%2Finsurance-ireland-members-estimate-claims-cost-for-december-january-floods-and-storms-at-46-million&amp;data=05%7C01%7CMarie.Scholer%40eiopa.europa.eu%7C775fe798e8124fd47f3e08dbba7b7119%7C80ee919c4c6c42778e2f42f865a1fd14%7C0%7C0%7C638308811574237783%7CUnknown%7CTWFpbGZsb3d8eyJWIjoiMC4wLjAwMDAiLCJQIjoiV2luMzIiLCJBTiI6Ik1haWwiLCJXVCI6Mn0%3D%7C3000%7C%7C%7C&amp;sdata=MnHSijc3t7SjjjZU2FLXnvOyxXEHtNxVuY98Rj1lEc0%3D&amp;reserved=0"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97313B-3EA6-47A0-9F57-32B166F0B230}">
  <sheetPr>
    <tabColor rgb="FFFFFF00"/>
  </sheetPr>
  <dimension ref="A1:K45"/>
  <sheetViews>
    <sheetView topLeftCell="B1" workbookViewId="0">
      <selection activeCell="E18" sqref="E18"/>
    </sheetView>
  </sheetViews>
  <sheetFormatPr defaultRowHeight="15" x14ac:dyDescent="0.25"/>
  <cols>
    <col min="2" max="2" width="12" bestFit="1" customWidth="1"/>
    <col min="3" max="3" width="12.85546875" bestFit="1" customWidth="1"/>
    <col min="4" max="4" width="15.140625" bestFit="1" customWidth="1"/>
    <col min="5" max="5" width="139.7109375" bestFit="1" customWidth="1"/>
    <col min="8" max="8" width="14.42578125" bestFit="1" customWidth="1"/>
    <col min="9" max="9" width="12.85546875" bestFit="1" customWidth="1"/>
    <col min="10" max="10" width="14.5703125" bestFit="1" customWidth="1"/>
    <col min="11" max="11" width="63.28515625" bestFit="1" customWidth="1"/>
  </cols>
  <sheetData>
    <row r="1" spans="1:11" x14ac:dyDescent="0.25">
      <c r="A1" s="59" t="s">
        <v>308</v>
      </c>
      <c r="B1" s="60" t="s">
        <v>1</v>
      </c>
      <c r="C1" s="60" t="s">
        <v>3</v>
      </c>
      <c r="D1" s="60" t="s">
        <v>99</v>
      </c>
      <c r="E1" s="61" t="s">
        <v>140</v>
      </c>
      <c r="G1" s="59" t="s">
        <v>308</v>
      </c>
      <c r="H1" s="60" t="s">
        <v>1</v>
      </c>
      <c r="I1" s="60" t="s">
        <v>3</v>
      </c>
      <c r="J1" s="60" t="s">
        <v>73</v>
      </c>
      <c r="K1" s="61" t="s">
        <v>140</v>
      </c>
    </row>
    <row r="2" spans="1:11" x14ac:dyDescent="0.25">
      <c r="A2" s="62">
        <v>2022</v>
      </c>
      <c r="B2" t="s">
        <v>25</v>
      </c>
      <c r="C2" t="s">
        <v>176</v>
      </c>
      <c r="D2" s="63">
        <v>3</v>
      </c>
      <c r="E2" s="64"/>
      <c r="G2" s="62">
        <v>2022</v>
      </c>
      <c r="H2" t="s">
        <v>7</v>
      </c>
      <c r="I2" t="s">
        <v>65</v>
      </c>
      <c r="J2" s="63">
        <v>1.5</v>
      </c>
      <c r="K2" s="64"/>
    </row>
    <row r="3" spans="1:11" x14ac:dyDescent="0.25">
      <c r="A3" s="62">
        <v>2023</v>
      </c>
      <c r="B3" t="s">
        <v>25</v>
      </c>
      <c r="C3" t="s">
        <v>176</v>
      </c>
      <c r="D3" s="63">
        <v>2.5</v>
      </c>
      <c r="E3" s="64" t="s">
        <v>344</v>
      </c>
      <c r="G3" s="62">
        <v>2023</v>
      </c>
      <c r="H3" t="s">
        <v>7</v>
      </c>
      <c r="I3" t="s">
        <v>65</v>
      </c>
      <c r="J3" s="63">
        <v>1</v>
      </c>
      <c r="K3" s="64" t="s">
        <v>325</v>
      </c>
    </row>
    <row r="4" spans="1:11" x14ac:dyDescent="0.25">
      <c r="A4" s="62">
        <v>2022</v>
      </c>
      <c r="B4" t="s">
        <v>33</v>
      </c>
      <c r="C4" t="s">
        <v>6</v>
      </c>
      <c r="D4" s="63">
        <v>2</v>
      </c>
      <c r="E4" s="64"/>
      <c r="G4" s="62">
        <v>2022</v>
      </c>
      <c r="H4" t="s">
        <v>9</v>
      </c>
      <c r="I4" t="s">
        <v>65</v>
      </c>
      <c r="J4" s="63">
        <v>1.5</v>
      </c>
      <c r="K4" s="64"/>
    </row>
    <row r="5" spans="1:11" x14ac:dyDescent="0.25">
      <c r="A5" s="62">
        <v>2023</v>
      </c>
      <c r="B5" t="s">
        <v>33</v>
      </c>
      <c r="C5" t="s">
        <v>6</v>
      </c>
      <c r="D5" s="63">
        <v>1.5</v>
      </c>
      <c r="E5" s="64" t="s">
        <v>336</v>
      </c>
      <c r="G5" s="62">
        <v>2023</v>
      </c>
      <c r="H5" t="s">
        <v>9</v>
      </c>
      <c r="I5" t="s">
        <v>65</v>
      </c>
      <c r="J5" s="63">
        <v>1</v>
      </c>
      <c r="K5" s="64" t="s">
        <v>326</v>
      </c>
    </row>
    <row r="6" spans="1:11" x14ac:dyDescent="0.25">
      <c r="A6" s="62">
        <v>2022</v>
      </c>
      <c r="B6" t="s">
        <v>47</v>
      </c>
      <c r="C6" t="s">
        <v>176</v>
      </c>
      <c r="D6" s="63">
        <v>3</v>
      </c>
      <c r="E6" s="64"/>
      <c r="G6" s="62"/>
      <c r="J6" s="63"/>
      <c r="K6" s="64"/>
    </row>
    <row r="7" spans="1:11" ht="75" x14ac:dyDescent="0.25">
      <c r="A7" s="62">
        <v>2023</v>
      </c>
      <c r="B7" t="s">
        <v>47</v>
      </c>
      <c r="C7" t="s">
        <v>176</v>
      </c>
      <c r="D7" s="63">
        <v>2.5</v>
      </c>
      <c r="E7" s="69" t="s">
        <v>339</v>
      </c>
      <c r="G7" s="62"/>
      <c r="J7" s="63"/>
      <c r="K7" s="64"/>
    </row>
    <row r="8" spans="1:11" x14ac:dyDescent="0.25">
      <c r="A8" s="62">
        <v>2022</v>
      </c>
      <c r="B8" t="s">
        <v>57</v>
      </c>
      <c r="C8" t="s">
        <v>66</v>
      </c>
      <c r="D8" s="63">
        <v>2.5</v>
      </c>
      <c r="E8" s="64"/>
      <c r="G8" s="62">
        <v>2022</v>
      </c>
      <c r="H8" t="s">
        <v>11</v>
      </c>
      <c r="I8" t="s">
        <v>65</v>
      </c>
      <c r="J8" s="63">
        <v>4</v>
      </c>
      <c r="K8" s="64"/>
    </row>
    <row r="9" spans="1:11" x14ac:dyDescent="0.25">
      <c r="A9" s="62">
        <v>2023</v>
      </c>
      <c r="B9" t="s">
        <v>57</v>
      </c>
      <c r="C9" t="s">
        <v>66</v>
      </c>
      <c r="D9" s="63">
        <v>2</v>
      </c>
      <c r="E9" s="64" t="s">
        <v>335</v>
      </c>
      <c r="G9" s="62">
        <v>2023</v>
      </c>
      <c r="H9" t="s">
        <v>11</v>
      </c>
      <c r="I9" t="s">
        <v>65</v>
      </c>
      <c r="J9" s="63">
        <v>3.5</v>
      </c>
      <c r="K9" s="64" t="s">
        <v>327</v>
      </c>
    </row>
    <row r="10" spans="1:11" x14ac:dyDescent="0.25">
      <c r="A10" s="62">
        <v>2022</v>
      </c>
      <c r="B10" t="s">
        <v>59</v>
      </c>
      <c r="C10" t="s">
        <v>65</v>
      </c>
      <c r="D10" s="63">
        <v>2.5</v>
      </c>
      <c r="E10" s="64"/>
      <c r="G10" s="62">
        <v>2022</v>
      </c>
      <c r="H10" t="s">
        <v>13</v>
      </c>
      <c r="I10" t="s">
        <v>66</v>
      </c>
      <c r="J10" s="63">
        <v>2.5</v>
      </c>
      <c r="K10" s="64"/>
    </row>
    <row r="11" spans="1:11" x14ac:dyDescent="0.25">
      <c r="A11" s="62">
        <v>2023</v>
      </c>
      <c r="B11" t="s">
        <v>59</v>
      </c>
      <c r="C11" t="s">
        <v>65</v>
      </c>
      <c r="D11" s="63">
        <v>3.5</v>
      </c>
      <c r="E11" s="64" t="s">
        <v>346</v>
      </c>
      <c r="G11" s="62">
        <v>2023</v>
      </c>
      <c r="H11" t="s">
        <v>13</v>
      </c>
      <c r="I11" t="s">
        <v>66</v>
      </c>
      <c r="J11" s="63">
        <v>1</v>
      </c>
      <c r="K11" s="64" t="s">
        <v>328</v>
      </c>
    </row>
    <row r="12" spans="1:11" x14ac:dyDescent="0.25">
      <c r="A12" s="62">
        <v>2022</v>
      </c>
      <c r="B12" t="s">
        <v>59</v>
      </c>
      <c r="C12" t="s">
        <v>176</v>
      </c>
      <c r="D12" s="63">
        <v>2</v>
      </c>
      <c r="E12" s="64"/>
      <c r="G12" s="62">
        <v>2022</v>
      </c>
      <c r="H12" t="s">
        <v>15</v>
      </c>
      <c r="I12" t="s">
        <v>66</v>
      </c>
      <c r="J12" s="63">
        <v>-9</v>
      </c>
      <c r="K12" s="64"/>
    </row>
    <row r="13" spans="1:11" x14ac:dyDescent="0.25">
      <c r="A13" s="62">
        <v>2023</v>
      </c>
      <c r="B13" t="s">
        <v>59</v>
      </c>
      <c r="C13" t="s">
        <v>176</v>
      </c>
      <c r="D13" s="63">
        <v>3</v>
      </c>
      <c r="E13" s="64" t="s">
        <v>346</v>
      </c>
      <c r="G13" s="62">
        <v>2023</v>
      </c>
      <c r="H13" t="s">
        <v>15</v>
      </c>
      <c r="I13" t="s">
        <v>66</v>
      </c>
      <c r="J13" s="63">
        <v>1</v>
      </c>
      <c r="K13" s="64" t="s">
        <v>329</v>
      </c>
    </row>
    <row r="14" spans="1:11" x14ac:dyDescent="0.25">
      <c r="A14" s="62">
        <v>2022</v>
      </c>
      <c r="B14" t="s">
        <v>59</v>
      </c>
      <c r="C14" t="s">
        <v>66</v>
      </c>
      <c r="D14" s="63">
        <v>2</v>
      </c>
      <c r="E14" s="64"/>
      <c r="G14" s="62">
        <v>2022</v>
      </c>
      <c r="H14" t="s">
        <v>19</v>
      </c>
      <c r="I14" t="s">
        <v>176</v>
      </c>
      <c r="J14" s="63">
        <v>1</v>
      </c>
      <c r="K14" s="64"/>
    </row>
    <row r="15" spans="1:11" ht="15.75" thickBot="1" x14ac:dyDescent="0.3">
      <c r="A15" s="65">
        <v>2023</v>
      </c>
      <c r="B15" s="66" t="s">
        <v>59</v>
      </c>
      <c r="C15" s="66" t="s">
        <v>66</v>
      </c>
      <c r="D15" s="67">
        <v>1</v>
      </c>
      <c r="E15" s="64" t="s">
        <v>346</v>
      </c>
      <c r="G15" s="62">
        <v>2023</v>
      </c>
      <c r="H15" t="s">
        <v>19</v>
      </c>
      <c r="I15" t="s">
        <v>176</v>
      </c>
      <c r="J15" s="63">
        <v>0</v>
      </c>
      <c r="K15" s="64" t="s">
        <v>325</v>
      </c>
    </row>
    <row r="16" spans="1:11" x14ac:dyDescent="0.25">
      <c r="G16" s="62">
        <v>2022</v>
      </c>
      <c r="H16" t="s">
        <v>23</v>
      </c>
      <c r="I16" t="s">
        <v>6</v>
      </c>
      <c r="J16" s="63">
        <v>1</v>
      </c>
      <c r="K16" s="64"/>
    </row>
    <row r="17" spans="7:11" x14ac:dyDescent="0.25">
      <c r="G17" s="62">
        <v>2023</v>
      </c>
      <c r="H17" t="s">
        <v>23</v>
      </c>
      <c r="I17" t="s">
        <v>6</v>
      </c>
      <c r="J17" s="63">
        <v>0</v>
      </c>
      <c r="K17" s="64" t="s">
        <v>330</v>
      </c>
    </row>
    <row r="18" spans="7:11" x14ac:dyDescent="0.25">
      <c r="G18" s="62">
        <v>2022</v>
      </c>
      <c r="H18" t="s">
        <v>25</v>
      </c>
      <c r="I18" t="s">
        <v>66</v>
      </c>
      <c r="J18" s="63">
        <v>1</v>
      </c>
      <c r="K18" s="64"/>
    </row>
    <row r="19" spans="7:11" x14ac:dyDescent="0.25">
      <c r="G19" s="62">
        <v>2023</v>
      </c>
      <c r="H19" t="s">
        <v>25</v>
      </c>
      <c r="I19" t="s">
        <v>66</v>
      </c>
      <c r="J19" s="63">
        <v>0</v>
      </c>
      <c r="K19" s="64" t="s">
        <v>328</v>
      </c>
    </row>
    <row r="20" spans="7:11" x14ac:dyDescent="0.25">
      <c r="G20" s="62">
        <v>2022</v>
      </c>
      <c r="H20" t="s">
        <v>25</v>
      </c>
      <c r="I20" t="s">
        <v>67</v>
      </c>
      <c r="J20" s="63">
        <v>2</v>
      </c>
      <c r="K20" s="64"/>
    </row>
    <row r="21" spans="7:11" x14ac:dyDescent="0.25">
      <c r="G21" s="62">
        <v>2023</v>
      </c>
      <c r="H21" t="s">
        <v>25</v>
      </c>
      <c r="I21" t="s">
        <v>67</v>
      </c>
      <c r="J21" s="63">
        <v>1.5</v>
      </c>
      <c r="K21" s="64" t="s">
        <v>343</v>
      </c>
    </row>
    <row r="22" spans="7:11" x14ac:dyDescent="0.25">
      <c r="G22" s="62">
        <v>2022</v>
      </c>
      <c r="H22" t="s">
        <v>33</v>
      </c>
      <c r="I22" t="s">
        <v>6</v>
      </c>
      <c r="J22" s="63">
        <v>1</v>
      </c>
      <c r="K22" s="64"/>
    </row>
    <row r="23" spans="7:11" x14ac:dyDescent="0.25">
      <c r="G23" s="62">
        <v>2023</v>
      </c>
      <c r="H23" t="s">
        <v>33</v>
      </c>
      <c r="I23" t="s">
        <v>6</v>
      </c>
      <c r="J23" s="63">
        <v>-9</v>
      </c>
      <c r="K23" s="64" t="s">
        <v>330</v>
      </c>
    </row>
    <row r="24" spans="7:11" x14ac:dyDescent="0.25">
      <c r="G24" s="62">
        <v>2022</v>
      </c>
      <c r="H24" t="s">
        <v>35</v>
      </c>
      <c r="I24" t="s">
        <v>6</v>
      </c>
      <c r="J24" s="63">
        <v>1</v>
      </c>
      <c r="K24" s="64"/>
    </row>
    <row r="25" spans="7:11" x14ac:dyDescent="0.25">
      <c r="G25" s="62">
        <v>2023</v>
      </c>
      <c r="H25" t="s">
        <v>35</v>
      </c>
      <c r="I25" t="s">
        <v>6</v>
      </c>
      <c r="J25" s="63">
        <v>-9</v>
      </c>
      <c r="K25" s="64" t="s">
        <v>330</v>
      </c>
    </row>
    <row r="26" spans="7:11" x14ac:dyDescent="0.25">
      <c r="G26" s="62">
        <v>2022</v>
      </c>
      <c r="H26" t="s">
        <v>39</v>
      </c>
      <c r="I26" t="s">
        <v>176</v>
      </c>
      <c r="J26" s="63">
        <v>1</v>
      </c>
      <c r="K26" s="64"/>
    </row>
    <row r="27" spans="7:11" x14ac:dyDescent="0.25">
      <c r="G27" s="62">
        <v>2023</v>
      </c>
      <c r="H27" t="s">
        <v>39</v>
      </c>
      <c r="I27" t="s">
        <v>176</v>
      </c>
      <c r="J27" s="63">
        <v>2</v>
      </c>
      <c r="K27" s="64" t="s">
        <v>334</v>
      </c>
    </row>
    <row r="28" spans="7:11" x14ac:dyDescent="0.25">
      <c r="G28" s="62">
        <v>2022</v>
      </c>
      <c r="H28" t="s">
        <v>45</v>
      </c>
      <c r="I28" t="s">
        <v>176</v>
      </c>
      <c r="J28" s="63">
        <v>2</v>
      </c>
      <c r="K28" s="64"/>
    </row>
    <row r="29" spans="7:11" x14ac:dyDescent="0.25">
      <c r="G29" s="62">
        <v>2023</v>
      </c>
      <c r="H29" t="s">
        <v>45</v>
      </c>
      <c r="I29" t="s">
        <v>176</v>
      </c>
      <c r="J29" s="63">
        <v>1.5</v>
      </c>
      <c r="K29" s="64" t="s">
        <v>332</v>
      </c>
    </row>
    <row r="30" spans="7:11" x14ac:dyDescent="0.25">
      <c r="G30" s="62">
        <v>2022</v>
      </c>
      <c r="H30" t="s">
        <v>47</v>
      </c>
      <c r="I30" t="s">
        <v>65</v>
      </c>
      <c r="J30" s="63">
        <v>1.5</v>
      </c>
      <c r="K30" s="64"/>
    </row>
    <row r="31" spans="7:11" x14ac:dyDescent="0.25">
      <c r="G31" s="62">
        <v>2023</v>
      </c>
      <c r="H31" t="s">
        <v>47</v>
      </c>
      <c r="I31" t="s">
        <v>65</v>
      </c>
      <c r="J31" s="63">
        <v>1</v>
      </c>
      <c r="K31" s="64" t="s">
        <v>332</v>
      </c>
    </row>
    <row r="32" spans="7:11" x14ac:dyDescent="0.25">
      <c r="G32" s="62">
        <v>2022</v>
      </c>
      <c r="H32" t="s">
        <v>49</v>
      </c>
      <c r="I32" t="s">
        <v>6</v>
      </c>
      <c r="J32" s="63">
        <v>1</v>
      </c>
      <c r="K32" s="64"/>
    </row>
    <row r="33" spans="7:11" x14ac:dyDescent="0.25">
      <c r="G33" s="62">
        <v>2023</v>
      </c>
      <c r="H33" t="s">
        <v>49</v>
      </c>
      <c r="I33" t="s">
        <v>6</v>
      </c>
      <c r="J33" s="63">
        <v>-9</v>
      </c>
      <c r="K33" s="64" t="s">
        <v>330</v>
      </c>
    </row>
    <row r="34" spans="7:11" x14ac:dyDescent="0.25">
      <c r="G34" s="62">
        <v>2022</v>
      </c>
      <c r="H34" t="s">
        <v>49</v>
      </c>
      <c r="I34" t="s">
        <v>65</v>
      </c>
      <c r="J34" s="63">
        <v>0</v>
      </c>
      <c r="K34" s="64"/>
    </row>
    <row r="35" spans="7:11" x14ac:dyDescent="0.25">
      <c r="G35" s="62">
        <v>2023</v>
      </c>
      <c r="H35" t="s">
        <v>49</v>
      </c>
      <c r="I35" t="s">
        <v>65</v>
      </c>
      <c r="J35" s="63">
        <v>1</v>
      </c>
      <c r="K35" s="64" t="s">
        <v>333</v>
      </c>
    </row>
    <row r="36" spans="7:11" x14ac:dyDescent="0.25">
      <c r="G36" s="62">
        <v>2022</v>
      </c>
      <c r="H36" t="s">
        <v>59</v>
      </c>
      <c r="I36" t="s">
        <v>65</v>
      </c>
      <c r="J36" s="63">
        <v>1</v>
      </c>
      <c r="K36" s="64"/>
    </row>
    <row r="37" spans="7:11" x14ac:dyDescent="0.25">
      <c r="G37" s="62">
        <v>2023</v>
      </c>
      <c r="H37" t="s">
        <v>59</v>
      </c>
      <c r="I37" t="s">
        <v>65</v>
      </c>
      <c r="J37" s="63">
        <v>1.5</v>
      </c>
      <c r="K37" s="64" t="s">
        <v>333</v>
      </c>
    </row>
    <row r="38" spans="7:11" x14ac:dyDescent="0.25">
      <c r="G38" s="62">
        <v>2022</v>
      </c>
      <c r="H38" t="s">
        <v>59</v>
      </c>
      <c r="I38" t="s">
        <v>176</v>
      </c>
      <c r="J38" s="63">
        <v>2</v>
      </c>
      <c r="K38" s="64"/>
    </row>
    <row r="39" spans="7:11" x14ac:dyDescent="0.25">
      <c r="G39" s="62">
        <v>2023</v>
      </c>
      <c r="H39" t="s">
        <v>59</v>
      </c>
      <c r="I39" t="s">
        <v>176</v>
      </c>
      <c r="J39" s="63">
        <v>3.5</v>
      </c>
      <c r="K39" s="64" t="s">
        <v>333</v>
      </c>
    </row>
    <row r="40" spans="7:11" x14ac:dyDescent="0.25">
      <c r="G40" s="62">
        <v>2022</v>
      </c>
      <c r="H40" t="s">
        <v>59</v>
      </c>
      <c r="I40" t="s">
        <v>66</v>
      </c>
      <c r="J40" s="63">
        <v>-9</v>
      </c>
      <c r="K40" s="64"/>
    </row>
    <row r="41" spans="7:11" x14ac:dyDescent="0.25">
      <c r="G41" s="62">
        <v>2023</v>
      </c>
      <c r="H41" t="s">
        <v>59</v>
      </c>
      <c r="I41" t="s">
        <v>66</v>
      </c>
      <c r="J41" s="63">
        <v>1.5</v>
      </c>
      <c r="K41" s="64" t="s">
        <v>331</v>
      </c>
    </row>
    <row r="42" spans="7:11" x14ac:dyDescent="0.25">
      <c r="G42" s="62">
        <v>2022</v>
      </c>
      <c r="H42" t="s">
        <v>61</v>
      </c>
      <c r="I42" t="s">
        <v>6</v>
      </c>
      <c r="J42" s="63">
        <v>-9</v>
      </c>
      <c r="K42" s="64"/>
    </row>
    <row r="43" spans="7:11" x14ac:dyDescent="0.25">
      <c r="G43" s="62">
        <v>2023</v>
      </c>
      <c r="H43" t="s">
        <v>61</v>
      </c>
      <c r="I43" t="s">
        <v>6</v>
      </c>
      <c r="J43" s="63">
        <v>0</v>
      </c>
      <c r="K43" s="64" t="s">
        <v>341</v>
      </c>
    </row>
    <row r="44" spans="7:11" x14ac:dyDescent="0.25">
      <c r="G44" s="62">
        <v>2022</v>
      </c>
      <c r="H44" t="s">
        <v>61</v>
      </c>
      <c r="I44" t="s">
        <v>176</v>
      </c>
      <c r="J44" s="63">
        <v>2.5</v>
      </c>
      <c r="K44" s="64"/>
    </row>
    <row r="45" spans="7:11" x14ac:dyDescent="0.25">
      <c r="G45" s="62">
        <v>2023</v>
      </c>
      <c r="H45" t="s">
        <v>61</v>
      </c>
      <c r="I45" t="s">
        <v>176</v>
      </c>
      <c r="J45" s="63">
        <v>3</v>
      </c>
      <c r="K45" s="64" t="s">
        <v>342</v>
      </c>
    </row>
  </sheetData>
  <sortState xmlns:xlrd2="http://schemas.microsoft.com/office/spreadsheetml/2017/richdata2" ref="A2:D47">
    <sortCondition ref="B2:B47"/>
    <sortCondition ref="C2:C47"/>
  </sortState>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
  <sheetViews>
    <sheetView workbookViewId="0">
      <selection activeCell="D1" sqref="D1"/>
    </sheetView>
  </sheetViews>
  <sheetFormatPr defaultRowHeight="15" x14ac:dyDescent="0.25"/>
  <cols>
    <col min="4" max="4" width="19.28515625" bestFit="1" customWidth="1"/>
    <col min="5" max="5" width="16.42578125" bestFit="1" customWidth="1"/>
    <col min="6" max="6" width="9.28515625" bestFit="1" customWidth="1"/>
    <col min="7" max="8" width="13.85546875" bestFit="1" customWidth="1"/>
    <col min="9" max="9" width="17.85546875" bestFit="1" customWidth="1"/>
  </cols>
  <sheetData>
    <row r="1" spans="1:5" x14ac:dyDescent="0.25">
      <c r="A1" t="s">
        <v>0</v>
      </c>
      <c r="B1" t="s">
        <v>1</v>
      </c>
      <c r="C1" t="s">
        <v>3</v>
      </c>
      <c r="D1" t="s">
        <v>103</v>
      </c>
      <c r="E1" t="s">
        <v>104</v>
      </c>
    </row>
    <row r="2" spans="1:5" x14ac:dyDescent="0.25">
      <c r="A2" t="str">
        <f>CONCATENATE(B2,C2)</f>
        <v>MaltaWindstorm</v>
      </c>
      <c r="B2" t="s">
        <v>45</v>
      </c>
      <c r="C2" t="s">
        <v>67</v>
      </c>
      <c r="E2">
        <v>3.68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47"/>
  <sheetViews>
    <sheetView workbookViewId="0">
      <selection activeCell="A14" sqref="A14"/>
    </sheetView>
  </sheetViews>
  <sheetFormatPr defaultRowHeight="15" x14ac:dyDescent="0.25"/>
  <cols>
    <col min="1" max="1" width="38.28515625" customWidth="1"/>
    <col min="3" max="3" width="10.85546875" bestFit="1" customWidth="1"/>
    <col min="4" max="4" width="19.28515625" bestFit="1" customWidth="1"/>
    <col min="5" max="5" width="16.42578125" bestFit="1" customWidth="1"/>
    <col min="8" max="8" width="26.140625" bestFit="1" customWidth="1"/>
    <col min="15" max="15" width="14" style="49" bestFit="1" customWidth="1"/>
    <col min="16" max="16" width="10.140625" bestFit="1" customWidth="1"/>
    <col min="17" max="17" width="11.7109375" bestFit="1" customWidth="1"/>
  </cols>
  <sheetData>
    <row r="1" spans="1:17" x14ac:dyDescent="0.25">
      <c r="A1" t="s">
        <v>0</v>
      </c>
      <c r="B1" t="s">
        <v>1</v>
      </c>
      <c r="C1" t="s">
        <v>3</v>
      </c>
      <c r="D1" t="s">
        <v>103</v>
      </c>
      <c r="E1" t="s">
        <v>104</v>
      </c>
      <c r="O1" s="22"/>
      <c r="P1" s="22"/>
      <c r="Q1" s="22"/>
    </row>
    <row r="2" spans="1:17" x14ac:dyDescent="0.25">
      <c r="A2" t="str">
        <f>CONCATENATE(B2,C2)</f>
        <v>FinlandWindstorm</v>
      </c>
      <c r="B2" t="s">
        <v>21</v>
      </c>
      <c r="C2" t="s">
        <v>67</v>
      </c>
      <c r="E2">
        <v>181.2</v>
      </c>
      <c r="O2" s="22"/>
      <c r="P2" s="22"/>
      <c r="Q2" s="22"/>
    </row>
    <row r="3" spans="1:17" x14ac:dyDescent="0.25">
      <c r="A3" t="str">
        <f t="shared" ref="A3" si="0">CONCATENATE(B3,C3)</f>
        <v>FinlandFlood*</v>
      </c>
      <c r="B3" t="s">
        <v>21</v>
      </c>
      <c r="C3" t="s">
        <v>176</v>
      </c>
      <c r="E3">
        <v>18.2</v>
      </c>
      <c r="O3" s="22"/>
      <c r="P3" s="22"/>
      <c r="Q3" s="22"/>
    </row>
    <row r="4" spans="1:17" x14ac:dyDescent="0.25">
      <c r="O4" s="22"/>
      <c r="P4" s="22"/>
      <c r="Q4" s="22"/>
    </row>
    <row r="5" spans="1:17" x14ac:dyDescent="0.25">
      <c r="B5" s="42"/>
      <c r="O5" s="22"/>
      <c r="P5" s="22"/>
      <c r="Q5" s="22"/>
    </row>
    <row r="6" spans="1:17" x14ac:dyDescent="0.25">
      <c r="A6" s="39"/>
      <c r="B6" s="35"/>
      <c r="O6" s="22"/>
      <c r="P6" s="22"/>
      <c r="Q6" s="22"/>
    </row>
    <row r="7" spans="1:17" x14ac:dyDescent="0.25">
      <c r="B7" s="43"/>
      <c r="O7" s="22"/>
      <c r="P7" s="22"/>
      <c r="Q7" s="22"/>
    </row>
    <row r="8" spans="1:17" x14ac:dyDescent="0.25">
      <c r="A8" s="39"/>
      <c r="B8" s="45"/>
      <c r="O8" s="22"/>
      <c r="P8" s="22"/>
      <c r="Q8" s="22"/>
    </row>
    <row r="9" spans="1:17" x14ac:dyDescent="0.25">
      <c r="A9" s="41"/>
      <c r="B9" s="35"/>
      <c r="O9" s="22"/>
      <c r="P9" s="22"/>
      <c r="Q9" s="22"/>
    </row>
    <row r="10" spans="1:17" x14ac:dyDescent="0.25">
      <c r="A10" s="40"/>
      <c r="B10" s="35"/>
      <c r="O10" s="22"/>
      <c r="P10" s="22"/>
      <c r="Q10" s="22"/>
    </row>
    <row r="11" spans="1:17" x14ac:dyDescent="0.25">
      <c r="A11" s="44"/>
      <c r="B11" s="35"/>
      <c r="O11" s="22"/>
      <c r="P11" s="22"/>
      <c r="Q11" s="22"/>
    </row>
    <row r="12" spans="1:17" x14ac:dyDescent="0.25">
      <c r="B12" s="35"/>
      <c r="O12" s="22"/>
      <c r="P12" s="22"/>
      <c r="Q12" s="22"/>
    </row>
    <row r="13" spans="1:17" x14ac:dyDescent="0.25">
      <c r="O13" s="22"/>
      <c r="P13" s="22"/>
      <c r="Q13" s="22"/>
    </row>
    <row r="14" spans="1:17" x14ac:dyDescent="0.25">
      <c r="A14" s="46"/>
      <c r="O14" s="22"/>
      <c r="P14" s="22"/>
      <c r="Q14" s="22"/>
    </row>
    <row r="15" spans="1:17" x14ac:dyDescent="0.25">
      <c r="O15" s="22"/>
      <c r="P15" s="22"/>
      <c r="Q15" s="22"/>
    </row>
    <row r="16" spans="1:17" x14ac:dyDescent="0.25">
      <c r="A16" s="38"/>
      <c r="B16" s="47"/>
      <c r="O16" s="22"/>
      <c r="P16" s="22"/>
      <c r="Q16" s="22"/>
    </row>
    <row r="17" spans="1:17" x14ac:dyDescent="0.25">
      <c r="A17" s="37"/>
      <c r="B17" s="35"/>
      <c r="O17" s="22"/>
      <c r="P17" s="22"/>
      <c r="Q17" s="22"/>
    </row>
    <row r="18" spans="1:17" x14ac:dyDescent="0.25">
      <c r="A18" s="37"/>
      <c r="B18" s="35"/>
      <c r="O18" s="22"/>
      <c r="P18" s="22"/>
      <c r="Q18" s="22"/>
    </row>
    <row r="19" spans="1:17" x14ac:dyDescent="0.25">
      <c r="A19" s="37"/>
      <c r="B19" s="35"/>
    </row>
    <row r="20" spans="1:17" x14ac:dyDescent="0.25">
      <c r="A20" s="37"/>
      <c r="B20" s="35"/>
    </row>
    <row r="21" spans="1:17" x14ac:dyDescent="0.25">
      <c r="A21" s="37"/>
      <c r="B21" s="35"/>
    </row>
    <row r="22" spans="1:17" x14ac:dyDescent="0.25">
      <c r="B22" s="35"/>
    </row>
    <row r="23" spans="1:17" x14ac:dyDescent="0.25">
      <c r="B23" s="36"/>
    </row>
    <row r="24" spans="1:17" x14ac:dyDescent="0.25">
      <c r="B24" s="35"/>
    </row>
    <row r="25" spans="1:17" x14ac:dyDescent="0.25">
      <c r="B25" s="35"/>
    </row>
    <row r="26" spans="1:17" x14ac:dyDescent="0.25">
      <c r="B26" s="35"/>
    </row>
    <row r="27" spans="1:17" x14ac:dyDescent="0.25">
      <c r="B27" s="35"/>
    </row>
    <row r="28" spans="1:17" x14ac:dyDescent="0.25">
      <c r="B28" s="37"/>
    </row>
    <row r="29" spans="1:17" x14ac:dyDescent="0.25">
      <c r="B29" s="37"/>
    </row>
    <row r="30" spans="1:17" x14ac:dyDescent="0.25">
      <c r="B30" s="37"/>
    </row>
    <row r="31" spans="1:17" x14ac:dyDescent="0.25">
      <c r="B31" s="37"/>
    </row>
    <row r="34" spans="2:2" x14ac:dyDescent="0.25">
      <c r="B34" s="38"/>
    </row>
    <row r="35" spans="2:2" x14ac:dyDescent="0.25">
      <c r="B35" s="37"/>
    </row>
    <row r="36" spans="2:2" x14ac:dyDescent="0.25">
      <c r="B36" s="37"/>
    </row>
    <row r="37" spans="2:2" x14ac:dyDescent="0.25">
      <c r="B37" s="37"/>
    </row>
    <row r="38" spans="2:2" x14ac:dyDescent="0.25">
      <c r="B38" s="37"/>
    </row>
    <row r="39" spans="2:2" x14ac:dyDescent="0.25">
      <c r="B39" s="37"/>
    </row>
    <row r="40" spans="2:2" x14ac:dyDescent="0.25">
      <c r="B40" s="37"/>
    </row>
    <row r="41" spans="2:2" x14ac:dyDescent="0.25">
      <c r="B41" s="37"/>
    </row>
    <row r="42" spans="2:2" x14ac:dyDescent="0.25">
      <c r="B42" s="37"/>
    </row>
    <row r="43" spans="2:2" x14ac:dyDescent="0.25">
      <c r="B43" s="37"/>
    </row>
    <row r="44" spans="2:2" x14ac:dyDescent="0.25">
      <c r="B44" s="35"/>
    </row>
    <row r="45" spans="2:2" x14ac:dyDescent="0.25">
      <c r="B45" s="38"/>
    </row>
    <row r="46" spans="2:2" x14ac:dyDescent="0.25">
      <c r="B46" s="37"/>
    </row>
    <row r="47" spans="2:2" x14ac:dyDescent="0.25">
      <c r="B47" s="35"/>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30"/>
  <sheetViews>
    <sheetView workbookViewId="0">
      <selection activeCell="G1" sqref="G1"/>
    </sheetView>
  </sheetViews>
  <sheetFormatPr defaultRowHeight="15" x14ac:dyDescent="0.25"/>
  <cols>
    <col min="1" max="1" width="25.7109375" customWidth="1"/>
    <col min="3" max="3" width="10.85546875" bestFit="1" customWidth="1"/>
    <col min="5" max="5" width="19.85546875" bestFit="1" customWidth="1"/>
  </cols>
  <sheetData>
    <row r="1" spans="1:10" x14ac:dyDescent="0.25">
      <c r="A1" t="s">
        <v>0</v>
      </c>
      <c r="B1" t="s">
        <v>1</v>
      </c>
      <c r="C1" t="s">
        <v>3</v>
      </c>
      <c r="D1" t="s">
        <v>103</v>
      </c>
      <c r="E1" t="s">
        <v>104</v>
      </c>
    </row>
    <row r="2" spans="1:10" x14ac:dyDescent="0.25">
      <c r="A2" t="str">
        <f>CONCATENATE(B2,C2)</f>
        <v>Czech RepublicFlood*</v>
      </c>
      <c r="B2" t="s">
        <v>15</v>
      </c>
      <c r="C2" t="s">
        <v>176</v>
      </c>
      <c r="E2">
        <v>3629.7869999999998</v>
      </c>
    </row>
    <row r="3" spans="1:10" x14ac:dyDescent="0.25">
      <c r="A3" t="str">
        <f t="shared" ref="A3" si="0">CONCATENATE(B3,C3)</f>
        <v>Czech RepublicWindstorm</v>
      </c>
      <c r="B3" t="s">
        <v>15</v>
      </c>
      <c r="C3" t="s">
        <v>67</v>
      </c>
      <c r="E3">
        <v>848.58749999999998</v>
      </c>
    </row>
    <row r="8" spans="1:10" x14ac:dyDescent="0.25">
      <c r="A8" s="34" t="s">
        <v>177</v>
      </c>
    </row>
    <row r="10" spans="1:10" x14ac:dyDescent="0.25">
      <c r="F10" t="s">
        <v>3</v>
      </c>
    </row>
    <row r="11" spans="1:10" x14ac:dyDescent="0.25">
      <c r="F11" t="s">
        <v>178</v>
      </c>
      <c r="G11">
        <v>66.381963699978201</v>
      </c>
      <c r="H11">
        <v>2211.4440703122527</v>
      </c>
      <c r="I11">
        <v>2211.4440703122527</v>
      </c>
    </row>
    <row r="12" spans="1:10" x14ac:dyDescent="0.25">
      <c r="F12" t="s">
        <v>178</v>
      </c>
      <c r="G12">
        <v>59.237865733654097</v>
      </c>
      <c r="H12">
        <v>675.24377363371616</v>
      </c>
      <c r="I12">
        <v>675.24377363371616</v>
      </c>
    </row>
    <row r="13" spans="1:10" x14ac:dyDescent="0.25">
      <c r="F13" t="s">
        <v>178</v>
      </c>
      <c r="G13">
        <v>85.9716422479773</v>
      </c>
      <c r="H13">
        <v>350.7202981307409</v>
      </c>
      <c r="I13">
        <v>350.7202981307409</v>
      </c>
    </row>
    <row r="14" spans="1:10" x14ac:dyDescent="0.25">
      <c r="F14" t="s">
        <v>179</v>
      </c>
      <c r="G14">
        <v>100</v>
      </c>
      <c r="H14">
        <v>216</v>
      </c>
      <c r="J14">
        <v>216</v>
      </c>
    </row>
    <row r="15" spans="1:10" x14ac:dyDescent="0.25">
      <c r="F15" t="s">
        <v>179</v>
      </c>
      <c r="G15">
        <v>100</v>
      </c>
      <c r="H15">
        <v>136</v>
      </c>
      <c r="J15">
        <v>136</v>
      </c>
    </row>
    <row r="16" spans="1:10" x14ac:dyDescent="0.25">
      <c r="F16" t="s">
        <v>180</v>
      </c>
    </row>
    <row r="17" spans="6:10" x14ac:dyDescent="0.25">
      <c r="F17" t="s">
        <v>179</v>
      </c>
      <c r="G17">
        <v>76.518679204023599</v>
      </c>
      <c r="H17">
        <v>116.31146920701174</v>
      </c>
      <c r="J17">
        <v>116.31146920701174</v>
      </c>
    </row>
    <row r="18" spans="6:10" x14ac:dyDescent="0.25">
      <c r="F18" t="s">
        <v>178</v>
      </c>
      <c r="G18">
        <v>79.173802755302901</v>
      </c>
      <c r="H18">
        <v>104.47900330827495</v>
      </c>
      <c r="I18">
        <v>104.47900330827495</v>
      </c>
    </row>
    <row r="19" spans="6:10" x14ac:dyDescent="0.25">
      <c r="F19" t="s">
        <v>179</v>
      </c>
      <c r="G19">
        <v>80.472285151978994</v>
      </c>
      <c r="H19">
        <v>93.895680801530972</v>
      </c>
      <c r="J19">
        <v>93.895680801530972</v>
      </c>
    </row>
    <row r="20" spans="6:10" x14ac:dyDescent="0.25">
      <c r="F20" t="s">
        <v>178</v>
      </c>
      <c r="G20">
        <v>80.472285151978994</v>
      </c>
      <c r="H20">
        <v>91.658885864490813</v>
      </c>
      <c r="I20">
        <v>91.658885864490813</v>
      </c>
    </row>
    <row r="21" spans="6:10" x14ac:dyDescent="0.25">
      <c r="F21" t="s">
        <v>179</v>
      </c>
      <c r="G21">
        <v>85.9716422479773</v>
      </c>
      <c r="H21">
        <v>72.628599811897928</v>
      </c>
      <c r="J21">
        <v>72.628599811897928</v>
      </c>
    </row>
    <row r="22" spans="6:10" x14ac:dyDescent="0.25">
      <c r="F22" t="s">
        <v>178</v>
      </c>
      <c r="G22">
        <v>80.472285151978994</v>
      </c>
      <c r="H22">
        <v>76.796626171712731</v>
      </c>
      <c r="I22">
        <v>76.796626171712731</v>
      </c>
    </row>
    <row r="23" spans="6:10" x14ac:dyDescent="0.25">
      <c r="F23" t="s">
        <v>179</v>
      </c>
      <c r="G23">
        <v>90.460179313361095</v>
      </c>
      <c r="H23">
        <v>63.851299476109666</v>
      </c>
      <c r="J23">
        <v>63.851299476109666</v>
      </c>
    </row>
    <row r="24" spans="6:10" x14ac:dyDescent="0.25">
      <c r="F24" t="s">
        <v>179</v>
      </c>
      <c r="G24">
        <v>79.4563043953641</v>
      </c>
      <c r="H24">
        <v>68.213592882835258</v>
      </c>
      <c r="J24">
        <v>68.213592882835258</v>
      </c>
    </row>
    <row r="25" spans="6:10" x14ac:dyDescent="0.25">
      <c r="F25" t="s">
        <v>181</v>
      </c>
      <c r="G25">
        <v>88.573452875574006</v>
      </c>
      <c r="H25">
        <v>54.689072659329902</v>
      </c>
      <c r="I25">
        <v>27.344536329664951</v>
      </c>
      <c r="J25">
        <v>27.344536329664951</v>
      </c>
    </row>
    <row r="26" spans="6:10" x14ac:dyDescent="0.25">
      <c r="F26" t="s">
        <v>178</v>
      </c>
      <c r="G26">
        <v>74.3963874917997</v>
      </c>
      <c r="H26">
        <v>53.766051482552129</v>
      </c>
      <c r="I26">
        <v>53.766051482552129</v>
      </c>
    </row>
    <row r="27" spans="6:10" x14ac:dyDescent="0.25">
      <c r="F27" t="s">
        <v>178</v>
      </c>
      <c r="G27">
        <v>84.730478897878896</v>
      </c>
      <c r="H27">
        <v>38.333313374926625</v>
      </c>
      <c r="I27">
        <v>38.333313374926625</v>
      </c>
    </row>
    <row r="28" spans="6:10" x14ac:dyDescent="0.25">
      <c r="F28" t="s">
        <v>179</v>
      </c>
      <c r="G28">
        <v>94.349092499453405</v>
      </c>
      <c r="H28">
        <v>29.549833773082149</v>
      </c>
      <c r="J28">
        <v>29.549833773082149</v>
      </c>
    </row>
    <row r="29" spans="6:10" x14ac:dyDescent="0.25">
      <c r="F29" t="s">
        <v>179</v>
      </c>
      <c r="G29">
        <v>95.512967417450298</v>
      </c>
      <c r="H29">
        <v>24.792445089161415</v>
      </c>
      <c r="J29">
        <v>24.792445089161415</v>
      </c>
    </row>
    <row r="30" spans="6:10" x14ac:dyDescent="0.25">
      <c r="I30">
        <v>3629.7865586083321</v>
      </c>
      <c r="J30">
        <v>848.58745737129414</v>
      </c>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9"/>
  <sheetViews>
    <sheetView workbookViewId="0">
      <selection activeCell="F12" sqref="F12"/>
    </sheetView>
  </sheetViews>
  <sheetFormatPr defaultRowHeight="15" x14ac:dyDescent="0.25"/>
  <cols>
    <col min="2" max="2" width="18" bestFit="1" customWidth="1"/>
    <col min="4" max="4" width="12.85546875" bestFit="1" customWidth="1"/>
    <col min="5" max="5" width="25.7109375" bestFit="1" customWidth="1"/>
    <col min="6" max="6" width="26.28515625" bestFit="1" customWidth="1"/>
  </cols>
  <sheetData>
    <row r="1" spans="1:6" x14ac:dyDescent="0.25">
      <c r="A1" t="s">
        <v>308</v>
      </c>
      <c r="B1" s="6" t="s">
        <v>0</v>
      </c>
      <c r="C1" s="6" t="s">
        <v>1</v>
      </c>
      <c r="D1" s="6" t="s">
        <v>3</v>
      </c>
      <c r="E1" s="7" t="s">
        <v>74</v>
      </c>
      <c r="F1" s="7" t="s">
        <v>75</v>
      </c>
    </row>
    <row r="2" spans="1:6" x14ac:dyDescent="0.25">
      <c r="A2">
        <v>2022</v>
      </c>
      <c r="B2" t="str">
        <f t="shared" ref="B2:B9" si="0">CONCATENATE(C2,D2)</f>
        <v>SpainFlood*</v>
      </c>
      <c r="C2" t="s">
        <v>61</v>
      </c>
      <c r="D2" t="s">
        <v>176</v>
      </c>
      <c r="F2">
        <v>7436.15</v>
      </c>
    </row>
    <row r="3" spans="1:6" x14ac:dyDescent="0.25">
      <c r="A3">
        <v>2022</v>
      </c>
      <c r="B3" t="str">
        <f t="shared" si="0"/>
        <v>SpainEarthquake</v>
      </c>
      <c r="C3" t="s">
        <v>61</v>
      </c>
      <c r="D3" t="s">
        <v>65</v>
      </c>
      <c r="F3">
        <v>600.13</v>
      </c>
    </row>
    <row r="4" spans="1:6" x14ac:dyDescent="0.25">
      <c r="A4">
        <v>2022</v>
      </c>
      <c r="B4" t="str">
        <f t="shared" si="0"/>
        <v>SpainWindstorm</v>
      </c>
      <c r="C4" t="s">
        <v>61</v>
      </c>
      <c r="D4" t="s">
        <v>67</v>
      </c>
      <c r="F4">
        <v>3319.5150000000003</v>
      </c>
    </row>
    <row r="5" spans="1:6" x14ac:dyDescent="0.25">
      <c r="A5">
        <v>2022</v>
      </c>
      <c r="B5" t="str">
        <f t="shared" si="0"/>
        <v>SpainCoastal Flood</v>
      </c>
      <c r="C5" t="s">
        <v>61</v>
      </c>
      <c r="D5" t="s">
        <v>6</v>
      </c>
      <c r="F5">
        <v>338.18</v>
      </c>
    </row>
    <row r="6" spans="1:6" x14ac:dyDescent="0.25">
      <c r="A6">
        <v>2023</v>
      </c>
      <c r="B6" t="str">
        <f t="shared" si="0"/>
        <v>SpainFlood*</v>
      </c>
      <c r="C6" t="s">
        <v>61</v>
      </c>
      <c r="D6" t="s">
        <v>176</v>
      </c>
      <c r="F6">
        <v>5823</v>
      </c>
    </row>
    <row r="7" spans="1:6" x14ac:dyDescent="0.25">
      <c r="A7">
        <v>2023</v>
      </c>
      <c r="B7" t="str">
        <f t="shared" si="0"/>
        <v>SpainEarthquake</v>
      </c>
      <c r="C7" t="s">
        <v>61</v>
      </c>
      <c r="D7" t="s">
        <v>65</v>
      </c>
      <c r="F7">
        <v>635</v>
      </c>
    </row>
    <row r="8" spans="1:6" x14ac:dyDescent="0.25">
      <c r="A8">
        <v>2023</v>
      </c>
      <c r="B8" t="str">
        <f t="shared" si="0"/>
        <v>SpainWindstorm</v>
      </c>
      <c r="C8" t="s">
        <v>61</v>
      </c>
      <c r="D8" t="s">
        <v>67</v>
      </c>
      <c r="F8">
        <v>3555</v>
      </c>
    </row>
    <row r="9" spans="1:6" x14ac:dyDescent="0.25">
      <c r="A9">
        <v>2023</v>
      </c>
      <c r="B9" t="str">
        <f t="shared" si="0"/>
        <v>SpainCoastal Flood</v>
      </c>
      <c r="C9" t="s">
        <v>61</v>
      </c>
      <c r="D9" t="s">
        <v>6</v>
      </c>
      <c r="F9">
        <v>229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5"/>
  <sheetViews>
    <sheetView workbookViewId="0">
      <selection activeCell="F17" sqref="F17"/>
    </sheetView>
  </sheetViews>
  <sheetFormatPr defaultRowHeight="15" x14ac:dyDescent="0.25"/>
  <cols>
    <col min="1" max="1" width="20" bestFit="1" customWidth="1"/>
    <col min="3" max="3" width="12.85546875" bestFit="1" customWidth="1"/>
    <col min="4" max="4" width="19.28515625" bestFit="1" customWidth="1"/>
    <col min="5" max="5" width="19.85546875" bestFit="1" customWidth="1"/>
  </cols>
  <sheetData>
    <row r="1" spans="1:5" x14ac:dyDescent="0.25">
      <c r="A1" s="6" t="s">
        <v>0</v>
      </c>
      <c r="B1" s="6" t="s">
        <v>1</v>
      </c>
      <c r="C1" s="6" t="s">
        <v>3</v>
      </c>
      <c r="D1" s="7" t="s">
        <v>103</v>
      </c>
      <c r="E1" s="7" t="s">
        <v>104</v>
      </c>
    </row>
    <row r="2" spans="1:5" x14ac:dyDescent="0.25">
      <c r="A2" t="str">
        <f>CONCATENATE(B2,C2)</f>
        <v>NorwayFlood*</v>
      </c>
      <c r="B2" t="s">
        <v>49</v>
      </c>
      <c r="C2" t="s">
        <v>176</v>
      </c>
      <c r="E2">
        <v>735</v>
      </c>
    </row>
    <row r="3" spans="1:5" x14ac:dyDescent="0.25">
      <c r="A3" t="str">
        <f t="shared" ref="A3:A4" si="0">CONCATENATE(B3,C3)</f>
        <v>NorwayEarthquake</v>
      </c>
      <c r="B3" t="s">
        <v>49</v>
      </c>
      <c r="C3" t="s">
        <v>65</v>
      </c>
      <c r="D3">
        <v>1.52</v>
      </c>
      <c r="E3">
        <v>1.52</v>
      </c>
    </row>
    <row r="4" spans="1:5" x14ac:dyDescent="0.25">
      <c r="A4" t="str">
        <f t="shared" si="0"/>
        <v>NorwayWindstorm</v>
      </c>
      <c r="B4" t="s">
        <v>49</v>
      </c>
      <c r="C4" t="s">
        <v>67</v>
      </c>
      <c r="E4">
        <v>1182</v>
      </c>
    </row>
    <row r="5" spans="1:5" x14ac:dyDescent="0.25">
      <c r="A5" t="str">
        <f>CONCATENATE(B5,C5)</f>
        <v>NorwayCoastal Flood</v>
      </c>
      <c r="B5" t="s">
        <v>49</v>
      </c>
      <c r="C5" t="s">
        <v>6</v>
      </c>
      <c r="D5">
        <v>154</v>
      </c>
      <c r="E5">
        <v>154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filterMode="1"/>
  <dimension ref="A1:Q313"/>
  <sheetViews>
    <sheetView workbookViewId="0">
      <selection activeCell="J284" sqref="J284"/>
    </sheetView>
  </sheetViews>
  <sheetFormatPr defaultRowHeight="15" x14ac:dyDescent="0.25"/>
  <cols>
    <col min="7" max="7" width="20.85546875" style="30" customWidth="1"/>
    <col min="8" max="8" width="19.7109375" style="30" customWidth="1"/>
    <col min="9" max="9" width="16" customWidth="1"/>
    <col min="10" max="10" width="16.5703125" customWidth="1"/>
    <col min="11" max="11" width="9.140625" style="30"/>
    <col min="12" max="12" width="64.85546875" bestFit="1" customWidth="1"/>
    <col min="14" max="14" width="26.28515625" bestFit="1" customWidth="1"/>
    <col min="17" max="17" width="9.5703125" bestFit="1" customWidth="1"/>
  </cols>
  <sheetData>
    <row r="1" spans="1:17" x14ac:dyDescent="0.25">
      <c r="A1" t="s">
        <v>308</v>
      </c>
      <c r="B1" t="s">
        <v>153</v>
      </c>
      <c r="C1" t="s">
        <v>3</v>
      </c>
      <c r="D1" t="s">
        <v>154</v>
      </c>
      <c r="E1" t="s">
        <v>1</v>
      </c>
      <c r="F1" t="s">
        <v>1</v>
      </c>
      <c r="G1" s="30" t="s">
        <v>155</v>
      </c>
      <c r="H1" s="30" t="s">
        <v>156</v>
      </c>
      <c r="I1" t="s">
        <v>157</v>
      </c>
      <c r="J1" t="s">
        <v>158</v>
      </c>
      <c r="K1" s="30" t="s">
        <v>159</v>
      </c>
      <c r="L1" t="s">
        <v>236</v>
      </c>
      <c r="M1" t="s">
        <v>160</v>
      </c>
      <c r="N1" t="s">
        <v>161</v>
      </c>
      <c r="O1">
        <v>2022</v>
      </c>
      <c r="P1" t="s">
        <v>187</v>
      </c>
      <c r="Q1" s="27">
        <f>AVERAGE(N2:N31)</f>
        <v>2.7333333333333334</v>
      </c>
    </row>
    <row r="2" spans="1:17" hidden="1" x14ac:dyDescent="0.25">
      <c r="A2">
        <v>2022</v>
      </c>
      <c r="B2" t="str">
        <f t="shared" ref="B2:B65" si="0">CONCATENATE(F2,C2)</f>
        <v>AustriaWildfire</v>
      </c>
      <c r="C2" t="s">
        <v>66</v>
      </c>
      <c r="D2" t="s">
        <v>162</v>
      </c>
      <c r="E2" t="s">
        <v>5</v>
      </c>
      <c r="F2" t="s">
        <v>4</v>
      </c>
      <c r="G2" s="30">
        <v>6.1985205261279146E-2</v>
      </c>
      <c r="H2" s="30">
        <v>4.2118430806220776E-2</v>
      </c>
      <c r="I2" t="s">
        <v>163</v>
      </c>
      <c r="J2" t="s">
        <v>119</v>
      </c>
      <c r="L2" t="s">
        <v>198</v>
      </c>
      <c r="N2">
        <v>4</v>
      </c>
      <c r="O2">
        <v>2022</v>
      </c>
      <c r="P2" t="s">
        <v>185</v>
      </c>
      <c r="Q2" s="27">
        <f>AVERAGE(N32:N61)</f>
        <v>1.8333333333333333</v>
      </c>
    </row>
    <row r="3" spans="1:17" hidden="1" x14ac:dyDescent="0.25">
      <c r="A3">
        <v>2022</v>
      </c>
      <c r="B3" t="str">
        <f t="shared" si="0"/>
        <v>BelgiumWildfire</v>
      </c>
      <c r="C3" t="s">
        <v>66</v>
      </c>
      <c r="D3" t="s">
        <v>162</v>
      </c>
      <c r="E3" t="s">
        <v>8</v>
      </c>
      <c r="F3" t="s">
        <v>7</v>
      </c>
      <c r="G3" s="30">
        <v>6.1071680601181719E-2</v>
      </c>
      <c r="H3" s="30">
        <v>4.5791416276458073E-2</v>
      </c>
      <c r="I3" t="s">
        <v>164</v>
      </c>
      <c r="J3" t="s">
        <v>127</v>
      </c>
      <c r="K3" s="30">
        <v>0.9</v>
      </c>
      <c r="L3" t="s">
        <v>127</v>
      </c>
      <c r="M3" t="s">
        <v>165</v>
      </c>
      <c r="N3">
        <v>1</v>
      </c>
      <c r="O3">
        <v>2022</v>
      </c>
      <c r="P3" t="s">
        <v>184</v>
      </c>
      <c r="Q3" s="27">
        <f>AVERAGE(N62:N91)</f>
        <v>2.2999999999999998</v>
      </c>
    </row>
    <row r="4" spans="1:17" hidden="1" x14ac:dyDescent="0.25">
      <c r="A4">
        <v>2022</v>
      </c>
      <c r="B4" t="str">
        <f t="shared" si="0"/>
        <v>BulgariaWildfire</v>
      </c>
      <c r="C4" t="s">
        <v>66</v>
      </c>
      <c r="D4" t="s">
        <v>162</v>
      </c>
      <c r="E4" t="s">
        <v>10</v>
      </c>
      <c r="F4" t="s">
        <v>9</v>
      </c>
      <c r="G4" s="30">
        <v>2.2050164966203892E-2</v>
      </c>
      <c r="H4" s="30">
        <v>4.5530505550701275E-2</v>
      </c>
      <c r="I4" t="s">
        <v>163</v>
      </c>
      <c r="J4" t="s">
        <v>166</v>
      </c>
      <c r="L4" t="s">
        <v>198</v>
      </c>
      <c r="N4">
        <v>4</v>
      </c>
      <c r="O4">
        <v>2022</v>
      </c>
      <c r="P4" t="s">
        <v>188</v>
      </c>
      <c r="Q4" s="27">
        <f>AVERAGE(N92:N122)</f>
        <v>2.4838709677419355</v>
      </c>
    </row>
    <row r="5" spans="1:17" hidden="1" x14ac:dyDescent="0.25">
      <c r="A5">
        <v>2022</v>
      </c>
      <c r="B5" t="str">
        <f t="shared" si="0"/>
        <v>CyprusWildfire</v>
      </c>
      <c r="C5" t="s">
        <v>66</v>
      </c>
      <c r="D5" t="s">
        <v>162</v>
      </c>
      <c r="E5" t="s">
        <v>14</v>
      </c>
      <c r="F5" t="s">
        <v>13</v>
      </c>
      <c r="G5" s="30">
        <v>0.21712903668054861</v>
      </c>
      <c r="H5" s="30">
        <v>0.29035349168300661</v>
      </c>
      <c r="I5" t="s">
        <v>167</v>
      </c>
      <c r="J5" t="s">
        <v>134</v>
      </c>
      <c r="K5" s="30">
        <v>0.3</v>
      </c>
      <c r="L5" t="s">
        <v>131</v>
      </c>
      <c r="N5">
        <v>3</v>
      </c>
      <c r="O5">
        <v>2022</v>
      </c>
      <c r="P5" t="s">
        <v>186</v>
      </c>
      <c r="Q5" s="27">
        <f>AVERAGE(N123:N152)</f>
        <v>2.4666666666666668</v>
      </c>
    </row>
    <row r="6" spans="1:17" hidden="1" x14ac:dyDescent="0.25">
      <c r="A6">
        <v>2022</v>
      </c>
      <c r="B6" t="str">
        <f t="shared" si="0"/>
        <v>Czech RepublicWildfire</v>
      </c>
      <c r="C6" t="s">
        <v>66</v>
      </c>
      <c r="D6" t="s">
        <v>162</v>
      </c>
      <c r="E6" t="s">
        <v>16</v>
      </c>
      <c r="F6" t="s">
        <v>15</v>
      </c>
      <c r="G6" s="30">
        <v>5.1704990689582252E-2</v>
      </c>
      <c r="H6" s="30">
        <v>0.12196943249618007</v>
      </c>
      <c r="I6" t="s">
        <v>163</v>
      </c>
      <c r="J6" t="s">
        <v>119</v>
      </c>
      <c r="L6" t="s">
        <v>198</v>
      </c>
      <c r="N6">
        <v>4</v>
      </c>
      <c r="O6">
        <v>2023</v>
      </c>
      <c r="P6" t="s">
        <v>187</v>
      </c>
      <c r="Q6" s="27">
        <f>AVERAGE(N158:N187)</f>
        <v>2.5333333333333332</v>
      </c>
    </row>
    <row r="7" spans="1:17" x14ac:dyDescent="0.25">
      <c r="A7">
        <v>2022</v>
      </c>
      <c r="B7" t="str">
        <f t="shared" si="0"/>
        <v>GermanyWildfire</v>
      </c>
      <c r="C7" t="s">
        <v>66</v>
      </c>
      <c r="D7" t="s">
        <v>162</v>
      </c>
      <c r="E7" t="s">
        <v>26</v>
      </c>
      <c r="F7" t="s">
        <v>25</v>
      </c>
      <c r="G7" s="30">
        <v>0.64337612592742233</v>
      </c>
      <c r="H7" s="30">
        <v>0.41142604928463028</v>
      </c>
      <c r="I7" t="s">
        <v>133</v>
      </c>
      <c r="J7" t="s">
        <v>127</v>
      </c>
      <c r="K7" s="30" t="s">
        <v>126</v>
      </c>
      <c r="L7" t="s">
        <v>127</v>
      </c>
      <c r="N7">
        <v>1</v>
      </c>
      <c r="O7">
        <v>2023</v>
      </c>
      <c r="P7" t="s">
        <v>185</v>
      </c>
      <c r="Q7" s="27">
        <f>AVERAGE(N188:N217)</f>
        <v>1.7333333333333334</v>
      </c>
    </row>
    <row r="8" spans="1:17" hidden="1" x14ac:dyDescent="0.25">
      <c r="A8">
        <v>2022</v>
      </c>
      <c r="B8" t="str">
        <f t="shared" si="0"/>
        <v>DenmarkWildfire</v>
      </c>
      <c r="C8" t="s">
        <v>66</v>
      </c>
      <c r="D8" t="s">
        <v>162</v>
      </c>
      <c r="E8" t="s">
        <v>18</v>
      </c>
      <c r="F8" t="s">
        <v>17</v>
      </c>
      <c r="G8" s="30">
        <v>0.1201218808716103</v>
      </c>
      <c r="H8" s="30">
        <v>8.9503169231030411E-2</v>
      </c>
      <c r="I8" t="s">
        <v>169</v>
      </c>
      <c r="J8" t="s">
        <v>127</v>
      </c>
      <c r="L8" t="s">
        <v>127</v>
      </c>
      <c r="M8" t="s">
        <v>182</v>
      </c>
      <c r="N8">
        <v>1</v>
      </c>
      <c r="O8">
        <v>2023</v>
      </c>
      <c r="P8" t="s">
        <v>184</v>
      </c>
      <c r="Q8" s="27">
        <f>AVERAGE(N218:N247)</f>
        <v>2.2000000000000002</v>
      </c>
    </row>
    <row r="9" spans="1:17" hidden="1" x14ac:dyDescent="0.25">
      <c r="A9">
        <v>2022</v>
      </c>
      <c r="B9" t="str">
        <f t="shared" si="0"/>
        <v>EstoniaWildfire</v>
      </c>
      <c r="C9" t="s">
        <v>66</v>
      </c>
      <c r="D9" t="s">
        <v>162</v>
      </c>
      <c r="E9" t="s">
        <v>20</v>
      </c>
      <c r="F9" t="s">
        <v>19</v>
      </c>
      <c r="G9" s="30">
        <v>0.22962462686525575</v>
      </c>
      <c r="H9" s="30">
        <v>0.16695088618439252</v>
      </c>
      <c r="I9" t="s">
        <v>167</v>
      </c>
      <c r="J9" t="s">
        <v>166</v>
      </c>
      <c r="K9" s="30">
        <v>0.7</v>
      </c>
      <c r="L9" t="s">
        <v>131</v>
      </c>
      <c r="M9" t="s">
        <v>170</v>
      </c>
      <c r="N9">
        <v>3</v>
      </c>
      <c r="O9">
        <v>2023</v>
      </c>
      <c r="P9" t="s">
        <v>188</v>
      </c>
      <c r="Q9" s="27">
        <f>AVERAGE(N248:N278)</f>
        <v>2.4193548387096775</v>
      </c>
    </row>
    <row r="10" spans="1:17" hidden="1" x14ac:dyDescent="0.25">
      <c r="A10">
        <v>2022</v>
      </c>
      <c r="B10" t="str">
        <f t="shared" si="0"/>
        <v>GreeceWildfire</v>
      </c>
      <c r="C10" t="s">
        <v>66</v>
      </c>
      <c r="D10" t="s">
        <v>162</v>
      </c>
      <c r="E10" t="s">
        <v>171</v>
      </c>
      <c r="F10" t="s">
        <v>27</v>
      </c>
      <c r="G10" s="30">
        <v>0.10383514034060658</v>
      </c>
      <c r="H10" s="30">
        <v>5.9979789301396282E-2</v>
      </c>
      <c r="I10" t="s">
        <v>163</v>
      </c>
      <c r="J10" t="s">
        <v>125</v>
      </c>
      <c r="K10" s="30">
        <v>0.15</v>
      </c>
      <c r="L10" t="s">
        <v>198</v>
      </c>
      <c r="M10" t="s">
        <v>168</v>
      </c>
      <c r="N10">
        <v>4</v>
      </c>
      <c r="O10">
        <v>2023</v>
      </c>
      <c r="P10" t="s">
        <v>186</v>
      </c>
      <c r="Q10" s="27">
        <f>AVERAGE(N279:N308)</f>
        <v>2.3333333333333335</v>
      </c>
    </row>
    <row r="11" spans="1:17" hidden="1" x14ac:dyDescent="0.25">
      <c r="A11">
        <v>2022</v>
      </c>
      <c r="B11" t="str">
        <f t="shared" si="0"/>
        <v>SpainWildfire</v>
      </c>
      <c r="C11" t="s">
        <v>66</v>
      </c>
      <c r="D11" t="s">
        <v>162</v>
      </c>
      <c r="E11" t="s">
        <v>62</v>
      </c>
      <c r="F11" t="s">
        <v>61</v>
      </c>
      <c r="G11" s="30">
        <v>0.27981854857091326</v>
      </c>
      <c r="H11" s="30">
        <v>0.19485620509087218</v>
      </c>
      <c r="I11" t="s">
        <v>164</v>
      </c>
      <c r="J11" t="s">
        <v>134</v>
      </c>
      <c r="L11" t="s">
        <v>127</v>
      </c>
      <c r="N11">
        <v>1</v>
      </c>
    </row>
    <row r="12" spans="1:17" hidden="1" x14ac:dyDescent="0.25">
      <c r="A12">
        <v>2022</v>
      </c>
      <c r="B12" t="str">
        <f t="shared" si="0"/>
        <v>FinlandWildfire</v>
      </c>
      <c r="C12" t="s">
        <v>66</v>
      </c>
      <c r="D12" t="s">
        <v>162</v>
      </c>
      <c r="E12" t="s">
        <v>22</v>
      </c>
      <c r="F12" t="s">
        <v>21</v>
      </c>
      <c r="G12" s="30">
        <v>1.8512805574478213</v>
      </c>
      <c r="H12" s="30">
        <v>0.9218748085084244</v>
      </c>
      <c r="I12" t="s">
        <v>169</v>
      </c>
      <c r="J12" t="s">
        <v>127</v>
      </c>
      <c r="K12" s="30">
        <v>0.9</v>
      </c>
      <c r="L12" t="s">
        <v>127</v>
      </c>
      <c r="N12">
        <v>1</v>
      </c>
    </row>
    <row r="13" spans="1:17" hidden="1" x14ac:dyDescent="0.25">
      <c r="A13">
        <v>2022</v>
      </c>
      <c r="B13" t="str">
        <f t="shared" si="0"/>
        <v>FranceWildfire</v>
      </c>
      <c r="C13" t="s">
        <v>66</v>
      </c>
      <c r="D13" t="s">
        <v>162</v>
      </c>
      <c r="E13" t="s">
        <v>24</v>
      </c>
      <c r="F13" t="s">
        <v>23</v>
      </c>
      <c r="G13" s="30">
        <v>0.53140566304624859</v>
      </c>
      <c r="H13" s="30">
        <v>0.36808109482112855</v>
      </c>
      <c r="I13" t="s">
        <v>164</v>
      </c>
      <c r="J13" t="s">
        <v>127</v>
      </c>
      <c r="L13" t="s">
        <v>127</v>
      </c>
      <c r="N13">
        <v>1</v>
      </c>
    </row>
    <row r="14" spans="1:17" hidden="1" x14ac:dyDescent="0.25">
      <c r="A14">
        <v>2022</v>
      </c>
      <c r="B14" t="str">
        <f t="shared" si="0"/>
        <v>CroatiaWildfire</v>
      </c>
      <c r="C14" t="s">
        <v>66</v>
      </c>
      <c r="D14" t="s">
        <v>162</v>
      </c>
      <c r="E14" t="s">
        <v>12</v>
      </c>
      <c r="F14" t="s">
        <v>11</v>
      </c>
      <c r="G14" s="30">
        <v>8.7441547385048897E-3</v>
      </c>
      <c r="H14" s="30">
        <v>7.5336607719589015E-3</v>
      </c>
      <c r="I14" t="s">
        <v>163</v>
      </c>
      <c r="J14" t="s">
        <v>125</v>
      </c>
      <c r="L14" t="s">
        <v>198</v>
      </c>
      <c r="N14">
        <v>4</v>
      </c>
    </row>
    <row r="15" spans="1:17" hidden="1" x14ac:dyDescent="0.25">
      <c r="A15">
        <v>2022</v>
      </c>
      <c r="B15" t="str">
        <f t="shared" si="0"/>
        <v>HungaryWildfire</v>
      </c>
      <c r="C15" t="s">
        <v>66</v>
      </c>
      <c r="D15" t="s">
        <v>162</v>
      </c>
      <c r="E15" t="s">
        <v>30</v>
      </c>
      <c r="F15" t="s">
        <v>29</v>
      </c>
      <c r="G15" s="30">
        <v>0.20101962450492544</v>
      </c>
      <c r="H15" s="30">
        <v>0.22224798285777311</v>
      </c>
      <c r="I15" t="s">
        <v>164</v>
      </c>
      <c r="J15" t="s">
        <v>166</v>
      </c>
      <c r="K15" s="30">
        <v>0.75</v>
      </c>
      <c r="L15" t="s">
        <v>131</v>
      </c>
      <c r="N15">
        <v>3</v>
      </c>
    </row>
    <row r="16" spans="1:17" hidden="1" x14ac:dyDescent="0.25">
      <c r="A16">
        <v>2022</v>
      </c>
      <c r="B16" t="str">
        <f t="shared" si="0"/>
        <v>IrelandWildfire</v>
      </c>
      <c r="C16" t="s">
        <v>66</v>
      </c>
      <c r="D16" t="s">
        <v>162</v>
      </c>
      <c r="E16" t="s">
        <v>34</v>
      </c>
      <c r="F16" t="s">
        <v>33</v>
      </c>
      <c r="G16" s="30">
        <v>0.38287663046182963</v>
      </c>
      <c r="H16" s="30">
        <v>0.3326551357139016</v>
      </c>
      <c r="I16" t="s">
        <v>164</v>
      </c>
      <c r="J16" t="s">
        <v>119</v>
      </c>
      <c r="L16" t="s">
        <v>131</v>
      </c>
      <c r="N16">
        <v>3</v>
      </c>
    </row>
    <row r="17" spans="1:14" hidden="1" x14ac:dyDescent="0.25">
      <c r="A17">
        <v>2022</v>
      </c>
      <c r="B17" t="str">
        <f t="shared" si="0"/>
        <v>ItalyWildfire</v>
      </c>
      <c r="C17" t="s">
        <v>66</v>
      </c>
      <c r="D17" t="s">
        <v>162</v>
      </c>
      <c r="E17" t="s">
        <v>36</v>
      </c>
      <c r="F17" t="s">
        <v>35</v>
      </c>
      <c r="G17" s="30">
        <v>0.44193784423795468</v>
      </c>
      <c r="H17" s="30">
        <v>0.20759186755520079</v>
      </c>
      <c r="I17" t="s">
        <v>164</v>
      </c>
      <c r="J17" t="s">
        <v>119</v>
      </c>
      <c r="L17" t="s">
        <v>131</v>
      </c>
      <c r="N17">
        <v>3</v>
      </c>
    </row>
    <row r="18" spans="1:14" hidden="1" x14ac:dyDescent="0.25">
      <c r="A18">
        <v>2022</v>
      </c>
      <c r="B18" t="str">
        <f t="shared" si="0"/>
        <v>LithuaniaWildfire</v>
      </c>
      <c r="C18" t="s">
        <v>66</v>
      </c>
      <c r="D18" t="s">
        <v>162</v>
      </c>
      <c r="E18" t="s">
        <v>42</v>
      </c>
      <c r="F18" t="s">
        <v>41</v>
      </c>
      <c r="G18" s="30">
        <v>4.5928634574162006E-2</v>
      </c>
      <c r="H18" s="30">
        <v>5.464293588175323E-2</v>
      </c>
      <c r="I18" t="s">
        <v>164</v>
      </c>
      <c r="J18" t="s">
        <v>119</v>
      </c>
      <c r="L18" t="s">
        <v>131</v>
      </c>
      <c r="N18">
        <v>3</v>
      </c>
    </row>
    <row r="19" spans="1:14" hidden="1" x14ac:dyDescent="0.25">
      <c r="A19">
        <v>2022</v>
      </c>
      <c r="B19" t="str">
        <f t="shared" si="0"/>
        <v>LuxembourgWildfire</v>
      </c>
      <c r="C19" t="s">
        <v>66</v>
      </c>
      <c r="D19" t="s">
        <v>162</v>
      </c>
      <c r="E19" t="s">
        <v>44</v>
      </c>
      <c r="F19" t="s">
        <v>43</v>
      </c>
      <c r="G19" s="30">
        <v>0.1136084115901109</v>
      </c>
      <c r="H19" s="30">
        <v>5.8593253842567063E-2</v>
      </c>
      <c r="I19" t="s">
        <v>164</v>
      </c>
      <c r="J19" t="s">
        <v>119</v>
      </c>
      <c r="L19" t="s">
        <v>198</v>
      </c>
      <c r="N19">
        <v>4</v>
      </c>
    </row>
    <row r="20" spans="1:14" hidden="1" x14ac:dyDescent="0.25">
      <c r="A20">
        <v>2022</v>
      </c>
      <c r="B20" t="str">
        <f t="shared" si="0"/>
        <v>LatviaWildfire</v>
      </c>
      <c r="C20" t="s">
        <v>66</v>
      </c>
      <c r="D20" t="s">
        <v>162</v>
      </c>
      <c r="E20" t="s">
        <v>38</v>
      </c>
      <c r="F20" t="s">
        <v>37</v>
      </c>
      <c r="G20" s="30">
        <v>6.6454880735537222E-2</v>
      </c>
      <c r="H20" s="30">
        <v>3.8523181233663516E-2</v>
      </c>
      <c r="I20" t="s">
        <v>164</v>
      </c>
      <c r="J20" t="s">
        <v>119</v>
      </c>
      <c r="L20" t="s">
        <v>198</v>
      </c>
      <c r="N20">
        <v>4</v>
      </c>
    </row>
    <row r="21" spans="1:14" hidden="1" x14ac:dyDescent="0.25">
      <c r="A21">
        <v>2022</v>
      </c>
      <c r="B21" t="str">
        <f t="shared" si="0"/>
        <v>MaltaWildfire</v>
      </c>
      <c r="C21" t="s">
        <v>66</v>
      </c>
      <c r="D21" t="s">
        <v>162</v>
      </c>
      <c r="E21" t="s">
        <v>46</v>
      </c>
      <c r="F21" t="s">
        <v>45</v>
      </c>
      <c r="G21" s="30">
        <v>7.2611961854909439E-3</v>
      </c>
      <c r="H21" s="30">
        <v>9.0221024549552824E-3</v>
      </c>
      <c r="I21" t="s">
        <v>167</v>
      </c>
      <c r="J21" t="s">
        <v>119</v>
      </c>
      <c r="L21" t="s">
        <v>198</v>
      </c>
      <c r="N21">
        <v>4</v>
      </c>
    </row>
    <row r="22" spans="1:14" hidden="1" x14ac:dyDescent="0.25">
      <c r="A22">
        <v>2022</v>
      </c>
      <c r="B22" t="str">
        <f t="shared" si="0"/>
        <v>NetherlandsWildfire</v>
      </c>
      <c r="C22" t="s">
        <v>66</v>
      </c>
      <c r="D22" t="s">
        <v>162</v>
      </c>
      <c r="E22" t="s">
        <v>48</v>
      </c>
      <c r="F22" t="s">
        <v>47</v>
      </c>
      <c r="G22" s="30">
        <v>0.45765555915178929</v>
      </c>
      <c r="H22" s="30">
        <v>0.4139193231611068</v>
      </c>
      <c r="I22" t="s">
        <v>169</v>
      </c>
      <c r="J22" t="s">
        <v>127</v>
      </c>
      <c r="L22" t="s">
        <v>127</v>
      </c>
      <c r="N22">
        <v>1</v>
      </c>
    </row>
    <row r="23" spans="1:14" hidden="1" x14ac:dyDescent="0.25">
      <c r="A23">
        <v>2022</v>
      </c>
      <c r="B23" t="str">
        <f t="shared" si="0"/>
        <v>PolandWildfire</v>
      </c>
      <c r="C23" t="s">
        <v>66</v>
      </c>
      <c r="D23" t="s">
        <v>162</v>
      </c>
      <c r="E23" t="s">
        <v>52</v>
      </c>
      <c r="F23" t="s">
        <v>51</v>
      </c>
      <c r="G23" s="30">
        <v>2.8830366022800077E-2</v>
      </c>
      <c r="H23" s="30">
        <v>3.021427044186863E-2</v>
      </c>
      <c r="I23" t="s">
        <v>164</v>
      </c>
      <c r="J23" t="s">
        <v>131</v>
      </c>
      <c r="L23" t="s">
        <v>198</v>
      </c>
      <c r="N23">
        <v>4</v>
      </c>
    </row>
    <row r="24" spans="1:14" hidden="1" x14ac:dyDescent="0.25">
      <c r="A24">
        <v>2022</v>
      </c>
      <c r="B24" t="str">
        <f t="shared" si="0"/>
        <v>PortugalWildfire</v>
      </c>
      <c r="C24" t="s">
        <v>66</v>
      </c>
      <c r="D24" t="s">
        <v>162</v>
      </c>
      <c r="E24" t="s">
        <v>54</v>
      </c>
      <c r="F24" t="s">
        <v>53</v>
      </c>
      <c r="G24" s="30">
        <v>0.37239435284907801</v>
      </c>
      <c r="H24" s="30">
        <v>0.29740473179976668</v>
      </c>
      <c r="I24" t="s">
        <v>164</v>
      </c>
      <c r="J24" t="s">
        <v>119</v>
      </c>
      <c r="L24" t="s">
        <v>131</v>
      </c>
      <c r="N24">
        <v>3</v>
      </c>
    </row>
    <row r="25" spans="1:14" hidden="1" x14ac:dyDescent="0.25">
      <c r="A25">
        <v>2022</v>
      </c>
      <c r="B25" t="str">
        <f t="shared" si="0"/>
        <v>RomaniaWildfire</v>
      </c>
      <c r="C25" t="s">
        <v>66</v>
      </c>
      <c r="D25" t="s">
        <v>162</v>
      </c>
      <c r="E25" t="s">
        <v>56</v>
      </c>
      <c r="F25" t="s">
        <v>55</v>
      </c>
      <c r="G25" s="30">
        <v>0.11902353226284201</v>
      </c>
      <c r="H25" s="30">
        <v>6.7652063222328807E-2</v>
      </c>
      <c r="I25" t="s">
        <v>164</v>
      </c>
      <c r="J25" t="s">
        <v>125</v>
      </c>
      <c r="L25" t="s">
        <v>198</v>
      </c>
      <c r="N25">
        <v>4</v>
      </c>
    </row>
    <row r="26" spans="1:14" hidden="1" x14ac:dyDescent="0.25">
      <c r="A26">
        <v>2022</v>
      </c>
      <c r="B26" t="str">
        <f t="shared" si="0"/>
        <v>SwedenWildfire</v>
      </c>
      <c r="C26" t="s">
        <v>66</v>
      </c>
      <c r="D26" t="s">
        <v>162</v>
      </c>
      <c r="E26" t="s">
        <v>64</v>
      </c>
      <c r="F26" t="s">
        <v>63</v>
      </c>
      <c r="G26" s="30">
        <v>0.42366268169853377</v>
      </c>
      <c r="H26" s="30">
        <v>0.22396921574279297</v>
      </c>
      <c r="I26" t="s">
        <v>169</v>
      </c>
      <c r="J26" t="s">
        <v>166</v>
      </c>
      <c r="K26" s="30">
        <v>0.96</v>
      </c>
      <c r="L26" t="s">
        <v>127</v>
      </c>
      <c r="N26">
        <v>2</v>
      </c>
    </row>
    <row r="27" spans="1:14" hidden="1" x14ac:dyDescent="0.25">
      <c r="A27">
        <v>2022</v>
      </c>
      <c r="B27" t="str">
        <f t="shared" si="0"/>
        <v>SloveniaWildfire</v>
      </c>
      <c r="C27" t="s">
        <v>66</v>
      </c>
      <c r="D27" t="s">
        <v>162</v>
      </c>
      <c r="E27" t="s">
        <v>60</v>
      </c>
      <c r="F27" t="s">
        <v>59</v>
      </c>
      <c r="G27" s="30">
        <v>9.7481795209950567E-2</v>
      </c>
      <c r="H27" s="30">
        <v>4.1981121031004043E-2</v>
      </c>
      <c r="I27" t="s">
        <v>164</v>
      </c>
      <c r="J27" t="s">
        <v>119</v>
      </c>
      <c r="K27" s="30">
        <v>0.85</v>
      </c>
      <c r="L27" t="s">
        <v>198</v>
      </c>
      <c r="N27">
        <v>4</v>
      </c>
    </row>
    <row r="28" spans="1:14" hidden="1" x14ac:dyDescent="0.25">
      <c r="A28">
        <v>2022</v>
      </c>
      <c r="B28" t="str">
        <f t="shared" si="0"/>
        <v>SlovakiaWildfire</v>
      </c>
      <c r="C28" t="s">
        <v>66</v>
      </c>
      <c r="D28" t="s">
        <v>162</v>
      </c>
      <c r="E28" t="s">
        <v>58</v>
      </c>
      <c r="F28" t="s">
        <v>57</v>
      </c>
      <c r="G28" s="30">
        <v>0.1179331884687554</v>
      </c>
      <c r="H28" s="30">
        <v>0.11244847859672953</v>
      </c>
      <c r="I28" t="s">
        <v>163</v>
      </c>
      <c r="J28" t="s">
        <v>125</v>
      </c>
      <c r="L28" t="s">
        <v>198</v>
      </c>
      <c r="N28">
        <v>4</v>
      </c>
    </row>
    <row r="29" spans="1:14" hidden="1" x14ac:dyDescent="0.25">
      <c r="A29">
        <v>2022</v>
      </c>
      <c r="B29" t="str">
        <f t="shared" si="0"/>
        <v>IcelandWildfire</v>
      </c>
      <c r="C29" t="s">
        <v>66</v>
      </c>
      <c r="D29" t="s">
        <v>162</v>
      </c>
      <c r="E29" t="s">
        <v>32</v>
      </c>
      <c r="F29" t="s">
        <v>31</v>
      </c>
      <c r="G29" s="30">
        <v>0.39060330018881739</v>
      </c>
      <c r="H29" s="30">
        <v>0.36362665876215439</v>
      </c>
      <c r="I29" t="s">
        <v>164</v>
      </c>
      <c r="J29" t="s">
        <v>127</v>
      </c>
      <c r="L29" t="s">
        <v>127</v>
      </c>
      <c r="N29">
        <v>2</v>
      </c>
    </row>
    <row r="30" spans="1:14" hidden="1" x14ac:dyDescent="0.25">
      <c r="A30">
        <v>2022</v>
      </c>
      <c r="B30" t="str">
        <f t="shared" si="0"/>
        <v>LiechtensteinWildfire</v>
      </c>
      <c r="C30" t="s">
        <v>66</v>
      </c>
      <c r="D30" t="s">
        <v>162</v>
      </c>
      <c r="E30" t="s">
        <v>40</v>
      </c>
      <c r="F30" t="s">
        <v>39</v>
      </c>
      <c r="G30" s="30">
        <v>2.1613527750675026E-2</v>
      </c>
      <c r="H30" s="30">
        <v>3.1408308745886349E-2</v>
      </c>
      <c r="I30" t="s">
        <v>164</v>
      </c>
      <c r="J30" t="s">
        <v>127</v>
      </c>
      <c r="L30" t="s">
        <v>127</v>
      </c>
      <c r="N30">
        <v>1</v>
      </c>
    </row>
    <row r="31" spans="1:14" hidden="1" x14ac:dyDescent="0.25">
      <c r="A31">
        <v>2022</v>
      </c>
      <c r="B31" t="str">
        <f t="shared" si="0"/>
        <v>NorwayWildfire</v>
      </c>
      <c r="C31" t="s">
        <v>66</v>
      </c>
      <c r="D31" t="s">
        <v>162</v>
      </c>
      <c r="E31" t="s">
        <v>50</v>
      </c>
      <c r="F31" t="s">
        <v>49</v>
      </c>
      <c r="G31" s="30">
        <v>1.1551781515061865</v>
      </c>
      <c r="H31" s="30">
        <v>0.64184103892251099</v>
      </c>
      <c r="I31" t="s">
        <v>169</v>
      </c>
      <c r="J31" t="s">
        <v>127</v>
      </c>
      <c r="L31" t="s">
        <v>127</v>
      </c>
      <c r="N31">
        <v>1</v>
      </c>
    </row>
    <row r="32" spans="1:14" hidden="1" x14ac:dyDescent="0.25">
      <c r="A32">
        <v>2022</v>
      </c>
      <c r="B32" t="str">
        <f t="shared" si="0"/>
        <v>AustriaWindstorm</v>
      </c>
      <c r="C32" t="s">
        <v>67</v>
      </c>
      <c r="D32" t="s">
        <v>162</v>
      </c>
      <c r="E32" t="s">
        <v>5</v>
      </c>
      <c r="F32" t="s">
        <v>4</v>
      </c>
      <c r="G32" s="30">
        <v>0.79898471330580978</v>
      </c>
      <c r="H32" s="30">
        <v>0.54290345931338835</v>
      </c>
      <c r="I32" t="s">
        <v>169</v>
      </c>
      <c r="J32" t="s">
        <v>119</v>
      </c>
      <c r="L32" t="s">
        <v>127</v>
      </c>
      <c r="N32">
        <v>1</v>
      </c>
    </row>
    <row r="33" spans="1:14" hidden="1" x14ac:dyDescent="0.25">
      <c r="A33">
        <v>2022</v>
      </c>
      <c r="B33" t="str">
        <f t="shared" si="0"/>
        <v>BelgiumWindstorm</v>
      </c>
      <c r="C33" t="s">
        <v>67</v>
      </c>
      <c r="D33" t="s">
        <v>162</v>
      </c>
      <c r="E33" t="s">
        <v>8</v>
      </c>
      <c r="F33" t="s">
        <v>7</v>
      </c>
      <c r="G33" s="30">
        <v>0.83552434761236216</v>
      </c>
      <c r="H33" s="30">
        <v>0.6264743795161487</v>
      </c>
      <c r="I33" t="s">
        <v>169</v>
      </c>
      <c r="J33" t="s">
        <v>127</v>
      </c>
      <c r="K33" s="30">
        <v>0.9</v>
      </c>
      <c r="L33" t="s">
        <v>127</v>
      </c>
      <c r="N33">
        <v>1</v>
      </c>
    </row>
    <row r="34" spans="1:14" hidden="1" x14ac:dyDescent="0.25">
      <c r="A34">
        <v>2022</v>
      </c>
      <c r="B34" t="str">
        <f t="shared" si="0"/>
        <v>BulgariaWindstorm</v>
      </c>
      <c r="C34" t="s">
        <v>67</v>
      </c>
      <c r="D34" t="s">
        <v>162</v>
      </c>
      <c r="E34" t="s">
        <v>10</v>
      </c>
      <c r="F34" t="s">
        <v>9</v>
      </c>
      <c r="G34" s="30">
        <v>0.10292163793371413</v>
      </c>
      <c r="H34" s="30">
        <v>0.21251878225902371</v>
      </c>
      <c r="I34" t="s">
        <v>164</v>
      </c>
      <c r="J34" t="s">
        <v>166</v>
      </c>
      <c r="L34" t="s">
        <v>198</v>
      </c>
      <c r="N34">
        <v>4</v>
      </c>
    </row>
    <row r="35" spans="1:14" hidden="1" x14ac:dyDescent="0.25">
      <c r="A35">
        <v>2022</v>
      </c>
      <c r="B35" t="str">
        <f t="shared" si="0"/>
        <v>CyprusWindstorm</v>
      </c>
      <c r="C35" t="s">
        <v>67</v>
      </c>
      <c r="D35" t="s">
        <v>162</v>
      </c>
      <c r="E35" t="s">
        <v>14</v>
      </c>
      <c r="F35" t="s">
        <v>13</v>
      </c>
      <c r="G35" s="30">
        <v>0.35815180369542177</v>
      </c>
      <c r="H35" s="30">
        <v>0.4789346848552955</v>
      </c>
      <c r="I35" t="s">
        <v>164</v>
      </c>
      <c r="J35" t="s">
        <v>134</v>
      </c>
      <c r="K35" s="30">
        <v>0.3</v>
      </c>
      <c r="L35" t="s">
        <v>127</v>
      </c>
      <c r="N35">
        <v>2</v>
      </c>
    </row>
    <row r="36" spans="1:14" hidden="1" x14ac:dyDescent="0.25">
      <c r="A36">
        <v>2022</v>
      </c>
      <c r="B36" t="str">
        <f t="shared" si="0"/>
        <v>Czech RepublicWindstorm</v>
      </c>
      <c r="C36" t="s">
        <v>67</v>
      </c>
      <c r="D36" t="s">
        <v>162</v>
      </c>
      <c r="E36" t="s">
        <v>16</v>
      </c>
      <c r="F36" t="s">
        <v>15</v>
      </c>
      <c r="G36" s="30">
        <v>1.0649210970280014</v>
      </c>
      <c r="H36" s="30">
        <v>2.5120944830550997</v>
      </c>
      <c r="I36" t="s">
        <v>126</v>
      </c>
      <c r="J36" t="s">
        <v>119</v>
      </c>
      <c r="L36" t="s">
        <v>127</v>
      </c>
      <c r="N36">
        <v>1</v>
      </c>
    </row>
    <row r="37" spans="1:14" x14ac:dyDescent="0.25">
      <c r="A37">
        <v>2022</v>
      </c>
      <c r="B37" t="str">
        <f t="shared" si="0"/>
        <v>GermanyWindstorm</v>
      </c>
      <c r="C37" t="s">
        <v>67</v>
      </c>
      <c r="D37" t="s">
        <v>162</v>
      </c>
      <c r="E37" t="s">
        <v>26</v>
      </c>
      <c r="F37" t="s">
        <v>25</v>
      </c>
      <c r="G37" s="30">
        <v>1.0090742088621367</v>
      </c>
      <c r="H37" s="30">
        <v>0.64528259358196305</v>
      </c>
      <c r="I37" t="s">
        <v>126</v>
      </c>
      <c r="J37" t="s">
        <v>127</v>
      </c>
      <c r="K37" s="30">
        <v>0.9</v>
      </c>
      <c r="L37" t="s">
        <v>127</v>
      </c>
      <c r="N37">
        <v>1</v>
      </c>
    </row>
    <row r="38" spans="1:14" hidden="1" x14ac:dyDescent="0.25">
      <c r="A38">
        <v>2022</v>
      </c>
      <c r="B38" t="str">
        <f t="shared" si="0"/>
        <v>DenmarkWindstorm</v>
      </c>
      <c r="C38" t="s">
        <v>67</v>
      </c>
      <c r="D38" t="s">
        <v>162</v>
      </c>
      <c r="E38" t="s">
        <v>18</v>
      </c>
      <c r="F38" t="s">
        <v>17</v>
      </c>
      <c r="G38" s="30">
        <v>0.87656152572947177</v>
      </c>
      <c r="H38" s="30">
        <v>0.65312858914214067</v>
      </c>
      <c r="I38" t="s">
        <v>169</v>
      </c>
      <c r="J38" t="s">
        <v>127</v>
      </c>
      <c r="L38" t="s">
        <v>127</v>
      </c>
      <c r="M38" t="s">
        <v>182</v>
      </c>
      <c r="N38">
        <v>1</v>
      </c>
    </row>
    <row r="39" spans="1:14" hidden="1" x14ac:dyDescent="0.25">
      <c r="A39">
        <v>2022</v>
      </c>
      <c r="B39" t="str">
        <f t="shared" si="0"/>
        <v>EstoniaWindstorm</v>
      </c>
      <c r="C39" t="s">
        <v>67</v>
      </c>
      <c r="D39" t="s">
        <v>162</v>
      </c>
      <c r="E39" t="s">
        <v>20</v>
      </c>
      <c r="F39" t="s">
        <v>19</v>
      </c>
      <c r="G39" s="30">
        <v>0.99345147556187274</v>
      </c>
      <c r="H39" s="30">
        <v>0.72229885134913085</v>
      </c>
      <c r="I39" t="s">
        <v>169</v>
      </c>
      <c r="J39" t="s">
        <v>166</v>
      </c>
      <c r="K39" s="30">
        <v>0.7</v>
      </c>
      <c r="L39" t="s">
        <v>127</v>
      </c>
      <c r="N39">
        <v>1</v>
      </c>
    </row>
    <row r="40" spans="1:14" hidden="1" x14ac:dyDescent="0.25">
      <c r="A40">
        <v>2022</v>
      </c>
      <c r="B40" t="str">
        <f t="shared" si="0"/>
        <v>GreeceWindstorm</v>
      </c>
      <c r="C40" t="s">
        <v>67</v>
      </c>
      <c r="D40" t="s">
        <v>162</v>
      </c>
      <c r="E40" t="s">
        <v>171</v>
      </c>
      <c r="F40" t="s">
        <v>27</v>
      </c>
      <c r="G40" s="30">
        <v>9.0316275042984423E-2</v>
      </c>
      <c r="H40" s="30">
        <v>5.2170692212631299E-2</v>
      </c>
      <c r="I40" t="s">
        <v>163</v>
      </c>
      <c r="J40" t="s">
        <v>125</v>
      </c>
      <c r="K40" s="30">
        <v>0.15</v>
      </c>
      <c r="L40" t="s">
        <v>198</v>
      </c>
      <c r="N40">
        <v>4</v>
      </c>
    </row>
    <row r="41" spans="1:14" hidden="1" x14ac:dyDescent="0.25">
      <c r="A41">
        <v>2022</v>
      </c>
      <c r="B41" t="str">
        <f t="shared" si="0"/>
        <v>SpainWindstorm</v>
      </c>
      <c r="C41" t="s">
        <v>67</v>
      </c>
      <c r="D41" t="s">
        <v>162</v>
      </c>
      <c r="E41" t="s">
        <v>62</v>
      </c>
      <c r="F41" t="s">
        <v>61</v>
      </c>
      <c r="G41" s="30">
        <v>0.67989018304880555</v>
      </c>
      <c r="H41" s="30">
        <v>0.47345260571192838</v>
      </c>
      <c r="I41" t="s">
        <v>169</v>
      </c>
      <c r="J41" t="s">
        <v>134</v>
      </c>
      <c r="L41" t="s">
        <v>127</v>
      </c>
      <c r="N41">
        <v>2</v>
      </c>
    </row>
    <row r="42" spans="1:14" hidden="1" x14ac:dyDescent="0.25">
      <c r="A42">
        <v>2022</v>
      </c>
      <c r="B42" t="str">
        <f t="shared" si="0"/>
        <v>FinlandWindstorm</v>
      </c>
      <c r="C42" t="s">
        <v>67</v>
      </c>
      <c r="D42" t="s">
        <v>162</v>
      </c>
      <c r="E42" t="s">
        <v>22</v>
      </c>
      <c r="F42" t="s">
        <v>21</v>
      </c>
      <c r="G42" s="30">
        <v>2.4048013898043288</v>
      </c>
      <c r="H42" s="30">
        <v>1.1975093736105111</v>
      </c>
      <c r="I42" t="s">
        <v>169</v>
      </c>
      <c r="J42" t="s">
        <v>127</v>
      </c>
      <c r="K42" s="30">
        <v>0.9</v>
      </c>
      <c r="L42" t="s">
        <v>127</v>
      </c>
      <c r="N42">
        <v>1</v>
      </c>
    </row>
    <row r="43" spans="1:14" hidden="1" x14ac:dyDescent="0.25">
      <c r="A43">
        <v>2022</v>
      </c>
      <c r="B43" t="str">
        <f t="shared" si="0"/>
        <v>FranceWindstorm</v>
      </c>
      <c r="C43" t="s">
        <v>67</v>
      </c>
      <c r="D43" t="s">
        <v>162</v>
      </c>
      <c r="E43" t="s">
        <v>24</v>
      </c>
      <c r="F43" t="s">
        <v>23</v>
      </c>
      <c r="G43" s="30">
        <v>0.74019811544520264</v>
      </c>
      <c r="H43" s="30">
        <v>0.5127023508853622</v>
      </c>
      <c r="I43" t="s">
        <v>169</v>
      </c>
      <c r="J43" t="s">
        <v>127</v>
      </c>
      <c r="L43" t="s">
        <v>127</v>
      </c>
      <c r="M43" t="s">
        <v>172</v>
      </c>
      <c r="N43">
        <v>1</v>
      </c>
    </row>
    <row r="44" spans="1:14" hidden="1" x14ac:dyDescent="0.25">
      <c r="A44">
        <v>2022</v>
      </c>
      <c r="B44" t="str">
        <f t="shared" si="0"/>
        <v>CroatiaWindstorm</v>
      </c>
      <c r="C44" t="s">
        <v>67</v>
      </c>
      <c r="D44" t="s">
        <v>162</v>
      </c>
      <c r="E44" t="s">
        <v>12</v>
      </c>
      <c r="F44" t="s">
        <v>11</v>
      </c>
      <c r="G44" s="30">
        <v>0.35619322649719859</v>
      </c>
      <c r="H44" s="30">
        <v>0.30688374324883483</v>
      </c>
      <c r="I44" t="s">
        <v>130</v>
      </c>
      <c r="J44" t="s">
        <v>125</v>
      </c>
      <c r="L44" t="s">
        <v>131</v>
      </c>
      <c r="N44">
        <v>3</v>
      </c>
    </row>
    <row r="45" spans="1:14" hidden="1" x14ac:dyDescent="0.25">
      <c r="A45">
        <v>2022</v>
      </c>
      <c r="B45" t="str">
        <f t="shared" si="0"/>
        <v>HungaryWindstorm</v>
      </c>
      <c r="C45" t="s">
        <v>67</v>
      </c>
      <c r="D45" t="s">
        <v>162</v>
      </c>
      <c r="E45" t="s">
        <v>30</v>
      </c>
      <c r="F45" t="s">
        <v>29</v>
      </c>
      <c r="G45" s="30">
        <v>0.42256288268341069</v>
      </c>
      <c r="H45" s="30">
        <v>0.4671869651445536</v>
      </c>
      <c r="I45" t="s">
        <v>126</v>
      </c>
      <c r="J45" t="s">
        <v>166</v>
      </c>
      <c r="K45" s="30">
        <v>0.75</v>
      </c>
      <c r="L45" t="s">
        <v>134</v>
      </c>
      <c r="N45">
        <v>2</v>
      </c>
    </row>
    <row r="46" spans="1:14" hidden="1" x14ac:dyDescent="0.25">
      <c r="A46">
        <v>2022</v>
      </c>
      <c r="B46" t="str">
        <f t="shared" si="0"/>
        <v>IrelandWindstorm</v>
      </c>
      <c r="C46" t="s">
        <v>67</v>
      </c>
      <c r="D46" t="s">
        <v>162</v>
      </c>
      <c r="E46" t="s">
        <v>34</v>
      </c>
      <c r="F46" t="s">
        <v>33</v>
      </c>
      <c r="G46" s="30">
        <v>0.56484720540214994</v>
      </c>
      <c r="H46" s="30">
        <v>0.49075683607020937</v>
      </c>
      <c r="I46" t="s">
        <v>169</v>
      </c>
      <c r="J46" t="s">
        <v>119</v>
      </c>
      <c r="L46" t="s">
        <v>127</v>
      </c>
      <c r="N46">
        <v>1</v>
      </c>
    </row>
    <row r="47" spans="1:14" hidden="1" x14ac:dyDescent="0.25">
      <c r="A47">
        <v>2022</v>
      </c>
      <c r="B47" t="str">
        <f t="shared" si="0"/>
        <v>ItalyWindstorm</v>
      </c>
      <c r="C47" t="s">
        <v>67</v>
      </c>
      <c r="D47" t="s">
        <v>162</v>
      </c>
      <c r="E47" t="s">
        <v>36</v>
      </c>
      <c r="F47" t="s">
        <v>35</v>
      </c>
      <c r="G47" s="30">
        <v>0.66077429964507517</v>
      </c>
      <c r="H47" s="30">
        <v>0.31038611579492426</v>
      </c>
      <c r="I47" t="s">
        <v>163</v>
      </c>
      <c r="J47" t="s">
        <v>119</v>
      </c>
      <c r="L47" t="s">
        <v>131</v>
      </c>
      <c r="N47">
        <v>3</v>
      </c>
    </row>
    <row r="48" spans="1:14" hidden="1" x14ac:dyDescent="0.25">
      <c r="A48">
        <v>2022</v>
      </c>
      <c r="B48" t="str">
        <f t="shared" si="0"/>
        <v>LithuaniaWindstorm</v>
      </c>
      <c r="C48" t="s">
        <v>67</v>
      </c>
      <c r="D48" t="s">
        <v>162</v>
      </c>
      <c r="E48" t="s">
        <v>42</v>
      </c>
      <c r="F48" t="s">
        <v>41</v>
      </c>
      <c r="G48" s="30">
        <v>0.39815965197667791</v>
      </c>
      <c r="H48" s="30">
        <v>0.47370474945280372</v>
      </c>
      <c r="I48" t="s">
        <v>164</v>
      </c>
      <c r="J48" t="s">
        <v>119</v>
      </c>
      <c r="L48" t="s">
        <v>131</v>
      </c>
      <c r="N48">
        <v>3</v>
      </c>
    </row>
    <row r="49" spans="1:14" hidden="1" x14ac:dyDescent="0.25">
      <c r="A49">
        <v>2022</v>
      </c>
      <c r="B49" t="str">
        <f t="shared" si="0"/>
        <v>LuxembourgWindstorm</v>
      </c>
      <c r="C49" t="s">
        <v>67</v>
      </c>
      <c r="D49" t="s">
        <v>162</v>
      </c>
      <c r="E49" t="s">
        <v>44</v>
      </c>
      <c r="F49" t="s">
        <v>43</v>
      </c>
      <c r="G49" s="30">
        <v>1.1907803205054852</v>
      </c>
      <c r="H49" s="30">
        <v>0.61414196901054618</v>
      </c>
      <c r="I49" t="s">
        <v>169</v>
      </c>
      <c r="J49" t="s">
        <v>127</v>
      </c>
      <c r="L49" t="s">
        <v>127</v>
      </c>
      <c r="N49">
        <v>1</v>
      </c>
    </row>
    <row r="50" spans="1:14" hidden="1" x14ac:dyDescent="0.25">
      <c r="A50">
        <v>2022</v>
      </c>
      <c r="B50" t="str">
        <f t="shared" si="0"/>
        <v>LatviaWindstorm</v>
      </c>
      <c r="C50" t="s">
        <v>67</v>
      </c>
      <c r="D50" t="s">
        <v>162</v>
      </c>
      <c r="E50" t="s">
        <v>38</v>
      </c>
      <c r="F50" t="s">
        <v>37</v>
      </c>
      <c r="G50" s="30">
        <v>0.50529050334526526</v>
      </c>
      <c r="H50" s="30">
        <v>0.29291148250619692</v>
      </c>
      <c r="I50" t="s">
        <v>164</v>
      </c>
      <c r="J50" t="s">
        <v>119</v>
      </c>
      <c r="L50" t="s">
        <v>127</v>
      </c>
      <c r="N50">
        <v>2</v>
      </c>
    </row>
    <row r="51" spans="1:14" hidden="1" x14ac:dyDescent="0.25">
      <c r="A51">
        <v>2022</v>
      </c>
      <c r="B51" t="str">
        <f t="shared" si="0"/>
        <v>MaltaWindstorm</v>
      </c>
      <c r="C51" t="s">
        <v>67</v>
      </c>
      <c r="D51" t="s">
        <v>162</v>
      </c>
      <c r="E51" t="s">
        <v>46</v>
      </c>
      <c r="F51" t="s">
        <v>45</v>
      </c>
      <c r="G51" s="30">
        <v>0.19578886770838988</v>
      </c>
      <c r="H51" s="30">
        <v>0.24326945297723665</v>
      </c>
      <c r="I51" t="s">
        <v>163</v>
      </c>
      <c r="J51" t="s">
        <v>119</v>
      </c>
      <c r="L51" t="s">
        <v>198</v>
      </c>
      <c r="N51">
        <v>4</v>
      </c>
    </row>
    <row r="52" spans="1:14" hidden="1" x14ac:dyDescent="0.25">
      <c r="A52">
        <v>2022</v>
      </c>
      <c r="B52" t="str">
        <f t="shared" si="0"/>
        <v>NetherlandsWindstorm</v>
      </c>
      <c r="C52" t="s">
        <v>67</v>
      </c>
      <c r="D52" t="s">
        <v>162</v>
      </c>
      <c r="E52" t="s">
        <v>48</v>
      </c>
      <c r="F52" t="s">
        <v>47</v>
      </c>
      <c r="G52" s="30">
        <v>0.56217920876140193</v>
      </c>
      <c r="H52" s="30">
        <v>0.50845408284134519</v>
      </c>
      <c r="I52" t="s">
        <v>169</v>
      </c>
      <c r="J52" t="s">
        <v>127</v>
      </c>
      <c r="L52" t="s">
        <v>127</v>
      </c>
      <c r="N52">
        <v>1</v>
      </c>
    </row>
    <row r="53" spans="1:14" hidden="1" x14ac:dyDescent="0.25">
      <c r="A53">
        <v>2022</v>
      </c>
      <c r="B53" t="str">
        <f t="shared" si="0"/>
        <v>PolandWindstorm</v>
      </c>
      <c r="C53" t="s">
        <v>67</v>
      </c>
      <c r="D53" t="s">
        <v>162</v>
      </c>
      <c r="E53" t="s">
        <v>52</v>
      </c>
      <c r="F53" t="s">
        <v>51</v>
      </c>
      <c r="G53" s="30">
        <v>1.0828912284623242</v>
      </c>
      <c r="H53" s="30">
        <v>1.1348717671504014</v>
      </c>
      <c r="I53" t="s">
        <v>164</v>
      </c>
      <c r="J53" t="s">
        <v>134</v>
      </c>
      <c r="L53" t="s">
        <v>127</v>
      </c>
      <c r="N53">
        <v>1</v>
      </c>
    </row>
    <row r="54" spans="1:14" hidden="1" x14ac:dyDescent="0.25">
      <c r="A54">
        <v>2022</v>
      </c>
      <c r="B54" t="str">
        <f t="shared" si="0"/>
        <v>PortugalWindstorm</v>
      </c>
      <c r="C54" t="s">
        <v>67</v>
      </c>
      <c r="D54" t="s">
        <v>162</v>
      </c>
      <c r="E54" t="s">
        <v>54</v>
      </c>
      <c r="F54" t="s">
        <v>53</v>
      </c>
      <c r="G54" s="30">
        <v>0.42832089298879161</v>
      </c>
      <c r="H54" s="30">
        <v>0.34206925891594792</v>
      </c>
      <c r="I54" t="s">
        <v>164</v>
      </c>
      <c r="J54" t="s">
        <v>119</v>
      </c>
      <c r="L54" t="s">
        <v>127</v>
      </c>
      <c r="N54">
        <v>1</v>
      </c>
    </row>
    <row r="55" spans="1:14" hidden="1" x14ac:dyDescent="0.25">
      <c r="A55">
        <v>2022</v>
      </c>
      <c r="B55" t="str">
        <f t="shared" si="0"/>
        <v>RomaniaWindstorm</v>
      </c>
      <c r="C55" t="s">
        <v>67</v>
      </c>
      <c r="D55" t="s">
        <v>162</v>
      </c>
      <c r="E55" t="s">
        <v>56</v>
      </c>
      <c r="F55" t="s">
        <v>55</v>
      </c>
      <c r="G55" s="30">
        <v>0.20704381346388384</v>
      </c>
      <c r="H55" s="30">
        <v>0.11768211623327492</v>
      </c>
      <c r="I55" t="s">
        <v>164</v>
      </c>
      <c r="J55" t="s">
        <v>125</v>
      </c>
      <c r="L55" t="s">
        <v>198</v>
      </c>
      <c r="N55">
        <v>4</v>
      </c>
    </row>
    <row r="56" spans="1:14" hidden="1" x14ac:dyDescent="0.25">
      <c r="A56">
        <v>2022</v>
      </c>
      <c r="B56" t="str">
        <f t="shared" si="0"/>
        <v>SwedenWindstorm</v>
      </c>
      <c r="C56" t="s">
        <v>67</v>
      </c>
      <c r="D56" t="s">
        <v>162</v>
      </c>
      <c r="E56" t="s">
        <v>64</v>
      </c>
      <c r="F56" t="s">
        <v>63</v>
      </c>
      <c r="G56" s="30">
        <v>0.61466340354168814</v>
      </c>
      <c r="H56" s="30">
        <v>0.32494171987276121</v>
      </c>
      <c r="I56" t="s">
        <v>169</v>
      </c>
      <c r="J56" t="s">
        <v>166</v>
      </c>
      <c r="K56" s="30" t="e">
        <v>#N/A</v>
      </c>
      <c r="L56" t="s">
        <v>127</v>
      </c>
      <c r="N56">
        <v>1</v>
      </c>
    </row>
    <row r="57" spans="1:14" hidden="1" x14ac:dyDescent="0.25">
      <c r="A57">
        <v>2022</v>
      </c>
      <c r="B57" t="str">
        <f t="shared" si="0"/>
        <v>SloveniaWindstorm</v>
      </c>
      <c r="C57" t="s">
        <v>67</v>
      </c>
      <c r="D57" t="s">
        <v>162</v>
      </c>
      <c r="E57" t="s">
        <v>60</v>
      </c>
      <c r="F57" t="s">
        <v>59</v>
      </c>
      <c r="G57" s="30">
        <v>1.7726120524942761</v>
      </c>
      <c r="H57" s="30">
        <v>0.76338603486430845</v>
      </c>
      <c r="I57" t="s">
        <v>164</v>
      </c>
      <c r="J57" t="s">
        <v>119</v>
      </c>
      <c r="K57" s="30">
        <v>0.85</v>
      </c>
      <c r="L57" t="s">
        <v>127</v>
      </c>
      <c r="M57" t="s">
        <v>219</v>
      </c>
      <c r="N57">
        <v>1</v>
      </c>
    </row>
    <row r="58" spans="1:14" hidden="1" x14ac:dyDescent="0.25">
      <c r="A58">
        <v>2022</v>
      </c>
      <c r="B58" t="str">
        <f t="shared" si="0"/>
        <v>SlovakiaWindstorm</v>
      </c>
      <c r="C58" t="s">
        <v>67</v>
      </c>
      <c r="D58" t="s">
        <v>162</v>
      </c>
      <c r="E58" t="s">
        <v>58</v>
      </c>
      <c r="F58" t="s">
        <v>57</v>
      </c>
      <c r="G58" s="30">
        <v>0.88266558736395162</v>
      </c>
      <c r="H58" s="30">
        <v>0.84161552568436626</v>
      </c>
      <c r="I58" t="s">
        <v>130</v>
      </c>
      <c r="J58" t="s">
        <v>131</v>
      </c>
      <c r="L58" t="s">
        <v>131</v>
      </c>
      <c r="N58">
        <v>3</v>
      </c>
    </row>
    <row r="59" spans="1:14" hidden="1" x14ac:dyDescent="0.25">
      <c r="A59">
        <v>2022</v>
      </c>
      <c r="B59" t="str">
        <f t="shared" si="0"/>
        <v>IcelandWindstorm</v>
      </c>
      <c r="C59" t="s">
        <v>67</v>
      </c>
      <c r="D59" t="s">
        <v>162</v>
      </c>
      <c r="E59" t="s">
        <v>32</v>
      </c>
      <c r="F59" t="s">
        <v>31</v>
      </c>
      <c r="G59" s="30">
        <v>0.51312428647424302</v>
      </c>
      <c r="H59" s="30">
        <v>0.47768585091356908</v>
      </c>
      <c r="I59" t="s">
        <v>126</v>
      </c>
      <c r="J59" t="s">
        <v>127</v>
      </c>
      <c r="L59" t="s">
        <v>127</v>
      </c>
      <c r="N59">
        <v>2</v>
      </c>
    </row>
    <row r="60" spans="1:14" hidden="1" x14ac:dyDescent="0.25">
      <c r="A60">
        <v>2022</v>
      </c>
      <c r="B60" t="str">
        <f t="shared" si="0"/>
        <v>LiechtensteinWindstorm</v>
      </c>
      <c r="C60" t="s">
        <v>67</v>
      </c>
      <c r="D60" t="s">
        <v>162</v>
      </c>
      <c r="E60" t="s">
        <v>40</v>
      </c>
      <c r="F60" t="s">
        <v>39</v>
      </c>
      <c r="G60" s="30">
        <v>5.1773337313759833E-2</v>
      </c>
      <c r="H60" s="30">
        <v>7.523588846363595E-2</v>
      </c>
      <c r="I60" t="s">
        <v>164</v>
      </c>
      <c r="J60" t="s">
        <v>127</v>
      </c>
      <c r="L60" t="s">
        <v>127</v>
      </c>
      <c r="N60">
        <v>1</v>
      </c>
    </row>
    <row r="61" spans="1:14" hidden="1" x14ac:dyDescent="0.25">
      <c r="A61">
        <v>2022</v>
      </c>
      <c r="B61" t="str">
        <f t="shared" si="0"/>
        <v>NorwayWindstorm</v>
      </c>
      <c r="C61" t="s">
        <v>67</v>
      </c>
      <c r="D61" t="s">
        <v>162</v>
      </c>
      <c r="E61" t="s">
        <v>50</v>
      </c>
      <c r="F61" t="s">
        <v>49</v>
      </c>
      <c r="G61" s="30">
        <v>1.6272015822716903</v>
      </c>
      <c r="H61" s="30">
        <v>0.90410708749976065</v>
      </c>
      <c r="I61" t="s">
        <v>169</v>
      </c>
      <c r="J61" t="s">
        <v>127</v>
      </c>
      <c r="L61" t="s">
        <v>127</v>
      </c>
      <c r="N61">
        <v>1</v>
      </c>
    </row>
    <row r="62" spans="1:14" hidden="1" x14ac:dyDescent="0.25">
      <c r="A62">
        <v>2022</v>
      </c>
      <c r="B62" t="str">
        <f t="shared" si="0"/>
        <v>AustriaFlood*</v>
      </c>
      <c r="C62" t="s">
        <v>176</v>
      </c>
      <c r="D62" t="s">
        <v>162</v>
      </c>
      <c r="E62" t="s">
        <v>5</v>
      </c>
      <c r="F62" t="s">
        <v>4</v>
      </c>
      <c r="G62" s="30">
        <v>0.70208164717796395</v>
      </c>
      <c r="H62" s="30">
        <v>0.47705863281951089</v>
      </c>
      <c r="I62" t="s">
        <v>163</v>
      </c>
      <c r="J62" t="s">
        <v>119</v>
      </c>
      <c r="L62" t="s">
        <v>134</v>
      </c>
      <c r="N62">
        <v>2</v>
      </c>
    </row>
    <row r="63" spans="1:14" hidden="1" x14ac:dyDescent="0.25">
      <c r="A63">
        <v>2022</v>
      </c>
      <c r="B63" t="str">
        <f t="shared" si="0"/>
        <v>BelgiumFlood*</v>
      </c>
      <c r="C63" t="s">
        <v>176</v>
      </c>
      <c r="D63" t="s">
        <v>162</v>
      </c>
      <c r="E63" t="s">
        <v>8</v>
      </c>
      <c r="F63" t="s">
        <v>7</v>
      </c>
      <c r="G63" s="30">
        <v>0.78453424287731066</v>
      </c>
      <c r="H63" s="30">
        <v>0.58824210739069882</v>
      </c>
      <c r="I63" t="s">
        <v>169</v>
      </c>
      <c r="J63" t="s">
        <v>127</v>
      </c>
      <c r="K63" s="30">
        <v>0.9</v>
      </c>
      <c r="L63" t="s">
        <v>127</v>
      </c>
      <c r="N63">
        <v>1</v>
      </c>
    </row>
    <row r="64" spans="1:14" hidden="1" x14ac:dyDescent="0.25">
      <c r="A64">
        <v>2022</v>
      </c>
      <c r="B64" t="str">
        <f t="shared" si="0"/>
        <v>BulgariaFlood*</v>
      </c>
      <c r="C64" t="s">
        <v>176</v>
      </c>
      <c r="D64" t="s">
        <v>162</v>
      </c>
      <c r="E64" t="s">
        <v>10</v>
      </c>
      <c r="F64" t="s">
        <v>9</v>
      </c>
      <c r="G64" s="30">
        <v>0.14695452238083254</v>
      </c>
      <c r="H64" s="30">
        <v>0.30344052786980319</v>
      </c>
      <c r="I64" t="s">
        <v>163</v>
      </c>
      <c r="J64" t="s">
        <v>166</v>
      </c>
      <c r="L64" t="s">
        <v>131</v>
      </c>
      <c r="N64">
        <v>3</v>
      </c>
    </row>
    <row r="65" spans="1:14" hidden="1" x14ac:dyDescent="0.25">
      <c r="A65">
        <v>2022</v>
      </c>
      <c r="B65" t="str">
        <f t="shared" si="0"/>
        <v>CyprusFlood*</v>
      </c>
      <c r="C65" t="s">
        <v>176</v>
      </c>
      <c r="D65" t="s">
        <v>162</v>
      </c>
      <c r="E65" t="s">
        <v>14</v>
      </c>
      <c r="F65" t="s">
        <v>13</v>
      </c>
      <c r="G65" s="30">
        <v>0.28492302312559092</v>
      </c>
      <c r="H65" s="30">
        <v>0.38101027799016873</v>
      </c>
      <c r="I65" t="s">
        <v>164</v>
      </c>
      <c r="J65" t="s">
        <v>134</v>
      </c>
      <c r="K65" s="30">
        <v>0.3</v>
      </c>
      <c r="L65" t="s">
        <v>131</v>
      </c>
      <c r="N65">
        <v>3</v>
      </c>
    </row>
    <row r="66" spans="1:14" hidden="1" x14ac:dyDescent="0.25">
      <c r="A66">
        <v>2022</v>
      </c>
      <c r="B66" t="str">
        <f t="shared" ref="B66:B129" si="1">CONCATENATE(F66,C66)</f>
        <v>Czech RepublicFlood*</v>
      </c>
      <c r="C66" t="s">
        <v>176</v>
      </c>
      <c r="D66" t="s">
        <v>162</v>
      </c>
      <c r="E66" t="s">
        <v>16</v>
      </c>
      <c r="F66" t="s">
        <v>15</v>
      </c>
      <c r="G66" s="30">
        <v>0.91055828296965091</v>
      </c>
      <c r="H66" s="30">
        <v>2.1479604879008591</v>
      </c>
      <c r="I66" t="s">
        <v>126</v>
      </c>
      <c r="J66" t="s">
        <v>119</v>
      </c>
      <c r="L66" t="s">
        <v>127</v>
      </c>
      <c r="N66">
        <v>1</v>
      </c>
    </row>
    <row r="67" spans="1:14" x14ac:dyDescent="0.25">
      <c r="A67">
        <v>2022</v>
      </c>
      <c r="B67" t="str">
        <f t="shared" si="1"/>
        <v>GermanyFlood*</v>
      </c>
      <c r="C67" t="s">
        <v>176</v>
      </c>
      <c r="D67" t="s">
        <v>162</v>
      </c>
      <c r="E67" t="s">
        <v>26</v>
      </c>
      <c r="F67" t="s">
        <v>25</v>
      </c>
      <c r="G67" s="30">
        <v>0.59523383009195696</v>
      </c>
      <c r="H67" s="30">
        <v>0.38064002260307478</v>
      </c>
      <c r="I67" t="s">
        <v>133</v>
      </c>
      <c r="J67" t="s">
        <v>131</v>
      </c>
      <c r="K67" s="30">
        <v>0.43</v>
      </c>
      <c r="L67" t="s">
        <v>131</v>
      </c>
      <c r="N67">
        <v>3</v>
      </c>
    </row>
    <row r="68" spans="1:14" hidden="1" x14ac:dyDescent="0.25">
      <c r="A68">
        <v>2022</v>
      </c>
      <c r="B68" t="str">
        <f t="shared" si="1"/>
        <v>DenmarkFlood*</v>
      </c>
      <c r="C68" t="s">
        <v>176</v>
      </c>
      <c r="D68" t="s">
        <v>162</v>
      </c>
      <c r="E68" t="s">
        <v>18</v>
      </c>
      <c r="F68" t="s">
        <v>17</v>
      </c>
      <c r="G68" s="30">
        <v>0.29292745869333814</v>
      </c>
      <c r="H68" s="30">
        <v>0.21826111710545051</v>
      </c>
      <c r="I68" t="s">
        <v>169</v>
      </c>
      <c r="J68" t="s">
        <v>127</v>
      </c>
      <c r="L68" t="s">
        <v>127</v>
      </c>
      <c r="M68" t="s">
        <v>182</v>
      </c>
      <c r="N68">
        <v>1</v>
      </c>
    </row>
    <row r="69" spans="1:14" hidden="1" x14ac:dyDescent="0.25">
      <c r="A69">
        <v>2022</v>
      </c>
      <c r="B69" t="str">
        <f t="shared" si="1"/>
        <v>EstoniaFlood*</v>
      </c>
      <c r="C69" t="s">
        <v>176</v>
      </c>
      <c r="D69" t="s">
        <v>162</v>
      </c>
      <c r="E69" t="s">
        <v>20</v>
      </c>
      <c r="F69" t="s">
        <v>19</v>
      </c>
      <c r="G69" s="30">
        <v>0.46185751039636885</v>
      </c>
      <c r="H69" s="30">
        <v>0.33579813151678162</v>
      </c>
      <c r="I69" t="s">
        <v>169</v>
      </c>
      <c r="J69" t="s">
        <v>166</v>
      </c>
      <c r="K69" s="30">
        <v>0.7</v>
      </c>
      <c r="L69" t="s">
        <v>131</v>
      </c>
      <c r="N69">
        <v>3</v>
      </c>
    </row>
    <row r="70" spans="1:14" hidden="1" x14ac:dyDescent="0.25">
      <c r="A70">
        <v>2022</v>
      </c>
      <c r="B70" t="str">
        <f t="shared" si="1"/>
        <v>GreeceFlood*</v>
      </c>
      <c r="C70" t="s">
        <v>176</v>
      </c>
      <c r="D70" t="s">
        <v>162</v>
      </c>
      <c r="E70" t="s">
        <v>171</v>
      </c>
      <c r="F70" t="s">
        <v>27</v>
      </c>
      <c r="G70" s="30">
        <v>8.1895936761463201E-2</v>
      </c>
      <c r="H70" s="30">
        <v>4.7306730799227058E-2</v>
      </c>
      <c r="I70" t="s">
        <v>163</v>
      </c>
      <c r="J70" t="s">
        <v>125</v>
      </c>
      <c r="K70" s="30">
        <v>0.15</v>
      </c>
      <c r="L70" t="s">
        <v>198</v>
      </c>
      <c r="N70">
        <v>4</v>
      </c>
    </row>
    <row r="71" spans="1:14" hidden="1" x14ac:dyDescent="0.25">
      <c r="A71">
        <v>2022</v>
      </c>
      <c r="B71" t="str">
        <f t="shared" si="1"/>
        <v>SpainFlood*</v>
      </c>
      <c r="C71" t="s">
        <v>176</v>
      </c>
      <c r="D71" t="s">
        <v>162</v>
      </c>
      <c r="E71" t="s">
        <v>62</v>
      </c>
      <c r="F71" t="s">
        <v>61</v>
      </c>
      <c r="G71" s="30">
        <v>0.42760851431800428</v>
      </c>
      <c r="H71" s="30">
        <v>0.29777215552755326</v>
      </c>
      <c r="I71" t="s">
        <v>169</v>
      </c>
      <c r="J71" t="s">
        <v>134</v>
      </c>
      <c r="K71" s="30">
        <v>0.75</v>
      </c>
      <c r="L71" t="s">
        <v>127</v>
      </c>
      <c r="N71">
        <v>2</v>
      </c>
    </row>
    <row r="72" spans="1:14" hidden="1" x14ac:dyDescent="0.25">
      <c r="A72">
        <v>2022</v>
      </c>
      <c r="B72" t="str">
        <f t="shared" si="1"/>
        <v>FinlandFlood*</v>
      </c>
      <c r="C72" t="s">
        <v>176</v>
      </c>
      <c r="D72" t="s">
        <v>162</v>
      </c>
      <c r="E72" t="s">
        <v>22</v>
      </c>
      <c r="F72" t="s">
        <v>21</v>
      </c>
      <c r="G72" s="30">
        <v>1.2526499379951233</v>
      </c>
      <c r="H72" s="30">
        <v>0.62377710232604322</v>
      </c>
      <c r="I72" t="s">
        <v>164</v>
      </c>
      <c r="J72" t="s">
        <v>127</v>
      </c>
      <c r="K72" s="30">
        <v>0.9</v>
      </c>
      <c r="L72" t="s">
        <v>127</v>
      </c>
      <c r="N72">
        <v>2</v>
      </c>
    </row>
    <row r="73" spans="1:14" hidden="1" x14ac:dyDescent="0.25">
      <c r="A73">
        <v>2022</v>
      </c>
      <c r="B73" t="str">
        <f t="shared" si="1"/>
        <v>FranceFlood*</v>
      </c>
      <c r="C73" t="s">
        <v>176</v>
      </c>
      <c r="D73" t="s">
        <v>162</v>
      </c>
      <c r="E73" t="s">
        <v>24</v>
      </c>
      <c r="F73" t="s">
        <v>23</v>
      </c>
      <c r="G73" s="30">
        <v>0.73833611846706393</v>
      </c>
      <c r="H73" s="30">
        <v>0.51141262829878287</v>
      </c>
      <c r="I73" t="s">
        <v>169</v>
      </c>
      <c r="J73" t="s">
        <v>127</v>
      </c>
      <c r="K73" s="30">
        <v>1</v>
      </c>
      <c r="L73" t="s">
        <v>127</v>
      </c>
      <c r="N73">
        <v>1</v>
      </c>
    </row>
    <row r="74" spans="1:14" hidden="1" x14ac:dyDescent="0.25">
      <c r="A74">
        <v>2022</v>
      </c>
      <c r="B74" t="str">
        <f t="shared" si="1"/>
        <v>CroatiaFlood*</v>
      </c>
      <c r="C74" t="s">
        <v>176</v>
      </c>
      <c r="D74" t="s">
        <v>162</v>
      </c>
      <c r="E74" t="s">
        <v>12</v>
      </c>
      <c r="F74" t="s">
        <v>11</v>
      </c>
      <c r="G74" s="30">
        <v>0.21156502654193951</v>
      </c>
      <c r="H74" s="30">
        <v>0.18227709696843469</v>
      </c>
      <c r="I74" t="s">
        <v>133</v>
      </c>
      <c r="J74" t="s">
        <v>125</v>
      </c>
      <c r="K74" s="30" t="s">
        <v>173</v>
      </c>
      <c r="L74" t="s">
        <v>198</v>
      </c>
      <c r="N74">
        <v>4</v>
      </c>
    </row>
    <row r="75" spans="1:14" hidden="1" x14ac:dyDescent="0.25">
      <c r="A75">
        <v>2022</v>
      </c>
      <c r="B75" t="str">
        <f t="shared" si="1"/>
        <v>HungaryFlood*</v>
      </c>
      <c r="C75" t="s">
        <v>176</v>
      </c>
      <c r="D75" t="s">
        <v>162</v>
      </c>
      <c r="E75" t="s">
        <v>30</v>
      </c>
      <c r="F75" t="s">
        <v>29</v>
      </c>
      <c r="G75" s="30">
        <v>0.54370587410169535</v>
      </c>
      <c r="H75" s="30">
        <v>0.6011230698725305</v>
      </c>
      <c r="I75" t="s">
        <v>126</v>
      </c>
      <c r="J75" t="s">
        <v>166</v>
      </c>
      <c r="K75" s="30">
        <v>0.75</v>
      </c>
      <c r="L75" t="s">
        <v>134</v>
      </c>
      <c r="N75">
        <v>2</v>
      </c>
    </row>
    <row r="76" spans="1:14" hidden="1" x14ac:dyDescent="0.25">
      <c r="A76">
        <v>2022</v>
      </c>
      <c r="B76" t="str">
        <f t="shared" si="1"/>
        <v>IrelandFlood*</v>
      </c>
      <c r="C76" t="s">
        <v>176</v>
      </c>
      <c r="D76" t="s">
        <v>162</v>
      </c>
      <c r="E76" t="s">
        <v>34</v>
      </c>
      <c r="F76" t="s">
        <v>33</v>
      </c>
      <c r="G76" s="30">
        <v>0.53282812200505159</v>
      </c>
      <c r="H76" s="30">
        <v>0.46293765964241651</v>
      </c>
      <c r="I76" t="s">
        <v>169</v>
      </c>
      <c r="J76" t="s">
        <v>119</v>
      </c>
      <c r="K76" s="30" t="s">
        <v>126</v>
      </c>
      <c r="L76" t="s">
        <v>127</v>
      </c>
      <c r="N76">
        <v>1</v>
      </c>
    </row>
    <row r="77" spans="1:14" hidden="1" x14ac:dyDescent="0.25">
      <c r="A77">
        <v>2022</v>
      </c>
      <c r="B77" t="str">
        <f t="shared" si="1"/>
        <v>ItalyFlood*</v>
      </c>
      <c r="C77" t="s">
        <v>176</v>
      </c>
      <c r="D77" t="s">
        <v>162</v>
      </c>
      <c r="E77" t="s">
        <v>36</v>
      </c>
      <c r="F77" t="s">
        <v>35</v>
      </c>
      <c r="G77" s="30">
        <v>0.23052025494966136</v>
      </c>
      <c r="H77" s="30">
        <v>0.10828249007915895</v>
      </c>
      <c r="I77" t="s">
        <v>163</v>
      </c>
      <c r="J77" t="s">
        <v>119</v>
      </c>
      <c r="K77" s="30">
        <v>0.05</v>
      </c>
      <c r="L77" t="s">
        <v>198</v>
      </c>
      <c r="N77">
        <v>4</v>
      </c>
    </row>
    <row r="78" spans="1:14" hidden="1" x14ac:dyDescent="0.25">
      <c r="A78">
        <v>2022</v>
      </c>
      <c r="B78" t="str">
        <f t="shared" si="1"/>
        <v>LithuaniaFlood*</v>
      </c>
      <c r="C78" t="s">
        <v>176</v>
      </c>
      <c r="D78" t="s">
        <v>162</v>
      </c>
      <c r="E78" t="s">
        <v>42</v>
      </c>
      <c r="F78" t="s">
        <v>41</v>
      </c>
      <c r="G78" s="30">
        <v>0.3324077956805836</v>
      </c>
      <c r="H78" s="30">
        <v>0.39547741913902662</v>
      </c>
      <c r="I78" t="s">
        <v>164</v>
      </c>
      <c r="J78" t="s">
        <v>119</v>
      </c>
      <c r="L78" t="s">
        <v>131</v>
      </c>
      <c r="N78">
        <v>3</v>
      </c>
    </row>
    <row r="79" spans="1:14" hidden="1" x14ac:dyDescent="0.25">
      <c r="A79">
        <v>2022</v>
      </c>
      <c r="B79" t="str">
        <f t="shared" si="1"/>
        <v>LuxembourgFlood*</v>
      </c>
      <c r="C79" t="s">
        <v>176</v>
      </c>
      <c r="D79" t="s">
        <v>162</v>
      </c>
      <c r="E79" t="s">
        <v>44</v>
      </c>
      <c r="F79" t="s">
        <v>43</v>
      </c>
      <c r="G79" s="30">
        <v>0.60054725808787235</v>
      </c>
      <c r="H79" s="30">
        <v>0.30973074480220358</v>
      </c>
      <c r="I79" t="s">
        <v>164</v>
      </c>
      <c r="J79" t="s">
        <v>125</v>
      </c>
      <c r="L79" t="s">
        <v>127</v>
      </c>
      <c r="N79">
        <v>1</v>
      </c>
    </row>
    <row r="80" spans="1:14" hidden="1" x14ac:dyDescent="0.25">
      <c r="A80">
        <v>2022</v>
      </c>
      <c r="B80" t="str">
        <f t="shared" si="1"/>
        <v>LatviaFlood*</v>
      </c>
      <c r="C80" t="s">
        <v>176</v>
      </c>
      <c r="D80" t="s">
        <v>162</v>
      </c>
      <c r="E80" t="s">
        <v>38</v>
      </c>
      <c r="F80" t="s">
        <v>37</v>
      </c>
      <c r="G80" s="30">
        <v>0.40270477947509137</v>
      </c>
      <c r="H80" s="30">
        <v>0.23344363922822459</v>
      </c>
      <c r="I80" t="s">
        <v>164</v>
      </c>
      <c r="J80" t="s">
        <v>119</v>
      </c>
      <c r="L80" t="s">
        <v>131</v>
      </c>
      <c r="N80">
        <v>3</v>
      </c>
    </row>
    <row r="81" spans="1:14" hidden="1" x14ac:dyDescent="0.25">
      <c r="A81">
        <v>2022</v>
      </c>
      <c r="B81" t="str">
        <f t="shared" si="1"/>
        <v>MaltaFlood*</v>
      </c>
      <c r="C81" t="s">
        <v>176</v>
      </c>
      <c r="D81" t="s">
        <v>162</v>
      </c>
      <c r="E81" t="s">
        <v>46</v>
      </c>
      <c r="F81" t="s">
        <v>45</v>
      </c>
      <c r="G81" s="30">
        <v>1.0785838422636062E-2</v>
      </c>
      <c r="H81" s="30">
        <v>1.3401502565935208E-2</v>
      </c>
      <c r="I81" t="s">
        <v>163</v>
      </c>
      <c r="J81" t="s">
        <v>119</v>
      </c>
      <c r="L81" t="s">
        <v>131</v>
      </c>
      <c r="N81">
        <v>3</v>
      </c>
    </row>
    <row r="82" spans="1:14" hidden="1" x14ac:dyDescent="0.25">
      <c r="A82">
        <v>2022</v>
      </c>
      <c r="B82" t="str">
        <f t="shared" si="1"/>
        <v>NetherlandsFlood*</v>
      </c>
      <c r="C82" t="s">
        <v>176</v>
      </c>
      <c r="D82" t="s">
        <v>162</v>
      </c>
      <c r="E82" t="s">
        <v>48</v>
      </c>
      <c r="F82" t="s">
        <v>47</v>
      </c>
      <c r="G82" s="30">
        <v>2.6459870089807644E-2</v>
      </c>
      <c r="H82" s="30">
        <v>2.3931210491144699E-2</v>
      </c>
      <c r="I82" t="s">
        <v>163</v>
      </c>
      <c r="J82" t="s">
        <v>119</v>
      </c>
      <c r="K82" s="30" t="s">
        <v>130</v>
      </c>
      <c r="L82" t="s">
        <v>198</v>
      </c>
      <c r="N82">
        <v>4</v>
      </c>
    </row>
    <row r="83" spans="1:14" hidden="1" x14ac:dyDescent="0.25">
      <c r="A83">
        <v>2022</v>
      </c>
      <c r="B83" t="str">
        <f t="shared" si="1"/>
        <v>PolandFlood*</v>
      </c>
      <c r="C83" t="s">
        <v>176</v>
      </c>
      <c r="D83" t="s">
        <v>162</v>
      </c>
      <c r="E83" t="s">
        <v>52</v>
      </c>
      <c r="F83" t="s">
        <v>51</v>
      </c>
      <c r="G83" s="30">
        <v>1.0348228015064054</v>
      </c>
      <c r="H83" s="30">
        <v>1.0844959775883551</v>
      </c>
      <c r="I83" t="s">
        <v>126</v>
      </c>
      <c r="J83" t="s">
        <v>134</v>
      </c>
      <c r="K83" s="30">
        <v>0.6</v>
      </c>
      <c r="L83" t="s">
        <v>134</v>
      </c>
      <c r="N83">
        <v>2</v>
      </c>
    </row>
    <row r="84" spans="1:14" hidden="1" x14ac:dyDescent="0.25">
      <c r="A84">
        <v>2022</v>
      </c>
      <c r="B84" t="str">
        <f t="shared" si="1"/>
        <v>PortugalFlood*</v>
      </c>
      <c r="C84" t="s">
        <v>176</v>
      </c>
      <c r="D84" t="s">
        <v>162</v>
      </c>
      <c r="E84" t="s">
        <v>54</v>
      </c>
      <c r="F84" t="s">
        <v>53</v>
      </c>
      <c r="G84" s="30">
        <v>0.25607482593261838</v>
      </c>
      <c r="H84" s="30">
        <v>0.20450864612876435</v>
      </c>
      <c r="I84" t="s">
        <v>130</v>
      </c>
      <c r="J84" t="s">
        <v>119</v>
      </c>
      <c r="L84" t="s">
        <v>131</v>
      </c>
      <c r="N84">
        <v>3</v>
      </c>
    </row>
    <row r="85" spans="1:14" hidden="1" x14ac:dyDescent="0.25">
      <c r="A85">
        <v>2022</v>
      </c>
      <c r="B85" t="str">
        <f t="shared" si="1"/>
        <v>RomaniaFlood*</v>
      </c>
      <c r="C85" t="s">
        <v>176</v>
      </c>
      <c r="D85" t="s">
        <v>162</v>
      </c>
      <c r="E85" t="s">
        <v>56</v>
      </c>
      <c r="F85" t="s">
        <v>55</v>
      </c>
      <c r="G85" s="30">
        <v>0.26216998142787634</v>
      </c>
      <c r="H85" s="30">
        <v>0.14901540746907049</v>
      </c>
      <c r="I85" t="s">
        <v>130</v>
      </c>
      <c r="J85" t="s">
        <v>125</v>
      </c>
      <c r="L85" t="s">
        <v>131</v>
      </c>
      <c r="N85">
        <v>3</v>
      </c>
    </row>
    <row r="86" spans="1:14" hidden="1" x14ac:dyDescent="0.25">
      <c r="A86">
        <v>2022</v>
      </c>
      <c r="B86" t="str">
        <f t="shared" si="1"/>
        <v>SwedenFlood*</v>
      </c>
      <c r="C86" t="s">
        <v>176</v>
      </c>
      <c r="D86" t="s">
        <v>162</v>
      </c>
      <c r="E86" t="s">
        <v>64</v>
      </c>
      <c r="F86" t="s">
        <v>63</v>
      </c>
      <c r="G86" s="30">
        <v>0.42414159118001526</v>
      </c>
      <c r="H86" s="30">
        <v>0.22422239117129461</v>
      </c>
      <c r="I86" t="s">
        <v>169</v>
      </c>
      <c r="J86" t="s">
        <v>166</v>
      </c>
      <c r="K86" s="30">
        <v>0.96</v>
      </c>
      <c r="L86" t="s">
        <v>127</v>
      </c>
      <c r="N86">
        <v>2</v>
      </c>
    </row>
    <row r="87" spans="1:14" hidden="1" x14ac:dyDescent="0.25">
      <c r="A87">
        <v>2022</v>
      </c>
      <c r="B87" t="str">
        <f t="shared" si="1"/>
        <v>SloveniaFlood*</v>
      </c>
      <c r="C87" t="s">
        <v>176</v>
      </c>
      <c r="D87" t="s">
        <v>162</v>
      </c>
      <c r="E87" t="s">
        <v>60</v>
      </c>
      <c r="F87" t="s">
        <v>59</v>
      </c>
      <c r="G87" s="30">
        <v>0.54093492638107765</v>
      </c>
      <c r="H87" s="30">
        <v>0.23295687738815085</v>
      </c>
      <c r="I87" t="s">
        <v>133</v>
      </c>
      <c r="J87" t="s">
        <v>119</v>
      </c>
      <c r="K87" s="30">
        <v>0.85</v>
      </c>
      <c r="L87" t="s">
        <v>127</v>
      </c>
      <c r="N87">
        <v>2</v>
      </c>
    </row>
    <row r="88" spans="1:14" hidden="1" x14ac:dyDescent="0.25">
      <c r="A88">
        <v>2022</v>
      </c>
      <c r="B88" t="str">
        <f t="shared" si="1"/>
        <v>SlovakiaFlood*</v>
      </c>
      <c r="C88" t="s">
        <v>176</v>
      </c>
      <c r="D88" t="s">
        <v>162</v>
      </c>
      <c r="E88" t="s">
        <v>58</v>
      </c>
      <c r="F88" t="s">
        <v>57</v>
      </c>
      <c r="G88" s="30">
        <v>0.87036072781862184</v>
      </c>
      <c r="H88" s="30">
        <v>0.82988292731079338</v>
      </c>
      <c r="I88" t="s">
        <v>130</v>
      </c>
      <c r="J88" t="s">
        <v>131</v>
      </c>
      <c r="L88" t="s">
        <v>131</v>
      </c>
      <c r="N88">
        <v>3</v>
      </c>
    </row>
    <row r="89" spans="1:14" hidden="1" x14ac:dyDescent="0.25">
      <c r="A89">
        <v>2022</v>
      </c>
      <c r="B89" t="str">
        <f t="shared" si="1"/>
        <v>IcelandFlood*</v>
      </c>
      <c r="C89" t="s">
        <v>176</v>
      </c>
      <c r="D89" t="s">
        <v>162</v>
      </c>
      <c r="E89" t="s">
        <v>32</v>
      </c>
      <c r="F89" t="s">
        <v>31</v>
      </c>
      <c r="G89" s="30">
        <v>2.2978486028168616E-2</v>
      </c>
      <c r="H89" s="30">
        <v>2.1391498980670963E-2</v>
      </c>
      <c r="I89" t="s">
        <v>126</v>
      </c>
      <c r="J89" t="s">
        <v>127</v>
      </c>
      <c r="L89" t="s">
        <v>127</v>
      </c>
      <c r="N89">
        <v>1</v>
      </c>
    </row>
    <row r="90" spans="1:14" hidden="1" x14ac:dyDescent="0.25">
      <c r="A90">
        <v>2022</v>
      </c>
      <c r="B90" t="str">
        <f t="shared" si="1"/>
        <v>LiechtensteinFlood*</v>
      </c>
      <c r="C90" t="s">
        <v>176</v>
      </c>
      <c r="D90" t="s">
        <v>162</v>
      </c>
      <c r="E90" t="s">
        <v>40</v>
      </c>
      <c r="F90" t="s">
        <v>39</v>
      </c>
      <c r="G90" s="30">
        <v>5.1773337128225003E-2</v>
      </c>
      <c r="H90" s="30">
        <v>7.5235888194020772E-2</v>
      </c>
      <c r="I90" t="s">
        <v>164</v>
      </c>
      <c r="J90" t="s">
        <v>127</v>
      </c>
      <c r="L90" t="s">
        <v>127</v>
      </c>
      <c r="N90">
        <v>1</v>
      </c>
    </row>
    <row r="91" spans="1:14" hidden="1" x14ac:dyDescent="0.25">
      <c r="A91">
        <v>2022</v>
      </c>
      <c r="B91" t="str">
        <f t="shared" si="1"/>
        <v>NorwayFlood*</v>
      </c>
      <c r="C91" t="s">
        <v>176</v>
      </c>
      <c r="D91" t="s">
        <v>162</v>
      </c>
      <c r="E91" t="s">
        <v>50</v>
      </c>
      <c r="F91" t="s">
        <v>49</v>
      </c>
      <c r="G91" s="30">
        <v>1.0716283981994883</v>
      </c>
      <c r="H91" s="30">
        <v>0.5954190559632847</v>
      </c>
      <c r="I91" t="s">
        <v>169</v>
      </c>
      <c r="J91" t="s">
        <v>127</v>
      </c>
      <c r="K91" s="30" t="s">
        <v>169</v>
      </c>
      <c r="L91" t="s">
        <v>127</v>
      </c>
      <c r="N91">
        <v>1</v>
      </c>
    </row>
    <row r="92" spans="1:14" hidden="1" x14ac:dyDescent="0.25">
      <c r="A92">
        <v>2022</v>
      </c>
      <c r="B92" t="str">
        <f t="shared" si="1"/>
        <v>AustriaCoastal Flood</v>
      </c>
      <c r="C92" t="s">
        <v>6</v>
      </c>
      <c r="D92" t="s">
        <v>162</v>
      </c>
      <c r="E92" t="s">
        <v>5</v>
      </c>
      <c r="F92" t="s">
        <v>4</v>
      </c>
      <c r="G92" s="30">
        <v>4.4317055364824415E-2</v>
      </c>
      <c r="H92" s="30">
        <v>3.0113070079398702E-2</v>
      </c>
      <c r="I92" t="e">
        <v>#N/A</v>
      </c>
      <c r="J92" t="s">
        <v>119</v>
      </c>
      <c r="K92" s="30" t="e">
        <v>#N/A</v>
      </c>
      <c r="L92" t="s">
        <v>138</v>
      </c>
      <c r="N92">
        <v>0</v>
      </c>
    </row>
    <row r="93" spans="1:14" hidden="1" x14ac:dyDescent="0.25">
      <c r="A93">
        <v>2022</v>
      </c>
      <c r="B93" t="str">
        <f t="shared" si="1"/>
        <v>BelgiumCoastal Flood</v>
      </c>
      <c r="C93" t="s">
        <v>6</v>
      </c>
      <c r="D93" t="s">
        <v>162</v>
      </c>
      <c r="E93" t="s">
        <v>8</v>
      </c>
      <c r="F93" t="s">
        <v>7</v>
      </c>
      <c r="G93" s="30">
        <v>7.0046729619753667E-2</v>
      </c>
      <c r="H93" s="30">
        <v>5.2520888949641596E-2</v>
      </c>
      <c r="I93" t="e">
        <v>#N/A</v>
      </c>
      <c r="J93" t="s">
        <v>127</v>
      </c>
      <c r="K93" s="30" t="e">
        <v>#N/A</v>
      </c>
      <c r="L93" t="s">
        <v>127</v>
      </c>
      <c r="M93" t="s">
        <v>165</v>
      </c>
      <c r="N93">
        <v>1</v>
      </c>
    </row>
    <row r="94" spans="1:14" hidden="1" x14ac:dyDescent="0.25">
      <c r="A94">
        <v>2022</v>
      </c>
      <c r="B94" t="str">
        <f t="shared" si="1"/>
        <v>BulgariaCoastal Flood</v>
      </c>
      <c r="C94" t="s">
        <v>6</v>
      </c>
      <c r="D94" t="s">
        <v>162</v>
      </c>
      <c r="E94" t="s">
        <v>10</v>
      </c>
      <c r="F94" t="s">
        <v>9</v>
      </c>
      <c r="G94" s="30">
        <v>1.8427756260108185E-2</v>
      </c>
      <c r="H94" s="30">
        <v>3.8050738394646601E-2</v>
      </c>
      <c r="I94" t="e">
        <v>#N/A</v>
      </c>
      <c r="J94" t="s">
        <v>166</v>
      </c>
      <c r="K94" s="30" t="e">
        <v>#N/A</v>
      </c>
      <c r="L94" t="s">
        <v>198</v>
      </c>
      <c r="N94">
        <v>4</v>
      </c>
    </row>
    <row r="95" spans="1:14" hidden="1" x14ac:dyDescent="0.25">
      <c r="A95">
        <v>2022</v>
      </c>
      <c r="B95" t="str">
        <f t="shared" si="1"/>
        <v>CyprusCoastal Flood</v>
      </c>
      <c r="C95" t="s">
        <v>6</v>
      </c>
      <c r="D95" t="s">
        <v>162</v>
      </c>
      <c r="E95" t="s">
        <v>14</v>
      </c>
      <c r="F95" t="s">
        <v>13</v>
      </c>
      <c r="G95" s="30">
        <v>0.25873505463080659</v>
      </c>
      <c r="H95" s="30">
        <v>0.34599069604575905</v>
      </c>
      <c r="I95" t="e">
        <v>#N/A</v>
      </c>
      <c r="J95" t="s">
        <v>134</v>
      </c>
      <c r="K95" s="30" t="e">
        <v>#N/A</v>
      </c>
      <c r="L95" t="s">
        <v>131</v>
      </c>
      <c r="N95">
        <v>3</v>
      </c>
    </row>
    <row r="96" spans="1:14" hidden="1" x14ac:dyDescent="0.25">
      <c r="A96">
        <v>2022</v>
      </c>
      <c r="B96" t="str">
        <f t="shared" si="1"/>
        <v>Czech RepublicCoastal Flood</v>
      </c>
      <c r="C96" t="s">
        <v>6</v>
      </c>
      <c r="D96" t="s">
        <v>162</v>
      </c>
      <c r="E96" t="s">
        <v>16</v>
      </c>
      <c r="F96" t="s">
        <v>15</v>
      </c>
      <c r="G96" s="30">
        <v>4.8933037964119089E-2</v>
      </c>
      <c r="H96" s="30">
        <v>0.11543053757865131</v>
      </c>
      <c r="I96" t="e">
        <v>#N/A</v>
      </c>
      <c r="J96" t="s">
        <v>119</v>
      </c>
      <c r="K96" s="30" t="e">
        <v>#N/A</v>
      </c>
      <c r="L96" t="s">
        <v>138</v>
      </c>
      <c r="N96">
        <v>0</v>
      </c>
    </row>
    <row r="97" spans="1:14" x14ac:dyDescent="0.25">
      <c r="A97">
        <v>2022</v>
      </c>
      <c r="B97" t="str">
        <f t="shared" si="1"/>
        <v>GermanyCoastal Flood</v>
      </c>
      <c r="C97" t="s">
        <v>6</v>
      </c>
      <c r="D97" t="s">
        <v>162</v>
      </c>
      <c r="E97" t="s">
        <v>26</v>
      </c>
      <c r="F97" t="s">
        <v>25</v>
      </c>
      <c r="G97" s="30">
        <v>8.4299554926466083E-2</v>
      </c>
      <c r="H97" s="30">
        <v>5.3907864221497605E-2</v>
      </c>
      <c r="I97" t="e">
        <v>#N/A</v>
      </c>
      <c r="J97" t="s">
        <v>119</v>
      </c>
      <c r="K97" s="30" t="e">
        <v>#N/A</v>
      </c>
      <c r="L97" t="s">
        <v>198</v>
      </c>
      <c r="N97">
        <v>4</v>
      </c>
    </row>
    <row r="98" spans="1:14" hidden="1" x14ac:dyDescent="0.25">
      <c r="A98">
        <v>2022</v>
      </c>
      <c r="B98" t="str">
        <f t="shared" si="1"/>
        <v>DenmarkCoastal Flood</v>
      </c>
      <c r="C98" t="s">
        <v>6</v>
      </c>
      <c r="D98" t="s">
        <v>162</v>
      </c>
      <c r="E98" t="s">
        <v>18</v>
      </c>
      <c r="F98" t="s">
        <v>17</v>
      </c>
      <c r="G98" s="30">
        <v>2.3480185228363742E-2</v>
      </c>
      <c r="H98" s="30">
        <v>1.7495155560512558E-2</v>
      </c>
      <c r="I98" t="e">
        <v>#N/A</v>
      </c>
      <c r="J98" t="s">
        <v>127</v>
      </c>
      <c r="K98" s="30" t="e">
        <v>#N/A</v>
      </c>
      <c r="L98" t="s">
        <v>127</v>
      </c>
      <c r="M98" t="s">
        <v>182</v>
      </c>
      <c r="N98">
        <v>1</v>
      </c>
    </row>
    <row r="99" spans="1:14" hidden="1" x14ac:dyDescent="0.25">
      <c r="A99">
        <v>2022</v>
      </c>
      <c r="B99" t="str">
        <f t="shared" si="1"/>
        <v>EstoniaCoastal Flood</v>
      </c>
      <c r="C99" t="s">
        <v>6</v>
      </c>
      <c r="D99" t="s">
        <v>162</v>
      </c>
      <c r="E99" t="s">
        <v>20</v>
      </c>
      <c r="F99" t="s">
        <v>19</v>
      </c>
      <c r="G99" s="30">
        <v>0.13426370876886692</v>
      </c>
      <c r="H99" s="30">
        <v>9.7617775006854826E-2</v>
      </c>
      <c r="I99" t="e">
        <v>#N/A</v>
      </c>
      <c r="J99" t="s">
        <v>166</v>
      </c>
      <c r="K99" s="30" t="e">
        <v>#N/A</v>
      </c>
      <c r="L99" t="s">
        <v>131</v>
      </c>
      <c r="N99">
        <v>3</v>
      </c>
    </row>
    <row r="100" spans="1:14" hidden="1" x14ac:dyDescent="0.25">
      <c r="A100">
        <v>2022</v>
      </c>
      <c r="B100" t="str">
        <f t="shared" si="1"/>
        <v>GreeceCoastal Flood</v>
      </c>
      <c r="C100" t="s">
        <v>6</v>
      </c>
      <c r="D100" t="s">
        <v>162</v>
      </c>
      <c r="E100" t="s">
        <v>171</v>
      </c>
      <c r="F100" t="s">
        <v>27</v>
      </c>
      <c r="G100" s="30">
        <v>2.7482191504991045E-2</v>
      </c>
      <c r="H100" s="30">
        <v>1.5874934541455603E-2</v>
      </c>
      <c r="I100" t="e">
        <v>#N/A</v>
      </c>
      <c r="J100" t="s">
        <v>125</v>
      </c>
      <c r="K100" s="30" t="e">
        <v>#N/A</v>
      </c>
      <c r="L100" t="s">
        <v>198</v>
      </c>
      <c r="N100">
        <v>4</v>
      </c>
    </row>
    <row r="101" spans="1:14" hidden="1" x14ac:dyDescent="0.25">
      <c r="A101">
        <v>2022</v>
      </c>
      <c r="B101" t="str">
        <f t="shared" si="1"/>
        <v>SpainCoastal Flood</v>
      </c>
      <c r="C101" t="s">
        <v>6</v>
      </c>
      <c r="D101" t="s">
        <v>162</v>
      </c>
      <c r="E101" t="s">
        <v>62</v>
      </c>
      <c r="F101" t="s">
        <v>61</v>
      </c>
      <c r="G101" s="30">
        <v>7.2651098790783381E-2</v>
      </c>
      <c r="H101" s="30">
        <v>5.0591776271995327E-2</v>
      </c>
      <c r="I101" t="e">
        <v>#N/A</v>
      </c>
      <c r="J101" t="s">
        <v>134</v>
      </c>
      <c r="K101" s="30" t="e">
        <v>#N/A</v>
      </c>
      <c r="L101" t="s">
        <v>127</v>
      </c>
      <c r="N101">
        <v>2</v>
      </c>
    </row>
    <row r="102" spans="1:14" hidden="1" x14ac:dyDescent="0.25">
      <c r="A102">
        <v>2022</v>
      </c>
      <c r="B102" t="str">
        <f t="shared" si="1"/>
        <v>FranceCoastal Flood</v>
      </c>
      <c r="C102" t="s">
        <v>6</v>
      </c>
      <c r="D102" t="s">
        <v>162</v>
      </c>
      <c r="E102" t="s">
        <v>24</v>
      </c>
      <c r="F102" t="s">
        <v>23</v>
      </c>
      <c r="G102" s="30">
        <v>0.53640326996360721</v>
      </c>
      <c r="H102" s="30">
        <v>0.37154271511151477</v>
      </c>
      <c r="I102" t="e">
        <v>#N/A</v>
      </c>
      <c r="J102" t="s">
        <v>127</v>
      </c>
      <c r="K102" s="30" t="e">
        <v>#N/A</v>
      </c>
      <c r="L102" t="s">
        <v>127</v>
      </c>
      <c r="M102" t="s">
        <v>174</v>
      </c>
      <c r="N102">
        <v>1</v>
      </c>
    </row>
    <row r="103" spans="1:14" hidden="1" x14ac:dyDescent="0.25">
      <c r="A103">
        <v>2022</v>
      </c>
      <c r="B103" t="str">
        <f t="shared" si="1"/>
        <v>CroatiaCoastal Flood</v>
      </c>
      <c r="C103" t="s">
        <v>6</v>
      </c>
      <c r="D103" t="s">
        <v>162</v>
      </c>
      <c r="E103" t="s">
        <v>12</v>
      </c>
      <c r="F103" t="s">
        <v>11</v>
      </c>
      <c r="G103" s="30">
        <v>3.5833089234549372E-2</v>
      </c>
      <c r="H103" s="30">
        <v>3.0872548208197112E-2</v>
      </c>
      <c r="I103" t="e">
        <v>#N/A</v>
      </c>
      <c r="J103" t="s">
        <v>131</v>
      </c>
      <c r="K103" s="30" t="e">
        <v>#N/A</v>
      </c>
      <c r="L103" t="s">
        <v>198</v>
      </c>
      <c r="N103">
        <v>4</v>
      </c>
    </row>
    <row r="104" spans="1:14" hidden="1" x14ac:dyDescent="0.25">
      <c r="A104">
        <v>2022</v>
      </c>
      <c r="B104" t="str">
        <f t="shared" si="1"/>
        <v>HungaryCoastal Flood</v>
      </c>
      <c r="C104" t="s">
        <v>6</v>
      </c>
      <c r="D104" t="s">
        <v>162</v>
      </c>
      <c r="E104" t="s">
        <v>30</v>
      </c>
      <c r="F104" t="s">
        <v>29</v>
      </c>
      <c r="G104" s="30">
        <v>0.15306537618823493</v>
      </c>
      <c r="H104" s="30">
        <v>0.16922960226884665</v>
      </c>
      <c r="I104" t="e">
        <v>#N/A</v>
      </c>
      <c r="J104" t="s">
        <v>166</v>
      </c>
      <c r="K104" s="30" t="e">
        <v>#N/A</v>
      </c>
      <c r="L104" t="s">
        <v>138</v>
      </c>
      <c r="N104">
        <v>0</v>
      </c>
    </row>
    <row r="105" spans="1:14" hidden="1" x14ac:dyDescent="0.25">
      <c r="A105">
        <v>2022</v>
      </c>
      <c r="B105" t="str">
        <f t="shared" si="1"/>
        <v>IrelandCoastal Flood</v>
      </c>
      <c r="C105" t="s">
        <v>6</v>
      </c>
      <c r="D105" t="s">
        <v>162</v>
      </c>
      <c r="E105" t="s">
        <v>34</v>
      </c>
      <c r="F105" t="s">
        <v>33</v>
      </c>
      <c r="G105" s="30">
        <v>0.45415770149626333</v>
      </c>
      <c r="H105" s="30">
        <v>0.39458634924916003</v>
      </c>
      <c r="I105" t="e">
        <v>#N/A</v>
      </c>
      <c r="J105" t="s">
        <v>119</v>
      </c>
      <c r="K105" s="30" t="e">
        <v>#N/A</v>
      </c>
      <c r="L105" t="s">
        <v>131</v>
      </c>
      <c r="N105">
        <v>3</v>
      </c>
    </row>
    <row r="106" spans="1:14" hidden="1" x14ac:dyDescent="0.25">
      <c r="A106">
        <v>2022</v>
      </c>
      <c r="B106" t="str">
        <f t="shared" si="1"/>
        <v>ItalyCoastal Flood</v>
      </c>
      <c r="C106" t="s">
        <v>6</v>
      </c>
      <c r="D106" t="s">
        <v>162</v>
      </c>
      <c r="E106" t="s">
        <v>36</v>
      </c>
      <c r="F106" t="s">
        <v>35</v>
      </c>
      <c r="G106" s="30">
        <v>7.8874592932247245E-2</v>
      </c>
      <c r="H106" s="30">
        <v>3.7049834638386986E-2</v>
      </c>
      <c r="I106" t="e">
        <v>#N/A</v>
      </c>
      <c r="J106" t="s">
        <v>119</v>
      </c>
      <c r="K106" s="30" t="e">
        <v>#N/A</v>
      </c>
      <c r="L106" t="s">
        <v>198</v>
      </c>
      <c r="N106">
        <v>4</v>
      </c>
    </row>
    <row r="107" spans="1:14" hidden="1" x14ac:dyDescent="0.25">
      <c r="A107">
        <v>2022</v>
      </c>
      <c r="B107" t="str">
        <f t="shared" si="1"/>
        <v>LithuaniaCoastal Flood</v>
      </c>
      <c r="C107" t="s">
        <v>6</v>
      </c>
      <c r="D107" t="s">
        <v>162</v>
      </c>
      <c r="E107" t="s">
        <v>42</v>
      </c>
      <c r="F107" t="s">
        <v>41</v>
      </c>
      <c r="G107" s="30">
        <v>1.0316131213914503E-2</v>
      </c>
      <c r="H107" s="30">
        <v>1.2273469518442971E-2</v>
      </c>
      <c r="I107" t="e">
        <v>#N/A</v>
      </c>
      <c r="J107" t="s">
        <v>119</v>
      </c>
      <c r="K107" s="30" t="e">
        <v>#N/A</v>
      </c>
      <c r="L107" t="s">
        <v>131</v>
      </c>
      <c r="N107">
        <v>3</v>
      </c>
    </row>
    <row r="108" spans="1:14" hidden="1" x14ac:dyDescent="0.25">
      <c r="A108">
        <v>2022</v>
      </c>
      <c r="B108" t="str">
        <f t="shared" si="1"/>
        <v>LuxembourgCoastal Flood</v>
      </c>
      <c r="C108" t="s">
        <v>6</v>
      </c>
      <c r="D108" t="s">
        <v>162</v>
      </c>
      <c r="E108" t="s">
        <v>44</v>
      </c>
      <c r="F108" t="s">
        <v>43</v>
      </c>
      <c r="G108" s="30">
        <v>3.5124174514298057E-2</v>
      </c>
      <c r="H108" s="30">
        <v>1.8115205067315929E-2</v>
      </c>
      <c r="I108" t="e">
        <v>#N/A</v>
      </c>
      <c r="J108" t="s">
        <v>119</v>
      </c>
      <c r="K108" s="30" t="e">
        <v>#N/A</v>
      </c>
      <c r="L108" t="s">
        <v>138</v>
      </c>
      <c r="N108">
        <v>0</v>
      </c>
    </row>
    <row r="109" spans="1:14" hidden="1" x14ac:dyDescent="0.25">
      <c r="A109">
        <v>2022</v>
      </c>
      <c r="B109" t="str">
        <f t="shared" si="1"/>
        <v>LatviaCoastal Flood</v>
      </c>
      <c r="C109" t="s">
        <v>6</v>
      </c>
      <c r="D109" t="s">
        <v>162</v>
      </c>
      <c r="E109" t="s">
        <v>38</v>
      </c>
      <c r="F109" t="s">
        <v>37</v>
      </c>
      <c r="G109" s="30">
        <v>2.9519685304884608E-2</v>
      </c>
      <c r="H109" s="30">
        <v>1.7112244794875716E-2</v>
      </c>
      <c r="I109" t="e">
        <v>#N/A</v>
      </c>
      <c r="J109" t="s">
        <v>119</v>
      </c>
      <c r="K109" s="30" t="e">
        <v>#N/A</v>
      </c>
      <c r="L109" t="s">
        <v>198</v>
      </c>
      <c r="N109">
        <v>4</v>
      </c>
    </row>
    <row r="110" spans="1:14" hidden="1" x14ac:dyDescent="0.25">
      <c r="A110">
        <v>2022</v>
      </c>
      <c r="B110" t="str">
        <f t="shared" si="1"/>
        <v>MaltaCoastal Flood</v>
      </c>
      <c r="C110" t="s">
        <v>6</v>
      </c>
      <c r="D110" t="s">
        <v>162</v>
      </c>
      <c r="E110" t="s">
        <v>46</v>
      </c>
      <c r="F110" t="s">
        <v>45</v>
      </c>
      <c r="G110" s="30">
        <v>1.1759988201285217E-2</v>
      </c>
      <c r="H110" s="30">
        <v>1.4611892546446448E-2</v>
      </c>
      <c r="I110" t="e">
        <v>#N/A</v>
      </c>
      <c r="J110" t="s">
        <v>119</v>
      </c>
      <c r="K110" s="30" t="e">
        <v>#N/A</v>
      </c>
      <c r="L110" t="s">
        <v>198</v>
      </c>
      <c r="N110">
        <v>4</v>
      </c>
    </row>
    <row r="111" spans="1:14" hidden="1" x14ac:dyDescent="0.25">
      <c r="A111">
        <v>2022</v>
      </c>
      <c r="B111" t="str">
        <f t="shared" si="1"/>
        <v>NetherlandsCoastal Flood</v>
      </c>
      <c r="C111" t="s">
        <v>6</v>
      </c>
      <c r="D111" t="s">
        <v>162</v>
      </c>
      <c r="E111" t="s">
        <v>48</v>
      </c>
      <c r="F111" t="s">
        <v>47</v>
      </c>
      <c r="G111" s="30">
        <v>2.7858193908600691E-2</v>
      </c>
      <c r="H111" s="30">
        <v>2.5195902325561827E-2</v>
      </c>
      <c r="I111" t="e">
        <v>#N/A</v>
      </c>
      <c r="J111" t="s">
        <v>119</v>
      </c>
      <c r="K111" s="30" t="e">
        <v>#N/A</v>
      </c>
      <c r="L111" t="s">
        <v>198</v>
      </c>
      <c r="N111">
        <v>4</v>
      </c>
    </row>
    <row r="112" spans="1:14" hidden="1" x14ac:dyDescent="0.25">
      <c r="A112">
        <v>2022</v>
      </c>
      <c r="B112" t="str">
        <f t="shared" si="1"/>
        <v>PolandCoastal Flood</v>
      </c>
      <c r="C112" t="s">
        <v>6</v>
      </c>
      <c r="D112" t="s">
        <v>162</v>
      </c>
      <c r="E112" t="s">
        <v>52</v>
      </c>
      <c r="F112" t="s">
        <v>51</v>
      </c>
      <c r="G112" s="30">
        <v>0.24388707289158107</v>
      </c>
      <c r="H112" s="30">
        <v>0.25559404871219443</v>
      </c>
      <c r="I112" t="e">
        <v>#N/A</v>
      </c>
      <c r="J112" t="s">
        <v>125</v>
      </c>
      <c r="K112" s="30" t="e">
        <v>#N/A</v>
      </c>
      <c r="L112" t="s">
        <v>198</v>
      </c>
      <c r="N112">
        <v>4</v>
      </c>
    </row>
    <row r="113" spans="1:14" hidden="1" x14ac:dyDescent="0.25">
      <c r="A113">
        <v>2022</v>
      </c>
      <c r="B113" t="str">
        <f t="shared" si="1"/>
        <v>PortugalCoastal Flood</v>
      </c>
      <c r="C113" t="s">
        <v>6</v>
      </c>
      <c r="D113" t="s">
        <v>162</v>
      </c>
      <c r="E113" t="s">
        <v>54</v>
      </c>
      <c r="F113" t="s">
        <v>53</v>
      </c>
      <c r="G113" s="30">
        <v>0.18395652154935752</v>
      </c>
      <c r="H113" s="30">
        <v>0.14691291512784313</v>
      </c>
      <c r="I113" t="e">
        <v>#N/A</v>
      </c>
      <c r="J113" t="s">
        <v>119</v>
      </c>
      <c r="K113" s="30" t="e">
        <v>#N/A</v>
      </c>
      <c r="L113" t="s">
        <v>198</v>
      </c>
      <c r="N113">
        <v>4</v>
      </c>
    </row>
    <row r="114" spans="1:14" hidden="1" x14ac:dyDescent="0.25">
      <c r="A114">
        <v>2022</v>
      </c>
      <c r="B114" t="str">
        <f t="shared" si="1"/>
        <v>RomaniaCoastal Flood</v>
      </c>
      <c r="C114" t="s">
        <v>6</v>
      </c>
      <c r="D114" t="s">
        <v>162</v>
      </c>
      <c r="E114" t="s">
        <v>56</v>
      </c>
      <c r="F114" t="s">
        <v>55</v>
      </c>
      <c r="G114" s="30">
        <v>9.0000273976345815E-2</v>
      </c>
      <c r="H114" s="30">
        <v>5.1155465724448977E-2</v>
      </c>
      <c r="I114" t="e">
        <v>#N/A</v>
      </c>
      <c r="J114" t="s">
        <v>125</v>
      </c>
      <c r="K114" s="30" t="e">
        <v>#N/A</v>
      </c>
      <c r="L114" t="s">
        <v>198</v>
      </c>
      <c r="N114">
        <v>4</v>
      </c>
    </row>
    <row r="115" spans="1:14" hidden="1" x14ac:dyDescent="0.25">
      <c r="A115">
        <v>2022</v>
      </c>
      <c r="B115" t="str">
        <f t="shared" si="1"/>
        <v>SwedenCoastal Flood</v>
      </c>
      <c r="C115" t="s">
        <v>6</v>
      </c>
      <c r="D115" t="s">
        <v>162</v>
      </c>
      <c r="E115" t="s">
        <v>64</v>
      </c>
      <c r="F115" t="s">
        <v>63</v>
      </c>
      <c r="G115" s="30">
        <v>0.11237960516417929</v>
      </c>
      <c r="H115" s="30">
        <v>5.9409462106024963E-2</v>
      </c>
      <c r="I115" t="e">
        <v>#N/A</v>
      </c>
      <c r="J115" t="s">
        <v>166</v>
      </c>
      <c r="K115" s="30" t="e">
        <v>#N/A</v>
      </c>
      <c r="L115" t="s">
        <v>131</v>
      </c>
      <c r="N115">
        <v>3</v>
      </c>
    </row>
    <row r="116" spans="1:14" hidden="1" x14ac:dyDescent="0.25">
      <c r="A116">
        <v>2022</v>
      </c>
      <c r="B116" t="str">
        <f t="shared" si="1"/>
        <v>SloveniaCoastal Flood</v>
      </c>
      <c r="C116" t="s">
        <v>6</v>
      </c>
      <c r="D116" t="s">
        <v>162</v>
      </c>
      <c r="E116" t="s">
        <v>60</v>
      </c>
      <c r="F116" t="s">
        <v>59</v>
      </c>
      <c r="G116" s="30">
        <v>2.3180636892761459E-2</v>
      </c>
      <c r="H116" s="30">
        <v>9.9828806073468893E-3</v>
      </c>
      <c r="I116" t="e">
        <v>#N/A</v>
      </c>
      <c r="J116" t="s">
        <v>119</v>
      </c>
      <c r="K116" s="30" t="e">
        <v>#N/A</v>
      </c>
      <c r="L116" t="s">
        <v>198</v>
      </c>
      <c r="N116">
        <v>4</v>
      </c>
    </row>
    <row r="117" spans="1:14" hidden="1" x14ac:dyDescent="0.25">
      <c r="A117">
        <v>2022</v>
      </c>
      <c r="B117" t="str">
        <f t="shared" si="1"/>
        <v>SlovakiaCoastal Flood</v>
      </c>
      <c r="C117" t="s">
        <v>6</v>
      </c>
      <c r="D117" t="s">
        <v>162</v>
      </c>
      <c r="E117" t="s">
        <v>58</v>
      </c>
      <c r="F117" t="s">
        <v>57</v>
      </c>
      <c r="G117" s="30">
        <v>6.1968817680029029E-2</v>
      </c>
      <c r="H117" s="30">
        <v>5.9086838565409631E-2</v>
      </c>
      <c r="I117" t="e">
        <v>#N/A</v>
      </c>
      <c r="J117" t="s">
        <v>119</v>
      </c>
      <c r="K117" s="30" t="e">
        <v>#N/A</v>
      </c>
      <c r="L117" t="s">
        <v>138</v>
      </c>
      <c r="N117">
        <v>0</v>
      </c>
    </row>
    <row r="118" spans="1:14" hidden="1" x14ac:dyDescent="0.25">
      <c r="A118">
        <v>2022</v>
      </c>
      <c r="B118" t="str">
        <f t="shared" si="1"/>
        <v>IcelandCoastal Flood</v>
      </c>
      <c r="C118" t="s">
        <v>6</v>
      </c>
      <c r="D118" t="s">
        <v>162</v>
      </c>
      <c r="E118" t="s">
        <v>32</v>
      </c>
      <c r="F118" t="s">
        <v>31</v>
      </c>
      <c r="G118" s="30">
        <v>2.9819633189721154E-3</v>
      </c>
      <c r="H118" s="30">
        <v>2.7760168890149529E-3</v>
      </c>
      <c r="I118" t="e">
        <v>#N/A</v>
      </c>
      <c r="J118" t="s">
        <v>127</v>
      </c>
      <c r="K118" s="30" t="e">
        <v>#N/A</v>
      </c>
      <c r="L118" t="s">
        <v>127</v>
      </c>
      <c r="N118">
        <v>1</v>
      </c>
    </row>
    <row r="119" spans="1:14" hidden="1" x14ac:dyDescent="0.25">
      <c r="A119">
        <v>2022</v>
      </c>
      <c r="B119" t="str">
        <f t="shared" si="1"/>
        <v>LiechtensteinCoastal Flood</v>
      </c>
      <c r="C119" t="s">
        <v>6</v>
      </c>
      <c r="D119" t="s">
        <v>162</v>
      </c>
      <c r="E119" t="s">
        <v>40</v>
      </c>
      <c r="F119" t="s">
        <v>39</v>
      </c>
      <c r="G119" s="30">
        <v>2.1613527750675026E-2</v>
      </c>
      <c r="H119" s="30">
        <v>3.1408308745886349E-2</v>
      </c>
      <c r="I119" t="e">
        <v>#N/A</v>
      </c>
      <c r="J119" t="s">
        <v>119</v>
      </c>
      <c r="K119" s="30" t="e">
        <v>#N/A</v>
      </c>
      <c r="L119" t="s">
        <v>138</v>
      </c>
      <c r="N119">
        <v>0</v>
      </c>
    </row>
    <row r="120" spans="1:14" hidden="1" x14ac:dyDescent="0.25">
      <c r="A120">
        <v>2022</v>
      </c>
      <c r="B120" t="str">
        <f t="shared" si="1"/>
        <v>NorwayCoastal Flood</v>
      </c>
      <c r="C120" t="s">
        <v>6</v>
      </c>
      <c r="D120" t="s">
        <v>162</v>
      </c>
      <c r="E120" t="s">
        <v>50</v>
      </c>
      <c r="F120" t="s">
        <v>49</v>
      </c>
      <c r="G120" s="30">
        <v>0.96044830467037456</v>
      </c>
      <c r="H120" s="30">
        <v>0.53364508054210391</v>
      </c>
      <c r="I120" t="e">
        <v>#N/A</v>
      </c>
      <c r="J120" t="s">
        <v>127</v>
      </c>
      <c r="K120" s="30" t="e">
        <v>#N/A</v>
      </c>
      <c r="L120" t="s">
        <v>127</v>
      </c>
      <c r="N120">
        <v>1</v>
      </c>
    </row>
    <row r="121" spans="1:14" hidden="1" x14ac:dyDescent="0.25">
      <c r="A121">
        <v>2022</v>
      </c>
      <c r="B121" t="str">
        <f t="shared" si="1"/>
        <v>GreeceCoastal Flood</v>
      </c>
      <c r="C121" t="s">
        <v>6</v>
      </c>
      <c r="D121" t="s">
        <v>162</v>
      </c>
      <c r="E121" t="s">
        <v>171</v>
      </c>
      <c r="F121" t="s">
        <v>27</v>
      </c>
      <c r="G121" s="30">
        <v>2.7482191504991045E-2</v>
      </c>
      <c r="H121" s="30">
        <v>1.5874934541455603E-2</v>
      </c>
      <c r="I121" t="e">
        <v>#N/A</v>
      </c>
      <c r="J121" t="s">
        <v>125</v>
      </c>
      <c r="K121" s="30" t="e">
        <v>#N/A</v>
      </c>
      <c r="L121" t="s">
        <v>198</v>
      </c>
      <c r="N121">
        <v>4</v>
      </c>
    </row>
    <row r="122" spans="1:14" hidden="1" x14ac:dyDescent="0.25">
      <c r="A122">
        <v>2022</v>
      </c>
      <c r="B122" t="str">
        <f t="shared" si="1"/>
        <v>FinlandCoastal Flood</v>
      </c>
      <c r="C122" t="s">
        <v>6</v>
      </c>
      <c r="D122" t="s">
        <v>162</v>
      </c>
      <c r="E122" t="s">
        <v>22</v>
      </c>
      <c r="F122" t="s">
        <v>21</v>
      </c>
      <c r="G122" s="30">
        <v>0.42007605700544148</v>
      </c>
      <c r="H122" s="30">
        <v>0.20918360161721747</v>
      </c>
      <c r="I122" t="e">
        <v>#N/A</v>
      </c>
      <c r="J122" t="s">
        <v>127</v>
      </c>
      <c r="K122" s="30" t="e">
        <v>#N/A</v>
      </c>
      <c r="L122" t="s">
        <v>131</v>
      </c>
      <c r="N122">
        <v>3</v>
      </c>
    </row>
    <row r="123" spans="1:14" hidden="1" x14ac:dyDescent="0.25">
      <c r="A123">
        <v>2022</v>
      </c>
      <c r="B123" t="str">
        <f t="shared" si="1"/>
        <v>AustriaEarthquake</v>
      </c>
      <c r="C123" t="s">
        <v>65</v>
      </c>
      <c r="D123" t="s">
        <v>162</v>
      </c>
      <c r="E123" t="s">
        <v>5</v>
      </c>
      <c r="F123" t="s">
        <v>4</v>
      </c>
      <c r="G123" s="30">
        <v>0.58469268592795753</v>
      </c>
      <c r="H123" s="30">
        <v>0.39729381118212753</v>
      </c>
      <c r="I123" t="s">
        <v>130</v>
      </c>
      <c r="J123" t="s">
        <v>119</v>
      </c>
      <c r="L123" t="s">
        <v>131</v>
      </c>
      <c r="N123">
        <v>3</v>
      </c>
    </row>
    <row r="124" spans="1:14" hidden="1" x14ac:dyDescent="0.25">
      <c r="A124">
        <v>2022</v>
      </c>
      <c r="B124" t="str">
        <f t="shared" si="1"/>
        <v>BelgiumEarthquake</v>
      </c>
      <c r="C124" t="s">
        <v>65</v>
      </c>
      <c r="D124" t="s">
        <v>162</v>
      </c>
      <c r="E124" t="s">
        <v>8</v>
      </c>
      <c r="F124" t="s">
        <v>7</v>
      </c>
      <c r="G124" s="30">
        <v>0.7816620705717563</v>
      </c>
      <c r="H124" s="30">
        <v>0.58608855870222842</v>
      </c>
      <c r="I124" t="s">
        <v>169</v>
      </c>
      <c r="J124" t="s">
        <v>127</v>
      </c>
      <c r="K124" s="30">
        <v>0.9</v>
      </c>
      <c r="L124" t="s">
        <v>127</v>
      </c>
      <c r="N124">
        <v>1</v>
      </c>
    </row>
    <row r="125" spans="1:14" hidden="1" x14ac:dyDescent="0.25">
      <c r="A125">
        <v>2022</v>
      </c>
      <c r="B125" t="str">
        <f t="shared" si="1"/>
        <v>BulgariaEarthquake</v>
      </c>
      <c r="C125" t="s">
        <v>65</v>
      </c>
      <c r="D125" t="s">
        <v>162</v>
      </c>
      <c r="E125" t="s">
        <v>10</v>
      </c>
      <c r="F125" t="s">
        <v>9</v>
      </c>
      <c r="G125" s="30">
        <v>0.14606231661994903</v>
      </c>
      <c r="H125" s="30">
        <v>0.30159824780475447</v>
      </c>
      <c r="I125" t="s">
        <v>164</v>
      </c>
      <c r="J125" t="s">
        <v>166</v>
      </c>
      <c r="L125" t="s">
        <v>131</v>
      </c>
      <c r="N125">
        <v>3</v>
      </c>
    </row>
    <row r="126" spans="1:14" hidden="1" x14ac:dyDescent="0.25">
      <c r="A126">
        <v>2022</v>
      </c>
      <c r="B126" t="str">
        <f t="shared" si="1"/>
        <v>CyprusEarthquake</v>
      </c>
      <c r="C126" t="s">
        <v>65</v>
      </c>
      <c r="D126" t="s">
        <v>162</v>
      </c>
      <c r="E126" t="s">
        <v>14</v>
      </c>
      <c r="F126" t="s">
        <v>13</v>
      </c>
      <c r="G126" s="30">
        <v>0.40863520407836801</v>
      </c>
      <c r="H126" s="30">
        <v>0.54644307432411321</v>
      </c>
      <c r="I126" t="s">
        <v>130</v>
      </c>
      <c r="J126" t="s">
        <v>134</v>
      </c>
      <c r="K126" s="30">
        <v>0.3</v>
      </c>
      <c r="L126" t="s">
        <v>134</v>
      </c>
      <c r="N126">
        <v>2</v>
      </c>
    </row>
    <row r="127" spans="1:14" hidden="1" x14ac:dyDescent="0.25">
      <c r="A127">
        <v>2022</v>
      </c>
      <c r="B127" t="str">
        <f t="shared" si="1"/>
        <v>Czech RepublicEarthquake</v>
      </c>
      <c r="C127" t="s">
        <v>65</v>
      </c>
      <c r="D127" t="s">
        <v>162</v>
      </c>
      <c r="E127" t="s">
        <v>16</v>
      </c>
      <c r="F127" t="s">
        <v>15</v>
      </c>
      <c r="G127" s="30">
        <v>0.65534796085471525</v>
      </c>
      <c r="H127" s="30">
        <v>1.5459323714583628</v>
      </c>
      <c r="I127" t="s">
        <v>163</v>
      </c>
      <c r="J127" t="s">
        <v>119</v>
      </c>
      <c r="L127" t="s">
        <v>127</v>
      </c>
      <c r="N127">
        <v>2</v>
      </c>
    </row>
    <row r="128" spans="1:14" x14ac:dyDescent="0.25">
      <c r="A128">
        <v>2022</v>
      </c>
      <c r="B128" t="str">
        <f t="shared" si="1"/>
        <v>GermanyEarthquake</v>
      </c>
      <c r="C128" t="s">
        <v>65</v>
      </c>
      <c r="D128" t="s">
        <v>162</v>
      </c>
      <c r="E128" t="s">
        <v>26</v>
      </c>
      <c r="F128" t="s">
        <v>25</v>
      </c>
      <c r="G128" s="30">
        <v>0.5882644341833756</v>
      </c>
      <c r="H128" s="30">
        <v>0.37618323456103364</v>
      </c>
      <c r="I128" t="s">
        <v>133</v>
      </c>
      <c r="J128" t="s">
        <v>131</v>
      </c>
      <c r="K128" s="30">
        <v>0.5</v>
      </c>
      <c r="L128" t="s">
        <v>131</v>
      </c>
      <c r="N128">
        <v>3</v>
      </c>
    </row>
    <row r="129" spans="1:14" hidden="1" x14ac:dyDescent="0.25">
      <c r="A129">
        <v>2022</v>
      </c>
      <c r="B129" t="str">
        <f t="shared" si="1"/>
        <v>DenmarkEarthquake</v>
      </c>
      <c r="C129" t="s">
        <v>65</v>
      </c>
      <c r="D129" t="s">
        <v>162</v>
      </c>
      <c r="E129" t="s">
        <v>18</v>
      </c>
      <c r="F129" t="s">
        <v>17</v>
      </c>
      <c r="G129" s="30">
        <v>0.12404263764192169</v>
      </c>
      <c r="H129" s="30">
        <v>9.2424536713628866E-2</v>
      </c>
      <c r="I129" t="s">
        <v>167</v>
      </c>
      <c r="J129" t="s">
        <v>119</v>
      </c>
      <c r="L129" t="s">
        <v>198</v>
      </c>
      <c r="M129" t="s">
        <v>183</v>
      </c>
      <c r="N129">
        <v>4</v>
      </c>
    </row>
    <row r="130" spans="1:14" hidden="1" x14ac:dyDescent="0.25">
      <c r="A130">
        <v>2022</v>
      </c>
      <c r="B130" t="str">
        <f t="shared" ref="B130:B193" si="2">CONCATENATE(F130,C130)</f>
        <v>EstoniaEarthquake</v>
      </c>
      <c r="C130" t="s">
        <v>65</v>
      </c>
      <c r="D130" t="s">
        <v>162</v>
      </c>
      <c r="E130" t="s">
        <v>20</v>
      </c>
      <c r="F130" t="s">
        <v>19</v>
      </c>
      <c r="G130" s="30">
        <v>0.50314462664896464</v>
      </c>
      <c r="H130" s="30">
        <v>0.36581634315404515</v>
      </c>
      <c r="I130" t="s">
        <v>167</v>
      </c>
      <c r="J130" t="s">
        <v>166</v>
      </c>
      <c r="K130" s="30">
        <v>0.7</v>
      </c>
      <c r="L130" t="s">
        <v>138</v>
      </c>
      <c r="N130">
        <v>0</v>
      </c>
    </row>
    <row r="131" spans="1:14" hidden="1" x14ac:dyDescent="0.25">
      <c r="A131">
        <v>2022</v>
      </c>
      <c r="B131" t="str">
        <f t="shared" si="2"/>
        <v>GreeceEarthquake</v>
      </c>
      <c r="C131" t="s">
        <v>65</v>
      </c>
      <c r="D131" t="s">
        <v>162</v>
      </c>
      <c r="E131" t="s">
        <v>171</v>
      </c>
      <c r="F131" t="s">
        <v>27</v>
      </c>
      <c r="G131" s="30">
        <v>0.17704835439009131</v>
      </c>
      <c r="H131" s="30">
        <v>0.10227099378536442</v>
      </c>
      <c r="I131" t="s">
        <v>163</v>
      </c>
      <c r="J131" t="s">
        <v>125</v>
      </c>
      <c r="K131" s="30">
        <v>0.15</v>
      </c>
      <c r="L131" t="s">
        <v>198</v>
      </c>
      <c r="N131">
        <v>4</v>
      </c>
    </row>
    <row r="132" spans="1:14" hidden="1" x14ac:dyDescent="0.25">
      <c r="A132">
        <v>2022</v>
      </c>
      <c r="B132" t="str">
        <f t="shared" si="2"/>
        <v>SpainEarthquake</v>
      </c>
      <c r="C132" t="s">
        <v>65</v>
      </c>
      <c r="D132" t="s">
        <v>162</v>
      </c>
      <c r="E132" t="s">
        <v>62</v>
      </c>
      <c r="F132" t="s">
        <v>61</v>
      </c>
      <c r="G132" s="30">
        <v>0.42615279084830193</v>
      </c>
      <c r="H132" s="30">
        <v>0.2967584387728327</v>
      </c>
      <c r="I132" t="s">
        <v>169</v>
      </c>
      <c r="J132" t="s">
        <v>134</v>
      </c>
      <c r="L132" t="s">
        <v>127</v>
      </c>
      <c r="N132">
        <v>2</v>
      </c>
    </row>
    <row r="133" spans="1:14" hidden="1" x14ac:dyDescent="0.25">
      <c r="A133">
        <v>2022</v>
      </c>
      <c r="B133" t="str">
        <f t="shared" si="2"/>
        <v>FinlandEarthquake</v>
      </c>
      <c r="C133" t="s">
        <v>65</v>
      </c>
      <c r="D133" t="s">
        <v>162</v>
      </c>
      <c r="E133" t="s">
        <v>22</v>
      </c>
      <c r="F133" t="s">
        <v>21</v>
      </c>
      <c r="G133" s="30">
        <v>1.0212566687767768</v>
      </c>
      <c r="H133" s="30">
        <v>0.50855111732197733</v>
      </c>
      <c r="I133" t="s">
        <v>164</v>
      </c>
      <c r="J133" t="s">
        <v>119</v>
      </c>
      <c r="K133" s="30">
        <v>0.9</v>
      </c>
      <c r="L133" t="s">
        <v>127</v>
      </c>
      <c r="N133">
        <v>2</v>
      </c>
    </row>
    <row r="134" spans="1:14" hidden="1" x14ac:dyDescent="0.25">
      <c r="A134">
        <v>2022</v>
      </c>
      <c r="B134" t="str">
        <f t="shared" si="2"/>
        <v>FranceEarthquake</v>
      </c>
      <c r="C134" t="s">
        <v>65</v>
      </c>
      <c r="D134" t="s">
        <v>162</v>
      </c>
      <c r="E134" t="s">
        <v>24</v>
      </c>
      <c r="F134" t="s">
        <v>23</v>
      </c>
      <c r="G134" s="30">
        <v>0.73586765583642066</v>
      </c>
      <c r="H134" s="30">
        <v>0.50970283389726334</v>
      </c>
      <c r="I134" t="s">
        <v>169</v>
      </c>
      <c r="J134" t="s">
        <v>127</v>
      </c>
      <c r="L134" t="s">
        <v>127</v>
      </c>
      <c r="N134">
        <v>1</v>
      </c>
    </row>
    <row r="135" spans="1:14" hidden="1" x14ac:dyDescent="0.25">
      <c r="A135">
        <v>2022</v>
      </c>
      <c r="B135" t="str">
        <f t="shared" si="2"/>
        <v>CroatiaEarthquake</v>
      </c>
      <c r="C135" t="s">
        <v>65</v>
      </c>
      <c r="D135" t="s">
        <v>162</v>
      </c>
      <c r="E135" t="s">
        <v>12</v>
      </c>
      <c r="F135" t="s">
        <v>11</v>
      </c>
      <c r="G135" s="30">
        <v>0.12725694062739973</v>
      </c>
      <c r="H135" s="30">
        <v>0.10964017108966082</v>
      </c>
      <c r="I135" t="s">
        <v>163</v>
      </c>
      <c r="J135" t="s">
        <v>134</v>
      </c>
      <c r="L135" t="s">
        <v>131</v>
      </c>
      <c r="N135">
        <v>3</v>
      </c>
    </row>
    <row r="136" spans="1:14" hidden="1" x14ac:dyDescent="0.25">
      <c r="A136">
        <v>2022</v>
      </c>
      <c r="B136" t="str">
        <f t="shared" si="2"/>
        <v>HungaryEarthquake</v>
      </c>
      <c r="C136" t="s">
        <v>65</v>
      </c>
      <c r="D136" t="s">
        <v>162</v>
      </c>
      <c r="E136" t="s">
        <v>30</v>
      </c>
      <c r="F136" t="s">
        <v>29</v>
      </c>
      <c r="G136" s="30">
        <v>0.57479089252581184</v>
      </c>
      <c r="H136" s="30">
        <v>0.63549077232382689</v>
      </c>
      <c r="I136" t="s">
        <v>126</v>
      </c>
      <c r="J136" t="s">
        <v>166</v>
      </c>
      <c r="K136" s="30">
        <v>0.75</v>
      </c>
      <c r="L136" t="s">
        <v>134</v>
      </c>
      <c r="N136">
        <v>2</v>
      </c>
    </row>
    <row r="137" spans="1:14" hidden="1" x14ac:dyDescent="0.25">
      <c r="A137">
        <v>2022</v>
      </c>
      <c r="B137" t="str">
        <f t="shared" si="2"/>
        <v>IrelandEarthquake</v>
      </c>
      <c r="C137" t="s">
        <v>65</v>
      </c>
      <c r="D137" t="s">
        <v>162</v>
      </c>
      <c r="E137" t="s">
        <v>34</v>
      </c>
      <c r="F137" t="s">
        <v>33</v>
      </c>
      <c r="G137" s="30">
        <v>0.5624721730359602</v>
      </c>
      <c r="H137" s="30">
        <v>0.48869333401434667</v>
      </c>
      <c r="I137" t="s">
        <v>167</v>
      </c>
      <c r="J137" t="s">
        <v>119</v>
      </c>
      <c r="L137" t="s">
        <v>127</v>
      </c>
      <c r="N137">
        <v>1</v>
      </c>
    </row>
    <row r="138" spans="1:14" hidden="1" x14ac:dyDescent="0.25">
      <c r="A138">
        <v>2022</v>
      </c>
      <c r="B138" t="str">
        <f t="shared" si="2"/>
        <v>ItalyEarthquake</v>
      </c>
      <c r="C138" t="s">
        <v>65</v>
      </c>
      <c r="D138" t="s">
        <v>162</v>
      </c>
      <c r="E138" t="s">
        <v>36</v>
      </c>
      <c r="F138" t="s">
        <v>35</v>
      </c>
      <c r="G138" s="30">
        <v>0.26812035336284806</v>
      </c>
      <c r="H138" s="30">
        <v>0.12594441867753903</v>
      </c>
      <c r="I138" t="s">
        <v>163</v>
      </c>
      <c r="J138" t="s">
        <v>119</v>
      </c>
      <c r="K138" s="30">
        <v>0.05</v>
      </c>
      <c r="L138" t="s">
        <v>198</v>
      </c>
      <c r="N138">
        <v>4</v>
      </c>
    </row>
    <row r="139" spans="1:14" hidden="1" x14ac:dyDescent="0.25">
      <c r="A139">
        <v>2022</v>
      </c>
      <c r="B139" t="str">
        <f t="shared" si="2"/>
        <v>LithuaniaEarthquake</v>
      </c>
      <c r="C139" t="s">
        <v>65</v>
      </c>
      <c r="D139" t="s">
        <v>162</v>
      </c>
      <c r="E139" t="s">
        <v>42</v>
      </c>
      <c r="F139" t="s">
        <v>41</v>
      </c>
      <c r="G139" s="30">
        <v>0.11985793164517411</v>
      </c>
      <c r="H139" s="30">
        <v>0.14259925936250864</v>
      </c>
      <c r="I139" t="s">
        <v>164</v>
      </c>
      <c r="J139" t="s">
        <v>119</v>
      </c>
      <c r="L139" t="s">
        <v>198</v>
      </c>
      <c r="N139">
        <v>4</v>
      </c>
    </row>
    <row r="140" spans="1:14" hidden="1" x14ac:dyDescent="0.25">
      <c r="A140">
        <v>2022</v>
      </c>
      <c r="B140" t="str">
        <f t="shared" si="2"/>
        <v>LuxembourgEarthquake</v>
      </c>
      <c r="C140" t="s">
        <v>65</v>
      </c>
      <c r="D140" t="s">
        <v>162</v>
      </c>
      <c r="E140" t="s">
        <v>44</v>
      </c>
      <c r="F140" t="s">
        <v>43</v>
      </c>
      <c r="G140" s="30">
        <v>0.6643468083949271</v>
      </c>
      <c r="H140" s="30">
        <v>0.34263520314169749</v>
      </c>
      <c r="I140" t="s">
        <v>164</v>
      </c>
      <c r="J140" t="s">
        <v>134</v>
      </c>
      <c r="L140" t="s">
        <v>127</v>
      </c>
      <c r="N140">
        <v>2</v>
      </c>
    </row>
    <row r="141" spans="1:14" hidden="1" x14ac:dyDescent="0.25">
      <c r="A141">
        <v>2022</v>
      </c>
      <c r="B141" t="str">
        <f t="shared" si="2"/>
        <v>LatviaEarthquake</v>
      </c>
      <c r="C141" t="s">
        <v>65</v>
      </c>
      <c r="D141" t="s">
        <v>162</v>
      </c>
      <c r="E141" t="s">
        <v>38</v>
      </c>
      <c r="F141" t="s">
        <v>37</v>
      </c>
      <c r="G141" s="30">
        <v>0.26112704795262542</v>
      </c>
      <c r="H141" s="30">
        <v>0.15137254753827545</v>
      </c>
      <c r="I141" t="s">
        <v>163</v>
      </c>
      <c r="J141" t="s">
        <v>119</v>
      </c>
      <c r="L141" t="s">
        <v>131</v>
      </c>
      <c r="N141">
        <v>3</v>
      </c>
    </row>
    <row r="142" spans="1:14" hidden="1" x14ac:dyDescent="0.25">
      <c r="A142">
        <v>2022</v>
      </c>
      <c r="B142" t="str">
        <f t="shared" si="2"/>
        <v>MaltaEarthquake</v>
      </c>
      <c r="C142" t="s">
        <v>65</v>
      </c>
      <c r="D142" t="s">
        <v>162</v>
      </c>
      <c r="E142" t="s">
        <v>46</v>
      </c>
      <c r="F142" t="s">
        <v>45</v>
      </c>
      <c r="G142" s="30">
        <v>0.19541415807912652</v>
      </c>
      <c r="H142" s="30">
        <v>0.24280387284695076</v>
      </c>
      <c r="I142" t="s">
        <v>163</v>
      </c>
      <c r="J142" t="s">
        <v>119</v>
      </c>
      <c r="L142" t="s">
        <v>198</v>
      </c>
      <c r="N142">
        <v>4</v>
      </c>
    </row>
    <row r="143" spans="1:14" hidden="1" x14ac:dyDescent="0.25">
      <c r="A143">
        <v>2022</v>
      </c>
      <c r="B143" t="str">
        <f t="shared" si="2"/>
        <v>NetherlandsEarthquake</v>
      </c>
      <c r="C143" t="s">
        <v>65</v>
      </c>
      <c r="D143" t="s">
        <v>162</v>
      </c>
      <c r="E143" t="s">
        <v>48</v>
      </c>
      <c r="F143" t="s">
        <v>47</v>
      </c>
      <c r="G143" s="30">
        <v>2.1803778299346464E-2</v>
      </c>
      <c r="H143" s="30">
        <v>1.9720082003913821E-2</v>
      </c>
      <c r="I143" t="s">
        <v>167</v>
      </c>
      <c r="J143" t="s">
        <v>119</v>
      </c>
      <c r="L143" t="s">
        <v>198</v>
      </c>
      <c r="N143">
        <v>4</v>
      </c>
    </row>
    <row r="144" spans="1:14" hidden="1" x14ac:dyDescent="0.25">
      <c r="A144">
        <v>2022</v>
      </c>
      <c r="B144" t="str">
        <f t="shared" si="2"/>
        <v>PolandEarthquake</v>
      </c>
      <c r="C144" t="s">
        <v>65</v>
      </c>
      <c r="D144" t="s">
        <v>162</v>
      </c>
      <c r="E144" t="s">
        <v>52</v>
      </c>
      <c r="F144" t="s">
        <v>51</v>
      </c>
      <c r="G144" s="30">
        <v>0.4953012843740861</v>
      </c>
      <c r="H144" s="30">
        <v>0.51907655089944171</v>
      </c>
      <c r="I144" t="s">
        <v>167</v>
      </c>
      <c r="J144" t="s">
        <v>127</v>
      </c>
      <c r="L144" t="s">
        <v>131</v>
      </c>
      <c r="N144">
        <v>3</v>
      </c>
    </row>
    <row r="145" spans="1:14" hidden="1" x14ac:dyDescent="0.25">
      <c r="A145">
        <v>2022</v>
      </c>
      <c r="B145" t="str">
        <f t="shared" si="2"/>
        <v>PortugalEarthquake</v>
      </c>
      <c r="C145" t="s">
        <v>65</v>
      </c>
      <c r="D145" t="s">
        <v>162</v>
      </c>
      <c r="E145" t="s">
        <v>54</v>
      </c>
      <c r="F145" t="s">
        <v>53</v>
      </c>
      <c r="G145" s="30">
        <v>0.23906478802845893</v>
      </c>
      <c r="H145" s="30">
        <v>0.19092394560340317</v>
      </c>
      <c r="I145" t="s">
        <v>130</v>
      </c>
      <c r="J145" t="s">
        <v>119</v>
      </c>
      <c r="L145" t="s">
        <v>198</v>
      </c>
      <c r="N145">
        <v>4</v>
      </c>
    </row>
    <row r="146" spans="1:14" hidden="1" x14ac:dyDescent="0.25">
      <c r="A146">
        <v>2022</v>
      </c>
      <c r="B146" t="str">
        <f t="shared" si="2"/>
        <v>RomaniaEarthquake</v>
      </c>
      <c r="C146" t="s">
        <v>65</v>
      </c>
      <c r="D146" t="s">
        <v>162</v>
      </c>
      <c r="E146" t="s">
        <v>56</v>
      </c>
      <c r="F146" t="s">
        <v>55</v>
      </c>
      <c r="G146" s="30">
        <v>0.29365358284731702</v>
      </c>
      <c r="H146" s="30">
        <v>0.16691044514104139</v>
      </c>
      <c r="I146" t="s">
        <v>130</v>
      </c>
      <c r="J146" t="s">
        <v>125</v>
      </c>
      <c r="L146" t="s">
        <v>131</v>
      </c>
      <c r="N146">
        <v>3</v>
      </c>
    </row>
    <row r="147" spans="1:14" hidden="1" x14ac:dyDescent="0.25">
      <c r="A147">
        <v>2022</v>
      </c>
      <c r="B147" t="str">
        <f t="shared" si="2"/>
        <v>SwedenEarthquake</v>
      </c>
      <c r="C147" t="s">
        <v>65</v>
      </c>
      <c r="D147" t="s">
        <v>162</v>
      </c>
      <c r="E147" t="s">
        <v>64</v>
      </c>
      <c r="F147" t="s">
        <v>63</v>
      </c>
      <c r="G147" s="30">
        <v>0.43615305157649409</v>
      </c>
      <c r="H147" s="30">
        <v>0.23057224798223566</v>
      </c>
      <c r="I147" t="s">
        <v>169</v>
      </c>
      <c r="J147" t="s">
        <v>166</v>
      </c>
      <c r="K147" s="30">
        <v>0.96</v>
      </c>
      <c r="L147" t="s">
        <v>127</v>
      </c>
      <c r="N147">
        <v>2</v>
      </c>
    </row>
    <row r="148" spans="1:14" hidden="1" x14ac:dyDescent="0.25">
      <c r="A148">
        <v>2022</v>
      </c>
      <c r="B148" t="str">
        <f t="shared" si="2"/>
        <v>SloveniaEarthquake</v>
      </c>
      <c r="C148" t="s">
        <v>65</v>
      </c>
      <c r="D148" t="s">
        <v>162</v>
      </c>
      <c r="E148" t="s">
        <v>60</v>
      </c>
      <c r="F148" t="s">
        <v>59</v>
      </c>
      <c r="G148" s="30">
        <v>0.58589884818629745</v>
      </c>
      <c r="H148" s="30">
        <v>0.2523208605736067</v>
      </c>
      <c r="I148" t="s">
        <v>164</v>
      </c>
      <c r="J148" t="s">
        <v>119</v>
      </c>
      <c r="K148" s="30">
        <v>0.85</v>
      </c>
      <c r="L148" t="s">
        <v>127</v>
      </c>
      <c r="N148">
        <v>2</v>
      </c>
    </row>
    <row r="149" spans="1:14" hidden="1" x14ac:dyDescent="0.25">
      <c r="A149">
        <v>2022</v>
      </c>
      <c r="B149" t="str">
        <f t="shared" si="2"/>
        <v>SlovakiaEarthquake</v>
      </c>
      <c r="C149" t="s">
        <v>65</v>
      </c>
      <c r="D149" t="s">
        <v>162</v>
      </c>
      <c r="E149" t="s">
        <v>58</v>
      </c>
      <c r="F149" t="s">
        <v>57</v>
      </c>
      <c r="G149" s="30">
        <v>0.41779254514508285</v>
      </c>
      <c r="H149" s="30">
        <v>0.39836229886268759</v>
      </c>
      <c r="I149" t="s">
        <v>163</v>
      </c>
      <c r="J149" t="s">
        <v>131</v>
      </c>
      <c r="L149" t="s">
        <v>131</v>
      </c>
      <c r="N149">
        <v>3</v>
      </c>
    </row>
    <row r="150" spans="1:14" hidden="1" x14ac:dyDescent="0.25">
      <c r="A150">
        <v>2022</v>
      </c>
      <c r="B150" t="str">
        <f t="shared" si="2"/>
        <v>IcelandEarthquake</v>
      </c>
      <c r="C150" t="s">
        <v>65</v>
      </c>
      <c r="D150" t="s">
        <v>162</v>
      </c>
      <c r="E150" t="s">
        <v>32</v>
      </c>
      <c r="F150" t="s">
        <v>31</v>
      </c>
      <c r="G150" s="30">
        <v>1.6489209092660037E-2</v>
      </c>
      <c r="H150" s="30">
        <v>1.5350397718340019E-2</v>
      </c>
      <c r="I150" t="s">
        <v>126</v>
      </c>
      <c r="J150" t="s">
        <v>127</v>
      </c>
      <c r="L150" t="s">
        <v>127</v>
      </c>
      <c r="N150">
        <v>1</v>
      </c>
    </row>
    <row r="151" spans="1:14" hidden="1" x14ac:dyDescent="0.25">
      <c r="A151">
        <v>2022</v>
      </c>
      <c r="B151" t="str">
        <f t="shared" si="2"/>
        <v>LiechtensteinEarthquake</v>
      </c>
      <c r="C151" t="s">
        <v>65</v>
      </c>
      <c r="D151" t="s">
        <v>162</v>
      </c>
      <c r="E151" t="s">
        <v>40</v>
      </c>
      <c r="F151" t="s">
        <v>39</v>
      </c>
      <c r="G151" s="30">
        <v>0.12644345235993742</v>
      </c>
      <c r="H151" s="30">
        <v>0.18374487665451344</v>
      </c>
      <c r="I151" t="s">
        <v>164</v>
      </c>
      <c r="J151" t="s">
        <v>127</v>
      </c>
      <c r="L151" t="s">
        <v>127</v>
      </c>
      <c r="N151">
        <v>1</v>
      </c>
    </row>
    <row r="152" spans="1:14" hidden="1" x14ac:dyDescent="0.25">
      <c r="A152">
        <v>2022</v>
      </c>
      <c r="B152" t="str">
        <f t="shared" si="2"/>
        <v>NorwayEarthquake</v>
      </c>
      <c r="C152" t="s">
        <v>65</v>
      </c>
      <c r="D152" t="s">
        <v>162</v>
      </c>
      <c r="E152" t="s">
        <v>50</v>
      </c>
      <c r="F152" t="s">
        <v>49</v>
      </c>
      <c r="G152" s="30">
        <v>1.1207302598020279</v>
      </c>
      <c r="H152" s="30">
        <v>0.62270107287376009</v>
      </c>
      <c r="I152" t="s">
        <v>169</v>
      </c>
      <c r="J152" t="s">
        <v>127</v>
      </c>
      <c r="L152" t="s">
        <v>127</v>
      </c>
      <c r="N152">
        <v>1</v>
      </c>
    </row>
    <row r="153" spans="1:14" hidden="1" x14ac:dyDescent="0.25">
      <c r="A153">
        <v>2022</v>
      </c>
      <c r="B153" t="str">
        <f t="shared" si="2"/>
        <v>EEAEarthquake</v>
      </c>
      <c r="C153" t="s">
        <v>65</v>
      </c>
      <c r="F153" t="s">
        <v>68</v>
      </c>
      <c r="L153" t="s">
        <v>131</v>
      </c>
      <c r="N153">
        <v>3</v>
      </c>
    </row>
    <row r="154" spans="1:14" hidden="1" x14ac:dyDescent="0.25">
      <c r="A154">
        <v>2022</v>
      </c>
      <c r="B154" t="str">
        <f t="shared" si="2"/>
        <v>EEAWindstorm</v>
      </c>
      <c r="C154" t="s">
        <v>67</v>
      </c>
      <c r="F154" t="s">
        <v>68</v>
      </c>
      <c r="L154" t="s">
        <v>127</v>
      </c>
      <c r="N154">
        <v>2</v>
      </c>
    </row>
    <row r="155" spans="1:14" hidden="1" x14ac:dyDescent="0.25">
      <c r="A155">
        <v>2022</v>
      </c>
      <c r="B155" t="str">
        <f t="shared" si="2"/>
        <v>EEAWildfire</v>
      </c>
      <c r="C155" t="s">
        <v>66</v>
      </c>
      <c r="F155" t="s">
        <v>68</v>
      </c>
      <c r="L155" t="s">
        <v>131</v>
      </c>
      <c r="N155">
        <v>3</v>
      </c>
    </row>
    <row r="156" spans="1:14" hidden="1" x14ac:dyDescent="0.25">
      <c r="A156">
        <v>2022</v>
      </c>
      <c r="B156" t="str">
        <f t="shared" si="2"/>
        <v>EEAFlood*</v>
      </c>
      <c r="C156" t="s">
        <v>176</v>
      </c>
      <c r="F156" t="s">
        <v>68</v>
      </c>
      <c r="L156" t="s">
        <v>127</v>
      </c>
      <c r="N156">
        <v>2</v>
      </c>
    </row>
    <row r="157" spans="1:14" hidden="1" x14ac:dyDescent="0.25">
      <c r="A157">
        <v>2022</v>
      </c>
      <c r="B157" t="str">
        <f t="shared" si="2"/>
        <v>EEACoastal Flood</v>
      </c>
      <c r="C157" t="s">
        <v>6</v>
      </c>
      <c r="F157" t="s">
        <v>68</v>
      </c>
      <c r="L157" t="s">
        <v>198</v>
      </c>
      <c r="N157">
        <v>3</v>
      </c>
    </row>
    <row r="158" spans="1:14" hidden="1" x14ac:dyDescent="0.25">
      <c r="A158">
        <v>2023</v>
      </c>
      <c r="B158" t="str">
        <f t="shared" si="2"/>
        <v>AustriaWildfire</v>
      </c>
      <c r="C158" t="s">
        <v>66</v>
      </c>
      <c r="D158" t="s">
        <v>162</v>
      </c>
      <c r="E158" t="s">
        <v>5</v>
      </c>
      <c r="F158" t="s">
        <v>4</v>
      </c>
      <c r="G158" s="30">
        <v>6.1985205261279146E-2</v>
      </c>
      <c r="H158" s="30">
        <v>4.2118430806220776E-2</v>
      </c>
      <c r="I158" t="s">
        <v>163</v>
      </c>
      <c r="J158" t="s">
        <v>119</v>
      </c>
      <c r="L158" t="s">
        <v>198</v>
      </c>
      <c r="N158">
        <f>IF(L158="0%-25%",4,IF(L158="25%-50%",3,IF(L158="50%-75%",2,IF(L158="75%-100%",1))))</f>
        <v>4</v>
      </c>
    </row>
    <row r="159" spans="1:14" hidden="1" x14ac:dyDescent="0.25">
      <c r="A159">
        <v>2023</v>
      </c>
      <c r="B159" t="str">
        <f t="shared" si="2"/>
        <v>BelgiumWildfire</v>
      </c>
      <c r="C159" t="s">
        <v>66</v>
      </c>
      <c r="D159" t="s">
        <v>162</v>
      </c>
      <c r="E159" t="s">
        <v>8</v>
      </c>
      <c r="F159" t="s">
        <v>7</v>
      </c>
      <c r="G159" s="30">
        <v>6.1071680601181719E-2</v>
      </c>
      <c r="H159" s="30">
        <v>4.5791416276458073E-2</v>
      </c>
      <c r="I159" t="s">
        <v>164</v>
      </c>
      <c r="J159" t="s">
        <v>127</v>
      </c>
      <c r="K159" s="30">
        <v>0.9</v>
      </c>
      <c r="L159" t="s">
        <v>127</v>
      </c>
      <c r="M159" t="s">
        <v>165</v>
      </c>
      <c r="N159">
        <f t="shared" ref="N159:N222" si="3">IF(L159="0%-25%",4,IF(L159="25%-50%",3,IF(L159="50%-75%",2,IF(L159="75%-100%",1))))</f>
        <v>1</v>
      </c>
    </row>
    <row r="160" spans="1:14" hidden="1" x14ac:dyDescent="0.25">
      <c r="A160">
        <v>2023</v>
      </c>
      <c r="B160" t="str">
        <f t="shared" si="2"/>
        <v>BulgariaWildfire</v>
      </c>
      <c r="C160" t="s">
        <v>66</v>
      </c>
      <c r="D160" t="s">
        <v>162</v>
      </c>
      <c r="E160" t="s">
        <v>10</v>
      </c>
      <c r="F160" t="s">
        <v>9</v>
      </c>
      <c r="G160" s="30">
        <v>2.2050164966203892E-2</v>
      </c>
      <c r="H160" s="30">
        <v>4.5530505550701275E-2</v>
      </c>
      <c r="I160" t="s">
        <v>163</v>
      </c>
      <c r="J160" t="s">
        <v>166</v>
      </c>
      <c r="L160" t="s">
        <v>198</v>
      </c>
      <c r="N160">
        <f t="shared" si="3"/>
        <v>4</v>
      </c>
    </row>
    <row r="161" spans="1:14" hidden="1" x14ac:dyDescent="0.25">
      <c r="A161">
        <v>2023</v>
      </c>
      <c r="B161" t="str">
        <f t="shared" si="2"/>
        <v>CyprusWildfire</v>
      </c>
      <c r="C161" t="s">
        <v>66</v>
      </c>
      <c r="D161" t="s">
        <v>162</v>
      </c>
      <c r="E161" t="s">
        <v>14</v>
      </c>
      <c r="F161" t="s">
        <v>13</v>
      </c>
      <c r="G161" s="30">
        <v>0.21712903668054861</v>
      </c>
      <c r="H161" s="30">
        <v>0.29035349168300661</v>
      </c>
      <c r="I161" t="s">
        <v>167</v>
      </c>
      <c r="J161" t="s">
        <v>134</v>
      </c>
      <c r="K161" s="30">
        <v>0.3</v>
      </c>
      <c r="L161" t="s">
        <v>131</v>
      </c>
      <c r="N161">
        <f t="shared" si="3"/>
        <v>3</v>
      </c>
    </row>
    <row r="162" spans="1:14" hidden="1" x14ac:dyDescent="0.25">
      <c r="A162">
        <v>2023</v>
      </c>
      <c r="B162" t="str">
        <f t="shared" si="2"/>
        <v>Czech RepublicWildfire</v>
      </c>
      <c r="C162" t="s">
        <v>66</v>
      </c>
      <c r="D162" t="s">
        <v>162</v>
      </c>
      <c r="E162" t="s">
        <v>16</v>
      </c>
      <c r="F162" t="s">
        <v>15</v>
      </c>
      <c r="G162" s="30">
        <v>5.1704990689582252E-2</v>
      </c>
      <c r="H162" s="30">
        <v>0.12196943249618007</v>
      </c>
      <c r="I162" t="s">
        <v>163</v>
      </c>
      <c r="J162" t="s">
        <v>119</v>
      </c>
      <c r="L162" t="s">
        <v>198</v>
      </c>
      <c r="N162">
        <f t="shared" si="3"/>
        <v>4</v>
      </c>
    </row>
    <row r="163" spans="1:14" x14ac:dyDescent="0.25">
      <c r="A163">
        <v>2023</v>
      </c>
      <c r="B163" t="str">
        <f t="shared" si="2"/>
        <v>GermanyWildfire</v>
      </c>
      <c r="C163" t="s">
        <v>66</v>
      </c>
      <c r="D163" t="s">
        <v>162</v>
      </c>
      <c r="E163" t="s">
        <v>26</v>
      </c>
      <c r="F163" t="s">
        <v>25</v>
      </c>
      <c r="G163" s="30">
        <v>0.64337612592742233</v>
      </c>
      <c r="H163" s="30">
        <v>0.41142604928463028</v>
      </c>
      <c r="I163" t="s">
        <v>133</v>
      </c>
      <c r="J163" t="s">
        <v>127</v>
      </c>
      <c r="K163" s="30" t="s">
        <v>126</v>
      </c>
      <c r="L163" t="s">
        <v>127</v>
      </c>
      <c r="N163">
        <f t="shared" si="3"/>
        <v>1</v>
      </c>
    </row>
    <row r="164" spans="1:14" hidden="1" x14ac:dyDescent="0.25">
      <c r="A164">
        <v>2023</v>
      </c>
      <c r="B164" t="str">
        <f t="shared" si="2"/>
        <v>DenmarkWildfire</v>
      </c>
      <c r="C164" t="s">
        <v>66</v>
      </c>
      <c r="D164" t="s">
        <v>162</v>
      </c>
      <c r="E164" t="s">
        <v>18</v>
      </c>
      <c r="F164" t="s">
        <v>17</v>
      </c>
      <c r="G164" s="30">
        <v>0.1201218808716103</v>
      </c>
      <c r="H164" s="30">
        <v>8.9503169231030411E-2</v>
      </c>
      <c r="I164" t="s">
        <v>169</v>
      </c>
      <c r="J164" t="s">
        <v>127</v>
      </c>
      <c r="L164" t="s">
        <v>127</v>
      </c>
      <c r="M164" t="s">
        <v>182</v>
      </c>
      <c r="N164">
        <f t="shared" si="3"/>
        <v>1</v>
      </c>
    </row>
    <row r="165" spans="1:14" hidden="1" x14ac:dyDescent="0.25">
      <c r="A165">
        <v>2023</v>
      </c>
      <c r="B165" t="str">
        <f t="shared" si="2"/>
        <v>EstoniaWildfire</v>
      </c>
      <c r="C165" t="s">
        <v>66</v>
      </c>
      <c r="D165" t="s">
        <v>162</v>
      </c>
      <c r="E165" t="s">
        <v>20</v>
      </c>
      <c r="F165" t="s">
        <v>19</v>
      </c>
      <c r="G165" s="30">
        <v>0.22962462686525575</v>
      </c>
      <c r="H165" s="30">
        <v>0.16695088618439252</v>
      </c>
      <c r="I165" t="s">
        <v>167</v>
      </c>
      <c r="J165" t="s">
        <v>166</v>
      </c>
      <c r="K165" s="30">
        <v>0.7</v>
      </c>
      <c r="L165" t="s">
        <v>131</v>
      </c>
      <c r="M165" t="s">
        <v>170</v>
      </c>
      <c r="N165">
        <f t="shared" si="3"/>
        <v>3</v>
      </c>
    </row>
    <row r="166" spans="1:14" hidden="1" x14ac:dyDescent="0.25">
      <c r="A166">
        <v>2023</v>
      </c>
      <c r="B166" t="str">
        <f t="shared" si="2"/>
        <v>GreeceWildfire</v>
      </c>
      <c r="C166" t="s">
        <v>66</v>
      </c>
      <c r="D166" t="s">
        <v>162</v>
      </c>
      <c r="E166" t="s">
        <v>171</v>
      </c>
      <c r="F166" t="s">
        <v>27</v>
      </c>
      <c r="G166" s="30">
        <v>0.10383514034060658</v>
      </c>
      <c r="H166" s="30">
        <v>5.9979789301396282E-2</v>
      </c>
      <c r="I166" t="s">
        <v>163</v>
      </c>
      <c r="J166" t="s">
        <v>125</v>
      </c>
      <c r="K166" s="30">
        <v>0.15</v>
      </c>
      <c r="L166" t="s">
        <v>198</v>
      </c>
      <c r="M166" t="s">
        <v>168</v>
      </c>
      <c r="N166">
        <f t="shared" si="3"/>
        <v>4</v>
      </c>
    </row>
    <row r="167" spans="1:14" hidden="1" x14ac:dyDescent="0.25">
      <c r="A167">
        <v>2023</v>
      </c>
      <c r="B167" t="str">
        <f t="shared" si="2"/>
        <v>SpainWildfire</v>
      </c>
      <c r="C167" t="s">
        <v>66</v>
      </c>
      <c r="D167" t="s">
        <v>162</v>
      </c>
      <c r="E167" t="s">
        <v>62</v>
      </c>
      <c r="F167" t="s">
        <v>61</v>
      </c>
      <c r="G167" s="30">
        <v>0.27981854857091326</v>
      </c>
      <c r="H167" s="30">
        <v>0.19485620509087218</v>
      </c>
      <c r="I167" t="s">
        <v>164</v>
      </c>
      <c r="J167" t="s">
        <v>134</v>
      </c>
      <c r="L167" t="s">
        <v>127</v>
      </c>
      <c r="N167">
        <f t="shared" si="3"/>
        <v>1</v>
      </c>
    </row>
    <row r="168" spans="1:14" hidden="1" x14ac:dyDescent="0.25">
      <c r="A168">
        <v>2023</v>
      </c>
      <c r="B168" t="str">
        <f t="shared" si="2"/>
        <v>FinlandWildfire</v>
      </c>
      <c r="C168" t="s">
        <v>66</v>
      </c>
      <c r="D168" t="s">
        <v>162</v>
      </c>
      <c r="E168" t="s">
        <v>22</v>
      </c>
      <c r="F168" t="s">
        <v>21</v>
      </c>
      <c r="G168" s="30">
        <v>1.8512805574478213</v>
      </c>
      <c r="H168" s="30">
        <v>0.9218748085084244</v>
      </c>
      <c r="I168" t="s">
        <v>169</v>
      </c>
      <c r="J168" t="s">
        <v>127</v>
      </c>
      <c r="K168" s="30">
        <v>0.9</v>
      </c>
      <c r="L168" t="s">
        <v>127</v>
      </c>
      <c r="N168">
        <f t="shared" si="3"/>
        <v>1</v>
      </c>
    </row>
    <row r="169" spans="1:14" hidden="1" x14ac:dyDescent="0.25">
      <c r="A169">
        <v>2023</v>
      </c>
      <c r="B169" t="str">
        <f t="shared" si="2"/>
        <v>FranceWildfire</v>
      </c>
      <c r="C169" t="s">
        <v>66</v>
      </c>
      <c r="D169" t="s">
        <v>162</v>
      </c>
      <c r="E169" t="s">
        <v>24</v>
      </c>
      <c r="F169" t="s">
        <v>23</v>
      </c>
      <c r="G169" s="30">
        <v>0.53140566304624859</v>
      </c>
      <c r="H169" s="30">
        <v>0.36808109482112855</v>
      </c>
      <c r="I169" t="s">
        <v>164</v>
      </c>
      <c r="J169" t="s">
        <v>127</v>
      </c>
      <c r="L169" t="s">
        <v>127</v>
      </c>
      <c r="N169">
        <f t="shared" si="3"/>
        <v>1</v>
      </c>
    </row>
    <row r="170" spans="1:14" hidden="1" x14ac:dyDescent="0.25">
      <c r="A170">
        <v>2023</v>
      </c>
      <c r="B170" t="str">
        <f t="shared" si="2"/>
        <v>CroatiaWildfire</v>
      </c>
      <c r="C170" t="s">
        <v>66</v>
      </c>
      <c r="D170" t="s">
        <v>162</v>
      </c>
      <c r="E170" t="s">
        <v>12</v>
      </c>
      <c r="F170" t="s">
        <v>11</v>
      </c>
      <c r="G170" s="30">
        <v>8.7441547385048897E-3</v>
      </c>
      <c r="H170" s="30">
        <v>7.5336607719589015E-3</v>
      </c>
      <c r="I170" t="s">
        <v>163</v>
      </c>
      <c r="J170" t="s">
        <v>125</v>
      </c>
      <c r="L170" t="s">
        <v>198</v>
      </c>
      <c r="N170">
        <f t="shared" si="3"/>
        <v>4</v>
      </c>
    </row>
    <row r="171" spans="1:14" hidden="1" x14ac:dyDescent="0.25">
      <c r="A171">
        <v>2023</v>
      </c>
      <c r="B171" t="str">
        <f t="shared" si="2"/>
        <v>HungaryWildfire</v>
      </c>
      <c r="C171" t="s">
        <v>66</v>
      </c>
      <c r="D171" t="s">
        <v>162</v>
      </c>
      <c r="E171" t="s">
        <v>30</v>
      </c>
      <c r="F171" t="s">
        <v>29</v>
      </c>
      <c r="G171" s="30">
        <v>0.20101962450492544</v>
      </c>
      <c r="H171" s="30">
        <v>0.22224798285777311</v>
      </c>
      <c r="I171" t="s">
        <v>164</v>
      </c>
      <c r="J171" t="s">
        <v>166</v>
      </c>
      <c r="K171" s="30">
        <v>0.75</v>
      </c>
      <c r="L171" t="s">
        <v>131</v>
      </c>
      <c r="N171">
        <f t="shared" si="3"/>
        <v>3</v>
      </c>
    </row>
    <row r="172" spans="1:14" hidden="1" x14ac:dyDescent="0.25">
      <c r="A172">
        <v>2023</v>
      </c>
      <c r="B172" t="str">
        <f t="shared" si="2"/>
        <v>IrelandWildfire</v>
      </c>
      <c r="C172" t="s">
        <v>66</v>
      </c>
      <c r="D172" t="s">
        <v>162</v>
      </c>
      <c r="E172" t="s">
        <v>34</v>
      </c>
      <c r="F172" t="s">
        <v>33</v>
      </c>
      <c r="G172" s="30">
        <v>0.38287663046182963</v>
      </c>
      <c r="H172" s="30">
        <v>0.3326551357139016</v>
      </c>
      <c r="I172" t="s">
        <v>164</v>
      </c>
      <c r="J172" t="s">
        <v>119</v>
      </c>
      <c r="L172" t="s">
        <v>134</v>
      </c>
      <c r="N172">
        <f t="shared" si="3"/>
        <v>2</v>
      </c>
    </row>
    <row r="173" spans="1:14" hidden="1" x14ac:dyDescent="0.25">
      <c r="A173">
        <v>2023</v>
      </c>
      <c r="B173" t="str">
        <f t="shared" si="2"/>
        <v>ItalyWildfire</v>
      </c>
      <c r="C173" t="s">
        <v>66</v>
      </c>
      <c r="D173" t="s">
        <v>162</v>
      </c>
      <c r="E173" t="s">
        <v>36</v>
      </c>
      <c r="F173" t="s">
        <v>35</v>
      </c>
      <c r="G173" s="30">
        <v>0.44193784423795468</v>
      </c>
      <c r="H173" s="30">
        <v>0.20759186755520079</v>
      </c>
      <c r="I173" t="s">
        <v>164</v>
      </c>
      <c r="J173" t="s">
        <v>119</v>
      </c>
      <c r="L173" t="s">
        <v>131</v>
      </c>
      <c r="N173">
        <f t="shared" si="3"/>
        <v>3</v>
      </c>
    </row>
    <row r="174" spans="1:14" hidden="1" x14ac:dyDescent="0.25">
      <c r="A174">
        <v>2023</v>
      </c>
      <c r="B174" t="str">
        <f t="shared" si="2"/>
        <v>LithuaniaWildfire</v>
      </c>
      <c r="C174" t="s">
        <v>66</v>
      </c>
      <c r="D174" t="s">
        <v>162</v>
      </c>
      <c r="E174" t="s">
        <v>42</v>
      </c>
      <c r="F174" t="s">
        <v>41</v>
      </c>
      <c r="G174" s="30">
        <v>4.5928634574162006E-2</v>
      </c>
      <c r="H174" s="30">
        <v>5.464293588175323E-2</v>
      </c>
      <c r="I174" t="s">
        <v>164</v>
      </c>
      <c r="J174" t="s">
        <v>119</v>
      </c>
      <c r="L174" t="s">
        <v>131</v>
      </c>
      <c r="N174">
        <f t="shared" si="3"/>
        <v>3</v>
      </c>
    </row>
    <row r="175" spans="1:14" hidden="1" x14ac:dyDescent="0.25">
      <c r="A175">
        <v>2023</v>
      </c>
      <c r="B175" t="str">
        <f t="shared" si="2"/>
        <v>LuxembourgWildfire</v>
      </c>
      <c r="C175" t="s">
        <v>66</v>
      </c>
      <c r="D175" t="s">
        <v>162</v>
      </c>
      <c r="E175" t="s">
        <v>44</v>
      </c>
      <c r="F175" t="s">
        <v>43</v>
      </c>
      <c r="G175" s="30">
        <v>0.1136084115901109</v>
      </c>
      <c r="H175" s="30">
        <v>5.8593253842567063E-2</v>
      </c>
      <c r="I175" t="s">
        <v>164</v>
      </c>
      <c r="J175" t="s">
        <v>119</v>
      </c>
      <c r="L175" t="s">
        <v>198</v>
      </c>
      <c r="N175">
        <f t="shared" si="3"/>
        <v>4</v>
      </c>
    </row>
    <row r="176" spans="1:14" hidden="1" x14ac:dyDescent="0.25">
      <c r="A176">
        <v>2023</v>
      </c>
      <c r="B176" t="str">
        <f t="shared" si="2"/>
        <v>LatviaWildfire</v>
      </c>
      <c r="C176" t="s">
        <v>66</v>
      </c>
      <c r="D176" t="s">
        <v>162</v>
      </c>
      <c r="E176" t="s">
        <v>38</v>
      </c>
      <c r="F176" t="s">
        <v>37</v>
      </c>
      <c r="G176" s="30">
        <v>6.6454880735537222E-2</v>
      </c>
      <c r="H176" s="30">
        <v>3.8523181233663516E-2</v>
      </c>
      <c r="I176" t="s">
        <v>164</v>
      </c>
      <c r="J176" t="s">
        <v>119</v>
      </c>
      <c r="L176" t="s">
        <v>198</v>
      </c>
      <c r="N176">
        <f t="shared" si="3"/>
        <v>4</v>
      </c>
    </row>
    <row r="177" spans="1:14" hidden="1" x14ac:dyDescent="0.25">
      <c r="A177">
        <v>2023</v>
      </c>
      <c r="B177" t="str">
        <f t="shared" si="2"/>
        <v>MaltaWildfire</v>
      </c>
      <c r="C177" t="s">
        <v>66</v>
      </c>
      <c r="D177" t="s">
        <v>162</v>
      </c>
      <c r="E177" t="s">
        <v>46</v>
      </c>
      <c r="F177" t="s">
        <v>45</v>
      </c>
      <c r="G177" s="30">
        <v>7.2611961854909439E-3</v>
      </c>
      <c r="H177" s="30">
        <v>9.0221024549552824E-3</v>
      </c>
      <c r="I177" t="s">
        <v>167</v>
      </c>
      <c r="J177" t="s">
        <v>119</v>
      </c>
      <c r="L177" t="s">
        <v>198</v>
      </c>
      <c r="N177">
        <f t="shared" si="3"/>
        <v>4</v>
      </c>
    </row>
    <row r="178" spans="1:14" hidden="1" x14ac:dyDescent="0.25">
      <c r="A178">
        <v>2023</v>
      </c>
      <c r="B178" t="str">
        <f t="shared" si="2"/>
        <v>NetherlandsWildfire</v>
      </c>
      <c r="C178" t="s">
        <v>66</v>
      </c>
      <c r="D178" t="s">
        <v>162</v>
      </c>
      <c r="E178" t="s">
        <v>48</v>
      </c>
      <c r="F178" t="s">
        <v>47</v>
      </c>
      <c r="G178" s="30">
        <v>0.45765555915178929</v>
      </c>
      <c r="H178" s="30">
        <v>0.4139193231611068</v>
      </c>
      <c r="I178" t="s">
        <v>169</v>
      </c>
      <c r="J178" t="s">
        <v>127</v>
      </c>
      <c r="L178" t="s">
        <v>127</v>
      </c>
      <c r="N178">
        <f t="shared" si="3"/>
        <v>1</v>
      </c>
    </row>
    <row r="179" spans="1:14" hidden="1" x14ac:dyDescent="0.25">
      <c r="A179">
        <v>2023</v>
      </c>
      <c r="B179" t="str">
        <f t="shared" si="2"/>
        <v>PolandWildfire</v>
      </c>
      <c r="C179" t="s">
        <v>66</v>
      </c>
      <c r="D179" t="s">
        <v>162</v>
      </c>
      <c r="E179" t="s">
        <v>52</v>
      </c>
      <c r="F179" t="s">
        <v>51</v>
      </c>
      <c r="G179" s="30">
        <v>2.8830366022800077E-2</v>
      </c>
      <c r="H179" s="30">
        <v>3.021427044186863E-2</v>
      </c>
      <c r="I179" t="s">
        <v>164</v>
      </c>
      <c r="J179" t="s">
        <v>131</v>
      </c>
      <c r="L179" t="s">
        <v>198</v>
      </c>
      <c r="N179">
        <f t="shared" si="3"/>
        <v>4</v>
      </c>
    </row>
    <row r="180" spans="1:14" hidden="1" x14ac:dyDescent="0.25">
      <c r="A180">
        <v>2023</v>
      </c>
      <c r="B180" t="str">
        <f t="shared" si="2"/>
        <v>PortugalWildfire</v>
      </c>
      <c r="C180" t="s">
        <v>66</v>
      </c>
      <c r="D180" t="s">
        <v>162</v>
      </c>
      <c r="E180" t="s">
        <v>54</v>
      </c>
      <c r="F180" t="s">
        <v>53</v>
      </c>
      <c r="G180" s="30">
        <v>0.37239435284907801</v>
      </c>
      <c r="H180" s="30">
        <v>0.29740473179976668</v>
      </c>
      <c r="I180" t="s">
        <v>164</v>
      </c>
      <c r="J180" t="s">
        <v>119</v>
      </c>
      <c r="L180" t="s">
        <v>131</v>
      </c>
      <c r="N180">
        <f t="shared" si="3"/>
        <v>3</v>
      </c>
    </row>
    <row r="181" spans="1:14" hidden="1" x14ac:dyDescent="0.25">
      <c r="A181">
        <v>2023</v>
      </c>
      <c r="B181" t="str">
        <f t="shared" si="2"/>
        <v>RomaniaWildfire</v>
      </c>
      <c r="C181" t="s">
        <v>66</v>
      </c>
      <c r="D181" t="s">
        <v>162</v>
      </c>
      <c r="E181" t="s">
        <v>56</v>
      </c>
      <c r="F181" t="s">
        <v>55</v>
      </c>
      <c r="G181" s="30">
        <v>0.11902353226284201</v>
      </c>
      <c r="H181" s="30">
        <v>6.7652063222328807E-2</v>
      </c>
      <c r="I181" t="s">
        <v>164</v>
      </c>
      <c r="J181" t="s">
        <v>125</v>
      </c>
      <c r="L181" t="s">
        <v>198</v>
      </c>
      <c r="N181">
        <f t="shared" si="3"/>
        <v>4</v>
      </c>
    </row>
    <row r="182" spans="1:14" hidden="1" x14ac:dyDescent="0.25">
      <c r="A182">
        <v>2023</v>
      </c>
      <c r="B182" t="str">
        <f t="shared" si="2"/>
        <v>SwedenWildfire</v>
      </c>
      <c r="C182" t="s">
        <v>66</v>
      </c>
      <c r="D182" t="s">
        <v>162</v>
      </c>
      <c r="E182" t="s">
        <v>64</v>
      </c>
      <c r="F182" t="s">
        <v>63</v>
      </c>
      <c r="G182" s="30">
        <v>0.42366268169853377</v>
      </c>
      <c r="H182" s="30">
        <v>0.22396921574279297</v>
      </c>
      <c r="I182" t="s">
        <v>169</v>
      </c>
      <c r="J182" t="s">
        <v>166</v>
      </c>
      <c r="K182" s="30">
        <v>0.96</v>
      </c>
      <c r="L182" t="s">
        <v>127</v>
      </c>
      <c r="N182">
        <f t="shared" si="3"/>
        <v>1</v>
      </c>
    </row>
    <row r="183" spans="1:14" hidden="1" x14ac:dyDescent="0.25">
      <c r="A183">
        <v>2023</v>
      </c>
      <c r="B183" t="str">
        <f t="shared" si="2"/>
        <v>SloveniaWildfire</v>
      </c>
      <c r="C183" t="s">
        <v>66</v>
      </c>
      <c r="D183" t="s">
        <v>162</v>
      </c>
      <c r="E183" t="s">
        <v>60</v>
      </c>
      <c r="F183" t="s">
        <v>59</v>
      </c>
      <c r="G183" s="30">
        <v>9.7481795209950567E-2</v>
      </c>
      <c r="H183" s="30">
        <v>4.1981121031004043E-2</v>
      </c>
      <c r="I183" t="s">
        <v>164</v>
      </c>
      <c r="J183" t="s">
        <v>134</v>
      </c>
      <c r="K183" s="30">
        <v>0.85</v>
      </c>
      <c r="L183" t="s">
        <v>134</v>
      </c>
      <c r="N183">
        <f t="shared" si="3"/>
        <v>2</v>
      </c>
    </row>
    <row r="184" spans="1:14" hidden="1" x14ac:dyDescent="0.25">
      <c r="A184">
        <v>2023</v>
      </c>
      <c r="B184" t="str">
        <f t="shared" si="2"/>
        <v>SlovakiaWildfire</v>
      </c>
      <c r="C184" t="s">
        <v>66</v>
      </c>
      <c r="D184" t="s">
        <v>162</v>
      </c>
      <c r="E184" t="s">
        <v>58</v>
      </c>
      <c r="F184" t="s">
        <v>57</v>
      </c>
      <c r="G184" s="30">
        <v>0.1179331884687554</v>
      </c>
      <c r="H184" s="30">
        <v>0.11244847859672953</v>
      </c>
      <c r="I184" t="s">
        <v>163</v>
      </c>
      <c r="J184" t="s">
        <v>125</v>
      </c>
      <c r="L184" t="s">
        <v>131</v>
      </c>
      <c r="N184">
        <f t="shared" si="3"/>
        <v>3</v>
      </c>
    </row>
    <row r="185" spans="1:14" hidden="1" x14ac:dyDescent="0.25">
      <c r="A185">
        <v>2023</v>
      </c>
      <c r="B185" t="str">
        <f t="shared" si="2"/>
        <v>IcelandWildfire</v>
      </c>
      <c r="C185" t="s">
        <v>66</v>
      </c>
      <c r="D185" t="s">
        <v>162</v>
      </c>
      <c r="E185" t="s">
        <v>32</v>
      </c>
      <c r="F185" t="s">
        <v>31</v>
      </c>
      <c r="G185" s="30">
        <v>0.39060330018881739</v>
      </c>
      <c r="H185" s="30">
        <v>0.36362665876215439</v>
      </c>
      <c r="I185" t="s">
        <v>164</v>
      </c>
      <c r="J185" t="s">
        <v>127</v>
      </c>
      <c r="L185" t="s">
        <v>127</v>
      </c>
      <c r="N185">
        <f t="shared" si="3"/>
        <v>1</v>
      </c>
    </row>
    <row r="186" spans="1:14" hidden="1" x14ac:dyDescent="0.25">
      <c r="A186">
        <v>2023</v>
      </c>
      <c r="B186" t="str">
        <f t="shared" si="2"/>
        <v>LiechtensteinWildfire</v>
      </c>
      <c r="C186" t="s">
        <v>66</v>
      </c>
      <c r="D186" t="s">
        <v>162</v>
      </c>
      <c r="E186" t="s">
        <v>40</v>
      </c>
      <c r="F186" t="s">
        <v>39</v>
      </c>
      <c r="G186" s="30">
        <v>2.1613527750675026E-2</v>
      </c>
      <c r="H186" s="30">
        <v>3.1408308745886349E-2</v>
      </c>
      <c r="I186" t="s">
        <v>164</v>
      </c>
      <c r="J186" t="s">
        <v>127</v>
      </c>
      <c r="L186" t="s">
        <v>127</v>
      </c>
      <c r="N186">
        <f t="shared" si="3"/>
        <v>1</v>
      </c>
    </row>
    <row r="187" spans="1:14" hidden="1" x14ac:dyDescent="0.25">
      <c r="A187">
        <v>2023</v>
      </c>
      <c r="B187" t="str">
        <f t="shared" si="2"/>
        <v>NorwayWildfire</v>
      </c>
      <c r="C187" t="s">
        <v>66</v>
      </c>
      <c r="D187" t="s">
        <v>162</v>
      </c>
      <c r="E187" t="s">
        <v>50</v>
      </c>
      <c r="F187" t="s">
        <v>49</v>
      </c>
      <c r="G187" s="30">
        <v>1.1551781515061865</v>
      </c>
      <c r="H187" s="30">
        <v>0.64184103892251099</v>
      </c>
      <c r="I187" t="s">
        <v>169</v>
      </c>
      <c r="J187" t="s">
        <v>127</v>
      </c>
      <c r="L187" t="s">
        <v>127</v>
      </c>
      <c r="N187">
        <f t="shared" si="3"/>
        <v>1</v>
      </c>
    </row>
    <row r="188" spans="1:14" hidden="1" x14ac:dyDescent="0.25">
      <c r="A188">
        <v>2023</v>
      </c>
      <c r="B188" t="str">
        <f t="shared" si="2"/>
        <v>AustriaWindstorm</v>
      </c>
      <c r="C188" t="s">
        <v>67</v>
      </c>
      <c r="D188" t="s">
        <v>162</v>
      </c>
      <c r="E188" t="s">
        <v>5</v>
      </c>
      <c r="F188" t="s">
        <v>4</v>
      </c>
      <c r="G188" s="30">
        <v>0.79898471330580978</v>
      </c>
      <c r="H188" s="30">
        <v>0.54290345931338835</v>
      </c>
      <c r="I188" t="s">
        <v>169</v>
      </c>
      <c r="J188" t="s">
        <v>119</v>
      </c>
      <c r="L188" t="s">
        <v>127</v>
      </c>
      <c r="N188">
        <f t="shared" si="3"/>
        <v>1</v>
      </c>
    </row>
    <row r="189" spans="1:14" hidden="1" x14ac:dyDescent="0.25">
      <c r="A189">
        <v>2023</v>
      </c>
      <c r="B189" t="str">
        <f t="shared" si="2"/>
        <v>BelgiumWindstorm</v>
      </c>
      <c r="C189" t="s">
        <v>67</v>
      </c>
      <c r="D189" t="s">
        <v>162</v>
      </c>
      <c r="E189" t="s">
        <v>8</v>
      </c>
      <c r="F189" t="s">
        <v>7</v>
      </c>
      <c r="G189" s="30">
        <v>0.83552434761236216</v>
      </c>
      <c r="H189" s="30">
        <v>0.6264743795161487</v>
      </c>
      <c r="I189" t="s">
        <v>169</v>
      </c>
      <c r="J189" t="s">
        <v>127</v>
      </c>
      <c r="K189" s="30">
        <v>0.9</v>
      </c>
      <c r="L189" t="s">
        <v>127</v>
      </c>
      <c r="N189">
        <f t="shared" si="3"/>
        <v>1</v>
      </c>
    </row>
    <row r="190" spans="1:14" hidden="1" x14ac:dyDescent="0.25">
      <c r="A190">
        <v>2023</v>
      </c>
      <c r="B190" t="str">
        <f t="shared" si="2"/>
        <v>BulgariaWindstorm</v>
      </c>
      <c r="C190" t="s">
        <v>67</v>
      </c>
      <c r="D190" t="s">
        <v>162</v>
      </c>
      <c r="E190" t="s">
        <v>10</v>
      </c>
      <c r="F190" t="s">
        <v>9</v>
      </c>
      <c r="G190" s="30">
        <v>0.10292163793371413</v>
      </c>
      <c r="H190" s="30">
        <v>0.21251878225902371</v>
      </c>
      <c r="I190" t="s">
        <v>164</v>
      </c>
      <c r="J190" t="s">
        <v>166</v>
      </c>
      <c r="L190" t="s">
        <v>198</v>
      </c>
      <c r="N190">
        <f t="shared" si="3"/>
        <v>4</v>
      </c>
    </row>
    <row r="191" spans="1:14" hidden="1" x14ac:dyDescent="0.25">
      <c r="A191">
        <v>2023</v>
      </c>
      <c r="B191" t="str">
        <f t="shared" si="2"/>
        <v>CyprusWindstorm</v>
      </c>
      <c r="C191" t="s">
        <v>67</v>
      </c>
      <c r="D191" t="s">
        <v>162</v>
      </c>
      <c r="E191" t="s">
        <v>14</v>
      </c>
      <c r="F191" t="s">
        <v>13</v>
      </c>
      <c r="G191" s="30">
        <v>0.35815180369542177</v>
      </c>
      <c r="H191" s="30">
        <v>0.4789346848552955</v>
      </c>
      <c r="I191" t="s">
        <v>164</v>
      </c>
      <c r="J191" t="s">
        <v>134</v>
      </c>
      <c r="K191" s="30">
        <v>0.3</v>
      </c>
      <c r="L191" t="s">
        <v>127</v>
      </c>
      <c r="N191">
        <f t="shared" si="3"/>
        <v>1</v>
      </c>
    </row>
    <row r="192" spans="1:14" hidden="1" x14ac:dyDescent="0.25">
      <c r="A192">
        <v>2023</v>
      </c>
      <c r="B192" t="str">
        <f t="shared" si="2"/>
        <v>Czech RepublicWindstorm</v>
      </c>
      <c r="C192" t="s">
        <v>67</v>
      </c>
      <c r="D192" t="s">
        <v>162</v>
      </c>
      <c r="E192" t="s">
        <v>16</v>
      </c>
      <c r="F192" t="s">
        <v>15</v>
      </c>
      <c r="G192" s="30">
        <v>1.0649210970280014</v>
      </c>
      <c r="H192" s="30">
        <v>2.5120944830550997</v>
      </c>
      <c r="I192" t="s">
        <v>126</v>
      </c>
      <c r="J192" t="s">
        <v>119</v>
      </c>
      <c r="L192" t="s">
        <v>127</v>
      </c>
      <c r="N192">
        <f t="shared" si="3"/>
        <v>1</v>
      </c>
    </row>
    <row r="193" spans="1:14" x14ac:dyDescent="0.25">
      <c r="A193">
        <v>2023</v>
      </c>
      <c r="B193" t="str">
        <f t="shared" si="2"/>
        <v>GermanyWindstorm</v>
      </c>
      <c r="C193" t="s">
        <v>67</v>
      </c>
      <c r="D193" t="s">
        <v>162</v>
      </c>
      <c r="E193" t="s">
        <v>26</v>
      </c>
      <c r="F193" t="s">
        <v>25</v>
      </c>
      <c r="G193" s="30">
        <v>1.0090742088621367</v>
      </c>
      <c r="H193" s="30">
        <v>0.64528259358196305</v>
      </c>
      <c r="I193" t="s">
        <v>126</v>
      </c>
      <c r="J193" t="s">
        <v>127</v>
      </c>
      <c r="K193" s="30">
        <v>0.9</v>
      </c>
      <c r="L193" t="s">
        <v>127</v>
      </c>
      <c r="N193">
        <f t="shared" si="3"/>
        <v>1</v>
      </c>
    </row>
    <row r="194" spans="1:14" hidden="1" x14ac:dyDescent="0.25">
      <c r="A194">
        <v>2023</v>
      </c>
      <c r="B194" t="str">
        <f t="shared" ref="B194:B257" si="4">CONCATENATE(F194,C194)</f>
        <v>DenmarkWindstorm</v>
      </c>
      <c r="C194" t="s">
        <v>67</v>
      </c>
      <c r="D194" t="s">
        <v>162</v>
      </c>
      <c r="E194" t="s">
        <v>18</v>
      </c>
      <c r="F194" t="s">
        <v>17</v>
      </c>
      <c r="G194" s="30">
        <v>0.87656152572947177</v>
      </c>
      <c r="H194" s="30">
        <v>0.65312858914214067</v>
      </c>
      <c r="I194" t="s">
        <v>169</v>
      </c>
      <c r="J194" t="s">
        <v>127</v>
      </c>
      <c r="L194" t="s">
        <v>127</v>
      </c>
      <c r="M194" t="s">
        <v>182</v>
      </c>
      <c r="N194">
        <f t="shared" si="3"/>
        <v>1</v>
      </c>
    </row>
    <row r="195" spans="1:14" hidden="1" x14ac:dyDescent="0.25">
      <c r="A195">
        <v>2023</v>
      </c>
      <c r="B195" t="str">
        <f t="shared" si="4"/>
        <v>EstoniaWindstorm</v>
      </c>
      <c r="C195" t="s">
        <v>67</v>
      </c>
      <c r="D195" t="s">
        <v>162</v>
      </c>
      <c r="E195" t="s">
        <v>20</v>
      </c>
      <c r="F195" t="s">
        <v>19</v>
      </c>
      <c r="G195" s="30">
        <v>0.99345147556187274</v>
      </c>
      <c r="H195" s="30">
        <v>0.72229885134913085</v>
      </c>
      <c r="I195" t="s">
        <v>169</v>
      </c>
      <c r="J195" t="s">
        <v>166</v>
      </c>
      <c r="K195" s="30">
        <v>0.7</v>
      </c>
      <c r="L195" t="s">
        <v>127</v>
      </c>
      <c r="N195">
        <f t="shared" si="3"/>
        <v>1</v>
      </c>
    </row>
    <row r="196" spans="1:14" hidden="1" x14ac:dyDescent="0.25">
      <c r="A196">
        <v>2023</v>
      </c>
      <c r="B196" t="str">
        <f t="shared" si="4"/>
        <v>GreeceWindstorm</v>
      </c>
      <c r="C196" t="s">
        <v>67</v>
      </c>
      <c r="D196" t="s">
        <v>162</v>
      </c>
      <c r="E196" t="s">
        <v>171</v>
      </c>
      <c r="F196" t="s">
        <v>27</v>
      </c>
      <c r="G196" s="30">
        <v>9.0316275042984423E-2</v>
      </c>
      <c r="H196" s="30">
        <v>5.2170692212631299E-2</v>
      </c>
      <c r="I196" t="s">
        <v>163</v>
      </c>
      <c r="J196" t="s">
        <v>125</v>
      </c>
      <c r="K196" s="30">
        <v>0.15</v>
      </c>
      <c r="L196" t="s">
        <v>198</v>
      </c>
      <c r="N196">
        <f t="shared" si="3"/>
        <v>4</v>
      </c>
    </row>
    <row r="197" spans="1:14" hidden="1" x14ac:dyDescent="0.25">
      <c r="A197">
        <v>2023</v>
      </c>
      <c r="B197" t="str">
        <f t="shared" si="4"/>
        <v>SpainWindstorm</v>
      </c>
      <c r="C197" t="s">
        <v>67</v>
      </c>
      <c r="D197" t="s">
        <v>162</v>
      </c>
      <c r="E197" t="s">
        <v>62</v>
      </c>
      <c r="F197" t="s">
        <v>61</v>
      </c>
      <c r="G197" s="30">
        <v>0.67989018304880555</v>
      </c>
      <c r="H197" s="30">
        <v>0.47345260571192838</v>
      </c>
      <c r="I197" t="s">
        <v>169</v>
      </c>
      <c r="J197" t="s">
        <v>134</v>
      </c>
      <c r="L197" t="s">
        <v>127</v>
      </c>
      <c r="N197">
        <f t="shared" si="3"/>
        <v>1</v>
      </c>
    </row>
    <row r="198" spans="1:14" hidden="1" x14ac:dyDescent="0.25">
      <c r="A198">
        <v>2023</v>
      </c>
      <c r="B198" t="str">
        <f t="shared" si="4"/>
        <v>FinlandWindstorm</v>
      </c>
      <c r="C198" t="s">
        <v>67</v>
      </c>
      <c r="D198" t="s">
        <v>162</v>
      </c>
      <c r="E198" t="s">
        <v>22</v>
      </c>
      <c r="F198" t="s">
        <v>21</v>
      </c>
      <c r="G198" s="30">
        <v>2.4048013898043288</v>
      </c>
      <c r="H198" s="30">
        <v>1.1975093736105111</v>
      </c>
      <c r="I198" t="s">
        <v>169</v>
      </c>
      <c r="J198" t="s">
        <v>127</v>
      </c>
      <c r="K198" s="30">
        <v>0.9</v>
      </c>
      <c r="L198" t="s">
        <v>127</v>
      </c>
      <c r="N198">
        <f t="shared" si="3"/>
        <v>1</v>
      </c>
    </row>
    <row r="199" spans="1:14" hidden="1" x14ac:dyDescent="0.25">
      <c r="A199">
        <v>2023</v>
      </c>
      <c r="B199" t="str">
        <f t="shared" si="4"/>
        <v>FranceWindstorm</v>
      </c>
      <c r="C199" t="s">
        <v>67</v>
      </c>
      <c r="D199" t="s">
        <v>162</v>
      </c>
      <c r="E199" t="s">
        <v>24</v>
      </c>
      <c r="F199" t="s">
        <v>23</v>
      </c>
      <c r="G199" s="30">
        <v>0.74019811544520264</v>
      </c>
      <c r="H199" s="30">
        <v>0.5127023508853622</v>
      </c>
      <c r="I199" t="s">
        <v>169</v>
      </c>
      <c r="J199" t="s">
        <v>127</v>
      </c>
      <c r="L199" t="s">
        <v>127</v>
      </c>
      <c r="M199" t="s">
        <v>172</v>
      </c>
      <c r="N199">
        <f t="shared" si="3"/>
        <v>1</v>
      </c>
    </row>
    <row r="200" spans="1:14" hidden="1" x14ac:dyDescent="0.25">
      <c r="A200">
        <v>2023</v>
      </c>
      <c r="B200" t="str">
        <f t="shared" si="4"/>
        <v>CroatiaWindstorm</v>
      </c>
      <c r="C200" t="s">
        <v>67</v>
      </c>
      <c r="D200" t="s">
        <v>162</v>
      </c>
      <c r="E200" t="s">
        <v>12</v>
      </c>
      <c r="F200" t="s">
        <v>11</v>
      </c>
      <c r="G200" s="30">
        <v>0.35619322649719859</v>
      </c>
      <c r="H200" s="30">
        <v>0.30688374324883483</v>
      </c>
      <c r="I200" t="s">
        <v>130</v>
      </c>
      <c r="J200" t="s">
        <v>125</v>
      </c>
      <c r="L200" t="s">
        <v>131</v>
      </c>
      <c r="N200">
        <f t="shared" si="3"/>
        <v>3</v>
      </c>
    </row>
    <row r="201" spans="1:14" hidden="1" x14ac:dyDescent="0.25">
      <c r="A201">
        <v>2023</v>
      </c>
      <c r="B201" t="str">
        <f t="shared" si="4"/>
        <v>HungaryWindstorm</v>
      </c>
      <c r="C201" t="s">
        <v>67</v>
      </c>
      <c r="D201" t="s">
        <v>162</v>
      </c>
      <c r="E201" t="s">
        <v>30</v>
      </c>
      <c r="F201" t="s">
        <v>29</v>
      </c>
      <c r="G201" s="30">
        <v>0.42256288268341069</v>
      </c>
      <c r="H201" s="30">
        <v>0.4671869651445536</v>
      </c>
      <c r="I201" t="s">
        <v>126</v>
      </c>
      <c r="J201" t="s">
        <v>166</v>
      </c>
      <c r="K201" s="30">
        <v>0.75</v>
      </c>
      <c r="L201" t="s">
        <v>134</v>
      </c>
      <c r="N201">
        <f t="shared" si="3"/>
        <v>2</v>
      </c>
    </row>
    <row r="202" spans="1:14" hidden="1" x14ac:dyDescent="0.25">
      <c r="A202">
        <v>2023</v>
      </c>
      <c r="B202" t="str">
        <f t="shared" si="4"/>
        <v>IrelandWindstorm</v>
      </c>
      <c r="C202" t="s">
        <v>67</v>
      </c>
      <c r="D202" t="s">
        <v>162</v>
      </c>
      <c r="E202" t="s">
        <v>34</v>
      </c>
      <c r="F202" t="s">
        <v>33</v>
      </c>
      <c r="G202" s="30">
        <v>0.56484720540214994</v>
      </c>
      <c r="H202" s="30">
        <v>0.49075683607020937</v>
      </c>
      <c r="I202" t="s">
        <v>169</v>
      </c>
      <c r="J202" t="s">
        <v>119</v>
      </c>
      <c r="L202" t="s">
        <v>127</v>
      </c>
      <c r="N202">
        <f t="shared" si="3"/>
        <v>1</v>
      </c>
    </row>
    <row r="203" spans="1:14" hidden="1" x14ac:dyDescent="0.25">
      <c r="A203">
        <v>2023</v>
      </c>
      <c r="B203" t="str">
        <f t="shared" si="4"/>
        <v>ItalyWindstorm</v>
      </c>
      <c r="C203" t="s">
        <v>67</v>
      </c>
      <c r="D203" t="s">
        <v>162</v>
      </c>
      <c r="E203" t="s">
        <v>36</v>
      </c>
      <c r="F203" t="s">
        <v>35</v>
      </c>
      <c r="G203" s="30">
        <v>0.66077429964507517</v>
      </c>
      <c r="H203" s="30">
        <v>0.31038611579492426</v>
      </c>
      <c r="I203" t="s">
        <v>163</v>
      </c>
      <c r="J203" t="s">
        <v>119</v>
      </c>
      <c r="L203" t="s">
        <v>131</v>
      </c>
      <c r="N203">
        <f t="shared" si="3"/>
        <v>3</v>
      </c>
    </row>
    <row r="204" spans="1:14" hidden="1" x14ac:dyDescent="0.25">
      <c r="A204">
        <v>2023</v>
      </c>
      <c r="B204" t="str">
        <f t="shared" si="4"/>
        <v>LithuaniaWindstorm</v>
      </c>
      <c r="C204" t="s">
        <v>67</v>
      </c>
      <c r="D204" t="s">
        <v>162</v>
      </c>
      <c r="E204" t="s">
        <v>42</v>
      </c>
      <c r="F204" t="s">
        <v>41</v>
      </c>
      <c r="G204" s="30">
        <v>0.39815965197667791</v>
      </c>
      <c r="H204" s="30">
        <v>0.47370474945280372</v>
      </c>
      <c r="I204" t="s">
        <v>164</v>
      </c>
      <c r="J204" t="s">
        <v>119</v>
      </c>
      <c r="L204" t="s">
        <v>131</v>
      </c>
      <c r="N204">
        <f t="shared" si="3"/>
        <v>3</v>
      </c>
    </row>
    <row r="205" spans="1:14" hidden="1" x14ac:dyDescent="0.25">
      <c r="A205">
        <v>2023</v>
      </c>
      <c r="B205" t="str">
        <f t="shared" si="4"/>
        <v>LuxembourgWindstorm</v>
      </c>
      <c r="C205" t="s">
        <v>67</v>
      </c>
      <c r="D205" t="s">
        <v>162</v>
      </c>
      <c r="E205" t="s">
        <v>44</v>
      </c>
      <c r="F205" t="s">
        <v>43</v>
      </c>
      <c r="G205" s="30">
        <v>1.1907803205054852</v>
      </c>
      <c r="H205" s="30">
        <v>0.61414196901054618</v>
      </c>
      <c r="I205" t="s">
        <v>169</v>
      </c>
      <c r="J205" t="s">
        <v>127</v>
      </c>
      <c r="L205" t="s">
        <v>127</v>
      </c>
      <c r="N205">
        <f t="shared" si="3"/>
        <v>1</v>
      </c>
    </row>
    <row r="206" spans="1:14" hidden="1" x14ac:dyDescent="0.25">
      <c r="A206">
        <v>2023</v>
      </c>
      <c r="B206" t="str">
        <f t="shared" si="4"/>
        <v>LatviaWindstorm</v>
      </c>
      <c r="C206" t="s">
        <v>67</v>
      </c>
      <c r="D206" t="s">
        <v>162</v>
      </c>
      <c r="E206" t="s">
        <v>38</v>
      </c>
      <c r="F206" t="s">
        <v>37</v>
      </c>
      <c r="G206" s="30">
        <v>0.50529050334526526</v>
      </c>
      <c r="H206" s="30">
        <v>0.29291148250619692</v>
      </c>
      <c r="I206" t="s">
        <v>164</v>
      </c>
      <c r="J206" t="s">
        <v>119</v>
      </c>
      <c r="L206" t="s">
        <v>127</v>
      </c>
      <c r="N206">
        <f t="shared" si="3"/>
        <v>1</v>
      </c>
    </row>
    <row r="207" spans="1:14" hidden="1" x14ac:dyDescent="0.25">
      <c r="A207">
        <v>2023</v>
      </c>
      <c r="B207" t="str">
        <f t="shared" si="4"/>
        <v>MaltaWindstorm</v>
      </c>
      <c r="C207" t="s">
        <v>67</v>
      </c>
      <c r="D207" t="s">
        <v>162</v>
      </c>
      <c r="E207" t="s">
        <v>46</v>
      </c>
      <c r="F207" t="s">
        <v>45</v>
      </c>
      <c r="G207" s="30">
        <v>0.19578886770838988</v>
      </c>
      <c r="H207" s="30">
        <v>0.24326945297723665</v>
      </c>
      <c r="I207" t="s">
        <v>163</v>
      </c>
      <c r="J207" t="s">
        <v>119</v>
      </c>
      <c r="L207" t="s">
        <v>198</v>
      </c>
      <c r="N207">
        <f t="shared" si="3"/>
        <v>4</v>
      </c>
    </row>
    <row r="208" spans="1:14" hidden="1" x14ac:dyDescent="0.25">
      <c r="A208">
        <v>2023</v>
      </c>
      <c r="B208" t="str">
        <f t="shared" si="4"/>
        <v>NetherlandsWindstorm</v>
      </c>
      <c r="C208" t="s">
        <v>67</v>
      </c>
      <c r="D208" t="s">
        <v>162</v>
      </c>
      <c r="E208" t="s">
        <v>48</v>
      </c>
      <c r="F208" t="s">
        <v>47</v>
      </c>
      <c r="G208" s="30">
        <v>0.56217920876140193</v>
      </c>
      <c r="H208" s="30">
        <v>0.50845408284134519</v>
      </c>
      <c r="I208" t="s">
        <v>169</v>
      </c>
      <c r="J208" t="s">
        <v>127</v>
      </c>
      <c r="L208" t="s">
        <v>127</v>
      </c>
      <c r="N208">
        <f t="shared" si="3"/>
        <v>1</v>
      </c>
    </row>
    <row r="209" spans="1:14" hidden="1" x14ac:dyDescent="0.25">
      <c r="A209">
        <v>2023</v>
      </c>
      <c r="B209" t="str">
        <f t="shared" si="4"/>
        <v>PolandWindstorm</v>
      </c>
      <c r="C209" t="s">
        <v>67</v>
      </c>
      <c r="D209" t="s">
        <v>162</v>
      </c>
      <c r="E209" t="s">
        <v>52</v>
      </c>
      <c r="F209" t="s">
        <v>51</v>
      </c>
      <c r="G209" s="30">
        <v>1.0828912284623242</v>
      </c>
      <c r="H209" s="30">
        <v>1.1348717671504014</v>
      </c>
      <c r="I209" t="s">
        <v>164</v>
      </c>
      <c r="J209" t="s">
        <v>134</v>
      </c>
      <c r="L209" t="s">
        <v>127</v>
      </c>
      <c r="N209">
        <f t="shared" si="3"/>
        <v>1</v>
      </c>
    </row>
    <row r="210" spans="1:14" hidden="1" x14ac:dyDescent="0.25">
      <c r="A210">
        <v>2023</v>
      </c>
      <c r="B210" t="str">
        <f t="shared" si="4"/>
        <v>PortugalWindstorm</v>
      </c>
      <c r="C210" t="s">
        <v>67</v>
      </c>
      <c r="D210" t="s">
        <v>162</v>
      </c>
      <c r="E210" t="s">
        <v>54</v>
      </c>
      <c r="F210" t="s">
        <v>53</v>
      </c>
      <c r="G210" s="30">
        <v>0.42832089298879161</v>
      </c>
      <c r="H210" s="30">
        <v>0.34206925891594792</v>
      </c>
      <c r="I210" t="s">
        <v>164</v>
      </c>
      <c r="J210" t="s">
        <v>119</v>
      </c>
      <c r="L210" t="s">
        <v>127</v>
      </c>
      <c r="N210">
        <f t="shared" si="3"/>
        <v>1</v>
      </c>
    </row>
    <row r="211" spans="1:14" hidden="1" x14ac:dyDescent="0.25">
      <c r="A211">
        <v>2023</v>
      </c>
      <c r="B211" t="str">
        <f t="shared" si="4"/>
        <v>RomaniaWindstorm</v>
      </c>
      <c r="C211" t="s">
        <v>67</v>
      </c>
      <c r="D211" t="s">
        <v>162</v>
      </c>
      <c r="E211" t="s">
        <v>56</v>
      </c>
      <c r="F211" t="s">
        <v>55</v>
      </c>
      <c r="G211" s="30">
        <v>0.20704381346388384</v>
      </c>
      <c r="H211" s="30">
        <v>0.11768211623327492</v>
      </c>
      <c r="I211" t="s">
        <v>164</v>
      </c>
      <c r="J211" t="s">
        <v>125</v>
      </c>
      <c r="L211" t="s">
        <v>198</v>
      </c>
      <c r="N211">
        <f t="shared" si="3"/>
        <v>4</v>
      </c>
    </row>
    <row r="212" spans="1:14" hidden="1" x14ac:dyDescent="0.25">
      <c r="A212">
        <v>2023</v>
      </c>
      <c r="B212" t="str">
        <f t="shared" si="4"/>
        <v>SwedenWindstorm</v>
      </c>
      <c r="C212" t="s">
        <v>67</v>
      </c>
      <c r="D212" t="s">
        <v>162</v>
      </c>
      <c r="E212" t="s">
        <v>64</v>
      </c>
      <c r="F212" t="s">
        <v>63</v>
      </c>
      <c r="G212" s="30">
        <v>0.61466340354168814</v>
      </c>
      <c r="H212" s="30">
        <v>0.32494171987276121</v>
      </c>
      <c r="I212" t="s">
        <v>169</v>
      </c>
      <c r="J212" t="s">
        <v>166</v>
      </c>
      <c r="K212" s="30" t="e">
        <v>#N/A</v>
      </c>
      <c r="L212" t="s">
        <v>127</v>
      </c>
      <c r="N212">
        <f t="shared" si="3"/>
        <v>1</v>
      </c>
    </row>
    <row r="213" spans="1:14" hidden="1" x14ac:dyDescent="0.25">
      <c r="A213">
        <v>2023</v>
      </c>
      <c r="B213" t="str">
        <f t="shared" si="4"/>
        <v>SloveniaWindstorm</v>
      </c>
      <c r="C213" t="s">
        <v>67</v>
      </c>
      <c r="D213" t="s">
        <v>162</v>
      </c>
      <c r="E213" t="s">
        <v>60</v>
      </c>
      <c r="F213" t="s">
        <v>59</v>
      </c>
      <c r="G213" s="30">
        <v>1.7726120524942761</v>
      </c>
      <c r="H213" s="30">
        <v>0.76338603486430845</v>
      </c>
      <c r="I213" t="s">
        <v>164</v>
      </c>
      <c r="J213" t="s">
        <v>134</v>
      </c>
      <c r="K213" s="30">
        <v>0.85</v>
      </c>
      <c r="L213" t="s">
        <v>134</v>
      </c>
      <c r="M213" t="s">
        <v>219</v>
      </c>
      <c r="N213">
        <f t="shared" si="3"/>
        <v>2</v>
      </c>
    </row>
    <row r="214" spans="1:14" hidden="1" x14ac:dyDescent="0.25">
      <c r="A214">
        <v>2023</v>
      </c>
      <c r="B214" t="str">
        <f t="shared" si="4"/>
        <v>SlovakiaWindstorm</v>
      </c>
      <c r="C214" t="s">
        <v>67</v>
      </c>
      <c r="D214" t="s">
        <v>162</v>
      </c>
      <c r="E214" t="s">
        <v>58</v>
      </c>
      <c r="F214" t="s">
        <v>57</v>
      </c>
      <c r="G214" s="30">
        <v>0.88266558736395162</v>
      </c>
      <c r="H214" s="30">
        <v>0.84161552568436626</v>
      </c>
      <c r="I214" t="s">
        <v>130</v>
      </c>
      <c r="J214" t="s">
        <v>131</v>
      </c>
      <c r="L214" t="s">
        <v>131</v>
      </c>
      <c r="N214">
        <f t="shared" si="3"/>
        <v>3</v>
      </c>
    </row>
    <row r="215" spans="1:14" hidden="1" x14ac:dyDescent="0.25">
      <c r="A215">
        <v>2023</v>
      </c>
      <c r="B215" t="str">
        <f t="shared" si="4"/>
        <v>IcelandWindstorm</v>
      </c>
      <c r="C215" t="s">
        <v>67</v>
      </c>
      <c r="D215" t="s">
        <v>162</v>
      </c>
      <c r="E215" t="s">
        <v>32</v>
      </c>
      <c r="F215" t="s">
        <v>31</v>
      </c>
      <c r="G215" s="30">
        <v>0.51312428647424302</v>
      </c>
      <c r="H215" s="30">
        <v>0.47768585091356908</v>
      </c>
      <c r="I215" t="s">
        <v>126</v>
      </c>
      <c r="J215" t="s">
        <v>127</v>
      </c>
      <c r="L215" t="s">
        <v>127</v>
      </c>
      <c r="N215">
        <f t="shared" si="3"/>
        <v>1</v>
      </c>
    </row>
    <row r="216" spans="1:14" hidden="1" x14ac:dyDescent="0.25">
      <c r="A216">
        <v>2023</v>
      </c>
      <c r="B216" t="str">
        <f t="shared" si="4"/>
        <v>LiechtensteinWindstorm</v>
      </c>
      <c r="C216" t="s">
        <v>67</v>
      </c>
      <c r="D216" t="s">
        <v>162</v>
      </c>
      <c r="E216" t="s">
        <v>40</v>
      </c>
      <c r="F216" t="s">
        <v>39</v>
      </c>
      <c r="G216" s="30">
        <v>5.1773337313759833E-2</v>
      </c>
      <c r="H216" s="30">
        <v>7.523588846363595E-2</v>
      </c>
      <c r="I216" t="s">
        <v>164</v>
      </c>
      <c r="J216" t="s">
        <v>127</v>
      </c>
      <c r="L216" t="s">
        <v>127</v>
      </c>
      <c r="N216">
        <f t="shared" si="3"/>
        <v>1</v>
      </c>
    </row>
    <row r="217" spans="1:14" hidden="1" x14ac:dyDescent="0.25">
      <c r="A217">
        <v>2023</v>
      </c>
      <c r="B217" t="str">
        <f t="shared" si="4"/>
        <v>NorwayWindstorm</v>
      </c>
      <c r="C217" t="s">
        <v>67</v>
      </c>
      <c r="D217" t="s">
        <v>162</v>
      </c>
      <c r="E217" t="s">
        <v>50</v>
      </c>
      <c r="F217" t="s">
        <v>49</v>
      </c>
      <c r="G217" s="30">
        <v>1.6272015822716903</v>
      </c>
      <c r="H217" s="30">
        <v>0.90410708749976065</v>
      </c>
      <c r="I217" t="s">
        <v>169</v>
      </c>
      <c r="J217" t="s">
        <v>127</v>
      </c>
      <c r="L217" t="s">
        <v>127</v>
      </c>
      <c r="N217">
        <f t="shared" si="3"/>
        <v>1</v>
      </c>
    </row>
    <row r="218" spans="1:14" hidden="1" x14ac:dyDescent="0.25">
      <c r="A218">
        <v>2023</v>
      </c>
      <c r="B218" t="str">
        <f t="shared" si="4"/>
        <v>AustriaFlood*</v>
      </c>
      <c r="C218" t="s">
        <v>176</v>
      </c>
      <c r="D218" t="s">
        <v>162</v>
      </c>
      <c r="E218" t="s">
        <v>5</v>
      </c>
      <c r="F218" t="s">
        <v>4</v>
      </c>
      <c r="G218" s="30">
        <v>0.70208164717796395</v>
      </c>
      <c r="H218" s="30">
        <v>0.47705863281951089</v>
      </c>
      <c r="I218" t="s">
        <v>163</v>
      </c>
      <c r="J218" t="s">
        <v>119</v>
      </c>
      <c r="L218" t="s">
        <v>134</v>
      </c>
      <c r="N218">
        <f t="shared" si="3"/>
        <v>2</v>
      </c>
    </row>
    <row r="219" spans="1:14" hidden="1" x14ac:dyDescent="0.25">
      <c r="A219">
        <v>2023</v>
      </c>
      <c r="B219" t="str">
        <f t="shared" si="4"/>
        <v>BelgiumFlood*</v>
      </c>
      <c r="C219" t="s">
        <v>176</v>
      </c>
      <c r="D219" t="s">
        <v>162</v>
      </c>
      <c r="E219" t="s">
        <v>8</v>
      </c>
      <c r="F219" t="s">
        <v>7</v>
      </c>
      <c r="G219" s="30">
        <v>0.78453424287731066</v>
      </c>
      <c r="H219" s="30">
        <v>0.58824210739069882</v>
      </c>
      <c r="I219" t="s">
        <v>169</v>
      </c>
      <c r="J219" t="s">
        <v>127</v>
      </c>
      <c r="K219" s="30">
        <v>0.9</v>
      </c>
      <c r="L219" t="s">
        <v>127</v>
      </c>
      <c r="N219">
        <f t="shared" si="3"/>
        <v>1</v>
      </c>
    </row>
    <row r="220" spans="1:14" hidden="1" x14ac:dyDescent="0.25">
      <c r="A220">
        <v>2023</v>
      </c>
      <c r="B220" t="str">
        <f t="shared" si="4"/>
        <v>BulgariaFlood*</v>
      </c>
      <c r="C220" t="s">
        <v>176</v>
      </c>
      <c r="D220" t="s">
        <v>162</v>
      </c>
      <c r="E220" t="s">
        <v>10</v>
      </c>
      <c r="F220" t="s">
        <v>9</v>
      </c>
      <c r="G220" s="30">
        <v>0.14695452238083254</v>
      </c>
      <c r="H220" s="30">
        <v>0.30344052786980319</v>
      </c>
      <c r="I220" t="s">
        <v>163</v>
      </c>
      <c r="J220" t="s">
        <v>166</v>
      </c>
      <c r="L220" t="s">
        <v>131</v>
      </c>
      <c r="N220">
        <f t="shared" si="3"/>
        <v>3</v>
      </c>
    </row>
    <row r="221" spans="1:14" hidden="1" x14ac:dyDescent="0.25">
      <c r="A221">
        <v>2023</v>
      </c>
      <c r="B221" t="str">
        <f t="shared" si="4"/>
        <v>CyprusFlood*</v>
      </c>
      <c r="C221" t="s">
        <v>176</v>
      </c>
      <c r="D221" t="s">
        <v>162</v>
      </c>
      <c r="E221" t="s">
        <v>14</v>
      </c>
      <c r="F221" t="s">
        <v>13</v>
      </c>
      <c r="G221" s="30">
        <v>0.28492302312559092</v>
      </c>
      <c r="H221" s="30">
        <v>0.38101027799016873</v>
      </c>
      <c r="I221" t="s">
        <v>164</v>
      </c>
      <c r="J221" t="s">
        <v>134</v>
      </c>
      <c r="K221" s="30">
        <v>0.3</v>
      </c>
      <c r="L221" t="s">
        <v>131</v>
      </c>
      <c r="N221">
        <f t="shared" si="3"/>
        <v>3</v>
      </c>
    </row>
    <row r="222" spans="1:14" hidden="1" x14ac:dyDescent="0.25">
      <c r="A222">
        <v>2023</v>
      </c>
      <c r="B222" t="str">
        <f t="shared" si="4"/>
        <v>Czech RepublicFlood*</v>
      </c>
      <c r="C222" t="s">
        <v>176</v>
      </c>
      <c r="D222" t="s">
        <v>162</v>
      </c>
      <c r="E222" t="s">
        <v>16</v>
      </c>
      <c r="F222" t="s">
        <v>15</v>
      </c>
      <c r="G222" s="30">
        <v>0.91055828296965091</v>
      </c>
      <c r="H222" s="30">
        <v>2.1479604879008591</v>
      </c>
      <c r="I222" t="s">
        <v>126</v>
      </c>
      <c r="J222" t="s">
        <v>119</v>
      </c>
      <c r="L222" t="s">
        <v>127</v>
      </c>
      <c r="N222">
        <f t="shared" si="3"/>
        <v>1</v>
      </c>
    </row>
    <row r="223" spans="1:14" x14ac:dyDescent="0.25">
      <c r="A223">
        <v>2023</v>
      </c>
      <c r="B223" t="str">
        <f t="shared" si="4"/>
        <v>GermanyFlood*</v>
      </c>
      <c r="C223" t="s">
        <v>176</v>
      </c>
      <c r="D223" t="s">
        <v>162</v>
      </c>
      <c r="E223" t="s">
        <v>26</v>
      </c>
      <c r="F223" t="s">
        <v>25</v>
      </c>
      <c r="G223" s="30">
        <v>0.59523383009195696</v>
      </c>
      <c r="H223" s="30">
        <v>0.38064002260307478</v>
      </c>
      <c r="I223" t="s">
        <v>133</v>
      </c>
      <c r="J223" t="s">
        <v>134</v>
      </c>
      <c r="K223" s="30">
        <v>0.43</v>
      </c>
      <c r="L223" t="s">
        <v>134</v>
      </c>
      <c r="N223">
        <f t="shared" ref="N223:N285" si="5">IF(L223="0%-25%",4,IF(L223="25%-50%",3,IF(L223="50%-75%",2,IF(L223="75%-100%",1))))</f>
        <v>2</v>
      </c>
    </row>
    <row r="224" spans="1:14" hidden="1" x14ac:dyDescent="0.25">
      <c r="A224">
        <v>2023</v>
      </c>
      <c r="B224" t="str">
        <f t="shared" si="4"/>
        <v>DenmarkFlood*</v>
      </c>
      <c r="C224" t="s">
        <v>176</v>
      </c>
      <c r="D224" t="s">
        <v>162</v>
      </c>
      <c r="E224" t="s">
        <v>18</v>
      </c>
      <c r="F224" t="s">
        <v>17</v>
      </c>
      <c r="G224" s="30">
        <v>0.29292745869333814</v>
      </c>
      <c r="H224" s="30">
        <v>0.21826111710545051</v>
      </c>
      <c r="I224" t="s">
        <v>169</v>
      </c>
      <c r="J224" t="s">
        <v>127</v>
      </c>
      <c r="L224" t="s">
        <v>127</v>
      </c>
      <c r="M224" t="s">
        <v>182</v>
      </c>
      <c r="N224">
        <f t="shared" si="5"/>
        <v>1</v>
      </c>
    </row>
    <row r="225" spans="1:14" hidden="1" x14ac:dyDescent="0.25">
      <c r="A225">
        <v>2023</v>
      </c>
      <c r="B225" t="str">
        <f t="shared" si="4"/>
        <v>EstoniaFlood*</v>
      </c>
      <c r="C225" t="s">
        <v>176</v>
      </c>
      <c r="D225" t="s">
        <v>162</v>
      </c>
      <c r="E225" t="s">
        <v>20</v>
      </c>
      <c r="F225" t="s">
        <v>19</v>
      </c>
      <c r="G225" s="30">
        <v>0.46185751039636885</v>
      </c>
      <c r="H225" s="30">
        <v>0.33579813151678162</v>
      </c>
      <c r="I225" t="s">
        <v>169</v>
      </c>
      <c r="J225" t="s">
        <v>166</v>
      </c>
      <c r="K225" s="30">
        <v>0.7</v>
      </c>
      <c r="L225" t="s">
        <v>131</v>
      </c>
      <c r="N225">
        <f t="shared" si="5"/>
        <v>3</v>
      </c>
    </row>
    <row r="226" spans="1:14" hidden="1" x14ac:dyDescent="0.25">
      <c r="A226">
        <v>2023</v>
      </c>
      <c r="B226" t="str">
        <f t="shared" si="4"/>
        <v>GreeceFlood*</v>
      </c>
      <c r="C226" t="s">
        <v>176</v>
      </c>
      <c r="D226" t="s">
        <v>162</v>
      </c>
      <c r="E226" t="s">
        <v>171</v>
      </c>
      <c r="F226" t="s">
        <v>27</v>
      </c>
      <c r="G226" s="30">
        <v>8.1895936761463201E-2</v>
      </c>
      <c r="H226" s="30">
        <v>4.7306730799227058E-2</v>
      </c>
      <c r="I226" t="s">
        <v>163</v>
      </c>
      <c r="J226" t="s">
        <v>125</v>
      </c>
      <c r="K226" s="30">
        <v>0.15</v>
      </c>
      <c r="L226" t="s">
        <v>198</v>
      </c>
      <c r="N226">
        <f t="shared" si="5"/>
        <v>4</v>
      </c>
    </row>
    <row r="227" spans="1:14" hidden="1" x14ac:dyDescent="0.25">
      <c r="A227">
        <v>2023</v>
      </c>
      <c r="B227" t="str">
        <f t="shared" si="4"/>
        <v>SpainFlood*</v>
      </c>
      <c r="C227" t="s">
        <v>176</v>
      </c>
      <c r="D227" t="s">
        <v>162</v>
      </c>
      <c r="E227" t="s">
        <v>62</v>
      </c>
      <c r="F227" t="s">
        <v>61</v>
      </c>
      <c r="G227" s="30">
        <v>0.42760851431800428</v>
      </c>
      <c r="H227" s="30">
        <v>0.29777215552755326</v>
      </c>
      <c r="I227" t="s">
        <v>169</v>
      </c>
      <c r="J227" t="s">
        <v>134</v>
      </c>
      <c r="K227" s="30">
        <v>0.75</v>
      </c>
      <c r="L227" t="s">
        <v>127</v>
      </c>
      <c r="N227">
        <f t="shared" si="5"/>
        <v>1</v>
      </c>
    </row>
    <row r="228" spans="1:14" hidden="1" x14ac:dyDescent="0.25">
      <c r="A228">
        <v>2023</v>
      </c>
      <c r="B228" t="str">
        <f t="shared" si="4"/>
        <v>FinlandFlood*</v>
      </c>
      <c r="C228" t="s">
        <v>176</v>
      </c>
      <c r="D228" t="s">
        <v>162</v>
      </c>
      <c r="E228" t="s">
        <v>22</v>
      </c>
      <c r="F228" t="s">
        <v>21</v>
      </c>
      <c r="G228" s="30">
        <v>1.2526499379951233</v>
      </c>
      <c r="H228" s="30">
        <v>0.62377710232604322</v>
      </c>
      <c r="I228" t="s">
        <v>164</v>
      </c>
      <c r="J228" t="s">
        <v>127</v>
      </c>
      <c r="K228" s="30">
        <v>0.9</v>
      </c>
      <c r="L228" t="s">
        <v>127</v>
      </c>
      <c r="N228">
        <f t="shared" si="5"/>
        <v>1</v>
      </c>
    </row>
    <row r="229" spans="1:14" hidden="1" x14ac:dyDescent="0.25">
      <c r="A229">
        <v>2023</v>
      </c>
      <c r="B229" t="str">
        <f t="shared" si="4"/>
        <v>FranceFlood*</v>
      </c>
      <c r="C229" t="s">
        <v>176</v>
      </c>
      <c r="D229" t="s">
        <v>162</v>
      </c>
      <c r="E229" t="s">
        <v>24</v>
      </c>
      <c r="F229" t="s">
        <v>23</v>
      </c>
      <c r="G229" s="30">
        <v>0.73833611846706393</v>
      </c>
      <c r="H229" s="30">
        <v>0.51141262829878287</v>
      </c>
      <c r="I229" t="s">
        <v>169</v>
      </c>
      <c r="J229" t="s">
        <v>127</v>
      </c>
      <c r="K229" s="30">
        <v>1</v>
      </c>
      <c r="L229" t="s">
        <v>127</v>
      </c>
      <c r="N229">
        <f t="shared" si="5"/>
        <v>1</v>
      </c>
    </row>
    <row r="230" spans="1:14" hidden="1" x14ac:dyDescent="0.25">
      <c r="A230">
        <v>2023</v>
      </c>
      <c r="B230" t="str">
        <f t="shared" si="4"/>
        <v>CroatiaFlood*</v>
      </c>
      <c r="C230" t="s">
        <v>176</v>
      </c>
      <c r="D230" t="s">
        <v>162</v>
      </c>
      <c r="E230" t="s">
        <v>12</v>
      </c>
      <c r="F230" t="s">
        <v>11</v>
      </c>
      <c r="G230" s="30">
        <v>0.21156502654193951</v>
      </c>
      <c r="H230" s="30">
        <v>0.18227709696843469</v>
      </c>
      <c r="I230" t="s">
        <v>133</v>
      </c>
      <c r="J230" t="s">
        <v>125</v>
      </c>
      <c r="K230" s="30" t="s">
        <v>173</v>
      </c>
      <c r="L230" t="s">
        <v>198</v>
      </c>
      <c r="N230">
        <f t="shared" si="5"/>
        <v>4</v>
      </c>
    </row>
    <row r="231" spans="1:14" hidden="1" x14ac:dyDescent="0.25">
      <c r="A231">
        <v>2023</v>
      </c>
      <c r="B231" t="str">
        <f t="shared" si="4"/>
        <v>HungaryFlood*</v>
      </c>
      <c r="C231" t="s">
        <v>176</v>
      </c>
      <c r="D231" t="s">
        <v>162</v>
      </c>
      <c r="E231" t="s">
        <v>30</v>
      </c>
      <c r="F231" t="s">
        <v>29</v>
      </c>
      <c r="G231" s="30">
        <v>0.54370587410169535</v>
      </c>
      <c r="H231" s="30">
        <v>0.6011230698725305</v>
      </c>
      <c r="I231" t="s">
        <v>126</v>
      </c>
      <c r="J231" t="s">
        <v>166</v>
      </c>
      <c r="K231" s="30">
        <v>0.75</v>
      </c>
      <c r="L231" t="s">
        <v>134</v>
      </c>
      <c r="N231">
        <f t="shared" si="5"/>
        <v>2</v>
      </c>
    </row>
    <row r="232" spans="1:14" hidden="1" x14ac:dyDescent="0.25">
      <c r="A232">
        <v>2023</v>
      </c>
      <c r="B232" t="str">
        <f t="shared" si="4"/>
        <v>IrelandFlood*</v>
      </c>
      <c r="C232" t="s">
        <v>176</v>
      </c>
      <c r="D232" t="s">
        <v>162</v>
      </c>
      <c r="E232" t="s">
        <v>34</v>
      </c>
      <c r="F232" t="s">
        <v>33</v>
      </c>
      <c r="G232" s="30">
        <v>0.53282812200505159</v>
      </c>
      <c r="H232" s="30">
        <v>0.46293765964241651</v>
      </c>
      <c r="I232" t="s">
        <v>169</v>
      </c>
      <c r="J232" t="s">
        <v>119</v>
      </c>
      <c r="K232" s="30" t="s">
        <v>126</v>
      </c>
      <c r="L232" t="s">
        <v>127</v>
      </c>
      <c r="N232">
        <f t="shared" si="5"/>
        <v>1</v>
      </c>
    </row>
    <row r="233" spans="1:14" hidden="1" x14ac:dyDescent="0.25">
      <c r="A233">
        <v>2023</v>
      </c>
      <c r="B233" t="str">
        <f t="shared" si="4"/>
        <v>ItalyFlood*</v>
      </c>
      <c r="C233" t="s">
        <v>176</v>
      </c>
      <c r="D233" t="s">
        <v>162</v>
      </c>
      <c r="E233" t="s">
        <v>36</v>
      </c>
      <c r="F233" t="s">
        <v>35</v>
      </c>
      <c r="G233" s="30">
        <v>0.23052025494966136</v>
      </c>
      <c r="H233" s="30">
        <v>0.10828249007915895</v>
      </c>
      <c r="I233" t="s">
        <v>163</v>
      </c>
      <c r="J233" t="s">
        <v>119</v>
      </c>
      <c r="K233" s="30">
        <v>0.05</v>
      </c>
      <c r="L233" t="s">
        <v>198</v>
      </c>
      <c r="N233">
        <f t="shared" si="5"/>
        <v>4</v>
      </c>
    </row>
    <row r="234" spans="1:14" hidden="1" x14ac:dyDescent="0.25">
      <c r="A234">
        <v>2023</v>
      </c>
      <c r="B234" t="str">
        <f t="shared" si="4"/>
        <v>LithuaniaFlood*</v>
      </c>
      <c r="C234" t="s">
        <v>176</v>
      </c>
      <c r="D234" t="s">
        <v>162</v>
      </c>
      <c r="E234" t="s">
        <v>42</v>
      </c>
      <c r="F234" t="s">
        <v>41</v>
      </c>
      <c r="G234" s="30">
        <v>0.3324077956805836</v>
      </c>
      <c r="H234" s="30">
        <v>0.39547741913902662</v>
      </c>
      <c r="I234" t="s">
        <v>164</v>
      </c>
      <c r="J234" t="s">
        <v>119</v>
      </c>
      <c r="L234" t="s">
        <v>131</v>
      </c>
      <c r="N234">
        <f t="shared" si="5"/>
        <v>3</v>
      </c>
    </row>
    <row r="235" spans="1:14" hidden="1" x14ac:dyDescent="0.25">
      <c r="A235">
        <v>2023</v>
      </c>
      <c r="B235" t="str">
        <f t="shared" si="4"/>
        <v>LuxembourgFlood*</v>
      </c>
      <c r="C235" t="s">
        <v>176</v>
      </c>
      <c r="D235" t="s">
        <v>162</v>
      </c>
      <c r="E235" t="s">
        <v>44</v>
      </c>
      <c r="F235" t="s">
        <v>43</v>
      </c>
      <c r="G235" s="30">
        <v>0.60054725808787235</v>
      </c>
      <c r="H235" s="30">
        <v>0.30973074480220358</v>
      </c>
      <c r="I235" t="s">
        <v>164</v>
      </c>
      <c r="J235" t="s">
        <v>125</v>
      </c>
      <c r="L235" t="s">
        <v>127</v>
      </c>
      <c r="N235">
        <f t="shared" si="5"/>
        <v>1</v>
      </c>
    </row>
    <row r="236" spans="1:14" hidden="1" x14ac:dyDescent="0.25">
      <c r="A236">
        <v>2023</v>
      </c>
      <c r="B236" t="str">
        <f t="shared" si="4"/>
        <v>LatviaFlood*</v>
      </c>
      <c r="C236" t="s">
        <v>176</v>
      </c>
      <c r="D236" t="s">
        <v>162</v>
      </c>
      <c r="E236" t="s">
        <v>38</v>
      </c>
      <c r="F236" t="s">
        <v>37</v>
      </c>
      <c r="G236" s="30">
        <v>0.40270477947509137</v>
      </c>
      <c r="H236" s="30">
        <v>0.23344363922822459</v>
      </c>
      <c r="I236" t="s">
        <v>164</v>
      </c>
      <c r="J236" t="s">
        <v>119</v>
      </c>
      <c r="L236" t="s">
        <v>131</v>
      </c>
      <c r="N236">
        <f t="shared" si="5"/>
        <v>3</v>
      </c>
    </row>
    <row r="237" spans="1:14" hidden="1" x14ac:dyDescent="0.25">
      <c r="A237">
        <v>2023</v>
      </c>
      <c r="B237" t="str">
        <f t="shared" si="4"/>
        <v>MaltaFlood*</v>
      </c>
      <c r="C237" t="s">
        <v>176</v>
      </c>
      <c r="D237" t="s">
        <v>162</v>
      </c>
      <c r="E237" t="s">
        <v>46</v>
      </c>
      <c r="F237" t="s">
        <v>45</v>
      </c>
      <c r="G237" s="30">
        <v>1.0785838422636062E-2</v>
      </c>
      <c r="H237" s="30">
        <v>1.3401502565935208E-2</v>
      </c>
      <c r="I237" t="s">
        <v>163</v>
      </c>
      <c r="J237" t="s">
        <v>119</v>
      </c>
      <c r="L237" t="s">
        <v>131</v>
      </c>
      <c r="N237">
        <f t="shared" si="5"/>
        <v>3</v>
      </c>
    </row>
    <row r="238" spans="1:14" hidden="1" x14ac:dyDescent="0.25">
      <c r="A238">
        <v>2023</v>
      </c>
      <c r="B238" t="str">
        <f t="shared" si="4"/>
        <v>NetherlandsFlood*</v>
      </c>
      <c r="C238" t="s">
        <v>176</v>
      </c>
      <c r="D238" t="s">
        <v>162</v>
      </c>
      <c r="E238" t="s">
        <v>48</v>
      </c>
      <c r="F238" t="s">
        <v>47</v>
      </c>
      <c r="G238" s="30">
        <v>2.6459870089807644E-2</v>
      </c>
      <c r="H238" s="30">
        <v>2.3931210491144699E-2</v>
      </c>
      <c r="I238" t="s">
        <v>163</v>
      </c>
      <c r="J238" t="s">
        <v>119</v>
      </c>
      <c r="K238" s="30" t="s">
        <v>130</v>
      </c>
      <c r="L238" t="s">
        <v>131</v>
      </c>
      <c r="N238">
        <f t="shared" si="5"/>
        <v>3</v>
      </c>
    </row>
    <row r="239" spans="1:14" hidden="1" x14ac:dyDescent="0.25">
      <c r="A239">
        <v>2023</v>
      </c>
      <c r="B239" t="str">
        <f t="shared" si="4"/>
        <v>PolandFlood*</v>
      </c>
      <c r="C239" t="s">
        <v>176</v>
      </c>
      <c r="D239" t="s">
        <v>162</v>
      </c>
      <c r="E239" t="s">
        <v>52</v>
      </c>
      <c r="F239" t="s">
        <v>51</v>
      </c>
      <c r="G239" s="30">
        <v>1.0348228015064054</v>
      </c>
      <c r="H239" s="30">
        <v>1.0844959775883551</v>
      </c>
      <c r="I239" t="s">
        <v>126</v>
      </c>
      <c r="J239" t="s">
        <v>134</v>
      </c>
      <c r="K239" s="30">
        <v>0.6</v>
      </c>
      <c r="L239" t="s">
        <v>134</v>
      </c>
      <c r="N239">
        <f t="shared" si="5"/>
        <v>2</v>
      </c>
    </row>
    <row r="240" spans="1:14" hidden="1" x14ac:dyDescent="0.25">
      <c r="A240">
        <v>2023</v>
      </c>
      <c r="B240" t="str">
        <f t="shared" si="4"/>
        <v>PortugalFlood*</v>
      </c>
      <c r="C240" t="s">
        <v>176</v>
      </c>
      <c r="D240" t="s">
        <v>162</v>
      </c>
      <c r="E240" t="s">
        <v>54</v>
      </c>
      <c r="F240" t="s">
        <v>53</v>
      </c>
      <c r="G240" s="30">
        <v>0.25607482593261838</v>
      </c>
      <c r="H240" s="30">
        <v>0.20450864612876435</v>
      </c>
      <c r="I240" t="s">
        <v>130</v>
      </c>
      <c r="J240" t="s">
        <v>119</v>
      </c>
      <c r="L240" t="s">
        <v>131</v>
      </c>
      <c r="N240">
        <f t="shared" si="5"/>
        <v>3</v>
      </c>
    </row>
    <row r="241" spans="1:14" hidden="1" x14ac:dyDescent="0.25">
      <c r="A241">
        <v>2023</v>
      </c>
      <c r="B241" t="str">
        <f t="shared" si="4"/>
        <v>RomaniaFlood*</v>
      </c>
      <c r="C241" t="s">
        <v>176</v>
      </c>
      <c r="D241" t="s">
        <v>162</v>
      </c>
      <c r="E241" t="s">
        <v>56</v>
      </c>
      <c r="F241" t="s">
        <v>55</v>
      </c>
      <c r="G241" s="30">
        <v>0.26216998142787634</v>
      </c>
      <c r="H241" s="30">
        <v>0.14901540746907049</v>
      </c>
      <c r="I241" t="s">
        <v>130</v>
      </c>
      <c r="J241" t="s">
        <v>125</v>
      </c>
      <c r="L241" t="s">
        <v>131</v>
      </c>
      <c r="N241">
        <f t="shared" si="5"/>
        <v>3</v>
      </c>
    </row>
    <row r="242" spans="1:14" hidden="1" x14ac:dyDescent="0.25">
      <c r="A242">
        <v>2023</v>
      </c>
      <c r="B242" t="str">
        <f t="shared" si="4"/>
        <v>SwedenFlood*</v>
      </c>
      <c r="C242" t="s">
        <v>176</v>
      </c>
      <c r="D242" t="s">
        <v>162</v>
      </c>
      <c r="E242" t="s">
        <v>64</v>
      </c>
      <c r="F242" t="s">
        <v>63</v>
      </c>
      <c r="G242" s="30">
        <v>0.42414159118001526</v>
      </c>
      <c r="H242" s="30">
        <v>0.22422239117129461</v>
      </c>
      <c r="I242" t="s">
        <v>169</v>
      </c>
      <c r="J242" t="s">
        <v>166</v>
      </c>
      <c r="K242" s="30">
        <v>0.96</v>
      </c>
      <c r="L242" t="s">
        <v>127</v>
      </c>
      <c r="N242">
        <f t="shared" si="5"/>
        <v>1</v>
      </c>
    </row>
    <row r="243" spans="1:14" hidden="1" x14ac:dyDescent="0.25">
      <c r="A243">
        <v>2023</v>
      </c>
      <c r="B243" t="str">
        <f t="shared" si="4"/>
        <v>SloveniaFlood*</v>
      </c>
      <c r="C243" t="s">
        <v>176</v>
      </c>
      <c r="D243" t="s">
        <v>162</v>
      </c>
      <c r="E243" t="s">
        <v>60</v>
      </c>
      <c r="F243" t="s">
        <v>59</v>
      </c>
      <c r="G243" s="30">
        <v>0.54093492638107765</v>
      </c>
      <c r="H243" s="30">
        <v>0.23295687738815085</v>
      </c>
      <c r="I243" t="s">
        <v>133</v>
      </c>
      <c r="J243" t="s">
        <v>198</v>
      </c>
      <c r="K243" s="30">
        <v>0.85</v>
      </c>
      <c r="L243" t="s">
        <v>198</v>
      </c>
      <c r="N243">
        <f t="shared" si="5"/>
        <v>4</v>
      </c>
    </row>
    <row r="244" spans="1:14" hidden="1" x14ac:dyDescent="0.25">
      <c r="A244">
        <v>2023</v>
      </c>
      <c r="B244" t="str">
        <f t="shared" si="4"/>
        <v>SlovakiaFlood*</v>
      </c>
      <c r="C244" t="s">
        <v>176</v>
      </c>
      <c r="D244" t="s">
        <v>162</v>
      </c>
      <c r="E244" t="s">
        <v>58</v>
      </c>
      <c r="F244" t="s">
        <v>57</v>
      </c>
      <c r="G244" s="30">
        <v>0.87036072781862184</v>
      </c>
      <c r="H244" s="30">
        <v>0.82988292731079338</v>
      </c>
      <c r="I244" t="s">
        <v>130</v>
      </c>
      <c r="J244" t="s">
        <v>131</v>
      </c>
      <c r="L244" t="s">
        <v>131</v>
      </c>
      <c r="N244">
        <f t="shared" si="5"/>
        <v>3</v>
      </c>
    </row>
    <row r="245" spans="1:14" hidden="1" x14ac:dyDescent="0.25">
      <c r="A245">
        <v>2023</v>
      </c>
      <c r="B245" t="str">
        <f t="shared" si="4"/>
        <v>IcelandFlood*</v>
      </c>
      <c r="C245" t="s">
        <v>176</v>
      </c>
      <c r="D245" t="s">
        <v>162</v>
      </c>
      <c r="E245" t="s">
        <v>32</v>
      </c>
      <c r="F245" t="s">
        <v>31</v>
      </c>
      <c r="G245" s="30">
        <v>2.2978486028168616E-2</v>
      </c>
      <c r="H245" s="30">
        <v>2.1391498980670963E-2</v>
      </c>
      <c r="I245" t="s">
        <v>126</v>
      </c>
      <c r="J245" t="s">
        <v>127</v>
      </c>
      <c r="L245" t="s">
        <v>127</v>
      </c>
      <c r="N245">
        <f t="shared" si="5"/>
        <v>1</v>
      </c>
    </row>
    <row r="246" spans="1:14" hidden="1" x14ac:dyDescent="0.25">
      <c r="A246">
        <v>2023</v>
      </c>
      <c r="B246" t="str">
        <f t="shared" si="4"/>
        <v>LiechtensteinFlood*</v>
      </c>
      <c r="C246" t="s">
        <v>176</v>
      </c>
      <c r="D246" t="s">
        <v>162</v>
      </c>
      <c r="E246" t="s">
        <v>40</v>
      </c>
      <c r="F246" t="s">
        <v>39</v>
      </c>
      <c r="G246" s="30">
        <v>5.1773337128225003E-2</v>
      </c>
      <c r="H246" s="30">
        <v>7.5235888194020772E-2</v>
      </c>
      <c r="I246" t="s">
        <v>164</v>
      </c>
      <c r="J246" t="s">
        <v>127</v>
      </c>
      <c r="L246" t="s">
        <v>127</v>
      </c>
      <c r="N246">
        <f t="shared" si="5"/>
        <v>1</v>
      </c>
    </row>
    <row r="247" spans="1:14" hidden="1" x14ac:dyDescent="0.25">
      <c r="A247">
        <v>2023</v>
      </c>
      <c r="B247" t="str">
        <f t="shared" si="4"/>
        <v>NorwayFlood*</v>
      </c>
      <c r="C247" t="s">
        <v>176</v>
      </c>
      <c r="D247" t="s">
        <v>162</v>
      </c>
      <c r="E247" t="s">
        <v>50</v>
      </c>
      <c r="F247" t="s">
        <v>49</v>
      </c>
      <c r="G247" s="30">
        <v>1.0716283981994883</v>
      </c>
      <c r="H247" s="30">
        <v>0.5954190559632847</v>
      </c>
      <c r="I247" t="s">
        <v>169</v>
      </c>
      <c r="J247" t="s">
        <v>127</v>
      </c>
      <c r="K247" s="30" t="s">
        <v>169</v>
      </c>
      <c r="L247" t="s">
        <v>127</v>
      </c>
      <c r="N247">
        <f t="shared" si="5"/>
        <v>1</v>
      </c>
    </row>
    <row r="248" spans="1:14" hidden="1" x14ac:dyDescent="0.25">
      <c r="A248">
        <v>2023</v>
      </c>
      <c r="B248" t="str">
        <f t="shared" si="4"/>
        <v>AustriaCoastal Flood</v>
      </c>
      <c r="C248" t="s">
        <v>6</v>
      </c>
      <c r="D248" t="s">
        <v>162</v>
      </c>
      <c r="E248" t="s">
        <v>5</v>
      </c>
      <c r="F248" t="s">
        <v>4</v>
      </c>
      <c r="G248" s="30">
        <v>4.4317055364824415E-2</v>
      </c>
      <c r="H248" s="30">
        <v>3.0113070079398702E-2</v>
      </c>
      <c r="I248" t="e">
        <v>#N/A</v>
      </c>
      <c r="J248" t="s">
        <v>119</v>
      </c>
      <c r="K248" s="30" t="e">
        <v>#N/A</v>
      </c>
      <c r="L248" t="s">
        <v>138</v>
      </c>
      <c r="N248">
        <v>0</v>
      </c>
    </row>
    <row r="249" spans="1:14" hidden="1" x14ac:dyDescent="0.25">
      <c r="A249">
        <v>2023</v>
      </c>
      <c r="B249" t="str">
        <f t="shared" si="4"/>
        <v>BelgiumCoastal Flood</v>
      </c>
      <c r="C249" t="s">
        <v>6</v>
      </c>
      <c r="D249" t="s">
        <v>162</v>
      </c>
      <c r="E249" t="s">
        <v>8</v>
      </c>
      <c r="F249" t="s">
        <v>7</v>
      </c>
      <c r="G249" s="30">
        <v>7.0046729619753667E-2</v>
      </c>
      <c r="H249" s="30">
        <v>5.2520888949641596E-2</v>
      </c>
      <c r="I249" t="e">
        <v>#N/A</v>
      </c>
      <c r="J249" t="s">
        <v>127</v>
      </c>
      <c r="K249" s="30" t="e">
        <v>#N/A</v>
      </c>
      <c r="L249" t="s">
        <v>127</v>
      </c>
      <c r="M249" t="s">
        <v>165</v>
      </c>
      <c r="N249">
        <f t="shared" si="5"/>
        <v>1</v>
      </c>
    </row>
    <row r="250" spans="1:14" hidden="1" x14ac:dyDescent="0.25">
      <c r="A250">
        <v>2023</v>
      </c>
      <c r="B250" t="str">
        <f t="shared" si="4"/>
        <v>BulgariaCoastal Flood</v>
      </c>
      <c r="C250" t="s">
        <v>6</v>
      </c>
      <c r="D250" t="s">
        <v>162</v>
      </c>
      <c r="E250" t="s">
        <v>10</v>
      </c>
      <c r="F250" t="s">
        <v>9</v>
      </c>
      <c r="G250" s="30">
        <v>1.8427756260108185E-2</v>
      </c>
      <c r="H250" s="30">
        <v>3.8050738394646601E-2</v>
      </c>
      <c r="I250" t="e">
        <v>#N/A</v>
      </c>
      <c r="J250" t="s">
        <v>166</v>
      </c>
      <c r="K250" s="30" t="e">
        <v>#N/A</v>
      </c>
      <c r="L250" t="s">
        <v>198</v>
      </c>
      <c r="N250">
        <f t="shared" si="5"/>
        <v>4</v>
      </c>
    </row>
    <row r="251" spans="1:14" hidden="1" x14ac:dyDescent="0.25">
      <c r="A251">
        <v>2023</v>
      </c>
      <c r="B251" t="str">
        <f t="shared" si="4"/>
        <v>CyprusCoastal Flood</v>
      </c>
      <c r="C251" t="s">
        <v>6</v>
      </c>
      <c r="D251" t="s">
        <v>162</v>
      </c>
      <c r="E251" t="s">
        <v>14</v>
      </c>
      <c r="F251" t="s">
        <v>13</v>
      </c>
      <c r="G251" s="30">
        <v>0.25873505463080659</v>
      </c>
      <c r="H251" s="30">
        <v>0.34599069604575905</v>
      </c>
      <c r="I251" t="e">
        <v>#N/A</v>
      </c>
      <c r="J251" t="s">
        <v>134</v>
      </c>
      <c r="K251" s="30" t="e">
        <v>#N/A</v>
      </c>
      <c r="L251" t="s">
        <v>131</v>
      </c>
      <c r="N251">
        <f t="shared" si="5"/>
        <v>3</v>
      </c>
    </row>
    <row r="252" spans="1:14" hidden="1" x14ac:dyDescent="0.25">
      <c r="A252">
        <v>2023</v>
      </c>
      <c r="B252" t="str">
        <f t="shared" si="4"/>
        <v>Czech RepublicCoastal Flood</v>
      </c>
      <c r="C252" t="s">
        <v>6</v>
      </c>
      <c r="D252" t="s">
        <v>162</v>
      </c>
      <c r="E252" t="s">
        <v>16</v>
      </c>
      <c r="F252" t="s">
        <v>15</v>
      </c>
      <c r="G252" s="30">
        <v>4.8933037964119089E-2</v>
      </c>
      <c r="H252" s="30">
        <v>0.11543053757865131</v>
      </c>
      <c r="I252" t="e">
        <v>#N/A</v>
      </c>
      <c r="J252" t="s">
        <v>119</v>
      </c>
      <c r="K252" s="30" t="e">
        <v>#N/A</v>
      </c>
      <c r="L252" t="s">
        <v>138</v>
      </c>
      <c r="N252">
        <v>0</v>
      </c>
    </row>
    <row r="253" spans="1:14" x14ac:dyDescent="0.25">
      <c r="A253">
        <v>2023</v>
      </c>
      <c r="B253" t="str">
        <f t="shared" si="4"/>
        <v>GermanyCoastal Flood</v>
      </c>
      <c r="C253" t="s">
        <v>6</v>
      </c>
      <c r="D253" t="s">
        <v>162</v>
      </c>
      <c r="E253" t="s">
        <v>26</v>
      </c>
      <c r="F253" t="s">
        <v>25</v>
      </c>
      <c r="G253" s="30">
        <v>8.4299554926466083E-2</v>
      </c>
      <c r="H253" s="30">
        <v>5.3907864221497605E-2</v>
      </c>
      <c r="I253" t="e">
        <v>#N/A</v>
      </c>
      <c r="J253" t="s">
        <v>198</v>
      </c>
      <c r="K253" s="30" t="e">
        <v>#N/A</v>
      </c>
      <c r="L253" t="s">
        <v>198</v>
      </c>
      <c r="N253">
        <f t="shared" si="5"/>
        <v>4</v>
      </c>
    </row>
    <row r="254" spans="1:14" hidden="1" x14ac:dyDescent="0.25">
      <c r="A254">
        <v>2023</v>
      </c>
      <c r="B254" t="str">
        <f t="shared" si="4"/>
        <v>DenmarkCoastal Flood</v>
      </c>
      <c r="C254" t="s">
        <v>6</v>
      </c>
      <c r="D254" t="s">
        <v>162</v>
      </c>
      <c r="E254" t="s">
        <v>18</v>
      </c>
      <c r="F254" t="s">
        <v>17</v>
      </c>
      <c r="G254" s="30">
        <v>2.3480185228363742E-2</v>
      </c>
      <c r="H254" s="30">
        <v>1.7495155560512558E-2</v>
      </c>
      <c r="I254" t="e">
        <v>#N/A</v>
      </c>
      <c r="J254" t="s">
        <v>127</v>
      </c>
      <c r="K254" s="30" t="e">
        <v>#N/A</v>
      </c>
      <c r="L254" t="s">
        <v>127</v>
      </c>
      <c r="M254" t="s">
        <v>182</v>
      </c>
      <c r="N254">
        <f t="shared" si="5"/>
        <v>1</v>
      </c>
    </row>
    <row r="255" spans="1:14" hidden="1" x14ac:dyDescent="0.25">
      <c r="A255">
        <v>2023</v>
      </c>
      <c r="B255" t="str">
        <f t="shared" si="4"/>
        <v>EstoniaCoastal Flood</v>
      </c>
      <c r="C255" t="s">
        <v>6</v>
      </c>
      <c r="D255" t="s">
        <v>162</v>
      </c>
      <c r="E255" t="s">
        <v>20</v>
      </c>
      <c r="F255" t="s">
        <v>19</v>
      </c>
      <c r="G255" s="30">
        <v>0.13426370876886692</v>
      </c>
      <c r="H255" s="30">
        <v>9.7617775006854826E-2</v>
      </c>
      <c r="I255" t="e">
        <v>#N/A</v>
      </c>
      <c r="J255" t="s">
        <v>166</v>
      </c>
      <c r="K255" s="30" t="e">
        <v>#N/A</v>
      </c>
      <c r="L255" t="s">
        <v>131</v>
      </c>
      <c r="N255">
        <f t="shared" si="5"/>
        <v>3</v>
      </c>
    </row>
    <row r="256" spans="1:14" hidden="1" x14ac:dyDescent="0.25">
      <c r="A256">
        <v>2023</v>
      </c>
      <c r="B256" t="str">
        <f t="shared" si="4"/>
        <v>GreeceCoastal Flood</v>
      </c>
      <c r="C256" t="s">
        <v>6</v>
      </c>
      <c r="D256" t="s">
        <v>162</v>
      </c>
      <c r="E256" t="s">
        <v>171</v>
      </c>
      <c r="F256" t="s">
        <v>27</v>
      </c>
      <c r="G256" s="30">
        <v>2.7482191504991045E-2</v>
      </c>
      <c r="H256" s="30">
        <v>1.5874934541455603E-2</v>
      </c>
      <c r="I256" t="e">
        <v>#N/A</v>
      </c>
      <c r="J256" t="s">
        <v>125</v>
      </c>
      <c r="K256" s="30" t="e">
        <v>#N/A</v>
      </c>
      <c r="L256" t="s">
        <v>198</v>
      </c>
      <c r="N256">
        <f t="shared" si="5"/>
        <v>4</v>
      </c>
    </row>
    <row r="257" spans="1:14" hidden="1" x14ac:dyDescent="0.25">
      <c r="A257">
        <v>2023</v>
      </c>
      <c r="B257" t="str">
        <f t="shared" si="4"/>
        <v>SpainCoastal Flood</v>
      </c>
      <c r="C257" t="s">
        <v>6</v>
      </c>
      <c r="D257" t="s">
        <v>162</v>
      </c>
      <c r="E257" t="s">
        <v>62</v>
      </c>
      <c r="F257" t="s">
        <v>61</v>
      </c>
      <c r="G257" s="30">
        <v>7.2651098790783381E-2</v>
      </c>
      <c r="H257" s="30">
        <v>5.0591776271995327E-2</v>
      </c>
      <c r="I257" t="e">
        <v>#N/A</v>
      </c>
      <c r="J257" t="s">
        <v>134</v>
      </c>
      <c r="K257" s="30" t="e">
        <v>#N/A</v>
      </c>
      <c r="L257" t="s">
        <v>127</v>
      </c>
      <c r="N257">
        <f t="shared" si="5"/>
        <v>1</v>
      </c>
    </row>
    <row r="258" spans="1:14" hidden="1" x14ac:dyDescent="0.25">
      <c r="A258">
        <v>2023</v>
      </c>
      <c r="B258" t="str">
        <f t="shared" ref="B258:B313" si="6">CONCATENATE(F258,C258)</f>
        <v>FranceCoastal Flood</v>
      </c>
      <c r="C258" t="s">
        <v>6</v>
      </c>
      <c r="D258" t="s">
        <v>162</v>
      </c>
      <c r="E258" t="s">
        <v>24</v>
      </c>
      <c r="F258" t="s">
        <v>23</v>
      </c>
      <c r="G258" s="30">
        <v>0.53640326996360721</v>
      </c>
      <c r="H258" s="30">
        <v>0.37154271511151477</v>
      </c>
      <c r="I258" t="e">
        <v>#N/A</v>
      </c>
      <c r="J258" t="s">
        <v>127</v>
      </c>
      <c r="K258" s="30" t="e">
        <v>#N/A</v>
      </c>
      <c r="L258" t="s">
        <v>127</v>
      </c>
      <c r="M258" t="s">
        <v>174</v>
      </c>
      <c r="N258">
        <f t="shared" si="5"/>
        <v>1</v>
      </c>
    </row>
    <row r="259" spans="1:14" hidden="1" x14ac:dyDescent="0.25">
      <c r="A259">
        <v>2023</v>
      </c>
      <c r="B259" t="str">
        <f t="shared" si="6"/>
        <v>CroatiaCoastal Flood</v>
      </c>
      <c r="C259" t="s">
        <v>6</v>
      </c>
      <c r="D259" t="s">
        <v>162</v>
      </c>
      <c r="E259" t="s">
        <v>12</v>
      </c>
      <c r="F259" t="s">
        <v>11</v>
      </c>
      <c r="G259" s="30">
        <v>3.5833089234549372E-2</v>
      </c>
      <c r="H259" s="30">
        <v>3.0872548208197112E-2</v>
      </c>
      <c r="I259" t="e">
        <v>#N/A</v>
      </c>
      <c r="J259" t="s">
        <v>131</v>
      </c>
      <c r="K259" s="30" t="e">
        <v>#N/A</v>
      </c>
      <c r="L259" t="s">
        <v>198</v>
      </c>
      <c r="N259">
        <f t="shared" si="5"/>
        <v>4</v>
      </c>
    </row>
    <row r="260" spans="1:14" hidden="1" x14ac:dyDescent="0.25">
      <c r="A260">
        <v>2023</v>
      </c>
      <c r="B260" t="str">
        <f t="shared" si="6"/>
        <v>HungaryCoastal Flood</v>
      </c>
      <c r="C260" t="s">
        <v>6</v>
      </c>
      <c r="D260" t="s">
        <v>162</v>
      </c>
      <c r="E260" t="s">
        <v>30</v>
      </c>
      <c r="F260" t="s">
        <v>29</v>
      </c>
      <c r="G260" s="30">
        <v>0.15306537618823493</v>
      </c>
      <c r="H260" s="30">
        <v>0.16922960226884665</v>
      </c>
      <c r="I260" t="e">
        <v>#N/A</v>
      </c>
      <c r="J260" t="s">
        <v>166</v>
      </c>
      <c r="K260" s="30" t="e">
        <v>#N/A</v>
      </c>
      <c r="L260" t="s">
        <v>138</v>
      </c>
      <c r="N260">
        <v>0</v>
      </c>
    </row>
    <row r="261" spans="1:14" hidden="1" x14ac:dyDescent="0.25">
      <c r="A261">
        <v>2023</v>
      </c>
      <c r="B261" t="str">
        <f t="shared" si="6"/>
        <v>IrelandCoastal Flood</v>
      </c>
      <c r="C261" t="s">
        <v>6</v>
      </c>
      <c r="D261" t="s">
        <v>162</v>
      </c>
      <c r="E261" t="s">
        <v>34</v>
      </c>
      <c r="F261" t="s">
        <v>33</v>
      </c>
      <c r="G261" s="30">
        <v>0.45415770149626333</v>
      </c>
      <c r="H261" s="30">
        <v>0.39458634924916003</v>
      </c>
      <c r="I261" t="e">
        <v>#N/A</v>
      </c>
      <c r="J261" t="s">
        <v>119</v>
      </c>
      <c r="K261" s="30" t="e">
        <v>#N/A</v>
      </c>
      <c r="L261" t="s">
        <v>134</v>
      </c>
      <c r="N261">
        <f t="shared" si="5"/>
        <v>2</v>
      </c>
    </row>
    <row r="262" spans="1:14" hidden="1" x14ac:dyDescent="0.25">
      <c r="A262">
        <v>2023</v>
      </c>
      <c r="B262" t="str">
        <f t="shared" si="6"/>
        <v>ItalyCoastal Flood</v>
      </c>
      <c r="C262" t="s">
        <v>6</v>
      </c>
      <c r="D262" t="s">
        <v>162</v>
      </c>
      <c r="E262" t="s">
        <v>36</v>
      </c>
      <c r="F262" t="s">
        <v>35</v>
      </c>
      <c r="G262" s="30">
        <v>7.8874592932247245E-2</v>
      </c>
      <c r="H262" s="30">
        <v>3.7049834638386986E-2</v>
      </c>
      <c r="I262" t="e">
        <v>#N/A</v>
      </c>
      <c r="J262" t="s">
        <v>119</v>
      </c>
      <c r="K262" s="30" t="e">
        <v>#N/A</v>
      </c>
      <c r="L262" t="s">
        <v>198</v>
      </c>
      <c r="N262">
        <f t="shared" si="5"/>
        <v>4</v>
      </c>
    </row>
    <row r="263" spans="1:14" hidden="1" x14ac:dyDescent="0.25">
      <c r="A263">
        <v>2023</v>
      </c>
      <c r="B263" t="str">
        <f t="shared" si="6"/>
        <v>LithuaniaCoastal Flood</v>
      </c>
      <c r="C263" t="s">
        <v>6</v>
      </c>
      <c r="D263" t="s">
        <v>162</v>
      </c>
      <c r="E263" t="s">
        <v>42</v>
      </c>
      <c r="F263" t="s">
        <v>41</v>
      </c>
      <c r="G263" s="30">
        <v>1.0316131213914503E-2</v>
      </c>
      <c r="H263" s="30">
        <v>1.2273469518442971E-2</v>
      </c>
      <c r="I263" t="e">
        <v>#N/A</v>
      </c>
      <c r="J263" t="s">
        <v>119</v>
      </c>
      <c r="K263" s="30" t="e">
        <v>#N/A</v>
      </c>
      <c r="L263" t="s">
        <v>131</v>
      </c>
      <c r="N263">
        <f t="shared" si="5"/>
        <v>3</v>
      </c>
    </row>
    <row r="264" spans="1:14" hidden="1" x14ac:dyDescent="0.25">
      <c r="A264">
        <v>2023</v>
      </c>
      <c r="B264" t="str">
        <f t="shared" si="6"/>
        <v>LuxembourgCoastal Flood</v>
      </c>
      <c r="C264" t="s">
        <v>6</v>
      </c>
      <c r="D264" t="s">
        <v>162</v>
      </c>
      <c r="E264" t="s">
        <v>44</v>
      </c>
      <c r="F264" t="s">
        <v>43</v>
      </c>
      <c r="G264" s="30">
        <v>3.5124174514298057E-2</v>
      </c>
      <c r="H264" s="30">
        <v>1.8115205067315929E-2</v>
      </c>
      <c r="I264" t="e">
        <v>#N/A</v>
      </c>
      <c r="J264" t="s">
        <v>119</v>
      </c>
      <c r="K264" s="30" t="e">
        <v>#N/A</v>
      </c>
      <c r="L264" t="s">
        <v>138</v>
      </c>
      <c r="N264">
        <v>0</v>
      </c>
    </row>
    <row r="265" spans="1:14" hidden="1" x14ac:dyDescent="0.25">
      <c r="A265">
        <v>2023</v>
      </c>
      <c r="B265" t="str">
        <f t="shared" si="6"/>
        <v>LatviaCoastal Flood</v>
      </c>
      <c r="C265" t="s">
        <v>6</v>
      </c>
      <c r="D265" t="s">
        <v>162</v>
      </c>
      <c r="E265" t="s">
        <v>38</v>
      </c>
      <c r="F265" t="s">
        <v>37</v>
      </c>
      <c r="G265" s="30">
        <v>2.9519685304884608E-2</v>
      </c>
      <c r="H265" s="30">
        <v>1.7112244794875716E-2</v>
      </c>
      <c r="I265" t="e">
        <v>#N/A</v>
      </c>
      <c r="J265" t="s">
        <v>119</v>
      </c>
      <c r="K265" s="30" t="e">
        <v>#N/A</v>
      </c>
      <c r="L265" t="s">
        <v>198</v>
      </c>
      <c r="N265">
        <f t="shared" si="5"/>
        <v>4</v>
      </c>
    </row>
    <row r="266" spans="1:14" hidden="1" x14ac:dyDescent="0.25">
      <c r="A266">
        <v>2023</v>
      </c>
      <c r="B266" t="str">
        <f t="shared" si="6"/>
        <v>MaltaCoastal Flood</v>
      </c>
      <c r="C266" t="s">
        <v>6</v>
      </c>
      <c r="D266" t="s">
        <v>162</v>
      </c>
      <c r="E266" t="s">
        <v>46</v>
      </c>
      <c r="F266" t="s">
        <v>45</v>
      </c>
      <c r="G266" s="30">
        <v>1.1759988201285217E-2</v>
      </c>
      <c r="H266" s="30">
        <v>1.4611892546446448E-2</v>
      </c>
      <c r="I266" t="e">
        <v>#N/A</v>
      </c>
      <c r="J266" t="s">
        <v>119</v>
      </c>
      <c r="K266" s="30" t="e">
        <v>#N/A</v>
      </c>
      <c r="L266" t="s">
        <v>198</v>
      </c>
      <c r="N266">
        <f t="shared" si="5"/>
        <v>4</v>
      </c>
    </row>
    <row r="267" spans="1:14" hidden="1" x14ac:dyDescent="0.25">
      <c r="A267">
        <v>2023</v>
      </c>
      <c r="B267" t="str">
        <f t="shared" si="6"/>
        <v>NetherlandsCoastal Flood</v>
      </c>
      <c r="C267" t="s">
        <v>6</v>
      </c>
      <c r="D267" t="s">
        <v>162</v>
      </c>
      <c r="E267" t="s">
        <v>48</v>
      </c>
      <c r="F267" t="s">
        <v>47</v>
      </c>
      <c r="G267" s="30">
        <v>2.7858193908600691E-2</v>
      </c>
      <c r="H267" s="30">
        <v>2.5195902325561827E-2</v>
      </c>
      <c r="I267" t="e">
        <v>#N/A</v>
      </c>
      <c r="J267" t="s">
        <v>119</v>
      </c>
      <c r="K267" s="30" t="e">
        <v>#N/A</v>
      </c>
      <c r="L267" t="s">
        <v>198</v>
      </c>
      <c r="N267">
        <f t="shared" si="5"/>
        <v>4</v>
      </c>
    </row>
    <row r="268" spans="1:14" hidden="1" x14ac:dyDescent="0.25">
      <c r="A268">
        <v>2023</v>
      </c>
      <c r="B268" t="str">
        <f t="shared" si="6"/>
        <v>PolandCoastal Flood</v>
      </c>
      <c r="C268" t="s">
        <v>6</v>
      </c>
      <c r="D268" t="s">
        <v>162</v>
      </c>
      <c r="E268" t="s">
        <v>52</v>
      </c>
      <c r="F268" t="s">
        <v>51</v>
      </c>
      <c r="G268" s="30">
        <v>0.24388707289158107</v>
      </c>
      <c r="H268" s="30">
        <v>0.25559404871219443</v>
      </c>
      <c r="I268" t="e">
        <v>#N/A</v>
      </c>
      <c r="J268" t="s">
        <v>125</v>
      </c>
      <c r="K268" s="30" t="e">
        <v>#N/A</v>
      </c>
      <c r="L268" t="s">
        <v>198</v>
      </c>
      <c r="N268">
        <f t="shared" si="5"/>
        <v>4</v>
      </c>
    </row>
    <row r="269" spans="1:14" hidden="1" x14ac:dyDescent="0.25">
      <c r="A269">
        <v>2023</v>
      </c>
      <c r="B269" t="str">
        <f t="shared" si="6"/>
        <v>PortugalCoastal Flood</v>
      </c>
      <c r="C269" t="s">
        <v>6</v>
      </c>
      <c r="D269" t="s">
        <v>162</v>
      </c>
      <c r="E269" t="s">
        <v>54</v>
      </c>
      <c r="F269" t="s">
        <v>53</v>
      </c>
      <c r="G269" s="30">
        <v>0.18395652154935752</v>
      </c>
      <c r="H269" s="30">
        <v>0.14691291512784313</v>
      </c>
      <c r="I269" t="e">
        <v>#N/A</v>
      </c>
      <c r="J269" t="s">
        <v>119</v>
      </c>
      <c r="K269" s="30" t="e">
        <v>#N/A</v>
      </c>
      <c r="L269" t="s">
        <v>198</v>
      </c>
      <c r="N269">
        <f t="shared" si="5"/>
        <v>4</v>
      </c>
    </row>
    <row r="270" spans="1:14" hidden="1" x14ac:dyDescent="0.25">
      <c r="A270">
        <v>2023</v>
      </c>
      <c r="B270" t="str">
        <f t="shared" si="6"/>
        <v>RomaniaCoastal Flood</v>
      </c>
      <c r="C270" t="s">
        <v>6</v>
      </c>
      <c r="D270" t="s">
        <v>162</v>
      </c>
      <c r="E270" t="s">
        <v>56</v>
      </c>
      <c r="F270" t="s">
        <v>55</v>
      </c>
      <c r="G270" s="30">
        <v>9.0000273976345815E-2</v>
      </c>
      <c r="H270" s="30">
        <v>5.1155465724448977E-2</v>
      </c>
      <c r="I270" t="e">
        <v>#N/A</v>
      </c>
      <c r="J270" t="s">
        <v>125</v>
      </c>
      <c r="K270" s="30" t="e">
        <v>#N/A</v>
      </c>
      <c r="L270" t="s">
        <v>198</v>
      </c>
      <c r="N270">
        <f t="shared" si="5"/>
        <v>4</v>
      </c>
    </row>
    <row r="271" spans="1:14" hidden="1" x14ac:dyDescent="0.25">
      <c r="A271">
        <v>2023</v>
      </c>
      <c r="B271" t="str">
        <f t="shared" si="6"/>
        <v>SwedenCoastal Flood</v>
      </c>
      <c r="C271" t="s">
        <v>6</v>
      </c>
      <c r="D271" t="s">
        <v>162</v>
      </c>
      <c r="E271" t="s">
        <v>64</v>
      </c>
      <c r="F271" t="s">
        <v>63</v>
      </c>
      <c r="G271" s="30">
        <v>0.11237960516417929</v>
      </c>
      <c r="H271" s="30">
        <v>5.9409462106024963E-2</v>
      </c>
      <c r="I271" t="e">
        <v>#N/A</v>
      </c>
      <c r="J271" t="s">
        <v>166</v>
      </c>
      <c r="K271" s="30" t="e">
        <v>#N/A</v>
      </c>
      <c r="L271" t="s">
        <v>131</v>
      </c>
      <c r="N271">
        <f t="shared" si="5"/>
        <v>3</v>
      </c>
    </row>
    <row r="272" spans="1:14" hidden="1" x14ac:dyDescent="0.25">
      <c r="A272">
        <v>2023</v>
      </c>
      <c r="B272" t="str">
        <f t="shared" si="6"/>
        <v>SloveniaCoastal Flood</v>
      </c>
      <c r="C272" t="s">
        <v>6</v>
      </c>
      <c r="D272" t="s">
        <v>162</v>
      </c>
      <c r="E272" t="s">
        <v>60</v>
      </c>
      <c r="F272" t="s">
        <v>59</v>
      </c>
      <c r="G272" s="30">
        <v>2.3180636892761459E-2</v>
      </c>
      <c r="H272" s="30">
        <v>9.9828806073468893E-3</v>
      </c>
      <c r="I272" t="e">
        <v>#N/A</v>
      </c>
      <c r="J272" t="s">
        <v>198</v>
      </c>
      <c r="K272" s="30" t="e">
        <v>#N/A</v>
      </c>
      <c r="L272" t="s">
        <v>198</v>
      </c>
      <c r="N272">
        <f t="shared" si="5"/>
        <v>4</v>
      </c>
    </row>
    <row r="273" spans="1:14" hidden="1" x14ac:dyDescent="0.25">
      <c r="A273">
        <v>2023</v>
      </c>
      <c r="B273" t="str">
        <f t="shared" si="6"/>
        <v>SlovakiaCoastal Flood</v>
      </c>
      <c r="C273" t="s">
        <v>6</v>
      </c>
      <c r="D273" t="s">
        <v>162</v>
      </c>
      <c r="E273" t="s">
        <v>58</v>
      </c>
      <c r="F273" t="s">
        <v>57</v>
      </c>
      <c r="G273" s="30">
        <v>6.1968817680029029E-2</v>
      </c>
      <c r="H273" s="30">
        <v>5.9086838565409631E-2</v>
      </c>
      <c r="I273" t="e">
        <v>#N/A</v>
      </c>
      <c r="J273" t="s">
        <v>119</v>
      </c>
      <c r="K273" s="30" t="e">
        <v>#N/A</v>
      </c>
      <c r="L273" t="s">
        <v>138</v>
      </c>
      <c r="N273">
        <v>0</v>
      </c>
    </row>
    <row r="274" spans="1:14" hidden="1" x14ac:dyDescent="0.25">
      <c r="A274">
        <v>2023</v>
      </c>
      <c r="B274" t="str">
        <f t="shared" si="6"/>
        <v>IcelandCoastal Flood</v>
      </c>
      <c r="C274" t="s">
        <v>6</v>
      </c>
      <c r="D274" t="s">
        <v>162</v>
      </c>
      <c r="E274" t="s">
        <v>32</v>
      </c>
      <c r="F274" t="s">
        <v>31</v>
      </c>
      <c r="G274" s="30">
        <v>2.9819633189721154E-3</v>
      </c>
      <c r="H274" s="30">
        <v>2.7760168890149529E-3</v>
      </c>
      <c r="I274" t="e">
        <v>#N/A</v>
      </c>
      <c r="J274" t="s">
        <v>127</v>
      </c>
      <c r="K274" s="30" t="e">
        <v>#N/A</v>
      </c>
      <c r="L274" t="s">
        <v>127</v>
      </c>
      <c r="N274">
        <f t="shared" si="5"/>
        <v>1</v>
      </c>
    </row>
    <row r="275" spans="1:14" hidden="1" x14ac:dyDescent="0.25">
      <c r="A275">
        <v>2023</v>
      </c>
      <c r="B275" t="str">
        <f t="shared" si="6"/>
        <v>LiechtensteinCoastal Flood</v>
      </c>
      <c r="C275" t="s">
        <v>6</v>
      </c>
      <c r="D275" t="s">
        <v>162</v>
      </c>
      <c r="E275" t="s">
        <v>40</v>
      </c>
      <c r="F275" t="s">
        <v>39</v>
      </c>
      <c r="G275" s="30">
        <v>2.1613527750675026E-2</v>
      </c>
      <c r="H275" s="30">
        <v>3.1408308745886349E-2</v>
      </c>
      <c r="I275" t="e">
        <v>#N/A</v>
      </c>
      <c r="J275" t="s">
        <v>119</v>
      </c>
      <c r="K275" s="30" t="e">
        <v>#N/A</v>
      </c>
      <c r="L275" t="s">
        <v>138</v>
      </c>
      <c r="N275">
        <v>0</v>
      </c>
    </row>
    <row r="276" spans="1:14" hidden="1" x14ac:dyDescent="0.25">
      <c r="A276">
        <v>2023</v>
      </c>
      <c r="B276" t="str">
        <f t="shared" si="6"/>
        <v>NorwayCoastal Flood</v>
      </c>
      <c r="C276" t="s">
        <v>6</v>
      </c>
      <c r="D276" t="s">
        <v>162</v>
      </c>
      <c r="E276" t="s">
        <v>50</v>
      </c>
      <c r="F276" t="s">
        <v>49</v>
      </c>
      <c r="G276" s="30">
        <v>0.96044830467037456</v>
      </c>
      <c r="H276" s="30">
        <v>0.53364508054210391</v>
      </c>
      <c r="I276" t="e">
        <v>#N/A</v>
      </c>
      <c r="J276" t="s">
        <v>127</v>
      </c>
      <c r="K276" s="30" t="e">
        <v>#N/A</v>
      </c>
      <c r="L276" t="s">
        <v>127</v>
      </c>
      <c r="N276">
        <f t="shared" si="5"/>
        <v>1</v>
      </c>
    </row>
    <row r="277" spans="1:14" hidden="1" x14ac:dyDescent="0.25">
      <c r="A277">
        <v>2023</v>
      </c>
      <c r="B277" t="str">
        <f t="shared" si="6"/>
        <v>GreeceCoastal Flood</v>
      </c>
      <c r="C277" t="s">
        <v>6</v>
      </c>
      <c r="D277" t="s">
        <v>162</v>
      </c>
      <c r="E277" t="s">
        <v>171</v>
      </c>
      <c r="F277" t="s">
        <v>27</v>
      </c>
      <c r="G277" s="30">
        <v>2.7482191504991045E-2</v>
      </c>
      <c r="H277" s="30">
        <v>1.5874934541455603E-2</v>
      </c>
      <c r="I277" t="e">
        <v>#N/A</v>
      </c>
      <c r="J277" t="s">
        <v>125</v>
      </c>
      <c r="K277" s="30" t="e">
        <v>#N/A</v>
      </c>
      <c r="L277" t="s">
        <v>198</v>
      </c>
      <c r="N277">
        <f t="shared" si="5"/>
        <v>4</v>
      </c>
    </row>
    <row r="278" spans="1:14" hidden="1" x14ac:dyDescent="0.25">
      <c r="A278">
        <v>2023</v>
      </c>
      <c r="B278" t="str">
        <f t="shared" si="6"/>
        <v>FinlandCoastal Flood</v>
      </c>
      <c r="C278" t="s">
        <v>6</v>
      </c>
      <c r="D278" t="s">
        <v>162</v>
      </c>
      <c r="E278" t="s">
        <v>22</v>
      </c>
      <c r="F278" t="s">
        <v>21</v>
      </c>
      <c r="G278" s="30">
        <v>0.42007605700544148</v>
      </c>
      <c r="H278" s="30">
        <v>0.20918360161721747</v>
      </c>
      <c r="I278" t="e">
        <v>#N/A</v>
      </c>
      <c r="J278" t="s">
        <v>127</v>
      </c>
      <c r="K278" s="30" t="e">
        <v>#N/A</v>
      </c>
      <c r="L278" t="s">
        <v>131</v>
      </c>
      <c r="N278">
        <f t="shared" si="5"/>
        <v>3</v>
      </c>
    </row>
    <row r="279" spans="1:14" hidden="1" x14ac:dyDescent="0.25">
      <c r="A279">
        <v>2023</v>
      </c>
      <c r="B279" t="str">
        <f t="shared" si="6"/>
        <v>AustriaEarthquake</v>
      </c>
      <c r="C279" t="s">
        <v>65</v>
      </c>
      <c r="D279" t="s">
        <v>162</v>
      </c>
      <c r="E279" t="s">
        <v>5</v>
      </c>
      <c r="F279" t="s">
        <v>4</v>
      </c>
      <c r="G279" s="30">
        <v>0.58469268592795753</v>
      </c>
      <c r="H279" s="30">
        <v>0.39729381118212753</v>
      </c>
      <c r="I279" t="s">
        <v>130</v>
      </c>
      <c r="J279" t="s">
        <v>119</v>
      </c>
      <c r="L279" t="s">
        <v>131</v>
      </c>
      <c r="N279">
        <f t="shared" si="5"/>
        <v>3</v>
      </c>
    </row>
    <row r="280" spans="1:14" hidden="1" x14ac:dyDescent="0.25">
      <c r="A280">
        <v>2023</v>
      </c>
      <c r="B280" t="str">
        <f t="shared" si="6"/>
        <v>BelgiumEarthquake</v>
      </c>
      <c r="C280" t="s">
        <v>65</v>
      </c>
      <c r="D280" t="s">
        <v>162</v>
      </c>
      <c r="E280" t="s">
        <v>8</v>
      </c>
      <c r="F280" t="s">
        <v>7</v>
      </c>
      <c r="G280" s="30">
        <v>0.7816620705717563</v>
      </c>
      <c r="H280" s="30">
        <v>0.58608855870222842</v>
      </c>
      <c r="I280" t="s">
        <v>169</v>
      </c>
      <c r="J280" t="s">
        <v>127</v>
      </c>
      <c r="K280" s="30">
        <v>0.9</v>
      </c>
      <c r="L280" t="s">
        <v>127</v>
      </c>
      <c r="N280">
        <f t="shared" si="5"/>
        <v>1</v>
      </c>
    </row>
    <row r="281" spans="1:14" hidden="1" x14ac:dyDescent="0.25">
      <c r="A281">
        <v>2023</v>
      </c>
      <c r="B281" t="str">
        <f t="shared" si="6"/>
        <v>BulgariaEarthquake</v>
      </c>
      <c r="C281" t="s">
        <v>65</v>
      </c>
      <c r="D281" t="s">
        <v>162</v>
      </c>
      <c r="E281" t="s">
        <v>10</v>
      </c>
      <c r="F281" t="s">
        <v>9</v>
      </c>
      <c r="G281" s="30">
        <v>0.14606231661994903</v>
      </c>
      <c r="H281" s="30">
        <v>0.30159824780475447</v>
      </c>
      <c r="I281" t="s">
        <v>164</v>
      </c>
      <c r="J281" t="s">
        <v>166</v>
      </c>
      <c r="L281" t="s">
        <v>131</v>
      </c>
      <c r="N281">
        <f t="shared" si="5"/>
        <v>3</v>
      </c>
    </row>
    <row r="282" spans="1:14" hidden="1" x14ac:dyDescent="0.25">
      <c r="A282">
        <v>2023</v>
      </c>
      <c r="B282" t="str">
        <f t="shared" si="6"/>
        <v>CyprusEarthquake</v>
      </c>
      <c r="C282" t="s">
        <v>65</v>
      </c>
      <c r="D282" t="s">
        <v>162</v>
      </c>
      <c r="E282" t="s">
        <v>14</v>
      </c>
      <c r="F282" t="s">
        <v>13</v>
      </c>
      <c r="G282" s="30">
        <v>0.40863520407836801</v>
      </c>
      <c r="H282" s="30">
        <v>0.54644307432411321</v>
      </c>
      <c r="I282" t="s">
        <v>130</v>
      </c>
      <c r="J282" t="s">
        <v>134</v>
      </c>
      <c r="K282" s="30">
        <v>0.3</v>
      </c>
      <c r="L282" t="s">
        <v>134</v>
      </c>
      <c r="N282">
        <f t="shared" si="5"/>
        <v>2</v>
      </c>
    </row>
    <row r="283" spans="1:14" hidden="1" x14ac:dyDescent="0.25">
      <c r="A283">
        <v>2023</v>
      </c>
      <c r="B283" t="str">
        <f t="shared" si="6"/>
        <v>Czech RepublicEarthquake</v>
      </c>
      <c r="C283" t="s">
        <v>65</v>
      </c>
      <c r="D283" t="s">
        <v>162</v>
      </c>
      <c r="E283" t="s">
        <v>16</v>
      </c>
      <c r="F283" t="s">
        <v>15</v>
      </c>
      <c r="G283" s="30">
        <v>0.65534796085471525</v>
      </c>
      <c r="H283" s="30">
        <v>1.5459323714583628</v>
      </c>
      <c r="I283" t="s">
        <v>163</v>
      </c>
      <c r="J283" t="s">
        <v>119</v>
      </c>
      <c r="L283" t="s">
        <v>127</v>
      </c>
      <c r="N283">
        <f t="shared" si="5"/>
        <v>1</v>
      </c>
    </row>
    <row r="284" spans="1:14" x14ac:dyDescent="0.25">
      <c r="A284">
        <v>2023</v>
      </c>
      <c r="B284" t="str">
        <f t="shared" si="6"/>
        <v>GermanyEarthquake</v>
      </c>
      <c r="C284" t="s">
        <v>65</v>
      </c>
      <c r="D284" t="s">
        <v>162</v>
      </c>
      <c r="E284" t="s">
        <v>26</v>
      </c>
      <c r="F284" t="s">
        <v>25</v>
      </c>
      <c r="G284" s="30">
        <v>0.5882644341833756</v>
      </c>
      <c r="H284" s="30">
        <v>0.37618323456103364</v>
      </c>
      <c r="I284" t="s">
        <v>133</v>
      </c>
      <c r="J284" t="s">
        <v>134</v>
      </c>
      <c r="K284" s="30">
        <v>0.5</v>
      </c>
      <c r="L284" t="s">
        <v>134</v>
      </c>
      <c r="N284">
        <f t="shared" si="5"/>
        <v>2</v>
      </c>
    </row>
    <row r="285" spans="1:14" hidden="1" x14ac:dyDescent="0.25">
      <c r="A285">
        <v>2023</v>
      </c>
      <c r="B285" t="str">
        <f t="shared" si="6"/>
        <v>DenmarkEarthquake</v>
      </c>
      <c r="C285" t="s">
        <v>65</v>
      </c>
      <c r="D285" t="s">
        <v>162</v>
      </c>
      <c r="E285" t="s">
        <v>18</v>
      </c>
      <c r="F285" t="s">
        <v>17</v>
      </c>
      <c r="G285" s="30">
        <v>0.12404263764192169</v>
      </c>
      <c r="H285" s="30">
        <v>9.2424536713628866E-2</v>
      </c>
      <c r="I285" t="s">
        <v>167</v>
      </c>
      <c r="J285" t="s">
        <v>119</v>
      </c>
      <c r="L285" t="s">
        <v>198</v>
      </c>
      <c r="M285" t="s">
        <v>183</v>
      </c>
      <c r="N285">
        <f t="shared" si="5"/>
        <v>4</v>
      </c>
    </row>
    <row r="286" spans="1:14" hidden="1" x14ac:dyDescent="0.25">
      <c r="A286">
        <v>2023</v>
      </c>
      <c r="B286" t="str">
        <f t="shared" si="6"/>
        <v>EstoniaEarthquake</v>
      </c>
      <c r="C286" t="s">
        <v>65</v>
      </c>
      <c r="D286" t="s">
        <v>162</v>
      </c>
      <c r="E286" t="s">
        <v>20</v>
      </c>
      <c r="F286" t="s">
        <v>19</v>
      </c>
      <c r="G286" s="30">
        <v>0.50314462664896464</v>
      </c>
      <c r="H286" s="30">
        <v>0.36581634315404515</v>
      </c>
      <c r="I286" t="s">
        <v>167</v>
      </c>
      <c r="J286" t="s">
        <v>166</v>
      </c>
      <c r="K286" s="30">
        <v>0.7</v>
      </c>
      <c r="L286" t="s">
        <v>138</v>
      </c>
      <c r="N286">
        <v>0</v>
      </c>
    </row>
    <row r="287" spans="1:14" hidden="1" x14ac:dyDescent="0.25">
      <c r="A287">
        <v>2023</v>
      </c>
      <c r="B287" t="str">
        <f t="shared" si="6"/>
        <v>GreeceEarthquake</v>
      </c>
      <c r="C287" t="s">
        <v>65</v>
      </c>
      <c r="D287" t="s">
        <v>162</v>
      </c>
      <c r="E287" t="s">
        <v>171</v>
      </c>
      <c r="F287" t="s">
        <v>27</v>
      </c>
      <c r="G287" s="30">
        <v>0.17704835439009131</v>
      </c>
      <c r="H287" s="30">
        <v>0.10227099378536442</v>
      </c>
      <c r="I287" t="s">
        <v>163</v>
      </c>
      <c r="J287" t="s">
        <v>125</v>
      </c>
      <c r="K287" s="30">
        <v>0.15</v>
      </c>
      <c r="L287" t="s">
        <v>198</v>
      </c>
      <c r="N287">
        <f t="shared" ref="N287:N308" si="7">IF(L287="0%-25%",4,IF(L287="25%-50%",3,IF(L287="50%-75%",2,IF(L287="75%-100%",1))))</f>
        <v>4</v>
      </c>
    </row>
    <row r="288" spans="1:14" hidden="1" x14ac:dyDescent="0.25">
      <c r="A288">
        <v>2023</v>
      </c>
      <c r="B288" t="str">
        <f t="shared" si="6"/>
        <v>SpainEarthquake</v>
      </c>
      <c r="C288" t="s">
        <v>65</v>
      </c>
      <c r="D288" t="s">
        <v>162</v>
      </c>
      <c r="E288" t="s">
        <v>62</v>
      </c>
      <c r="F288" t="s">
        <v>61</v>
      </c>
      <c r="G288" s="30">
        <v>0.42615279084830193</v>
      </c>
      <c r="H288" s="30">
        <v>0.2967584387728327</v>
      </c>
      <c r="I288" t="s">
        <v>169</v>
      </c>
      <c r="J288" t="s">
        <v>134</v>
      </c>
      <c r="L288" t="s">
        <v>127</v>
      </c>
      <c r="N288">
        <f t="shared" si="7"/>
        <v>1</v>
      </c>
    </row>
    <row r="289" spans="1:14" hidden="1" x14ac:dyDescent="0.25">
      <c r="A289">
        <v>2023</v>
      </c>
      <c r="B289" t="str">
        <f t="shared" si="6"/>
        <v>FinlandEarthquake</v>
      </c>
      <c r="C289" t="s">
        <v>65</v>
      </c>
      <c r="D289" t="s">
        <v>162</v>
      </c>
      <c r="E289" t="s">
        <v>22</v>
      </c>
      <c r="F289" t="s">
        <v>21</v>
      </c>
      <c r="G289" s="30">
        <v>1.0212566687767768</v>
      </c>
      <c r="H289" s="30">
        <v>0.50855111732197733</v>
      </c>
      <c r="I289" t="s">
        <v>164</v>
      </c>
      <c r="J289" t="s">
        <v>119</v>
      </c>
      <c r="K289" s="30">
        <v>0.9</v>
      </c>
      <c r="L289" t="s">
        <v>127</v>
      </c>
      <c r="N289">
        <f t="shared" si="7"/>
        <v>1</v>
      </c>
    </row>
    <row r="290" spans="1:14" hidden="1" x14ac:dyDescent="0.25">
      <c r="A290">
        <v>2023</v>
      </c>
      <c r="B290" t="str">
        <f t="shared" si="6"/>
        <v>FranceEarthquake</v>
      </c>
      <c r="C290" t="s">
        <v>65</v>
      </c>
      <c r="D290" t="s">
        <v>162</v>
      </c>
      <c r="E290" t="s">
        <v>24</v>
      </c>
      <c r="F290" t="s">
        <v>23</v>
      </c>
      <c r="G290" s="30">
        <v>0.73586765583642066</v>
      </c>
      <c r="H290" s="30">
        <v>0.50970283389726334</v>
      </c>
      <c r="I290" t="s">
        <v>169</v>
      </c>
      <c r="J290" t="s">
        <v>127</v>
      </c>
      <c r="L290" t="s">
        <v>127</v>
      </c>
      <c r="N290">
        <f t="shared" si="7"/>
        <v>1</v>
      </c>
    </row>
    <row r="291" spans="1:14" hidden="1" x14ac:dyDescent="0.25">
      <c r="A291">
        <v>2023</v>
      </c>
      <c r="B291" t="str">
        <f t="shared" si="6"/>
        <v>CroatiaEarthquake</v>
      </c>
      <c r="C291" t="s">
        <v>65</v>
      </c>
      <c r="D291" t="s">
        <v>162</v>
      </c>
      <c r="E291" t="s">
        <v>12</v>
      </c>
      <c r="F291" t="s">
        <v>11</v>
      </c>
      <c r="G291" s="30">
        <v>0.12725694062739973</v>
      </c>
      <c r="H291" s="30">
        <v>0.10964017108966082</v>
      </c>
      <c r="I291" t="s">
        <v>163</v>
      </c>
      <c r="J291" t="s">
        <v>134</v>
      </c>
      <c r="L291" t="s">
        <v>131</v>
      </c>
      <c r="N291">
        <f t="shared" si="7"/>
        <v>3</v>
      </c>
    </row>
    <row r="292" spans="1:14" hidden="1" x14ac:dyDescent="0.25">
      <c r="A292">
        <v>2023</v>
      </c>
      <c r="B292" t="str">
        <f t="shared" si="6"/>
        <v>HungaryEarthquake</v>
      </c>
      <c r="C292" t="s">
        <v>65</v>
      </c>
      <c r="D292" t="s">
        <v>162</v>
      </c>
      <c r="E292" t="s">
        <v>30</v>
      </c>
      <c r="F292" t="s">
        <v>29</v>
      </c>
      <c r="G292" s="30">
        <v>0.57479089252581184</v>
      </c>
      <c r="H292" s="30">
        <v>0.63549077232382689</v>
      </c>
      <c r="I292" t="s">
        <v>126</v>
      </c>
      <c r="J292" t="s">
        <v>166</v>
      </c>
      <c r="K292" s="30">
        <v>0.75</v>
      </c>
      <c r="L292" t="s">
        <v>134</v>
      </c>
      <c r="N292">
        <f t="shared" si="7"/>
        <v>2</v>
      </c>
    </row>
    <row r="293" spans="1:14" hidden="1" x14ac:dyDescent="0.25">
      <c r="A293">
        <v>2023</v>
      </c>
      <c r="B293" t="str">
        <f t="shared" si="6"/>
        <v>IrelandEarthquake</v>
      </c>
      <c r="C293" t="s">
        <v>65</v>
      </c>
      <c r="D293" t="s">
        <v>162</v>
      </c>
      <c r="E293" t="s">
        <v>34</v>
      </c>
      <c r="F293" t="s">
        <v>33</v>
      </c>
      <c r="G293" s="30">
        <v>0.5624721730359602</v>
      </c>
      <c r="H293" s="30">
        <v>0.48869333401434667</v>
      </c>
      <c r="I293" t="s">
        <v>167</v>
      </c>
      <c r="J293" t="s">
        <v>119</v>
      </c>
      <c r="L293" t="s">
        <v>127</v>
      </c>
      <c r="N293">
        <f t="shared" si="7"/>
        <v>1</v>
      </c>
    </row>
    <row r="294" spans="1:14" hidden="1" x14ac:dyDescent="0.25">
      <c r="A294">
        <v>2023</v>
      </c>
      <c r="B294" t="str">
        <f t="shared" si="6"/>
        <v>ItalyEarthquake</v>
      </c>
      <c r="C294" t="s">
        <v>65</v>
      </c>
      <c r="D294" t="s">
        <v>162</v>
      </c>
      <c r="E294" t="s">
        <v>36</v>
      </c>
      <c r="F294" t="s">
        <v>35</v>
      </c>
      <c r="G294" s="30">
        <v>0.26812035336284806</v>
      </c>
      <c r="H294" s="30">
        <v>0.12594441867753903</v>
      </c>
      <c r="I294" t="s">
        <v>163</v>
      </c>
      <c r="J294" t="s">
        <v>119</v>
      </c>
      <c r="K294" s="30">
        <v>0.05</v>
      </c>
      <c r="L294" t="s">
        <v>198</v>
      </c>
      <c r="N294">
        <f t="shared" si="7"/>
        <v>4</v>
      </c>
    </row>
    <row r="295" spans="1:14" hidden="1" x14ac:dyDescent="0.25">
      <c r="A295">
        <v>2023</v>
      </c>
      <c r="B295" t="str">
        <f t="shared" si="6"/>
        <v>LithuaniaEarthquake</v>
      </c>
      <c r="C295" t="s">
        <v>65</v>
      </c>
      <c r="D295" t="s">
        <v>162</v>
      </c>
      <c r="E295" t="s">
        <v>42</v>
      </c>
      <c r="F295" t="s">
        <v>41</v>
      </c>
      <c r="G295" s="30">
        <v>0.11985793164517411</v>
      </c>
      <c r="H295" s="30">
        <v>0.14259925936250864</v>
      </c>
      <c r="I295" t="s">
        <v>164</v>
      </c>
      <c r="J295" t="s">
        <v>119</v>
      </c>
      <c r="L295" t="s">
        <v>198</v>
      </c>
      <c r="N295">
        <f t="shared" si="7"/>
        <v>4</v>
      </c>
    </row>
    <row r="296" spans="1:14" hidden="1" x14ac:dyDescent="0.25">
      <c r="A296">
        <v>2023</v>
      </c>
      <c r="B296" t="str">
        <f t="shared" si="6"/>
        <v>LuxembourgEarthquake</v>
      </c>
      <c r="C296" t="s">
        <v>65</v>
      </c>
      <c r="D296" t="s">
        <v>162</v>
      </c>
      <c r="E296" t="s">
        <v>44</v>
      </c>
      <c r="F296" t="s">
        <v>43</v>
      </c>
      <c r="G296" s="30">
        <v>0.6643468083949271</v>
      </c>
      <c r="H296" s="30">
        <v>0.34263520314169749</v>
      </c>
      <c r="I296" t="s">
        <v>164</v>
      </c>
      <c r="J296" t="s">
        <v>134</v>
      </c>
      <c r="L296" t="s">
        <v>127</v>
      </c>
      <c r="N296">
        <f t="shared" si="7"/>
        <v>1</v>
      </c>
    </row>
    <row r="297" spans="1:14" hidden="1" x14ac:dyDescent="0.25">
      <c r="A297">
        <v>2023</v>
      </c>
      <c r="B297" t="str">
        <f t="shared" si="6"/>
        <v>LatviaEarthquake</v>
      </c>
      <c r="C297" t="s">
        <v>65</v>
      </c>
      <c r="D297" t="s">
        <v>162</v>
      </c>
      <c r="E297" t="s">
        <v>38</v>
      </c>
      <c r="F297" t="s">
        <v>37</v>
      </c>
      <c r="G297" s="30">
        <v>0.26112704795262542</v>
      </c>
      <c r="H297" s="30">
        <v>0.15137254753827545</v>
      </c>
      <c r="I297" t="s">
        <v>163</v>
      </c>
      <c r="J297" t="s">
        <v>119</v>
      </c>
      <c r="L297" t="s">
        <v>131</v>
      </c>
      <c r="N297">
        <f t="shared" si="7"/>
        <v>3</v>
      </c>
    </row>
    <row r="298" spans="1:14" hidden="1" x14ac:dyDescent="0.25">
      <c r="A298">
        <v>2023</v>
      </c>
      <c r="B298" t="str">
        <f t="shared" si="6"/>
        <v>MaltaEarthquake</v>
      </c>
      <c r="C298" t="s">
        <v>65</v>
      </c>
      <c r="D298" t="s">
        <v>162</v>
      </c>
      <c r="E298" t="s">
        <v>46</v>
      </c>
      <c r="F298" t="s">
        <v>45</v>
      </c>
      <c r="G298" s="30">
        <v>0.19541415807912652</v>
      </c>
      <c r="H298" s="30">
        <v>0.24280387284695076</v>
      </c>
      <c r="I298" t="s">
        <v>163</v>
      </c>
      <c r="J298" t="s">
        <v>119</v>
      </c>
      <c r="L298" t="s">
        <v>198</v>
      </c>
      <c r="N298">
        <f t="shared" si="7"/>
        <v>4</v>
      </c>
    </row>
    <row r="299" spans="1:14" hidden="1" x14ac:dyDescent="0.25">
      <c r="A299">
        <v>2023</v>
      </c>
      <c r="B299" t="str">
        <f t="shared" si="6"/>
        <v>NetherlandsEarthquake</v>
      </c>
      <c r="C299" t="s">
        <v>65</v>
      </c>
      <c r="D299" t="s">
        <v>162</v>
      </c>
      <c r="E299" t="s">
        <v>48</v>
      </c>
      <c r="F299" t="s">
        <v>47</v>
      </c>
      <c r="G299" s="30">
        <v>2.1803778299346464E-2</v>
      </c>
      <c r="H299" s="30">
        <v>1.9720082003913821E-2</v>
      </c>
      <c r="I299" t="s">
        <v>167</v>
      </c>
      <c r="J299" t="s">
        <v>119</v>
      </c>
      <c r="L299" t="s">
        <v>198</v>
      </c>
      <c r="N299">
        <f t="shared" si="7"/>
        <v>4</v>
      </c>
    </row>
    <row r="300" spans="1:14" hidden="1" x14ac:dyDescent="0.25">
      <c r="A300">
        <v>2023</v>
      </c>
      <c r="B300" t="str">
        <f t="shared" si="6"/>
        <v>PolandEarthquake</v>
      </c>
      <c r="C300" t="s">
        <v>65</v>
      </c>
      <c r="D300" t="s">
        <v>162</v>
      </c>
      <c r="E300" t="s">
        <v>52</v>
      </c>
      <c r="F300" t="s">
        <v>51</v>
      </c>
      <c r="G300" s="30">
        <v>0.4953012843740861</v>
      </c>
      <c r="H300" s="30">
        <v>0.51907655089944171</v>
      </c>
      <c r="I300" t="s">
        <v>167</v>
      </c>
      <c r="J300" t="s">
        <v>127</v>
      </c>
      <c r="L300" t="s">
        <v>131</v>
      </c>
      <c r="N300">
        <f t="shared" si="7"/>
        <v>3</v>
      </c>
    </row>
    <row r="301" spans="1:14" hidden="1" x14ac:dyDescent="0.25">
      <c r="A301">
        <v>2023</v>
      </c>
      <c r="B301" t="str">
        <f t="shared" si="6"/>
        <v>PortugalEarthquake</v>
      </c>
      <c r="C301" t="s">
        <v>65</v>
      </c>
      <c r="D301" t="s">
        <v>162</v>
      </c>
      <c r="E301" t="s">
        <v>54</v>
      </c>
      <c r="F301" t="s">
        <v>53</v>
      </c>
      <c r="G301" s="30">
        <v>0.23906478802845893</v>
      </c>
      <c r="H301" s="30">
        <v>0.19092394560340317</v>
      </c>
      <c r="I301" t="s">
        <v>130</v>
      </c>
      <c r="J301" t="s">
        <v>119</v>
      </c>
      <c r="L301" t="s">
        <v>198</v>
      </c>
      <c r="N301">
        <f t="shared" si="7"/>
        <v>4</v>
      </c>
    </row>
    <row r="302" spans="1:14" hidden="1" x14ac:dyDescent="0.25">
      <c r="A302">
        <v>2023</v>
      </c>
      <c r="B302" t="str">
        <f t="shared" si="6"/>
        <v>RomaniaEarthquake</v>
      </c>
      <c r="C302" t="s">
        <v>65</v>
      </c>
      <c r="D302" t="s">
        <v>162</v>
      </c>
      <c r="E302" t="s">
        <v>56</v>
      </c>
      <c r="F302" t="s">
        <v>55</v>
      </c>
      <c r="G302" s="30">
        <v>0.29365358284731702</v>
      </c>
      <c r="H302" s="30">
        <v>0.16691044514104139</v>
      </c>
      <c r="I302" t="s">
        <v>130</v>
      </c>
      <c r="J302" t="s">
        <v>125</v>
      </c>
      <c r="L302" t="s">
        <v>131</v>
      </c>
      <c r="N302">
        <f t="shared" si="7"/>
        <v>3</v>
      </c>
    </row>
    <row r="303" spans="1:14" hidden="1" x14ac:dyDescent="0.25">
      <c r="A303">
        <v>2023</v>
      </c>
      <c r="B303" t="str">
        <f t="shared" si="6"/>
        <v>SwedenEarthquake</v>
      </c>
      <c r="C303" t="s">
        <v>65</v>
      </c>
      <c r="D303" t="s">
        <v>162</v>
      </c>
      <c r="E303" t="s">
        <v>64</v>
      </c>
      <c r="F303" t="s">
        <v>63</v>
      </c>
      <c r="G303" s="30">
        <v>0.43615305157649409</v>
      </c>
      <c r="H303" s="30">
        <v>0.23057224798223566</v>
      </c>
      <c r="I303" t="s">
        <v>169</v>
      </c>
      <c r="J303" t="s">
        <v>166</v>
      </c>
      <c r="K303" s="30">
        <v>0.96</v>
      </c>
      <c r="L303" t="s">
        <v>127</v>
      </c>
      <c r="N303">
        <f t="shared" si="7"/>
        <v>1</v>
      </c>
    </row>
    <row r="304" spans="1:14" hidden="1" x14ac:dyDescent="0.25">
      <c r="A304">
        <v>2023</v>
      </c>
      <c r="B304" t="str">
        <f t="shared" si="6"/>
        <v>SloveniaEarthquake</v>
      </c>
      <c r="C304" t="s">
        <v>65</v>
      </c>
      <c r="D304" t="s">
        <v>162</v>
      </c>
      <c r="E304" t="s">
        <v>60</v>
      </c>
      <c r="F304" t="s">
        <v>59</v>
      </c>
      <c r="G304" s="30">
        <v>0.58589884818629745</v>
      </c>
      <c r="H304" s="30">
        <v>0.2523208605736067</v>
      </c>
      <c r="I304" t="s">
        <v>164</v>
      </c>
      <c r="J304" t="s">
        <v>198</v>
      </c>
      <c r="K304" s="30">
        <v>0.85</v>
      </c>
      <c r="L304" t="s">
        <v>198</v>
      </c>
      <c r="N304">
        <f t="shared" si="7"/>
        <v>4</v>
      </c>
    </row>
    <row r="305" spans="1:14" hidden="1" x14ac:dyDescent="0.25">
      <c r="A305">
        <v>2023</v>
      </c>
      <c r="B305" t="str">
        <f t="shared" si="6"/>
        <v>SlovakiaEarthquake</v>
      </c>
      <c r="C305" t="s">
        <v>65</v>
      </c>
      <c r="D305" t="s">
        <v>162</v>
      </c>
      <c r="E305" t="s">
        <v>58</v>
      </c>
      <c r="F305" t="s">
        <v>57</v>
      </c>
      <c r="G305" s="30">
        <v>0.41779254514508285</v>
      </c>
      <c r="H305" s="30">
        <v>0.39836229886268759</v>
      </c>
      <c r="I305" t="s">
        <v>163</v>
      </c>
      <c r="J305" t="s">
        <v>131</v>
      </c>
      <c r="L305" t="s">
        <v>131</v>
      </c>
      <c r="N305">
        <f t="shared" si="7"/>
        <v>3</v>
      </c>
    </row>
    <row r="306" spans="1:14" hidden="1" x14ac:dyDescent="0.25">
      <c r="A306">
        <v>2023</v>
      </c>
      <c r="B306" t="str">
        <f t="shared" si="6"/>
        <v>IcelandEarthquake</v>
      </c>
      <c r="C306" t="s">
        <v>65</v>
      </c>
      <c r="D306" t="s">
        <v>162</v>
      </c>
      <c r="E306" t="s">
        <v>32</v>
      </c>
      <c r="F306" t="s">
        <v>31</v>
      </c>
      <c r="G306" s="30">
        <v>1.6489209092660037E-2</v>
      </c>
      <c r="H306" s="30">
        <v>1.5350397718340019E-2</v>
      </c>
      <c r="I306" t="s">
        <v>126</v>
      </c>
      <c r="J306" t="s">
        <v>127</v>
      </c>
      <c r="L306" t="s">
        <v>127</v>
      </c>
      <c r="N306">
        <f t="shared" si="7"/>
        <v>1</v>
      </c>
    </row>
    <row r="307" spans="1:14" hidden="1" x14ac:dyDescent="0.25">
      <c r="A307">
        <v>2023</v>
      </c>
      <c r="B307" t="str">
        <f t="shared" si="6"/>
        <v>LiechtensteinEarthquake</v>
      </c>
      <c r="C307" t="s">
        <v>65</v>
      </c>
      <c r="D307" t="s">
        <v>162</v>
      </c>
      <c r="E307" t="s">
        <v>40</v>
      </c>
      <c r="F307" t="s">
        <v>39</v>
      </c>
      <c r="G307" s="30">
        <v>0.12644345235993742</v>
      </c>
      <c r="H307" s="30">
        <v>0.18374487665451344</v>
      </c>
      <c r="I307" t="s">
        <v>164</v>
      </c>
      <c r="J307" t="s">
        <v>127</v>
      </c>
      <c r="L307" t="s">
        <v>127</v>
      </c>
      <c r="N307">
        <f t="shared" si="7"/>
        <v>1</v>
      </c>
    </row>
    <row r="308" spans="1:14" hidden="1" x14ac:dyDescent="0.25">
      <c r="A308">
        <v>2023</v>
      </c>
      <c r="B308" t="str">
        <f t="shared" si="6"/>
        <v>NorwayEarthquake</v>
      </c>
      <c r="C308" t="s">
        <v>65</v>
      </c>
      <c r="D308" t="s">
        <v>162</v>
      </c>
      <c r="E308" t="s">
        <v>50</v>
      </c>
      <c r="F308" t="s">
        <v>49</v>
      </c>
      <c r="G308" s="30">
        <v>1.1207302598020279</v>
      </c>
      <c r="H308" s="30">
        <v>0.62270107287376009</v>
      </c>
      <c r="I308" t="s">
        <v>169</v>
      </c>
      <c r="J308" t="s">
        <v>127</v>
      </c>
      <c r="L308" t="s">
        <v>127</v>
      </c>
      <c r="N308">
        <f t="shared" si="7"/>
        <v>1</v>
      </c>
    </row>
    <row r="309" spans="1:14" hidden="1" x14ac:dyDescent="0.25">
      <c r="A309">
        <v>2023</v>
      </c>
      <c r="B309" t="str">
        <f t="shared" si="6"/>
        <v>EEAEarthquake</v>
      </c>
      <c r="C309" t="s">
        <v>65</v>
      </c>
      <c r="F309" t="s">
        <v>68</v>
      </c>
      <c r="L309" t="s">
        <v>131</v>
      </c>
      <c r="N309">
        <v>2</v>
      </c>
    </row>
    <row r="310" spans="1:14" hidden="1" x14ac:dyDescent="0.25">
      <c r="A310">
        <v>2023</v>
      </c>
      <c r="B310" t="str">
        <f t="shared" si="6"/>
        <v>EEAWindstorm</v>
      </c>
      <c r="C310" t="s">
        <v>67</v>
      </c>
      <c r="F310" t="s">
        <v>68</v>
      </c>
      <c r="L310" t="s">
        <v>127</v>
      </c>
      <c r="N310">
        <v>2</v>
      </c>
    </row>
    <row r="311" spans="1:14" hidden="1" x14ac:dyDescent="0.25">
      <c r="A311">
        <v>2023</v>
      </c>
      <c r="B311" t="str">
        <f t="shared" si="6"/>
        <v>EEAWildfire</v>
      </c>
      <c r="C311" t="s">
        <v>66</v>
      </c>
      <c r="F311" t="s">
        <v>68</v>
      </c>
      <c r="L311" t="s">
        <v>131</v>
      </c>
      <c r="N311">
        <v>3</v>
      </c>
    </row>
    <row r="312" spans="1:14" hidden="1" x14ac:dyDescent="0.25">
      <c r="A312">
        <v>2023</v>
      </c>
      <c r="B312" t="str">
        <f t="shared" si="6"/>
        <v>EEAFlood*</v>
      </c>
      <c r="C312" t="s">
        <v>176</v>
      </c>
      <c r="F312" t="s">
        <v>68</v>
      </c>
      <c r="L312" t="s">
        <v>127</v>
      </c>
      <c r="N312">
        <v>2</v>
      </c>
    </row>
    <row r="313" spans="1:14" hidden="1" x14ac:dyDescent="0.25">
      <c r="A313">
        <v>2023</v>
      </c>
      <c r="B313" t="str">
        <f t="shared" si="6"/>
        <v>EEACoastal Flood</v>
      </c>
      <c r="C313" t="s">
        <v>6</v>
      </c>
      <c r="F313" t="s">
        <v>68</v>
      </c>
      <c r="L313" t="s">
        <v>198</v>
      </c>
      <c r="N313">
        <v>2</v>
      </c>
    </row>
  </sheetData>
  <autoFilter ref="B1:N313" xr:uid="{00000000-0009-0000-0000-00000C000000}">
    <filterColumn colId="3">
      <filters>
        <filter val="DE"/>
      </filters>
    </filterColumn>
  </autoFilter>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filterMode="1"/>
  <dimension ref="A1:L156"/>
  <sheetViews>
    <sheetView workbookViewId="0">
      <selection activeCell="C30" sqref="C30"/>
    </sheetView>
  </sheetViews>
  <sheetFormatPr defaultRowHeight="15" x14ac:dyDescent="0.25"/>
  <cols>
    <col min="1" max="1" width="26.7109375" bestFit="1" customWidth="1"/>
    <col min="2" max="2" width="14.42578125" bestFit="1" customWidth="1"/>
    <col min="3" max="3" width="12.85546875" customWidth="1"/>
    <col min="4" max="4" width="12.5703125" style="48" bestFit="1" customWidth="1"/>
    <col min="5" max="5" width="12.5703125" customWidth="1"/>
    <col min="12" max="12" width="13.140625" bestFit="1" customWidth="1"/>
    <col min="13" max="13" width="22.28515625" bestFit="1" customWidth="1"/>
  </cols>
  <sheetData>
    <row r="1" spans="1:12" x14ac:dyDescent="0.25">
      <c r="A1" t="s">
        <v>0</v>
      </c>
      <c r="B1" s="33" t="s">
        <v>1</v>
      </c>
      <c r="C1" s="33" t="s">
        <v>3</v>
      </c>
      <c r="D1" s="48" t="s">
        <v>175</v>
      </c>
      <c r="G1" s="26"/>
    </row>
    <row r="2" spans="1:12" x14ac:dyDescent="0.25">
      <c r="A2" t="str">
        <f>CONCATENATE(B2,C2)</f>
        <v>AustriaCoastal Flood</v>
      </c>
      <c r="B2" t="s">
        <v>4</v>
      </c>
      <c r="C2" t="s">
        <v>6</v>
      </c>
      <c r="D2" s="48">
        <v>0</v>
      </c>
      <c r="E2" s="48"/>
      <c r="F2" s="48"/>
      <c r="G2" s="26"/>
      <c r="L2" s="31"/>
    </row>
    <row r="3" spans="1:12" x14ac:dyDescent="0.25">
      <c r="A3" t="str">
        <f t="shared" ref="A3:A66" si="0">CONCATENATE(B3,C3)</f>
        <v>BelgiumCoastal Flood</v>
      </c>
      <c r="B3" t="s">
        <v>7</v>
      </c>
      <c r="C3" t="s">
        <v>6</v>
      </c>
      <c r="D3" s="48">
        <v>2</v>
      </c>
      <c r="E3" s="48"/>
      <c r="F3" s="48"/>
      <c r="G3" s="26"/>
      <c r="L3" s="31"/>
    </row>
    <row r="4" spans="1:12" x14ac:dyDescent="0.25">
      <c r="A4" t="str">
        <f t="shared" si="0"/>
        <v>BulgariaCoastal Flood</v>
      </c>
      <c r="B4" t="s">
        <v>9</v>
      </c>
      <c r="C4" t="s">
        <v>6</v>
      </c>
      <c r="D4" s="48">
        <v>1</v>
      </c>
      <c r="E4" s="48"/>
      <c r="F4" s="48"/>
      <c r="G4" s="26"/>
      <c r="L4" s="31"/>
    </row>
    <row r="5" spans="1:12" x14ac:dyDescent="0.25">
      <c r="A5" t="str">
        <f t="shared" si="0"/>
        <v>CroatiaCoastal Flood</v>
      </c>
      <c r="B5" t="s">
        <v>11</v>
      </c>
      <c r="C5" t="s">
        <v>6</v>
      </c>
      <c r="D5" s="48">
        <v>1</v>
      </c>
      <c r="E5" s="48"/>
      <c r="F5" s="48"/>
      <c r="G5" s="26"/>
      <c r="L5" s="31"/>
    </row>
    <row r="6" spans="1:12" x14ac:dyDescent="0.25">
      <c r="A6" t="str">
        <f t="shared" si="0"/>
        <v>CyprusCoastal Flood</v>
      </c>
      <c r="B6" t="s">
        <v>13</v>
      </c>
      <c r="C6" t="s">
        <v>6</v>
      </c>
      <c r="D6" s="48">
        <v>1.3</v>
      </c>
      <c r="E6" s="48"/>
      <c r="F6" s="48"/>
      <c r="L6" s="31"/>
    </row>
    <row r="7" spans="1:12" x14ac:dyDescent="0.25">
      <c r="A7" t="str">
        <f t="shared" si="0"/>
        <v>Czech RepublicCoastal Flood</v>
      </c>
      <c r="B7" t="s">
        <v>15</v>
      </c>
      <c r="C7" t="s">
        <v>6</v>
      </c>
      <c r="D7" s="48">
        <v>0</v>
      </c>
      <c r="E7" s="48"/>
      <c r="F7" s="48"/>
      <c r="L7" s="31"/>
    </row>
    <row r="8" spans="1:12" x14ac:dyDescent="0.25">
      <c r="A8" t="str">
        <f t="shared" si="0"/>
        <v>DenmarkCoastal Flood</v>
      </c>
      <c r="B8" t="s">
        <v>17</v>
      </c>
      <c r="C8" t="s">
        <v>6</v>
      </c>
      <c r="D8" s="48">
        <v>2</v>
      </c>
      <c r="E8" s="48"/>
      <c r="F8" s="48"/>
    </row>
    <row r="9" spans="1:12" x14ac:dyDescent="0.25">
      <c r="A9" t="str">
        <f t="shared" si="0"/>
        <v>EstoniaCoastal Flood</v>
      </c>
      <c r="B9" t="s">
        <v>19</v>
      </c>
      <c r="C9" t="s">
        <v>6</v>
      </c>
      <c r="D9" s="48">
        <v>1</v>
      </c>
      <c r="E9" s="48"/>
      <c r="F9" s="48"/>
    </row>
    <row r="10" spans="1:12" x14ac:dyDescent="0.25">
      <c r="A10" t="str">
        <f t="shared" si="0"/>
        <v>FinlandCoastal Flood</v>
      </c>
      <c r="B10" t="s">
        <v>21</v>
      </c>
      <c r="C10" t="s">
        <v>6</v>
      </c>
      <c r="D10" s="48">
        <v>1</v>
      </c>
      <c r="E10" s="48"/>
      <c r="F10" s="48"/>
    </row>
    <row r="11" spans="1:12" x14ac:dyDescent="0.25">
      <c r="A11" t="str">
        <f t="shared" si="0"/>
        <v>FranceCoastal Flood</v>
      </c>
      <c r="B11" t="s">
        <v>23</v>
      </c>
      <c r="C11" t="s">
        <v>6</v>
      </c>
      <c r="D11" s="48">
        <v>2</v>
      </c>
      <c r="E11" s="48"/>
      <c r="F11" s="48"/>
    </row>
    <row r="12" spans="1:12" x14ac:dyDescent="0.25">
      <c r="A12" t="str">
        <f t="shared" si="0"/>
        <v>GermanyCoastal Flood</v>
      </c>
      <c r="B12" t="s">
        <v>25</v>
      </c>
      <c r="C12" t="s">
        <v>6</v>
      </c>
      <c r="D12" s="48">
        <v>2</v>
      </c>
      <c r="E12" s="48"/>
      <c r="F12" s="48"/>
    </row>
    <row r="13" spans="1:12" x14ac:dyDescent="0.25">
      <c r="A13" t="str">
        <f t="shared" si="0"/>
        <v>GreeceCoastal Flood</v>
      </c>
      <c r="B13" t="s">
        <v>27</v>
      </c>
      <c r="C13" t="s">
        <v>6</v>
      </c>
      <c r="D13" s="48">
        <v>1</v>
      </c>
      <c r="E13" s="48"/>
      <c r="F13" s="48"/>
    </row>
    <row r="14" spans="1:12" x14ac:dyDescent="0.25">
      <c r="A14" t="str">
        <f t="shared" si="0"/>
        <v>HungaryCoastal Flood</v>
      </c>
      <c r="B14" t="s">
        <v>29</v>
      </c>
      <c r="C14" t="s">
        <v>6</v>
      </c>
      <c r="D14" s="48">
        <v>0</v>
      </c>
      <c r="E14" s="48"/>
      <c r="F14" s="48"/>
    </row>
    <row r="15" spans="1:12" x14ac:dyDescent="0.25">
      <c r="A15" t="str">
        <f t="shared" si="0"/>
        <v>IcelandCoastal Flood</v>
      </c>
      <c r="B15" t="s">
        <v>31</v>
      </c>
      <c r="C15" t="s">
        <v>6</v>
      </c>
      <c r="D15" s="48">
        <v>1.3</v>
      </c>
      <c r="E15" s="48"/>
      <c r="F15" s="48"/>
    </row>
    <row r="16" spans="1:12" x14ac:dyDescent="0.25">
      <c r="A16" t="str">
        <f t="shared" si="0"/>
        <v>IrelandCoastal Flood</v>
      </c>
      <c r="B16" t="s">
        <v>33</v>
      </c>
      <c r="C16" t="s">
        <v>6</v>
      </c>
      <c r="D16" s="48">
        <v>2</v>
      </c>
      <c r="E16" s="48"/>
      <c r="F16" s="48"/>
    </row>
    <row r="17" spans="1:6" x14ac:dyDescent="0.25">
      <c r="A17" t="str">
        <f t="shared" si="0"/>
        <v>ItalyCoastal Flood</v>
      </c>
      <c r="B17" t="s">
        <v>35</v>
      </c>
      <c r="C17" t="s">
        <v>6</v>
      </c>
      <c r="D17" s="48">
        <v>1.5</v>
      </c>
      <c r="E17" s="48"/>
      <c r="F17" s="48"/>
    </row>
    <row r="18" spans="1:6" x14ac:dyDescent="0.25">
      <c r="A18" t="str">
        <f t="shared" si="0"/>
        <v>LatviaCoastal Flood</v>
      </c>
      <c r="B18" t="s">
        <v>37</v>
      </c>
      <c r="C18" t="s">
        <v>6</v>
      </c>
      <c r="D18" s="48">
        <v>1</v>
      </c>
      <c r="E18" s="48"/>
      <c r="F18" s="48"/>
    </row>
    <row r="19" spans="1:6" x14ac:dyDescent="0.25">
      <c r="A19" t="str">
        <f t="shared" si="0"/>
        <v>LiechtensteinCoastal Flood</v>
      </c>
      <c r="B19" t="s">
        <v>39</v>
      </c>
      <c r="C19" t="s">
        <v>6</v>
      </c>
      <c r="D19" s="48">
        <v>0</v>
      </c>
      <c r="E19" s="48"/>
      <c r="F19" s="48"/>
    </row>
    <row r="20" spans="1:6" x14ac:dyDescent="0.25">
      <c r="A20" t="str">
        <f t="shared" si="0"/>
        <v>LithuaniaCoastal Flood</v>
      </c>
      <c r="B20" t="s">
        <v>41</v>
      </c>
      <c r="C20" t="s">
        <v>6</v>
      </c>
      <c r="D20" s="48">
        <v>1</v>
      </c>
      <c r="E20" s="48"/>
      <c r="F20" s="48"/>
    </row>
    <row r="21" spans="1:6" x14ac:dyDescent="0.25">
      <c r="A21" t="str">
        <f t="shared" si="0"/>
        <v>LuxembourgCoastal Flood</v>
      </c>
      <c r="B21" t="s">
        <v>43</v>
      </c>
      <c r="C21" t="s">
        <v>6</v>
      </c>
      <c r="D21" s="48">
        <v>0</v>
      </c>
      <c r="E21" s="48"/>
      <c r="F21" s="48"/>
    </row>
    <row r="22" spans="1:6" x14ac:dyDescent="0.25">
      <c r="A22" t="str">
        <f t="shared" si="0"/>
        <v>MaltaCoastal Flood</v>
      </c>
      <c r="B22" t="s">
        <v>45</v>
      </c>
      <c r="C22" t="s">
        <v>6</v>
      </c>
      <c r="D22" s="48">
        <v>1</v>
      </c>
      <c r="E22" s="48"/>
      <c r="F22" s="48"/>
    </row>
    <row r="23" spans="1:6" x14ac:dyDescent="0.25">
      <c r="A23" t="str">
        <f t="shared" si="0"/>
        <v>NetherlandsCoastal Flood</v>
      </c>
      <c r="B23" t="s">
        <v>47</v>
      </c>
      <c r="C23" t="s">
        <v>6</v>
      </c>
      <c r="D23" s="48">
        <v>2.6</v>
      </c>
      <c r="E23" s="48"/>
      <c r="F23" s="48"/>
    </row>
    <row r="24" spans="1:6" x14ac:dyDescent="0.25">
      <c r="A24" t="str">
        <f t="shared" si="0"/>
        <v>NorwayCoastal Flood</v>
      </c>
      <c r="B24" t="s">
        <v>49</v>
      </c>
      <c r="C24" t="s">
        <v>6</v>
      </c>
      <c r="D24" s="48">
        <v>1.7</v>
      </c>
      <c r="E24" s="48"/>
      <c r="F24" s="48"/>
    </row>
    <row r="25" spans="1:6" x14ac:dyDescent="0.25">
      <c r="A25" t="str">
        <f t="shared" si="0"/>
        <v>PolandCoastal Flood</v>
      </c>
      <c r="B25" t="s">
        <v>51</v>
      </c>
      <c r="C25" t="s">
        <v>6</v>
      </c>
      <c r="D25" s="48">
        <v>1.7</v>
      </c>
      <c r="E25" s="48"/>
      <c r="F25" s="48"/>
    </row>
    <row r="26" spans="1:6" x14ac:dyDescent="0.25">
      <c r="A26" t="str">
        <f t="shared" si="0"/>
        <v>PortugalCoastal Flood</v>
      </c>
      <c r="B26" t="s">
        <v>53</v>
      </c>
      <c r="C26" t="s">
        <v>6</v>
      </c>
      <c r="D26" s="48">
        <v>1.7</v>
      </c>
      <c r="E26" s="48"/>
      <c r="F26" s="48"/>
    </row>
    <row r="27" spans="1:6" x14ac:dyDescent="0.25">
      <c r="A27" t="str">
        <f t="shared" si="0"/>
        <v>RomaniaCoastal Flood</v>
      </c>
      <c r="B27" t="s">
        <v>55</v>
      </c>
      <c r="C27" t="s">
        <v>6</v>
      </c>
      <c r="D27" s="48">
        <v>1</v>
      </c>
      <c r="E27" s="48"/>
      <c r="F27" s="48"/>
    </row>
    <row r="28" spans="1:6" x14ac:dyDescent="0.25">
      <c r="A28" t="str">
        <f t="shared" si="0"/>
        <v>SlovakiaCoastal Flood</v>
      </c>
      <c r="B28" t="s">
        <v>57</v>
      </c>
      <c r="C28" t="s">
        <v>6</v>
      </c>
      <c r="D28" s="48">
        <v>0</v>
      </c>
      <c r="E28" s="48"/>
      <c r="F28" s="48"/>
    </row>
    <row r="29" spans="1:6" x14ac:dyDescent="0.25">
      <c r="A29" t="str">
        <f t="shared" si="0"/>
        <v>SloveniaCoastal Flood</v>
      </c>
      <c r="B29" t="s">
        <v>59</v>
      </c>
      <c r="C29" t="s">
        <v>6</v>
      </c>
      <c r="D29" s="48">
        <v>1</v>
      </c>
      <c r="E29" s="48"/>
      <c r="F29" s="48"/>
    </row>
    <row r="30" spans="1:6" x14ac:dyDescent="0.25">
      <c r="A30" t="str">
        <f t="shared" si="0"/>
        <v>SpainCoastal Flood</v>
      </c>
      <c r="B30" t="s">
        <v>61</v>
      </c>
      <c r="C30" t="s">
        <v>6</v>
      </c>
      <c r="D30" s="48">
        <v>1.3</v>
      </c>
      <c r="E30" s="48"/>
      <c r="F30" s="48"/>
    </row>
    <row r="31" spans="1:6" x14ac:dyDescent="0.25">
      <c r="A31" t="str">
        <f t="shared" si="0"/>
        <v>SwedenCoastal Flood</v>
      </c>
      <c r="B31" t="s">
        <v>63</v>
      </c>
      <c r="C31" t="s">
        <v>6</v>
      </c>
      <c r="D31" s="48">
        <v>1</v>
      </c>
      <c r="E31" s="48"/>
      <c r="F31" s="48"/>
    </row>
    <row r="32" spans="1:6" hidden="1" x14ac:dyDescent="0.25">
      <c r="A32" t="str">
        <f t="shared" si="0"/>
        <v>AustriaEarthquake</v>
      </c>
      <c r="B32" t="s">
        <v>4</v>
      </c>
      <c r="C32" t="s">
        <v>65</v>
      </c>
      <c r="D32" s="48">
        <v>2</v>
      </c>
      <c r="E32" s="48"/>
      <c r="F32" s="48"/>
    </row>
    <row r="33" spans="1:6" hidden="1" x14ac:dyDescent="0.25">
      <c r="A33" t="str">
        <f t="shared" si="0"/>
        <v>BelgiumEarthquake</v>
      </c>
      <c r="B33" t="s">
        <v>7</v>
      </c>
      <c r="C33" t="s">
        <v>65</v>
      </c>
      <c r="D33" s="48">
        <v>1.5</v>
      </c>
      <c r="E33" s="48"/>
      <c r="F33" s="48"/>
    </row>
    <row r="34" spans="1:6" hidden="1" x14ac:dyDescent="0.25">
      <c r="A34" t="str">
        <f t="shared" si="0"/>
        <v>BulgariaEarthquake</v>
      </c>
      <c r="B34" t="s">
        <v>9</v>
      </c>
      <c r="C34" t="s">
        <v>65</v>
      </c>
      <c r="D34" s="48">
        <v>3.3</v>
      </c>
      <c r="E34" s="48"/>
      <c r="F34" s="48"/>
    </row>
    <row r="35" spans="1:6" hidden="1" x14ac:dyDescent="0.25">
      <c r="A35" t="str">
        <f t="shared" si="0"/>
        <v>CroatiaEarthquake</v>
      </c>
      <c r="B35" t="s">
        <v>11</v>
      </c>
      <c r="C35" t="s">
        <v>65</v>
      </c>
      <c r="D35" s="48">
        <v>2.6</v>
      </c>
      <c r="E35" s="48"/>
      <c r="F35" s="48"/>
    </row>
    <row r="36" spans="1:6" hidden="1" x14ac:dyDescent="0.25">
      <c r="A36" t="str">
        <f t="shared" si="0"/>
        <v>CyprusEarthquake</v>
      </c>
      <c r="B36" t="s">
        <v>13</v>
      </c>
      <c r="C36" t="s">
        <v>65</v>
      </c>
      <c r="D36" s="48">
        <v>3</v>
      </c>
      <c r="E36" s="48"/>
      <c r="F36" s="48"/>
    </row>
    <row r="37" spans="1:6" hidden="1" x14ac:dyDescent="0.25">
      <c r="A37" t="str">
        <f t="shared" si="0"/>
        <v>Czech RepublicEarthquake</v>
      </c>
      <c r="B37" t="s">
        <v>15</v>
      </c>
      <c r="C37" t="s">
        <v>65</v>
      </c>
      <c r="D37" s="48">
        <v>1.2</v>
      </c>
      <c r="E37" s="48"/>
      <c r="F37" s="48"/>
    </row>
    <row r="38" spans="1:6" hidden="1" x14ac:dyDescent="0.25">
      <c r="A38" t="str">
        <f t="shared" si="0"/>
        <v>DenmarkEarthquake</v>
      </c>
      <c r="B38" t="s">
        <v>17</v>
      </c>
      <c r="C38" t="s">
        <v>65</v>
      </c>
      <c r="D38" s="48">
        <v>0.2</v>
      </c>
      <c r="E38" s="48"/>
      <c r="F38" s="48"/>
    </row>
    <row r="39" spans="1:6" hidden="1" x14ac:dyDescent="0.25">
      <c r="A39" t="str">
        <f t="shared" si="0"/>
        <v>EstoniaEarthquake</v>
      </c>
      <c r="B39" t="s">
        <v>19</v>
      </c>
      <c r="C39" t="s">
        <v>65</v>
      </c>
      <c r="D39" s="48">
        <v>0.4</v>
      </c>
      <c r="E39" s="48"/>
      <c r="F39" s="48"/>
    </row>
    <row r="40" spans="1:6" hidden="1" x14ac:dyDescent="0.25">
      <c r="A40" t="str">
        <f t="shared" si="0"/>
        <v>FinlandEarthquake</v>
      </c>
      <c r="B40" t="s">
        <v>21</v>
      </c>
      <c r="C40" t="s">
        <v>65</v>
      </c>
      <c r="D40" s="48">
        <v>0.4</v>
      </c>
      <c r="E40" s="48"/>
      <c r="F40" s="48"/>
    </row>
    <row r="41" spans="1:6" hidden="1" x14ac:dyDescent="0.25">
      <c r="A41" t="str">
        <f t="shared" si="0"/>
        <v>FranceEarthquake</v>
      </c>
      <c r="B41" t="s">
        <v>23</v>
      </c>
      <c r="C41" t="s">
        <v>65</v>
      </c>
      <c r="D41" s="48">
        <v>1</v>
      </c>
      <c r="E41" s="48"/>
      <c r="F41" s="48"/>
    </row>
    <row r="42" spans="1:6" hidden="1" x14ac:dyDescent="0.25">
      <c r="A42" t="str">
        <f t="shared" si="0"/>
        <v>GermanyEarthquake</v>
      </c>
      <c r="B42" t="s">
        <v>25</v>
      </c>
      <c r="C42" t="s">
        <v>65</v>
      </c>
      <c r="D42" s="48">
        <v>1</v>
      </c>
      <c r="E42" s="48"/>
      <c r="F42" s="48"/>
    </row>
    <row r="43" spans="1:6" hidden="1" x14ac:dyDescent="0.25">
      <c r="A43" t="str">
        <f t="shared" si="0"/>
        <v>GreeceEarthquake</v>
      </c>
      <c r="B43" t="s">
        <v>27</v>
      </c>
      <c r="C43" t="s">
        <v>65</v>
      </c>
      <c r="D43" s="48">
        <v>3.6</v>
      </c>
      <c r="E43" s="48"/>
      <c r="F43" s="48"/>
    </row>
    <row r="44" spans="1:6" hidden="1" x14ac:dyDescent="0.25">
      <c r="A44" t="str">
        <f t="shared" si="0"/>
        <v>HungaryEarthquake</v>
      </c>
      <c r="B44" t="s">
        <v>29</v>
      </c>
      <c r="C44" t="s">
        <v>65</v>
      </c>
      <c r="D44" s="48">
        <v>2.2999999999999998</v>
      </c>
      <c r="E44" s="48"/>
      <c r="F44" s="48"/>
    </row>
    <row r="45" spans="1:6" hidden="1" x14ac:dyDescent="0.25">
      <c r="A45" t="str">
        <f t="shared" si="0"/>
        <v>IcelandEarthquake</v>
      </c>
      <c r="B45" t="s">
        <v>31</v>
      </c>
      <c r="C45" t="s">
        <v>65</v>
      </c>
      <c r="D45" s="48">
        <v>2</v>
      </c>
      <c r="E45" s="48"/>
      <c r="F45" s="48"/>
    </row>
    <row r="46" spans="1:6" hidden="1" x14ac:dyDescent="0.25">
      <c r="A46" t="str">
        <f t="shared" si="0"/>
        <v>IrelandEarthquake</v>
      </c>
      <c r="B46" t="s">
        <v>33</v>
      </c>
      <c r="C46" t="s">
        <v>65</v>
      </c>
      <c r="D46" s="48">
        <v>0.2</v>
      </c>
      <c r="E46" s="48"/>
      <c r="F46" s="48"/>
    </row>
    <row r="47" spans="1:6" hidden="1" x14ac:dyDescent="0.25">
      <c r="A47" t="str">
        <f t="shared" si="0"/>
        <v>ItalyEarthquake</v>
      </c>
      <c r="B47" t="s">
        <v>35</v>
      </c>
      <c r="C47" t="s">
        <v>65</v>
      </c>
      <c r="D47" s="48">
        <v>3.9</v>
      </c>
      <c r="E47" s="48"/>
      <c r="F47" s="48"/>
    </row>
    <row r="48" spans="1:6" hidden="1" x14ac:dyDescent="0.25">
      <c r="A48" t="str">
        <f t="shared" si="0"/>
        <v>LatviaEarthquake</v>
      </c>
      <c r="B48" t="s">
        <v>37</v>
      </c>
      <c r="C48" t="s">
        <v>65</v>
      </c>
      <c r="D48" s="48">
        <v>0.6</v>
      </c>
      <c r="E48" s="48"/>
      <c r="F48" s="48"/>
    </row>
    <row r="49" spans="1:6" hidden="1" x14ac:dyDescent="0.25">
      <c r="A49" t="str">
        <f t="shared" si="0"/>
        <v>LiechtensteinEarthquake</v>
      </c>
      <c r="B49" t="s">
        <v>39</v>
      </c>
      <c r="C49" t="s">
        <v>65</v>
      </c>
      <c r="D49" s="48">
        <v>1</v>
      </c>
      <c r="E49" s="48"/>
      <c r="F49" s="48"/>
    </row>
    <row r="50" spans="1:6" hidden="1" x14ac:dyDescent="0.25">
      <c r="A50" t="str">
        <f t="shared" si="0"/>
        <v>LithuaniaEarthquake</v>
      </c>
      <c r="B50" t="s">
        <v>41</v>
      </c>
      <c r="C50" t="s">
        <v>65</v>
      </c>
      <c r="D50" s="48">
        <v>0.6</v>
      </c>
      <c r="E50" s="48"/>
      <c r="F50" s="48"/>
    </row>
    <row r="51" spans="1:6" hidden="1" x14ac:dyDescent="0.25">
      <c r="A51" t="str">
        <f t="shared" si="0"/>
        <v>LuxembourgEarthquake</v>
      </c>
      <c r="B51" t="s">
        <v>43</v>
      </c>
      <c r="C51" t="s">
        <v>65</v>
      </c>
      <c r="D51" s="48">
        <v>0.8</v>
      </c>
      <c r="E51" s="48"/>
      <c r="F51" s="48"/>
    </row>
    <row r="52" spans="1:6" hidden="1" x14ac:dyDescent="0.25">
      <c r="A52" t="str">
        <f t="shared" si="0"/>
        <v>MaltaEarthquake</v>
      </c>
      <c r="B52" t="s">
        <v>45</v>
      </c>
      <c r="C52" t="s">
        <v>65</v>
      </c>
      <c r="D52" s="48">
        <v>1.3</v>
      </c>
      <c r="E52" s="48"/>
      <c r="F52" s="48"/>
    </row>
    <row r="53" spans="1:6" hidden="1" x14ac:dyDescent="0.25">
      <c r="A53" t="str">
        <f t="shared" si="0"/>
        <v>NetherlandsEarthquake</v>
      </c>
      <c r="B53" t="s">
        <v>47</v>
      </c>
      <c r="C53" t="s">
        <v>65</v>
      </c>
      <c r="D53" s="48">
        <v>1</v>
      </c>
      <c r="E53" s="48"/>
      <c r="F53" s="48"/>
    </row>
    <row r="54" spans="1:6" hidden="1" x14ac:dyDescent="0.25">
      <c r="A54" t="str">
        <f t="shared" si="0"/>
        <v>NorwayEarthquake</v>
      </c>
      <c r="B54" t="s">
        <v>49</v>
      </c>
      <c r="C54" t="s">
        <v>65</v>
      </c>
      <c r="D54" s="48">
        <v>1</v>
      </c>
      <c r="E54" s="48"/>
      <c r="F54" s="48"/>
    </row>
    <row r="55" spans="1:6" hidden="1" x14ac:dyDescent="0.25">
      <c r="A55" t="str">
        <f t="shared" si="0"/>
        <v>PolandEarthquake</v>
      </c>
      <c r="B55" t="s">
        <v>51</v>
      </c>
      <c r="C55" t="s">
        <v>65</v>
      </c>
      <c r="D55" s="48">
        <v>1</v>
      </c>
      <c r="E55" s="48"/>
      <c r="F55" s="48"/>
    </row>
    <row r="56" spans="1:6" hidden="1" x14ac:dyDescent="0.25">
      <c r="A56" t="str">
        <f t="shared" si="0"/>
        <v>PortugalEarthquake</v>
      </c>
      <c r="B56" t="s">
        <v>53</v>
      </c>
      <c r="C56" t="s">
        <v>65</v>
      </c>
      <c r="D56" s="48">
        <v>2.2999999999999998</v>
      </c>
      <c r="E56" s="48"/>
      <c r="F56" s="48"/>
    </row>
    <row r="57" spans="1:6" hidden="1" x14ac:dyDescent="0.25">
      <c r="A57" t="str">
        <f t="shared" si="0"/>
        <v>RomaniaEarthquake</v>
      </c>
      <c r="B57" t="s">
        <v>55</v>
      </c>
      <c r="C57" t="s">
        <v>65</v>
      </c>
      <c r="D57" s="48">
        <v>3.3</v>
      </c>
      <c r="E57" s="48"/>
      <c r="F57" s="48"/>
    </row>
    <row r="58" spans="1:6" hidden="1" x14ac:dyDescent="0.25">
      <c r="A58" t="str">
        <f t="shared" si="0"/>
        <v>SlovakiaEarthquake</v>
      </c>
      <c r="B58" t="s">
        <v>57</v>
      </c>
      <c r="C58" t="s">
        <v>65</v>
      </c>
      <c r="D58" s="48">
        <v>1.6</v>
      </c>
      <c r="E58" s="48"/>
      <c r="F58" s="48"/>
    </row>
    <row r="59" spans="1:6" hidden="1" x14ac:dyDescent="0.25">
      <c r="A59" t="str">
        <f t="shared" si="0"/>
        <v>SloveniaEarthquake</v>
      </c>
      <c r="B59" t="s">
        <v>59</v>
      </c>
      <c r="C59" t="s">
        <v>65</v>
      </c>
      <c r="D59" s="48">
        <v>3</v>
      </c>
      <c r="E59" s="48"/>
      <c r="F59" s="48"/>
    </row>
    <row r="60" spans="1:6" hidden="1" x14ac:dyDescent="0.25">
      <c r="A60" t="str">
        <f t="shared" si="0"/>
        <v>SpainEarthquake</v>
      </c>
      <c r="B60" t="s">
        <v>61</v>
      </c>
      <c r="C60" t="s">
        <v>65</v>
      </c>
      <c r="D60" s="48">
        <v>1.2</v>
      </c>
      <c r="E60" s="48"/>
      <c r="F60" s="48"/>
    </row>
    <row r="61" spans="1:6" hidden="1" x14ac:dyDescent="0.25">
      <c r="A61" t="str">
        <f t="shared" si="0"/>
        <v>SwedenEarthquake</v>
      </c>
      <c r="B61" t="s">
        <v>63</v>
      </c>
      <c r="C61" t="s">
        <v>65</v>
      </c>
      <c r="D61" s="48">
        <v>0.4</v>
      </c>
      <c r="E61" s="48"/>
      <c r="F61" s="48"/>
    </row>
    <row r="62" spans="1:6" hidden="1" x14ac:dyDescent="0.25">
      <c r="A62" t="str">
        <f t="shared" si="0"/>
        <v>AustriaFlood*</v>
      </c>
      <c r="B62" t="s">
        <v>4</v>
      </c>
      <c r="C62" t="s">
        <v>176</v>
      </c>
      <c r="D62" s="48">
        <v>3</v>
      </c>
      <c r="E62" s="48"/>
      <c r="F62" s="48"/>
    </row>
    <row r="63" spans="1:6" hidden="1" x14ac:dyDescent="0.25">
      <c r="A63" t="str">
        <f t="shared" si="0"/>
        <v>BelgiumFlood*</v>
      </c>
      <c r="B63" t="s">
        <v>7</v>
      </c>
      <c r="C63" t="s">
        <v>176</v>
      </c>
      <c r="D63" s="48">
        <v>2.5</v>
      </c>
      <c r="E63" s="48"/>
      <c r="F63" s="48"/>
    </row>
    <row r="64" spans="1:6" hidden="1" x14ac:dyDescent="0.25">
      <c r="A64" t="str">
        <f t="shared" si="0"/>
        <v>BulgariaFlood*</v>
      </c>
      <c r="B64" t="s">
        <v>9</v>
      </c>
      <c r="C64" t="s">
        <v>176</v>
      </c>
      <c r="D64" s="48">
        <v>2.5</v>
      </c>
      <c r="E64" s="48"/>
      <c r="F64" s="48"/>
    </row>
    <row r="65" spans="1:6" hidden="1" x14ac:dyDescent="0.25">
      <c r="A65" t="str">
        <f t="shared" si="0"/>
        <v>CroatiaFlood*</v>
      </c>
      <c r="B65" t="s">
        <v>11</v>
      </c>
      <c r="C65" t="s">
        <v>176</v>
      </c>
      <c r="D65" s="48">
        <v>2.5</v>
      </c>
      <c r="E65" s="48"/>
      <c r="F65" s="48"/>
    </row>
    <row r="66" spans="1:6" hidden="1" x14ac:dyDescent="0.25">
      <c r="A66" t="str">
        <f t="shared" si="0"/>
        <v>CyprusFlood*</v>
      </c>
      <c r="B66" t="s">
        <v>13</v>
      </c>
      <c r="C66" t="s">
        <v>176</v>
      </c>
      <c r="D66" s="48">
        <v>1</v>
      </c>
      <c r="E66" s="48"/>
      <c r="F66" s="48"/>
    </row>
    <row r="67" spans="1:6" hidden="1" x14ac:dyDescent="0.25">
      <c r="A67" t="str">
        <f t="shared" ref="A67:A130" si="1">CONCATENATE(B67,C67)</f>
        <v>Czech RepublicFlood*</v>
      </c>
      <c r="B67" t="s">
        <v>15</v>
      </c>
      <c r="C67" t="s">
        <v>176</v>
      </c>
      <c r="D67" s="48">
        <v>3.3</v>
      </c>
      <c r="E67" s="48"/>
      <c r="F67" s="48"/>
    </row>
    <row r="68" spans="1:6" hidden="1" x14ac:dyDescent="0.25">
      <c r="A68" t="str">
        <f t="shared" si="1"/>
        <v>DenmarkFlood*</v>
      </c>
      <c r="B68" t="s">
        <v>17</v>
      </c>
      <c r="C68" t="s">
        <v>176</v>
      </c>
      <c r="D68" s="48">
        <v>1.2</v>
      </c>
      <c r="E68" s="48"/>
      <c r="F68" s="48"/>
    </row>
    <row r="69" spans="1:6" hidden="1" x14ac:dyDescent="0.25">
      <c r="A69" t="str">
        <f t="shared" si="1"/>
        <v>EstoniaFlood*</v>
      </c>
      <c r="B69" t="s">
        <v>19</v>
      </c>
      <c r="C69" t="s">
        <v>176</v>
      </c>
      <c r="D69" s="48">
        <v>1</v>
      </c>
      <c r="E69" s="48"/>
      <c r="F69" s="48"/>
    </row>
    <row r="70" spans="1:6" hidden="1" x14ac:dyDescent="0.25">
      <c r="A70" t="str">
        <f t="shared" si="1"/>
        <v>FinlandFlood*</v>
      </c>
      <c r="B70" t="s">
        <v>21</v>
      </c>
      <c r="C70" t="s">
        <v>176</v>
      </c>
      <c r="D70" s="48">
        <v>1.3</v>
      </c>
      <c r="E70" s="48"/>
      <c r="F70" s="48"/>
    </row>
    <row r="71" spans="1:6" hidden="1" x14ac:dyDescent="0.25">
      <c r="A71" t="str">
        <f t="shared" si="1"/>
        <v>FranceFlood*</v>
      </c>
      <c r="B71" t="s">
        <v>23</v>
      </c>
      <c r="C71" t="s">
        <v>176</v>
      </c>
      <c r="D71" s="48">
        <v>2.6</v>
      </c>
      <c r="E71" s="48"/>
      <c r="F71" s="48"/>
    </row>
    <row r="72" spans="1:6" hidden="1" x14ac:dyDescent="0.25">
      <c r="A72" t="str">
        <f t="shared" si="1"/>
        <v>GermanyFlood*</v>
      </c>
      <c r="B72" t="s">
        <v>25</v>
      </c>
      <c r="C72" t="s">
        <v>176</v>
      </c>
      <c r="D72" s="48">
        <v>3</v>
      </c>
      <c r="E72" s="48"/>
      <c r="F72" s="48"/>
    </row>
    <row r="73" spans="1:6" hidden="1" x14ac:dyDescent="0.25">
      <c r="A73" t="str">
        <f t="shared" si="1"/>
        <v>GreeceFlood*</v>
      </c>
      <c r="B73" t="s">
        <v>27</v>
      </c>
      <c r="C73" t="s">
        <v>176</v>
      </c>
      <c r="D73" s="48">
        <v>1.3</v>
      </c>
      <c r="E73" s="48"/>
      <c r="F73" s="48"/>
    </row>
    <row r="74" spans="1:6" hidden="1" x14ac:dyDescent="0.25">
      <c r="A74" t="str">
        <f t="shared" si="1"/>
        <v>HungaryFlood*</v>
      </c>
      <c r="B74" t="s">
        <v>29</v>
      </c>
      <c r="C74" t="s">
        <v>176</v>
      </c>
      <c r="D74" s="48">
        <v>2.6</v>
      </c>
      <c r="E74" s="48"/>
      <c r="F74" s="48"/>
    </row>
    <row r="75" spans="1:6" hidden="1" x14ac:dyDescent="0.25">
      <c r="A75" t="str">
        <f t="shared" si="1"/>
        <v>IcelandFlood*</v>
      </c>
      <c r="B75" t="s">
        <v>31</v>
      </c>
      <c r="C75" t="s">
        <v>176</v>
      </c>
      <c r="D75" s="48">
        <v>1</v>
      </c>
      <c r="E75" s="48"/>
      <c r="F75" s="48"/>
    </row>
    <row r="76" spans="1:6" hidden="1" x14ac:dyDescent="0.25">
      <c r="A76" t="str">
        <f t="shared" si="1"/>
        <v>IrelandFlood*</v>
      </c>
      <c r="B76" t="s">
        <v>33</v>
      </c>
      <c r="C76" t="s">
        <v>176</v>
      </c>
      <c r="D76" s="48">
        <v>2.2000000000000002</v>
      </c>
      <c r="E76" s="48"/>
      <c r="F76" s="48"/>
    </row>
    <row r="77" spans="1:6" hidden="1" x14ac:dyDescent="0.25">
      <c r="A77" t="str">
        <f t="shared" si="1"/>
        <v>ItalyFlood*</v>
      </c>
      <c r="B77" t="s">
        <v>35</v>
      </c>
      <c r="C77" t="s">
        <v>176</v>
      </c>
      <c r="D77" s="48">
        <v>2.2999999999999998</v>
      </c>
      <c r="E77" s="48"/>
      <c r="F77" s="48"/>
    </row>
    <row r="78" spans="1:6" hidden="1" x14ac:dyDescent="0.25">
      <c r="A78" t="str">
        <f t="shared" si="1"/>
        <v>LatviaFlood*</v>
      </c>
      <c r="B78" t="s">
        <v>37</v>
      </c>
      <c r="C78" t="s">
        <v>176</v>
      </c>
      <c r="D78" s="48">
        <v>2.2999999999999998</v>
      </c>
      <c r="E78" s="48"/>
      <c r="F78" s="48"/>
    </row>
    <row r="79" spans="1:6" hidden="1" x14ac:dyDescent="0.25">
      <c r="A79" t="str">
        <f t="shared" si="1"/>
        <v>LiechtensteinFlood*</v>
      </c>
      <c r="B79" t="s">
        <v>39</v>
      </c>
      <c r="C79" t="s">
        <v>176</v>
      </c>
      <c r="D79" s="48">
        <v>1.6</v>
      </c>
      <c r="E79" s="48"/>
      <c r="F79" s="48"/>
    </row>
    <row r="80" spans="1:6" hidden="1" x14ac:dyDescent="0.25">
      <c r="A80" t="str">
        <f t="shared" si="1"/>
        <v>LithuaniaFlood*</v>
      </c>
      <c r="B80" t="s">
        <v>41</v>
      </c>
      <c r="C80" t="s">
        <v>176</v>
      </c>
      <c r="D80" s="48">
        <v>1.8</v>
      </c>
      <c r="E80" s="48"/>
      <c r="F80" s="48"/>
    </row>
    <row r="81" spans="1:6" hidden="1" x14ac:dyDescent="0.25">
      <c r="A81" t="str">
        <f t="shared" si="1"/>
        <v>LuxembourgFlood*</v>
      </c>
      <c r="B81" t="s">
        <v>43</v>
      </c>
      <c r="C81" t="s">
        <v>176</v>
      </c>
      <c r="D81" s="48">
        <v>2.2000000000000002</v>
      </c>
      <c r="E81" s="48"/>
      <c r="F81" s="48"/>
    </row>
    <row r="82" spans="1:6" hidden="1" x14ac:dyDescent="0.25">
      <c r="A82" t="str">
        <f t="shared" si="1"/>
        <v>MaltaFlood*</v>
      </c>
      <c r="B82" t="s">
        <v>45</v>
      </c>
      <c r="C82" t="s">
        <v>176</v>
      </c>
      <c r="D82" s="48">
        <v>1.3</v>
      </c>
      <c r="E82" s="48"/>
      <c r="F82" s="48"/>
    </row>
    <row r="83" spans="1:6" hidden="1" x14ac:dyDescent="0.25">
      <c r="A83" t="str">
        <f t="shared" si="1"/>
        <v>NetherlandsFlood*</v>
      </c>
      <c r="B83" t="s">
        <v>47</v>
      </c>
      <c r="C83" t="s">
        <v>176</v>
      </c>
      <c r="D83" s="48">
        <v>2.7</v>
      </c>
      <c r="E83" s="48"/>
      <c r="F83" s="48"/>
    </row>
    <row r="84" spans="1:6" hidden="1" x14ac:dyDescent="0.25">
      <c r="A84" t="str">
        <f t="shared" si="1"/>
        <v>NorwayFlood*</v>
      </c>
      <c r="B84" t="s">
        <v>49</v>
      </c>
      <c r="C84" t="s">
        <v>176</v>
      </c>
      <c r="D84" s="48">
        <v>1.3</v>
      </c>
      <c r="E84" s="48"/>
      <c r="F84" s="48"/>
    </row>
    <row r="85" spans="1:6" hidden="1" x14ac:dyDescent="0.25">
      <c r="A85" t="str">
        <f t="shared" si="1"/>
        <v>PolandFlood*</v>
      </c>
      <c r="B85" t="s">
        <v>51</v>
      </c>
      <c r="C85" t="s">
        <v>176</v>
      </c>
      <c r="D85" s="48">
        <v>3.2</v>
      </c>
      <c r="E85" s="48"/>
      <c r="F85" s="48"/>
    </row>
    <row r="86" spans="1:6" hidden="1" x14ac:dyDescent="0.25">
      <c r="A86" t="str">
        <f t="shared" si="1"/>
        <v>PortugalFlood*</v>
      </c>
      <c r="B86" t="s">
        <v>53</v>
      </c>
      <c r="C86" t="s">
        <v>176</v>
      </c>
      <c r="D86" s="48">
        <v>1.3</v>
      </c>
      <c r="E86" s="48"/>
      <c r="F86" s="48"/>
    </row>
    <row r="87" spans="1:6" hidden="1" x14ac:dyDescent="0.25">
      <c r="A87" t="str">
        <f t="shared" si="1"/>
        <v>RomaniaFlood*</v>
      </c>
      <c r="B87" t="s">
        <v>55</v>
      </c>
      <c r="C87" t="s">
        <v>176</v>
      </c>
      <c r="D87" s="48">
        <v>2.8</v>
      </c>
      <c r="E87" s="48"/>
      <c r="F87" s="48"/>
    </row>
    <row r="88" spans="1:6" hidden="1" x14ac:dyDescent="0.25">
      <c r="A88" t="str">
        <f t="shared" si="1"/>
        <v>SlovakiaFlood*</v>
      </c>
      <c r="B88" t="s">
        <v>57</v>
      </c>
      <c r="C88" t="s">
        <v>176</v>
      </c>
      <c r="D88" s="48">
        <v>2.7</v>
      </c>
      <c r="E88" s="48"/>
      <c r="F88" s="48"/>
    </row>
    <row r="89" spans="1:6" hidden="1" x14ac:dyDescent="0.25">
      <c r="A89" t="str">
        <f t="shared" si="1"/>
        <v>SloveniaFlood*</v>
      </c>
      <c r="B89" t="s">
        <v>59</v>
      </c>
      <c r="C89" t="s">
        <v>176</v>
      </c>
      <c r="D89" s="48">
        <v>2.5</v>
      </c>
      <c r="E89" s="48"/>
      <c r="F89" s="48"/>
    </row>
    <row r="90" spans="1:6" hidden="1" x14ac:dyDescent="0.25">
      <c r="A90" t="str">
        <f t="shared" si="1"/>
        <v>SpainFlood*</v>
      </c>
      <c r="B90" t="s">
        <v>61</v>
      </c>
      <c r="C90" t="s">
        <v>176</v>
      </c>
      <c r="D90" s="48">
        <v>1.5</v>
      </c>
      <c r="E90" s="48"/>
      <c r="F90" s="48"/>
    </row>
    <row r="91" spans="1:6" hidden="1" x14ac:dyDescent="0.25">
      <c r="A91" t="str">
        <f t="shared" si="1"/>
        <v>SwedenFlood*</v>
      </c>
      <c r="B91" t="s">
        <v>63</v>
      </c>
      <c r="C91" t="s">
        <v>176</v>
      </c>
      <c r="D91" s="48">
        <v>1.8</v>
      </c>
      <c r="E91" s="48"/>
      <c r="F91" s="48"/>
    </row>
    <row r="92" spans="1:6" hidden="1" x14ac:dyDescent="0.25">
      <c r="A92" t="str">
        <f t="shared" si="1"/>
        <v>AustriaWildfire</v>
      </c>
      <c r="B92" t="s">
        <v>4</v>
      </c>
      <c r="C92" t="s">
        <v>66</v>
      </c>
      <c r="D92" s="48">
        <v>2</v>
      </c>
      <c r="E92" s="48"/>
      <c r="F92" s="48"/>
    </row>
    <row r="93" spans="1:6" hidden="1" x14ac:dyDescent="0.25">
      <c r="A93" t="str">
        <f t="shared" si="1"/>
        <v>BelgiumWildfire</v>
      </c>
      <c r="B93" t="s">
        <v>7</v>
      </c>
      <c r="C93" t="s">
        <v>66</v>
      </c>
      <c r="D93" s="48">
        <v>1</v>
      </c>
      <c r="E93" s="48"/>
      <c r="F93" s="48"/>
    </row>
    <row r="94" spans="1:6" hidden="1" x14ac:dyDescent="0.25">
      <c r="A94" t="str">
        <f t="shared" si="1"/>
        <v>BulgariaWildfire</v>
      </c>
      <c r="B94" t="s">
        <v>9</v>
      </c>
      <c r="C94" t="s">
        <v>66</v>
      </c>
      <c r="D94" s="48">
        <v>1.3</v>
      </c>
      <c r="E94" s="48"/>
      <c r="F94" s="48"/>
    </row>
    <row r="95" spans="1:6" hidden="1" x14ac:dyDescent="0.25">
      <c r="A95" t="str">
        <f t="shared" si="1"/>
        <v>CroatiaWildfire</v>
      </c>
      <c r="B95" t="s">
        <v>11</v>
      </c>
      <c r="C95" t="s">
        <v>66</v>
      </c>
      <c r="D95" s="48">
        <v>2</v>
      </c>
      <c r="E95" s="48"/>
      <c r="F95" s="48"/>
    </row>
    <row r="96" spans="1:6" hidden="1" x14ac:dyDescent="0.25">
      <c r="A96" t="str">
        <f t="shared" si="1"/>
        <v>CyprusWildfire</v>
      </c>
      <c r="B96" t="s">
        <v>13</v>
      </c>
      <c r="C96" t="s">
        <v>66</v>
      </c>
      <c r="D96" s="48">
        <v>2.7</v>
      </c>
      <c r="E96" s="48"/>
      <c r="F96" s="48"/>
    </row>
    <row r="97" spans="1:6" hidden="1" x14ac:dyDescent="0.25">
      <c r="A97" t="str">
        <f t="shared" si="1"/>
        <v>Czech RepublicWildfire</v>
      </c>
      <c r="B97" t="s">
        <v>15</v>
      </c>
      <c r="C97" t="s">
        <v>66</v>
      </c>
      <c r="D97" s="48">
        <v>1.7</v>
      </c>
      <c r="E97" s="48"/>
      <c r="F97" s="48"/>
    </row>
    <row r="98" spans="1:6" hidden="1" x14ac:dyDescent="0.25">
      <c r="A98" t="str">
        <f t="shared" si="1"/>
        <v>DenmarkWildfire</v>
      </c>
      <c r="B98" t="s">
        <v>17</v>
      </c>
      <c r="C98" t="s">
        <v>66</v>
      </c>
      <c r="D98" s="48">
        <v>1.3</v>
      </c>
      <c r="E98" s="48"/>
      <c r="F98" s="48"/>
    </row>
    <row r="99" spans="1:6" hidden="1" x14ac:dyDescent="0.25">
      <c r="A99" t="str">
        <f t="shared" si="1"/>
        <v>EstoniaWildfire</v>
      </c>
      <c r="B99" t="s">
        <v>19</v>
      </c>
      <c r="C99" t="s">
        <v>66</v>
      </c>
      <c r="D99" s="48">
        <v>1.3</v>
      </c>
      <c r="E99" s="48"/>
      <c r="F99" s="48"/>
    </row>
    <row r="100" spans="1:6" hidden="1" x14ac:dyDescent="0.25">
      <c r="A100" t="str">
        <f t="shared" si="1"/>
        <v>FinlandWildfire</v>
      </c>
      <c r="B100" t="s">
        <v>21</v>
      </c>
      <c r="C100" t="s">
        <v>66</v>
      </c>
      <c r="D100" s="48">
        <v>1.5</v>
      </c>
      <c r="E100" s="48"/>
      <c r="F100" s="48"/>
    </row>
    <row r="101" spans="1:6" hidden="1" x14ac:dyDescent="0.25">
      <c r="A101" t="str">
        <f t="shared" si="1"/>
        <v>FranceWildfire</v>
      </c>
      <c r="B101" t="s">
        <v>23</v>
      </c>
      <c r="C101" t="s">
        <v>66</v>
      </c>
      <c r="D101" s="48">
        <v>2.2999999999999998</v>
      </c>
      <c r="E101" s="48"/>
      <c r="F101" s="48"/>
    </row>
    <row r="102" spans="1:6" hidden="1" x14ac:dyDescent="0.25">
      <c r="A102" t="str">
        <f t="shared" si="1"/>
        <v>GermanyWildfire</v>
      </c>
      <c r="B102" t="s">
        <v>25</v>
      </c>
      <c r="C102" t="s">
        <v>66</v>
      </c>
      <c r="D102" s="48">
        <v>1.7</v>
      </c>
      <c r="E102" s="48"/>
      <c r="F102" s="48"/>
    </row>
    <row r="103" spans="1:6" hidden="1" x14ac:dyDescent="0.25">
      <c r="A103" t="str">
        <f t="shared" si="1"/>
        <v>GreeceWildfire</v>
      </c>
      <c r="B103" t="s">
        <v>27</v>
      </c>
      <c r="C103" t="s">
        <v>66</v>
      </c>
      <c r="D103" s="48">
        <v>2.8</v>
      </c>
      <c r="E103" s="48"/>
      <c r="F103" s="48"/>
    </row>
    <row r="104" spans="1:6" hidden="1" x14ac:dyDescent="0.25">
      <c r="A104" t="str">
        <f t="shared" si="1"/>
        <v>HungaryWildfire</v>
      </c>
      <c r="B104" t="s">
        <v>29</v>
      </c>
      <c r="C104" t="s">
        <v>66</v>
      </c>
      <c r="D104" s="48">
        <v>1.7</v>
      </c>
      <c r="E104" s="48"/>
      <c r="F104" s="48"/>
    </row>
    <row r="105" spans="1:6" hidden="1" x14ac:dyDescent="0.25">
      <c r="A105" t="str">
        <f t="shared" si="1"/>
        <v>IcelandWildfire</v>
      </c>
      <c r="B105" t="s">
        <v>31</v>
      </c>
      <c r="C105" t="s">
        <v>66</v>
      </c>
      <c r="D105" s="48">
        <v>0.3</v>
      </c>
      <c r="E105" s="48"/>
      <c r="F105" s="48"/>
    </row>
    <row r="106" spans="1:6" hidden="1" x14ac:dyDescent="0.25">
      <c r="A106" t="str">
        <f t="shared" si="1"/>
        <v>IrelandWildfire</v>
      </c>
      <c r="B106" t="s">
        <v>33</v>
      </c>
      <c r="C106" t="s">
        <v>66</v>
      </c>
      <c r="D106" s="48">
        <v>1</v>
      </c>
      <c r="E106" s="48"/>
      <c r="F106" s="48"/>
    </row>
    <row r="107" spans="1:6" hidden="1" x14ac:dyDescent="0.25">
      <c r="A107" t="str">
        <f t="shared" si="1"/>
        <v>ItalyWildfire</v>
      </c>
      <c r="B107" t="s">
        <v>35</v>
      </c>
      <c r="C107" t="s">
        <v>66</v>
      </c>
      <c r="D107" s="48">
        <v>2.2999999999999998</v>
      </c>
      <c r="E107" s="48"/>
      <c r="F107" s="48"/>
    </row>
    <row r="108" spans="1:6" hidden="1" x14ac:dyDescent="0.25">
      <c r="A108" t="str">
        <f t="shared" si="1"/>
        <v>LatviaWildfire</v>
      </c>
      <c r="B108" t="s">
        <v>37</v>
      </c>
      <c r="C108" t="s">
        <v>66</v>
      </c>
      <c r="D108" s="48">
        <v>1.3</v>
      </c>
      <c r="E108" s="48"/>
      <c r="F108" s="48"/>
    </row>
    <row r="109" spans="1:6" hidden="1" x14ac:dyDescent="0.25">
      <c r="A109" t="str">
        <f t="shared" si="1"/>
        <v>LiechtensteinWildfire</v>
      </c>
      <c r="B109" t="s">
        <v>39</v>
      </c>
      <c r="C109" t="s">
        <v>66</v>
      </c>
      <c r="D109" s="48">
        <v>1</v>
      </c>
      <c r="E109" s="48"/>
      <c r="F109" s="48"/>
    </row>
    <row r="110" spans="1:6" hidden="1" x14ac:dyDescent="0.25">
      <c r="A110" t="str">
        <f t="shared" si="1"/>
        <v>LithuaniaWildfire</v>
      </c>
      <c r="B110" t="s">
        <v>41</v>
      </c>
      <c r="C110" t="s">
        <v>66</v>
      </c>
      <c r="D110" s="48">
        <v>1.3</v>
      </c>
      <c r="E110" s="48"/>
      <c r="F110" s="48"/>
    </row>
    <row r="111" spans="1:6" hidden="1" x14ac:dyDescent="0.25">
      <c r="A111" t="str">
        <f t="shared" si="1"/>
        <v>LuxembourgWildfire</v>
      </c>
      <c r="B111" t="s">
        <v>43</v>
      </c>
      <c r="C111" t="s">
        <v>66</v>
      </c>
      <c r="D111" s="48">
        <v>1.3</v>
      </c>
      <c r="E111" s="48"/>
      <c r="F111" s="48"/>
    </row>
    <row r="112" spans="1:6" hidden="1" x14ac:dyDescent="0.25">
      <c r="A112" t="str">
        <f t="shared" si="1"/>
        <v>MaltaWildfire</v>
      </c>
      <c r="B112" t="s">
        <v>45</v>
      </c>
      <c r="C112" t="s">
        <v>66</v>
      </c>
      <c r="D112" s="48">
        <v>1.3</v>
      </c>
      <c r="E112" s="48"/>
      <c r="F112" s="48"/>
    </row>
    <row r="113" spans="1:6" hidden="1" x14ac:dyDescent="0.25">
      <c r="A113" t="str">
        <f t="shared" si="1"/>
        <v>NetherlandsWildfire</v>
      </c>
      <c r="B113" t="s">
        <v>47</v>
      </c>
      <c r="C113" t="s">
        <v>66</v>
      </c>
      <c r="D113" s="48">
        <v>1</v>
      </c>
      <c r="E113" s="48"/>
      <c r="F113" s="48"/>
    </row>
    <row r="114" spans="1:6" hidden="1" x14ac:dyDescent="0.25">
      <c r="A114" t="str">
        <f t="shared" si="1"/>
        <v>NorwayWildfire</v>
      </c>
      <c r="B114" t="s">
        <v>49</v>
      </c>
      <c r="C114" t="s">
        <v>66</v>
      </c>
      <c r="D114" s="48">
        <v>1.3</v>
      </c>
      <c r="E114" s="48"/>
      <c r="F114" s="48"/>
    </row>
    <row r="115" spans="1:6" hidden="1" x14ac:dyDescent="0.25">
      <c r="A115" t="str">
        <f t="shared" si="1"/>
        <v>PolandWildfire</v>
      </c>
      <c r="B115" t="s">
        <v>51</v>
      </c>
      <c r="C115" t="s">
        <v>66</v>
      </c>
      <c r="D115" s="48">
        <v>1.3</v>
      </c>
      <c r="E115" s="48"/>
      <c r="F115" s="48"/>
    </row>
    <row r="116" spans="1:6" hidden="1" x14ac:dyDescent="0.25">
      <c r="A116" t="str">
        <f t="shared" si="1"/>
        <v>PortugalWildfire</v>
      </c>
      <c r="B116" t="s">
        <v>53</v>
      </c>
      <c r="C116" t="s">
        <v>66</v>
      </c>
      <c r="D116" s="48">
        <v>3</v>
      </c>
      <c r="E116" s="48"/>
      <c r="F116" s="48"/>
    </row>
    <row r="117" spans="1:6" hidden="1" x14ac:dyDescent="0.25">
      <c r="A117" t="str">
        <f t="shared" si="1"/>
        <v>RomaniaWildfire</v>
      </c>
      <c r="B117" t="s">
        <v>55</v>
      </c>
      <c r="C117" t="s">
        <v>66</v>
      </c>
      <c r="D117" s="48">
        <v>1.7</v>
      </c>
      <c r="E117" s="48"/>
      <c r="F117" s="48"/>
    </row>
    <row r="118" spans="1:6" hidden="1" x14ac:dyDescent="0.25">
      <c r="A118" t="str">
        <f t="shared" si="1"/>
        <v>SlovakiaWildfire</v>
      </c>
      <c r="B118" t="s">
        <v>57</v>
      </c>
      <c r="C118" t="s">
        <v>66</v>
      </c>
      <c r="D118" s="48">
        <v>2</v>
      </c>
      <c r="E118" s="48"/>
      <c r="F118" s="48"/>
    </row>
    <row r="119" spans="1:6" hidden="1" x14ac:dyDescent="0.25">
      <c r="A119" t="str">
        <f t="shared" si="1"/>
        <v>SloveniaWildfire</v>
      </c>
      <c r="B119" t="s">
        <v>59</v>
      </c>
      <c r="C119" t="s">
        <v>66</v>
      </c>
      <c r="D119" s="48">
        <v>1.7</v>
      </c>
      <c r="E119" s="48"/>
      <c r="F119" s="48"/>
    </row>
    <row r="120" spans="1:6" hidden="1" x14ac:dyDescent="0.25">
      <c r="A120" t="str">
        <f t="shared" si="1"/>
        <v>SpainWildfire</v>
      </c>
      <c r="B120" t="s">
        <v>61</v>
      </c>
      <c r="C120" t="s">
        <v>66</v>
      </c>
      <c r="D120" s="48">
        <v>2.2999999999999998</v>
      </c>
      <c r="E120" s="48"/>
      <c r="F120" s="48"/>
    </row>
    <row r="121" spans="1:6" hidden="1" x14ac:dyDescent="0.25">
      <c r="A121" t="str">
        <f t="shared" si="1"/>
        <v>SwedenWildfire</v>
      </c>
      <c r="B121" t="s">
        <v>63</v>
      </c>
      <c r="C121" t="s">
        <v>66</v>
      </c>
      <c r="D121" s="48">
        <v>1.8</v>
      </c>
      <c r="E121" s="48"/>
      <c r="F121" s="48"/>
    </row>
    <row r="122" spans="1:6" hidden="1" x14ac:dyDescent="0.25">
      <c r="A122" t="str">
        <f t="shared" si="1"/>
        <v>AustriaWindstorm</v>
      </c>
      <c r="B122" t="s">
        <v>4</v>
      </c>
      <c r="C122" t="s">
        <v>67</v>
      </c>
      <c r="D122" s="48">
        <v>2</v>
      </c>
      <c r="E122" s="48"/>
      <c r="F122" s="48"/>
    </row>
    <row r="123" spans="1:6" hidden="1" x14ac:dyDescent="0.25">
      <c r="A123" t="str">
        <f t="shared" si="1"/>
        <v>BelgiumWindstorm</v>
      </c>
      <c r="B123" t="s">
        <v>7</v>
      </c>
      <c r="C123" t="s">
        <v>67</v>
      </c>
      <c r="D123" s="48">
        <v>2.7</v>
      </c>
      <c r="E123" s="48"/>
      <c r="F123" s="48"/>
    </row>
    <row r="124" spans="1:6" hidden="1" x14ac:dyDescent="0.25">
      <c r="A124" t="str">
        <f t="shared" si="1"/>
        <v>BulgariaWindstorm</v>
      </c>
      <c r="B124" t="s">
        <v>9</v>
      </c>
      <c r="C124" t="s">
        <v>67</v>
      </c>
      <c r="D124" s="48">
        <v>1</v>
      </c>
      <c r="E124" s="48"/>
      <c r="F124" s="48"/>
    </row>
    <row r="125" spans="1:6" hidden="1" x14ac:dyDescent="0.25">
      <c r="A125" t="str">
        <f t="shared" si="1"/>
        <v>CroatiaWindstorm</v>
      </c>
      <c r="B125" t="s">
        <v>11</v>
      </c>
      <c r="C125" t="s">
        <v>67</v>
      </c>
      <c r="D125" s="48">
        <v>1</v>
      </c>
      <c r="E125" s="48"/>
      <c r="F125" s="48"/>
    </row>
    <row r="126" spans="1:6" hidden="1" x14ac:dyDescent="0.25">
      <c r="A126" t="str">
        <f t="shared" si="1"/>
        <v>CyprusWindstorm</v>
      </c>
      <c r="B126" t="s">
        <v>13</v>
      </c>
      <c r="C126" t="s">
        <v>67</v>
      </c>
      <c r="D126" s="48">
        <v>1.7</v>
      </c>
      <c r="E126" s="48"/>
      <c r="F126" s="48"/>
    </row>
    <row r="127" spans="1:6" hidden="1" x14ac:dyDescent="0.25">
      <c r="A127" t="str">
        <f t="shared" si="1"/>
        <v>Czech RepublicWindstorm</v>
      </c>
      <c r="B127" t="s">
        <v>15</v>
      </c>
      <c r="C127" t="s">
        <v>67</v>
      </c>
      <c r="D127" s="48">
        <v>2</v>
      </c>
      <c r="E127" s="48"/>
      <c r="F127" s="48"/>
    </row>
    <row r="128" spans="1:6" hidden="1" x14ac:dyDescent="0.25">
      <c r="A128" t="str">
        <f t="shared" si="1"/>
        <v>DenmarkWindstorm</v>
      </c>
      <c r="B128" t="s">
        <v>17</v>
      </c>
      <c r="C128" t="s">
        <v>67</v>
      </c>
      <c r="D128" s="48">
        <v>3.2</v>
      </c>
      <c r="E128" s="48"/>
      <c r="F128" s="48"/>
    </row>
    <row r="129" spans="1:6" hidden="1" x14ac:dyDescent="0.25">
      <c r="A129" t="str">
        <f t="shared" si="1"/>
        <v>EstoniaWindstorm</v>
      </c>
      <c r="B129" t="s">
        <v>19</v>
      </c>
      <c r="C129" t="s">
        <v>67</v>
      </c>
      <c r="D129" s="48">
        <v>1.5</v>
      </c>
      <c r="E129" s="48"/>
      <c r="F129" s="48"/>
    </row>
    <row r="130" spans="1:6" hidden="1" x14ac:dyDescent="0.25">
      <c r="A130" t="str">
        <f t="shared" si="1"/>
        <v>FinlandWindstorm</v>
      </c>
      <c r="B130" t="s">
        <v>21</v>
      </c>
      <c r="C130" t="s">
        <v>67</v>
      </c>
      <c r="D130" s="48">
        <v>1.3</v>
      </c>
      <c r="E130" s="48"/>
      <c r="F130" s="48"/>
    </row>
    <row r="131" spans="1:6" hidden="1" x14ac:dyDescent="0.25">
      <c r="A131" t="str">
        <f t="shared" ref="A131:A156" si="2">CONCATENATE(B131,C131)</f>
        <v>FranceWindstorm</v>
      </c>
      <c r="B131" t="s">
        <v>23</v>
      </c>
      <c r="C131" t="s">
        <v>67</v>
      </c>
      <c r="D131" s="48">
        <v>2.4</v>
      </c>
      <c r="E131" s="48"/>
      <c r="F131" s="48"/>
    </row>
    <row r="132" spans="1:6" hidden="1" x14ac:dyDescent="0.25">
      <c r="A132" t="str">
        <f t="shared" si="2"/>
        <v>GermanyWindstorm</v>
      </c>
      <c r="B132" t="s">
        <v>25</v>
      </c>
      <c r="C132" t="s">
        <v>67</v>
      </c>
      <c r="D132" s="48">
        <v>2.4</v>
      </c>
      <c r="E132" s="48"/>
      <c r="F132" s="48"/>
    </row>
    <row r="133" spans="1:6" hidden="1" x14ac:dyDescent="0.25">
      <c r="A133" t="str">
        <f t="shared" si="2"/>
        <v>GreeceWindstorm</v>
      </c>
      <c r="B133" t="s">
        <v>27</v>
      </c>
      <c r="C133" t="s">
        <v>67</v>
      </c>
      <c r="D133" s="48">
        <v>1.7</v>
      </c>
      <c r="E133" s="48"/>
      <c r="F133" s="48"/>
    </row>
    <row r="134" spans="1:6" hidden="1" x14ac:dyDescent="0.25">
      <c r="A134" t="str">
        <f t="shared" si="2"/>
        <v>HungaryWindstorm</v>
      </c>
      <c r="B134" t="s">
        <v>29</v>
      </c>
      <c r="C134" t="s">
        <v>67</v>
      </c>
      <c r="D134" s="48">
        <v>1.3</v>
      </c>
      <c r="E134" s="48"/>
      <c r="F134" s="48"/>
    </row>
    <row r="135" spans="1:6" hidden="1" x14ac:dyDescent="0.25">
      <c r="A135" t="str">
        <f t="shared" si="2"/>
        <v>IcelandWindstorm</v>
      </c>
      <c r="B135" t="s">
        <v>31</v>
      </c>
      <c r="C135" t="s">
        <v>67</v>
      </c>
      <c r="D135" s="48">
        <v>1.3</v>
      </c>
      <c r="E135" s="48"/>
      <c r="F135" s="48"/>
    </row>
    <row r="136" spans="1:6" hidden="1" x14ac:dyDescent="0.25">
      <c r="A136" t="str">
        <f t="shared" si="2"/>
        <v>IrelandWindstorm</v>
      </c>
      <c r="B136" t="s">
        <v>33</v>
      </c>
      <c r="C136" t="s">
        <v>67</v>
      </c>
      <c r="D136" s="48">
        <v>2.2000000000000002</v>
      </c>
      <c r="E136" s="48"/>
      <c r="F136" s="48"/>
    </row>
    <row r="137" spans="1:6" hidden="1" x14ac:dyDescent="0.25">
      <c r="A137" t="str">
        <f t="shared" si="2"/>
        <v>ItalyWindstorm</v>
      </c>
      <c r="B137" t="s">
        <v>35</v>
      </c>
      <c r="C137" t="s">
        <v>67</v>
      </c>
      <c r="D137" s="48">
        <v>1.8</v>
      </c>
      <c r="E137" s="48"/>
      <c r="F137" s="48"/>
    </row>
    <row r="138" spans="1:6" hidden="1" x14ac:dyDescent="0.25">
      <c r="A138" t="str">
        <f t="shared" si="2"/>
        <v>LatviaWindstorm</v>
      </c>
      <c r="B138" t="s">
        <v>37</v>
      </c>
      <c r="C138" t="s">
        <v>67</v>
      </c>
      <c r="D138" s="48">
        <v>1.8</v>
      </c>
      <c r="E138" s="48"/>
      <c r="F138" s="48"/>
    </row>
    <row r="139" spans="1:6" hidden="1" x14ac:dyDescent="0.25">
      <c r="A139" t="str">
        <f t="shared" si="2"/>
        <v>LiechtensteinWindstorm</v>
      </c>
      <c r="B139" t="s">
        <v>39</v>
      </c>
      <c r="C139" t="s">
        <v>67</v>
      </c>
      <c r="D139" s="48">
        <v>1.3</v>
      </c>
      <c r="E139" s="48"/>
      <c r="F139" s="48"/>
    </row>
    <row r="140" spans="1:6" hidden="1" x14ac:dyDescent="0.25">
      <c r="A140" t="str">
        <f t="shared" si="2"/>
        <v>LithuaniaWindstorm</v>
      </c>
      <c r="B140" t="s">
        <v>41</v>
      </c>
      <c r="C140" t="s">
        <v>67</v>
      </c>
      <c r="D140" s="48">
        <v>1.5</v>
      </c>
      <c r="E140" s="48"/>
      <c r="F140" s="48"/>
    </row>
    <row r="141" spans="1:6" hidden="1" x14ac:dyDescent="0.25">
      <c r="A141" t="str">
        <f t="shared" si="2"/>
        <v>LuxembourgWindstorm</v>
      </c>
      <c r="B141" t="s">
        <v>43</v>
      </c>
      <c r="C141" t="s">
        <v>67</v>
      </c>
      <c r="D141" s="48">
        <v>2.4</v>
      </c>
      <c r="E141" s="48"/>
      <c r="F141" s="48"/>
    </row>
    <row r="142" spans="1:6" hidden="1" x14ac:dyDescent="0.25">
      <c r="A142" t="str">
        <f t="shared" si="2"/>
        <v>MaltaWindstorm</v>
      </c>
      <c r="B142" t="s">
        <v>45</v>
      </c>
      <c r="C142" t="s">
        <v>67</v>
      </c>
      <c r="D142" s="48">
        <v>1.3</v>
      </c>
      <c r="E142" s="48"/>
      <c r="F142" s="48"/>
    </row>
    <row r="143" spans="1:6" hidden="1" x14ac:dyDescent="0.25">
      <c r="A143" t="str">
        <f t="shared" si="2"/>
        <v>NetherlandsWindstorm</v>
      </c>
      <c r="B143" t="s">
        <v>47</v>
      </c>
      <c r="C143" t="s">
        <v>67</v>
      </c>
      <c r="D143" s="48">
        <v>2.6</v>
      </c>
      <c r="E143" s="48"/>
      <c r="F143" s="48"/>
    </row>
    <row r="144" spans="1:6" hidden="1" x14ac:dyDescent="0.25">
      <c r="A144" t="str">
        <f t="shared" si="2"/>
        <v>NorwayWindstorm</v>
      </c>
      <c r="B144" t="s">
        <v>49</v>
      </c>
      <c r="C144" t="s">
        <v>67</v>
      </c>
      <c r="D144" s="48">
        <v>1.9</v>
      </c>
      <c r="E144" s="48"/>
      <c r="F144" s="48"/>
    </row>
    <row r="145" spans="1:6" hidden="1" x14ac:dyDescent="0.25">
      <c r="A145" t="str">
        <f t="shared" si="2"/>
        <v>PolandWindstorm</v>
      </c>
      <c r="B145" t="s">
        <v>51</v>
      </c>
      <c r="C145" t="s">
        <v>67</v>
      </c>
      <c r="D145" s="48">
        <v>1.4</v>
      </c>
      <c r="E145" s="48"/>
      <c r="F145" s="48"/>
    </row>
    <row r="146" spans="1:6" hidden="1" x14ac:dyDescent="0.25">
      <c r="A146" t="str">
        <f t="shared" si="2"/>
        <v>PortugalWindstorm</v>
      </c>
      <c r="B146" t="s">
        <v>53</v>
      </c>
      <c r="C146" t="s">
        <v>67</v>
      </c>
      <c r="D146" s="48">
        <v>2</v>
      </c>
      <c r="E146" s="48"/>
      <c r="F146" s="48"/>
    </row>
    <row r="147" spans="1:6" hidden="1" x14ac:dyDescent="0.25">
      <c r="A147" t="str">
        <f t="shared" si="2"/>
        <v>RomaniaWindstorm</v>
      </c>
      <c r="B147" t="s">
        <v>55</v>
      </c>
      <c r="C147" t="s">
        <v>67</v>
      </c>
      <c r="D147" s="48">
        <v>1</v>
      </c>
      <c r="E147" s="48"/>
      <c r="F147" s="48"/>
    </row>
    <row r="148" spans="1:6" hidden="1" x14ac:dyDescent="0.25">
      <c r="A148" t="str">
        <f t="shared" si="2"/>
        <v>SlovakiaWindstorm</v>
      </c>
      <c r="B148" t="s">
        <v>57</v>
      </c>
      <c r="C148" t="s">
        <v>67</v>
      </c>
      <c r="D148" s="48">
        <v>1.6</v>
      </c>
      <c r="E148" s="48"/>
      <c r="F148" s="48"/>
    </row>
    <row r="149" spans="1:6" hidden="1" x14ac:dyDescent="0.25">
      <c r="A149" t="str">
        <f t="shared" si="2"/>
        <v>SloveniaWindstorm</v>
      </c>
      <c r="B149" t="s">
        <v>59</v>
      </c>
      <c r="C149" t="s">
        <v>67</v>
      </c>
      <c r="D149" s="48">
        <v>1.8</v>
      </c>
      <c r="E149" s="48"/>
      <c r="F149" s="48"/>
    </row>
    <row r="150" spans="1:6" hidden="1" x14ac:dyDescent="0.25">
      <c r="A150" t="str">
        <f t="shared" si="2"/>
        <v>SpainWindstorm</v>
      </c>
      <c r="B150" t="s">
        <v>61</v>
      </c>
      <c r="C150" t="s">
        <v>67</v>
      </c>
      <c r="D150" s="48">
        <v>2</v>
      </c>
      <c r="E150" s="48"/>
      <c r="F150" s="48"/>
    </row>
    <row r="151" spans="1:6" hidden="1" x14ac:dyDescent="0.25">
      <c r="A151" t="str">
        <f t="shared" si="2"/>
        <v>SwedenWindstorm</v>
      </c>
      <c r="B151" t="s">
        <v>63</v>
      </c>
      <c r="C151" t="s">
        <v>67</v>
      </c>
      <c r="D151" s="48">
        <v>2</v>
      </c>
      <c r="E151" s="48"/>
      <c r="F151" s="48"/>
    </row>
    <row r="152" spans="1:6" hidden="1" x14ac:dyDescent="0.25">
      <c r="A152" t="str">
        <f t="shared" si="2"/>
        <v>EEAWindstorm</v>
      </c>
      <c r="B152" t="s">
        <v>68</v>
      </c>
      <c r="C152" t="s">
        <v>67</v>
      </c>
      <c r="D152" s="48">
        <v>1.8</v>
      </c>
      <c r="E152" s="48"/>
      <c r="F152" s="48"/>
    </row>
    <row r="153" spans="1:6" hidden="1" x14ac:dyDescent="0.25">
      <c r="A153" t="str">
        <f t="shared" si="2"/>
        <v>EEAWildfire</v>
      </c>
      <c r="B153" t="s">
        <v>68</v>
      </c>
      <c r="C153" t="s">
        <v>66</v>
      </c>
      <c r="D153" s="48">
        <v>1.6</v>
      </c>
      <c r="E153" s="48"/>
      <c r="F153" s="48"/>
    </row>
    <row r="154" spans="1:6" hidden="1" x14ac:dyDescent="0.25">
      <c r="A154" t="str">
        <f t="shared" si="2"/>
        <v>EEAEarthquake</v>
      </c>
      <c r="B154" t="s">
        <v>68</v>
      </c>
      <c r="C154" t="s">
        <v>65</v>
      </c>
      <c r="D154" s="48">
        <v>1.6</v>
      </c>
      <c r="E154" s="48"/>
      <c r="F154" s="48"/>
    </row>
    <row r="155" spans="1:6" hidden="1" x14ac:dyDescent="0.25">
      <c r="A155" t="str">
        <f t="shared" si="2"/>
        <v>EEAFlood*</v>
      </c>
      <c r="B155" t="s">
        <v>68</v>
      </c>
      <c r="C155" t="s">
        <v>176</v>
      </c>
      <c r="D155" s="48">
        <v>2.1</v>
      </c>
      <c r="E155" s="48"/>
      <c r="F155" s="48"/>
    </row>
    <row r="156" spans="1:6" x14ac:dyDescent="0.25">
      <c r="A156" t="str">
        <f t="shared" si="2"/>
        <v>EEACoastal Flood</v>
      </c>
      <c r="B156" t="s">
        <v>68</v>
      </c>
      <c r="C156" t="s">
        <v>6</v>
      </c>
      <c r="D156" s="48">
        <v>1.1000000000000001</v>
      </c>
      <c r="E156" s="48"/>
      <c r="F156" s="48"/>
    </row>
  </sheetData>
  <autoFilter ref="A1:F156" xr:uid="{00000000-0009-0000-0000-00000D000000}">
    <filterColumn colId="2">
      <filters>
        <filter val="Coastal Flood"/>
      </filters>
    </filterColumn>
  </autoFilter>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R301"/>
  <sheetViews>
    <sheetView topLeftCell="A110" workbookViewId="0">
      <selection activeCell="F125" sqref="F125"/>
    </sheetView>
  </sheetViews>
  <sheetFormatPr defaultRowHeight="15" x14ac:dyDescent="0.25"/>
  <cols>
    <col min="1" max="1" width="26.7109375" bestFit="1" customWidth="1"/>
    <col min="3" max="3" width="12.85546875" bestFit="1" customWidth="1"/>
    <col min="4" max="4" width="13.85546875" bestFit="1" customWidth="1"/>
    <col min="5" max="5" width="18.28515625" bestFit="1" customWidth="1"/>
    <col min="6" max="6" width="16" bestFit="1" customWidth="1"/>
    <col min="7" max="7" width="30.140625" bestFit="1" customWidth="1"/>
    <col min="8" max="8" width="11" bestFit="1" customWidth="1"/>
    <col min="10" max="10" width="11" bestFit="1" customWidth="1"/>
    <col min="13" max="13" width="18.28515625" bestFit="1" customWidth="1"/>
    <col min="14" max="14" width="16" bestFit="1" customWidth="1"/>
    <col min="15" max="15" width="14.42578125" bestFit="1" customWidth="1"/>
  </cols>
  <sheetData>
    <row r="1" spans="1:18" x14ac:dyDescent="0.25">
      <c r="A1" t="s">
        <v>0</v>
      </c>
      <c r="B1" t="s">
        <v>1</v>
      </c>
      <c r="C1" t="s">
        <v>3</v>
      </c>
      <c r="D1" t="s">
        <v>147</v>
      </c>
      <c r="E1" t="s">
        <v>148</v>
      </c>
      <c r="F1" t="s">
        <v>149</v>
      </c>
      <c r="G1" t="s">
        <v>150</v>
      </c>
    </row>
    <row r="2" spans="1:18" x14ac:dyDescent="0.25">
      <c r="A2" t="str">
        <f>CONCATENATE(B2,C2,D2)</f>
        <v>AustriaEarthquakeRESIDENTIAL</v>
      </c>
      <c r="B2" t="s">
        <v>4</v>
      </c>
      <c r="C2" t="s">
        <v>65</v>
      </c>
      <c r="D2" t="s">
        <v>152</v>
      </c>
      <c r="E2">
        <v>2.25310258186159E-5</v>
      </c>
      <c r="F2" s="54">
        <v>1.9433277345243683E-2</v>
      </c>
      <c r="G2" s="53">
        <v>0.98054419162893769</v>
      </c>
      <c r="P2" s="30"/>
      <c r="Q2" s="30"/>
      <c r="R2" s="30"/>
    </row>
    <row r="3" spans="1:18" x14ac:dyDescent="0.25">
      <c r="A3" t="str">
        <f t="shared" ref="A3:A66" si="0">CONCATENATE(B3,C3,D3)</f>
        <v>BelgiumEarthquakeRESIDENTIAL</v>
      </c>
      <c r="B3" t="s">
        <v>7</v>
      </c>
      <c r="C3" t="s">
        <v>65</v>
      </c>
      <c r="D3" t="s">
        <v>152</v>
      </c>
      <c r="E3">
        <v>1.5283040333519599E-3</v>
      </c>
      <c r="F3" s="54">
        <v>0.99847169596664809</v>
      </c>
      <c r="G3" s="52">
        <v>-4.7271214720367993E-17</v>
      </c>
      <c r="P3" s="30"/>
      <c r="Q3" s="30"/>
      <c r="R3" s="30"/>
    </row>
    <row r="4" spans="1:18" x14ac:dyDescent="0.25">
      <c r="A4" t="str">
        <f t="shared" si="0"/>
        <v>BulgariaEarthquakeRESIDENTIAL</v>
      </c>
      <c r="B4" t="s">
        <v>9</v>
      </c>
      <c r="C4" t="s">
        <v>65</v>
      </c>
      <c r="D4" t="s">
        <v>152</v>
      </c>
      <c r="E4">
        <v>1.4712938305590201E-2</v>
      </c>
      <c r="F4" s="54">
        <v>0.97609688210347079</v>
      </c>
      <c r="G4">
        <v>9.1901795909390127E-3</v>
      </c>
      <c r="P4" s="30"/>
      <c r="Q4" s="30"/>
      <c r="R4" s="30"/>
    </row>
    <row r="5" spans="1:18" x14ac:dyDescent="0.25">
      <c r="A5" t="str">
        <f t="shared" si="0"/>
        <v>CroatiaEarthquakeRESIDENTIAL</v>
      </c>
      <c r="B5" t="s">
        <v>11</v>
      </c>
      <c r="C5" t="s">
        <v>65</v>
      </c>
      <c r="D5" t="s">
        <v>152</v>
      </c>
      <c r="E5">
        <v>2.2061764426451198E-2</v>
      </c>
      <c r="F5" s="54">
        <v>0.97028659897438074</v>
      </c>
      <c r="G5">
        <v>7.6516365991680588E-3</v>
      </c>
      <c r="P5" s="30"/>
      <c r="Q5" s="30"/>
      <c r="R5" s="30"/>
    </row>
    <row r="6" spans="1:18" x14ac:dyDescent="0.25">
      <c r="A6" t="str">
        <f t="shared" si="0"/>
        <v>CyprusEarthquakeRESIDENTIAL</v>
      </c>
      <c r="B6" t="s">
        <v>13</v>
      </c>
      <c r="C6" t="s">
        <v>65</v>
      </c>
      <c r="D6" t="s">
        <v>152</v>
      </c>
      <c r="E6">
        <v>9.3508052909331181E-3</v>
      </c>
      <c r="F6" s="54">
        <v>0.99064919470906687</v>
      </c>
      <c r="G6">
        <v>1.0408340855860843E-17</v>
      </c>
      <c r="P6" s="30"/>
      <c r="Q6" s="30"/>
      <c r="R6" s="30"/>
    </row>
    <row r="7" spans="1:18" x14ac:dyDescent="0.25">
      <c r="A7" t="str">
        <f t="shared" si="0"/>
        <v>Czech RepublicEarthquakeRESIDENTIAL</v>
      </c>
      <c r="B7" t="s">
        <v>15</v>
      </c>
      <c r="C7" t="s">
        <v>65</v>
      </c>
      <c r="D7" t="s">
        <v>152</v>
      </c>
      <c r="E7">
        <v>3.1882708933871198E-4</v>
      </c>
      <c r="F7" s="54">
        <v>0.99848653167851731</v>
      </c>
      <c r="G7">
        <v>1.1946412321439796E-3</v>
      </c>
      <c r="P7" s="30"/>
      <c r="Q7" s="30"/>
      <c r="R7" s="30"/>
    </row>
    <row r="8" spans="1:18" x14ac:dyDescent="0.25">
      <c r="A8" t="str">
        <f t="shared" si="0"/>
        <v>DenmarkEarthquakeRESIDENTIAL</v>
      </c>
      <c r="B8" t="s">
        <v>17</v>
      </c>
      <c r="C8" t="s">
        <v>65</v>
      </c>
      <c r="D8" t="s">
        <v>152</v>
      </c>
      <c r="E8">
        <v>3.7767228855511501E-7</v>
      </c>
      <c r="F8" s="54">
        <v>0.99999924465542345</v>
      </c>
      <c r="G8">
        <v>3.7767228799779264E-7</v>
      </c>
      <c r="P8" s="30"/>
      <c r="Q8" s="30"/>
      <c r="R8" s="30"/>
    </row>
    <row r="9" spans="1:18" x14ac:dyDescent="0.25">
      <c r="A9" t="str">
        <f t="shared" si="0"/>
        <v>EstoniaEarthquakeRESIDENTIAL</v>
      </c>
      <c r="B9" t="s">
        <v>19</v>
      </c>
      <c r="C9" t="s">
        <v>65</v>
      </c>
      <c r="D9" t="s">
        <v>152</v>
      </c>
      <c r="E9">
        <v>1.8317863457460799E-3</v>
      </c>
      <c r="F9" s="54">
        <v>0.99816310838342892</v>
      </c>
      <c r="G9">
        <v>5.1052708249991856E-6</v>
      </c>
      <c r="P9" s="30"/>
      <c r="Q9" s="30"/>
      <c r="R9" s="30"/>
    </row>
    <row r="10" spans="1:18" x14ac:dyDescent="0.25">
      <c r="A10" t="str">
        <f t="shared" si="0"/>
        <v>FinlandEarthquakeRESIDENTIAL</v>
      </c>
      <c r="B10" t="s">
        <v>21</v>
      </c>
      <c r="C10" t="s">
        <v>65</v>
      </c>
      <c r="D10" t="s">
        <v>152</v>
      </c>
      <c r="E10">
        <v>5.7739511831335701E-5</v>
      </c>
      <c r="F10" s="54">
        <v>0.99988452097633773</v>
      </c>
      <c r="G10">
        <v>5.7739511830932554E-5</v>
      </c>
      <c r="P10" s="30"/>
      <c r="Q10" s="30"/>
      <c r="R10" s="30"/>
    </row>
    <row r="11" spans="1:18" x14ac:dyDescent="0.25">
      <c r="A11" t="str">
        <f t="shared" si="0"/>
        <v>FranceEarthquakeRESIDENTIAL</v>
      </c>
      <c r="B11" t="s">
        <v>23</v>
      </c>
      <c r="C11" t="s">
        <v>65</v>
      </c>
      <c r="D11" t="s">
        <v>152</v>
      </c>
      <c r="E11">
        <v>3.8773683125063602E-3</v>
      </c>
      <c r="F11" s="54">
        <v>0.98036578656874263</v>
      </c>
      <c r="G11">
        <v>1.5756845118751014E-2</v>
      </c>
      <c r="P11" s="30"/>
      <c r="Q11" s="30"/>
      <c r="R11" s="30"/>
    </row>
    <row r="12" spans="1:18" x14ac:dyDescent="0.25">
      <c r="A12" t="str">
        <f t="shared" si="0"/>
        <v>GermanyEarthquakeRESIDENTIAL</v>
      </c>
      <c r="B12" t="s">
        <v>25</v>
      </c>
      <c r="C12" t="s">
        <v>65</v>
      </c>
      <c r="D12" t="s">
        <v>152</v>
      </c>
      <c r="E12">
        <v>2.4884383409565902E-3</v>
      </c>
      <c r="F12" s="54">
        <v>0.95039296866608447</v>
      </c>
      <c r="G12">
        <v>4.7118592992958938E-2</v>
      </c>
      <c r="P12" s="30"/>
      <c r="Q12" s="30"/>
      <c r="R12" s="30"/>
    </row>
    <row r="13" spans="1:18" x14ac:dyDescent="0.25">
      <c r="A13" t="str">
        <f t="shared" si="0"/>
        <v>GreeceEarthquakeRESIDENTIAL</v>
      </c>
      <c r="B13" t="s">
        <v>27</v>
      </c>
      <c r="C13" t="s">
        <v>65</v>
      </c>
      <c r="D13" t="s">
        <v>152</v>
      </c>
      <c r="E13">
        <v>1.21732583532037E-2</v>
      </c>
      <c r="F13" s="54">
        <v>0.97924334423432824</v>
      </c>
      <c r="G13">
        <v>8.583397412468061E-3</v>
      </c>
      <c r="P13" s="30"/>
      <c r="Q13" s="30"/>
      <c r="R13" s="30"/>
    </row>
    <row r="14" spans="1:18" x14ac:dyDescent="0.25">
      <c r="A14" t="str">
        <f t="shared" si="0"/>
        <v>HungaryEarthquakeRESIDENTIAL</v>
      </c>
      <c r="B14" t="s">
        <v>29</v>
      </c>
      <c r="C14" t="s">
        <v>65</v>
      </c>
      <c r="D14" t="s">
        <v>152</v>
      </c>
      <c r="E14">
        <v>2.1322973564482899E-4</v>
      </c>
      <c r="F14" s="54">
        <v>0.99958959534139413</v>
      </c>
      <c r="G14">
        <v>1.971749229610384E-4</v>
      </c>
      <c r="P14" s="30"/>
      <c r="Q14" s="30"/>
      <c r="R14" s="30"/>
    </row>
    <row r="15" spans="1:18" x14ac:dyDescent="0.25">
      <c r="A15" t="str">
        <f t="shared" si="0"/>
        <v>IcelandEarthquakeRESIDENTIAL</v>
      </c>
      <c r="B15" t="s">
        <v>31</v>
      </c>
      <c r="C15" t="s">
        <v>65</v>
      </c>
      <c r="D15" t="s">
        <v>152</v>
      </c>
      <c r="E15">
        <v>0</v>
      </c>
      <c r="F15" s="54">
        <v>0</v>
      </c>
      <c r="G15">
        <v>0</v>
      </c>
      <c r="P15" s="30"/>
      <c r="Q15" s="30"/>
      <c r="R15" s="30"/>
    </row>
    <row r="16" spans="1:18" x14ac:dyDescent="0.25">
      <c r="A16" t="str">
        <f t="shared" si="0"/>
        <v>IrelandEarthquakeRESIDENTIAL</v>
      </c>
      <c r="B16" t="s">
        <v>33</v>
      </c>
      <c r="C16" t="s">
        <v>65</v>
      </c>
      <c r="D16" t="s">
        <v>152</v>
      </c>
      <c r="E16">
        <v>5.4123089518413902E-4</v>
      </c>
      <c r="F16" s="54">
        <v>0.99943248461833389</v>
      </c>
      <c r="G16">
        <v>2.6284486481967023E-5</v>
      </c>
      <c r="P16" s="30"/>
      <c r="Q16" s="30"/>
      <c r="R16" s="30"/>
    </row>
    <row r="17" spans="1:18" x14ac:dyDescent="0.25">
      <c r="A17" t="str">
        <f t="shared" si="0"/>
        <v>ItalyEarthquakeRESIDENTIAL</v>
      </c>
      <c r="B17" t="s">
        <v>35</v>
      </c>
      <c r="C17" t="s">
        <v>65</v>
      </c>
      <c r="D17" t="s">
        <v>152</v>
      </c>
      <c r="E17">
        <v>5.86985185654273E-2</v>
      </c>
      <c r="F17" s="54">
        <v>0.62782803421957767</v>
      </c>
      <c r="G17">
        <v>0.31347344721499504</v>
      </c>
      <c r="P17" s="30"/>
      <c r="Q17" s="30"/>
      <c r="R17" s="30"/>
    </row>
    <row r="18" spans="1:18" x14ac:dyDescent="0.25">
      <c r="A18" t="str">
        <f t="shared" si="0"/>
        <v>LatviaEarthquakeRESIDENTIAL</v>
      </c>
      <c r="B18" t="s">
        <v>37</v>
      </c>
      <c r="C18" t="s">
        <v>65</v>
      </c>
      <c r="D18" t="s">
        <v>152</v>
      </c>
      <c r="E18">
        <v>2.2979541082849301E-3</v>
      </c>
      <c r="F18" s="54">
        <v>0.97824658245168805</v>
      </c>
      <c r="G18">
        <v>1.9455463440027018E-2</v>
      </c>
      <c r="P18" s="30"/>
      <c r="Q18" s="30"/>
      <c r="R18" s="30"/>
    </row>
    <row r="19" spans="1:18" x14ac:dyDescent="0.25">
      <c r="A19" t="str">
        <f t="shared" si="0"/>
        <v>LithuaniaEarthquakeRESIDENTIAL</v>
      </c>
      <c r="B19" t="s">
        <v>41</v>
      </c>
      <c r="C19" t="s">
        <v>65</v>
      </c>
      <c r="D19" t="s">
        <v>152</v>
      </c>
      <c r="E19">
        <v>1.39543832678699E-3</v>
      </c>
      <c r="F19" s="54">
        <v>0.99860456167321299</v>
      </c>
      <c r="G19">
        <v>2.2985086056692694E-17</v>
      </c>
      <c r="P19" s="30"/>
      <c r="Q19" s="30"/>
      <c r="R19" s="30"/>
    </row>
    <row r="20" spans="1:18" x14ac:dyDescent="0.25">
      <c r="A20" t="str">
        <f t="shared" si="0"/>
        <v>LiechtensteinEarthquakeRESIDENTIAL</v>
      </c>
      <c r="B20" t="s">
        <v>39</v>
      </c>
      <c r="C20" t="s">
        <v>65</v>
      </c>
      <c r="D20" t="s">
        <v>152</v>
      </c>
      <c r="E20">
        <v>1.34151827111277E-2</v>
      </c>
      <c r="F20" s="54">
        <v>0.96474808969213022</v>
      </c>
      <c r="G20">
        <v>2.1836727596742083E-2</v>
      </c>
      <c r="P20" s="30"/>
      <c r="Q20" s="30"/>
      <c r="R20" s="30"/>
    </row>
    <row r="21" spans="1:18" x14ac:dyDescent="0.25">
      <c r="A21" t="str">
        <f t="shared" si="0"/>
        <v>LuxembourgEarthquakeRESIDENTIAL</v>
      </c>
      <c r="B21" t="s">
        <v>43</v>
      </c>
      <c r="C21" t="s">
        <v>65</v>
      </c>
      <c r="D21" t="s">
        <v>152</v>
      </c>
      <c r="E21">
        <v>6.3447611120448806E-5</v>
      </c>
      <c r="F21" s="54">
        <v>0.43906124779283556</v>
      </c>
      <c r="G21">
        <v>0.56087530459604407</v>
      </c>
      <c r="P21" s="30"/>
      <c r="Q21" s="30"/>
      <c r="R21" s="30"/>
    </row>
    <row r="22" spans="1:18" x14ac:dyDescent="0.25">
      <c r="A22" t="str">
        <f t="shared" si="0"/>
        <v>MaltaEarthquakeRESIDENTIAL</v>
      </c>
      <c r="B22" t="s">
        <v>45</v>
      </c>
      <c r="C22" t="s">
        <v>65</v>
      </c>
      <c r="D22" t="s">
        <v>152</v>
      </c>
      <c r="E22">
        <v>0</v>
      </c>
      <c r="F22" s="54">
        <v>1</v>
      </c>
      <c r="G22">
        <v>0</v>
      </c>
      <c r="P22" s="30"/>
      <c r="Q22" s="30"/>
      <c r="R22" s="30"/>
    </row>
    <row r="23" spans="1:18" x14ac:dyDescent="0.25">
      <c r="A23" t="str">
        <f t="shared" si="0"/>
        <v>NetherlandsEarthquakeRESIDENTIAL</v>
      </c>
      <c r="B23" t="s">
        <v>47</v>
      </c>
      <c r="C23" t="s">
        <v>65</v>
      </c>
      <c r="D23" t="s">
        <v>152</v>
      </c>
      <c r="E23">
        <v>2.01849163640728E-2</v>
      </c>
      <c r="F23" s="54">
        <v>0.95934783467145013</v>
      </c>
      <c r="G23">
        <v>2.0467248964477072E-2</v>
      </c>
      <c r="P23" s="30"/>
      <c r="Q23" s="30"/>
      <c r="R23" s="30"/>
    </row>
    <row r="24" spans="1:18" x14ac:dyDescent="0.25">
      <c r="A24" t="str">
        <f t="shared" si="0"/>
        <v>NorwayEarthquakeRESIDENTIAL</v>
      </c>
      <c r="B24" t="s">
        <v>49</v>
      </c>
      <c r="C24" t="s">
        <v>65</v>
      </c>
      <c r="D24" t="s">
        <v>152</v>
      </c>
      <c r="E24">
        <v>1.6969879869759401E-3</v>
      </c>
      <c r="F24" s="54">
        <v>0.96605457922235805</v>
      </c>
      <c r="G24">
        <v>3.2248432790666012E-2</v>
      </c>
      <c r="P24" s="30"/>
      <c r="Q24" s="30"/>
      <c r="R24" s="30"/>
    </row>
    <row r="25" spans="1:18" x14ac:dyDescent="0.25">
      <c r="A25" t="str">
        <f t="shared" si="0"/>
        <v>PolandEarthquakeRESIDENTIAL</v>
      </c>
      <c r="B25" t="s">
        <v>51</v>
      </c>
      <c r="C25" t="s">
        <v>65</v>
      </c>
      <c r="D25" t="s">
        <v>152</v>
      </c>
      <c r="E25">
        <v>1.5213023337593901E-4</v>
      </c>
      <c r="F25" s="54">
        <v>0.9942056162997871</v>
      </c>
      <c r="G25">
        <v>5.642253466836963E-3</v>
      </c>
      <c r="P25" s="30"/>
      <c r="Q25" s="30"/>
      <c r="R25" s="30"/>
    </row>
    <row r="26" spans="1:18" x14ac:dyDescent="0.25">
      <c r="A26" t="str">
        <f t="shared" si="0"/>
        <v>PortugalEarthquakeRESIDENTIAL</v>
      </c>
      <c r="B26" t="s">
        <v>53</v>
      </c>
      <c r="C26" t="s">
        <v>65</v>
      </c>
      <c r="D26" t="s">
        <v>152</v>
      </c>
      <c r="E26">
        <v>3.05185895266008E-2</v>
      </c>
      <c r="F26" s="54">
        <v>0.95812254500126115</v>
      </c>
      <c r="G26">
        <v>1.135886547213805E-2</v>
      </c>
      <c r="P26" s="30"/>
      <c r="Q26" s="30"/>
      <c r="R26" s="30"/>
    </row>
    <row r="27" spans="1:18" x14ac:dyDescent="0.25">
      <c r="A27" t="str">
        <f t="shared" si="0"/>
        <v>RomaniaEarthquakeRESIDENTIAL</v>
      </c>
      <c r="B27" t="s">
        <v>55</v>
      </c>
      <c r="C27" t="s">
        <v>65</v>
      </c>
      <c r="D27" t="s">
        <v>152</v>
      </c>
      <c r="E27">
        <v>8.9373788104737006E-2</v>
      </c>
      <c r="F27" s="54">
        <v>0.82316067846459107</v>
      </c>
      <c r="G27">
        <v>8.7465533430671927E-2</v>
      </c>
      <c r="P27" s="30"/>
      <c r="Q27" s="30"/>
      <c r="R27" s="30"/>
    </row>
    <row r="28" spans="1:18" x14ac:dyDescent="0.25">
      <c r="A28" t="str">
        <f t="shared" si="0"/>
        <v>SlovakiaEarthquakeRESIDENTIAL</v>
      </c>
      <c r="B28" t="s">
        <v>57</v>
      </c>
      <c r="C28" t="s">
        <v>65</v>
      </c>
      <c r="D28" t="s">
        <v>152</v>
      </c>
      <c r="E28">
        <v>1.10268794778832E-3</v>
      </c>
      <c r="F28" s="54">
        <v>0.88885768634398266</v>
      </c>
      <c r="G28">
        <v>0.11003962570822902</v>
      </c>
      <c r="P28" s="30"/>
      <c r="Q28" s="30"/>
      <c r="R28" s="30"/>
    </row>
    <row r="29" spans="1:18" x14ac:dyDescent="0.25">
      <c r="A29" t="str">
        <f t="shared" si="0"/>
        <v>SloveniaEarthquakeRESIDENTIAL</v>
      </c>
      <c r="B29" t="s">
        <v>59</v>
      </c>
      <c r="C29" t="s">
        <v>65</v>
      </c>
      <c r="D29" t="s">
        <v>152</v>
      </c>
      <c r="E29">
        <v>1.08582116250953E-2</v>
      </c>
      <c r="F29" s="54">
        <v>0.9846459004542687</v>
      </c>
      <c r="G29">
        <v>4.4958879206360037E-3</v>
      </c>
      <c r="P29" s="30"/>
      <c r="Q29" s="30"/>
      <c r="R29" s="30"/>
    </row>
    <row r="30" spans="1:18" x14ac:dyDescent="0.25">
      <c r="A30" t="str">
        <f t="shared" si="0"/>
        <v>SpainEarthquakeRESIDENTIAL</v>
      </c>
      <c r="B30" t="s">
        <v>61</v>
      </c>
      <c r="C30" t="s">
        <v>65</v>
      </c>
      <c r="D30" t="s">
        <v>152</v>
      </c>
      <c r="E30">
        <v>0</v>
      </c>
      <c r="F30" s="54">
        <v>0.99927870155783305</v>
      </c>
      <c r="G30">
        <v>7.2129844216695105E-4</v>
      </c>
      <c r="P30" s="30"/>
      <c r="Q30" s="30"/>
      <c r="R30" s="30"/>
    </row>
    <row r="31" spans="1:18" x14ac:dyDescent="0.25">
      <c r="A31" t="str">
        <f t="shared" si="0"/>
        <v>SwedenEarthquakeRESIDENTIAL</v>
      </c>
      <c r="B31" t="s">
        <v>63</v>
      </c>
      <c r="C31" t="s">
        <v>65</v>
      </c>
      <c r="D31" t="s">
        <v>152</v>
      </c>
      <c r="E31">
        <v>1.1644496951392599E-5</v>
      </c>
      <c r="F31" s="54">
        <v>0.99997671100609664</v>
      </c>
      <c r="G31">
        <v>1.1644496951966102E-5</v>
      </c>
      <c r="P31" s="30"/>
      <c r="Q31" s="30"/>
      <c r="R31" s="30"/>
    </row>
    <row r="32" spans="1:18" x14ac:dyDescent="0.25">
      <c r="A32" t="str">
        <f t="shared" si="0"/>
        <v>AustriaEarthquakeCOMMERCIAL</v>
      </c>
      <c r="B32" t="s">
        <v>4</v>
      </c>
      <c r="C32" t="s">
        <v>65</v>
      </c>
      <c r="D32" t="s">
        <v>151</v>
      </c>
      <c r="E32">
        <v>3.3616697974096798E-3</v>
      </c>
      <c r="F32" s="54">
        <v>0.16426488213977233</v>
      </c>
      <c r="G32">
        <v>0.83237344806281799</v>
      </c>
      <c r="P32" s="30"/>
      <c r="Q32" s="30"/>
      <c r="R32" s="30"/>
    </row>
    <row r="33" spans="1:18" x14ac:dyDescent="0.25">
      <c r="A33" t="str">
        <f t="shared" si="0"/>
        <v>BelgiumEarthquakeCOMMERCIAL</v>
      </c>
      <c r="B33" t="s">
        <v>7</v>
      </c>
      <c r="C33" t="s">
        <v>65</v>
      </c>
      <c r="D33" t="s">
        <v>151</v>
      </c>
      <c r="E33">
        <v>1.91283960760242E-2</v>
      </c>
      <c r="F33" s="54">
        <v>0.98087160392397577</v>
      </c>
      <c r="G33">
        <v>3.4694469519536142E-17</v>
      </c>
      <c r="P33" s="30"/>
      <c r="Q33" s="30"/>
      <c r="R33" s="30"/>
    </row>
    <row r="34" spans="1:18" x14ac:dyDescent="0.25">
      <c r="A34" t="str">
        <f t="shared" si="0"/>
        <v>BulgariaEarthquakeCOMMERCIAL</v>
      </c>
      <c r="B34" t="s">
        <v>9</v>
      </c>
      <c r="C34" t="s">
        <v>65</v>
      </c>
      <c r="D34" t="s">
        <v>151</v>
      </c>
      <c r="E34">
        <v>8.5211295690200504E-3</v>
      </c>
      <c r="F34" s="54">
        <v>0.92647719532590489</v>
      </c>
      <c r="G34">
        <v>6.5001675105075055E-2</v>
      </c>
      <c r="P34" s="30"/>
      <c r="Q34" s="30"/>
      <c r="R34" s="30"/>
    </row>
    <row r="35" spans="1:18" x14ac:dyDescent="0.25">
      <c r="A35" t="str">
        <f t="shared" si="0"/>
        <v>CroatiaEarthquakeCOMMERCIAL</v>
      </c>
      <c r="B35" t="s">
        <v>11</v>
      </c>
      <c r="C35" t="s">
        <v>65</v>
      </c>
      <c r="D35" t="s">
        <v>151</v>
      </c>
      <c r="E35">
        <v>1.7836057184148699E-2</v>
      </c>
      <c r="F35" s="54">
        <v>0.89433659098878227</v>
      </c>
      <c r="G35">
        <v>8.7827351827069036E-2</v>
      </c>
      <c r="P35" s="30"/>
      <c r="Q35" s="30"/>
      <c r="R35" s="30"/>
    </row>
    <row r="36" spans="1:18" x14ac:dyDescent="0.25">
      <c r="A36" t="str">
        <f t="shared" si="0"/>
        <v>CyprusEarthquakeCOMMERCIAL</v>
      </c>
      <c r="B36" t="s">
        <v>13</v>
      </c>
      <c r="C36" t="s">
        <v>65</v>
      </c>
      <c r="D36" t="s">
        <v>151</v>
      </c>
      <c r="E36">
        <v>1.61069884668202E-2</v>
      </c>
      <c r="F36" s="54">
        <v>0.93037317314809875</v>
      </c>
      <c r="G36">
        <v>5.3519838385081051E-2</v>
      </c>
      <c r="P36" s="30"/>
      <c r="Q36" s="30"/>
      <c r="R36" s="30"/>
    </row>
    <row r="37" spans="1:18" x14ac:dyDescent="0.25">
      <c r="A37" t="str">
        <f t="shared" si="0"/>
        <v>Czech RepublicEarthquakeCOMMERCIAL</v>
      </c>
      <c r="B37" t="s">
        <v>15</v>
      </c>
      <c r="C37" t="s">
        <v>65</v>
      </c>
      <c r="D37" t="s">
        <v>151</v>
      </c>
      <c r="E37">
        <v>9.3546662961310203E-4</v>
      </c>
      <c r="F37" s="54">
        <v>0.2381857032208379</v>
      </c>
      <c r="G37">
        <v>0.76087883014954905</v>
      </c>
      <c r="P37" s="30"/>
      <c r="Q37" s="30"/>
      <c r="R37" s="30"/>
    </row>
    <row r="38" spans="1:18" x14ac:dyDescent="0.25">
      <c r="A38" t="str">
        <f t="shared" si="0"/>
        <v>DenmarkEarthquakeCOMMERCIAL</v>
      </c>
      <c r="B38" t="s">
        <v>17</v>
      </c>
      <c r="C38" t="s">
        <v>65</v>
      </c>
      <c r="D38" t="s">
        <v>151</v>
      </c>
      <c r="E38">
        <v>2.4225723526566101E-2</v>
      </c>
      <c r="F38" s="54">
        <v>0.67214503945935</v>
      </c>
      <c r="G38">
        <v>0.3036292370140839</v>
      </c>
      <c r="P38" s="30"/>
      <c r="Q38" s="30"/>
      <c r="R38" s="30"/>
    </row>
    <row r="39" spans="1:18" x14ac:dyDescent="0.25">
      <c r="A39" t="str">
        <f t="shared" si="0"/>
        <v>EstoniaEarthquakeCOMMERCIAL</v>
      </c>
      <c r="B39" t="s">
        <v>19</v>
      </c>
      <c r="C39" t="s">
        <v>65</v>
      </c>
      <c r="D39" t="s">
        <v>151</v>
      </c>
      <c r="E39">
        <v>3.6972227241741798E-3</v>
      </c>
      <c r="F39" s="54">
        <v>0.99509767011895989</v>
      </c>
      <c r="G39">
        <v>1.205107156865933E-3</v>
      </c>
      <c r="P39" s="30"/>
      <c r="Q39" s="30"/>
      <c r="R39" s="30"/>
    </row>
    <row r="40" spans="1:18" x14ac:dyDescent="0.25">
      <c r="A40" t="str">
        <f t="shared" si="0"/>
        <v>FinlandEarthquakeCOMMERCIAL</v>
      </c>
      <c r="B40" t="s">
        <v>21</v>
      </c>
      <c r="C40" t="s">
        <v>65</v>
      </c>
      <c r="D40" t="s">
        <v>151</v>
      </c>
      <c r="E40">
        <v>2.83475489154352E-2</v>
      </c>
      <c r="F40" s="54">
        <v>0.61143067636977477</v>
      </c>
      <c r="G40">
        <v>0.36022177471479</v>
      </c>
      <c r="P40" s="30"/>
      <c r="Q40" s="30"/>
      <c r="R40" s="30"/>
    </row>
    <row r="41" spans="1:18" x14ac:dyDescent="0.25">
      <c r="A41" t="str">
        <f t="shared" si="0"/>
        <v>FranceEarthquakeCOMMERCIAL</v>
      </c>
      <c r="B41" t="s">
        <v>23</v>
      </c>
      <c r="C41" t="s">
        <v>65</v>
      </c>
      <c r="D41" t="s">
        <v>151</v>
      </c>
      <c r="E41">
        <v>8.5217394139072908E-3</v>
      </c>
      <c r="F41" s="54">
        <v>0.89208649196122669</v>
      </c>
      <c r="G41">
        <v>9.9391768624866011E-2</v>
      </c>
      <c r="P41" s="30"/>
      <c r="Q41" s="30"/>
      <c r="R41" s="30"/>
    </row>
    <row r="42" spans="1:18" x14ac:dyDescent="0.25">
      <c r="A42" t="str">
        <f t="shared" si="0"/>
        <v>GermanyEarthquakeCOMMERCIAL</v>
      </c>
      <c r="B42" t="s">
        <v>25</v>
      </c>
      <c r="C42" t="s">
        <v>65</v>
      </c>
      <c r="D42" t="s">
        <v>151</v>
      </c>
      <c r="E42">
        <v>4.0741233773588497E-3</v>
      </c>
      <c r="F42" s="54">
        <v>0.65610270802554516</v>
      </c>
      <c r="G42">
        <v>0.33982316859709599</v>
      </c>
      <c r="P42" s="30"/>
      <c r="Q42" s="30"/>
      <c r="R42" s="30"/>
    </row>
    <row r="43" spans="1:18" x14ac:dyDescent="0.25">
      <c r="A43" t="str">
        <f t="shared" si="0"/>
        <v>GreeceEarthquakeCOMMERCIAL</v>
      </c>
      <c r="B43" t="s">
        <v>27</v>
      </c>
      <c r="C43" t="s">
        <v>65</v>
      </c>
      <c r="D43" t="s">
        <v>151</v>
      </c>
      <c r="E43">
        <v>7.8674218811930798E-3</v>
      </c>
      <c r="F43" s="54">
        <v>0.80042655195592893</v>
      </c>
      <c r="G43">
        <v>0.19170602616287799</v>
      </c>
      <c r="P43" s="30"/>
      <c r="Q43" s="30"/>
      <c r="R43" s="30"/>
    </row>
    <row r="44" spans="1:18" x14ac:dyDescent="0.25">
      <c r="A44" t="str">
        <f t="shared" si="0"/>
        <v>HungaryEarthquakeCOMMERCIAL</v>
      </c>
      <c r="B44" t="s">
        <v>29</v>
      </c>
      <c r="C44" t="s">
        <v>65</v>
      </c>
      <c r="D44" t="s">
        <v>151</v>
      </c>
      <c r="E44">
        <v>4.088639675342E-3</v>
      </c>
      <c r="F44" s="54">
        <v>0.74450785295277799</v>
      </c>
      <c r="G44">
        <v>0.25140350737188</v>
      </c>
      <c r="P44" s="30"/>
      <c r="Q44" s="30"/>
      <c r="R44" s="30"/>
    </row>
    <row r="45" spans="1:18" x14ac:dyDescent="0.25">
      <c r="A45" t="str">
        <f t="shared" si="0"/>
        <v>IcelandEarthquakeCOMMERCIAL</v>
      </c>
      <c r="B45" t="s">
        <v>31</v>
      </c>
      <c r="C45" t="s">
        <v>65</v>
      </c>
      <c r="D45" t="s">
        <v>151</v>
      </c>
      <c r="E45">
        <v>6.3361577695914301E-2</v>
      </c>
      <c r="F45" s="54">
        <v>0.91266816997053268</v>
      </c>
      <c r="G45">
        <v>2.3970252333553016E-2</v>
      </c>
      <c r="P45" s="30"/>
      <c r="Q45" s="30"/>
      <c r="R45" s="30"/>
    </row>
    <row r="46" spans="1:18" x14ac:dyDescent="0.25">
      <c r="A46" t="str">
        <f t="shared" si="0"/>
        <v>IrelandEarthquakeCOMMERCIAL</v>
      </c>
      <c r="B46" t="s">
        <v>33</v>
      </c>
      <c r="C46" t="s">
        <v>65</v>
      </c>
      <c r="D46" t="s">
        <v>151</v>
      </c>
      <c r="E46">
        <v>1.80315366503075E-2</v>
      </c>
      <c r="F46" s="54">
        <v>0.95235191580712442</v>
      </c>
      <c r="G46">
        <v>2.9616547542568084E-2</v>
      </c>
      <c r="P46" s="30"/>
      <c r="Q46" s="30"/>
      <c r="R46" s="30"/>
    </row>
    <row r="47" spans="1:18" x14ac:dyDescent="0.25">
      <c r="A47" t="str">
        <f t="shared" si="0"/>
        <v>ItalyEarthquakeCOMMERCIAL</v>
      </c>
      <c r="B47" t="s">
        <v>35</v>
      </c>
      <c r="C47" t="s">
        <v>65</v>
      </c>
      <c r="D47" t="s">
        <v>151</v>
      </c>
      <c r="E47">
        <v>1.60304565972142E-2</v>
      </c>
      <c r="F47" s="54">
        <v>0.3056804759309808</v>
      </c>
      <c r="G47">
        <v>0.67828906747180495</v>
      </c>
      <c r="P47" s="30"/>
      <c r="Q47" s="30"/>
      <c r="R47" s="30"/>
    </row>
    <row r="48" spans="1:18" x14ac:dyDescent="0.25">
      <c r="A48" t="str">
        <f t="shared" si="0"/>
        <v>LatviaEarthquakeCOMMERCIAL</v>
      </c>
      <c r="B48" t="s">
        <v>37</v>
      </c>
      <c r="C48" t="s">
        <v>65</v>
      </c>
      <c r="D48" t="s">
        <v>151</v>
      </c>
      <c r="E48">
        <v>6.1702336421882199E-3</v>
      </c>
      <c r="F48" s="54">
        <v>0.64788776840925077</v>
      </c>
      <c r="G48">
        <v>0.34594199794856101</v>
      </c>
      <c r="P48" s="30"/>
      <c r="Q48" s="30"/>
      <c r="R48" s="30"/>
    </row>
    <row r="49" spans="1:18" x14ac:dyDescent="0.25">
      <c r="A49" t="str">
        <f t="shared" si="0"/>
        <v>LithuaniaEarthquakeCOMMERCIAL</v>
      </c>
      <c r="B49" t="s">
        <v>41</v>
      </c>
      <c r="C49" t="s">
        <v>65</v>
      </c>
      <c r="D49" t="s">
        <v>151</v>
      </c>
      <c r="E49">
        <v>7.33352748551211E-3</v>
      </c>
      <c r="F49" s="54">
        <v>0.98223030628069297</v>
      </c>
      <c r="G49">
        <v>1.0436166233794925E-2</v>
      </c>
      <c r="P49" s="30"/>
      <c r="Q49" s="30"/>
      <c r="R49" s="30"/>
    </row>
    <row r="50" spans="1:18" x14ac:dyDescent="0.25">
      <c r="A50" t="str">
        <f t="shared" si="0"/>
        <v>LiechtensteinEarthquakeCOMMERCIAL</v>
      </c>
      <c r="B50" t="s">
        <v>39</v>
      </c>
      <c r="C50" t="s">
        <v>65</v>
      </c>
      <c r="D50" t="s">
        <v>151</v>
      </c>
      <c r="E50">
        <v>3.1186824548234101E-3</v>
      </c>
      <c r="F50" s="54">
        <v>0.81328595902284562</v>
      </c>
      <c r="G50">
        <v>0.18359535852233097</v>
      </c>
      <c r="P50" s="30"/>
      <c r="Q50" s="30"/>
      <c r="R50" s="30"/>
    </row>
    <row r="51" spans="1:18" x14ac:dyDescent="0.25">
      <c r="A51" t="str">
        <f t="shared" si="0"/>
        <v>LuxembourgEarthquakeCOMMERCIAL</v>
      </c>
      <c r="B51" t="s">
        <v>43</v>
      </c>
      <c r="C51" t="s">
        <v>65</v>
      </c>
      <c r="D51" t="s">
        <v>151</v>
      </c>
      <c r="E51">
        <v>2.3485147923566901E-3</v>
      </c>
      <c r="F51" s="54">
        <v>0.7115759919455773</v>
      </c>
      <c r="G51">
        <v>0.28607549326206599</v>
      </c>
      <c r="P51" s="30"/>
      <c r="Q51" s="30"/>
      <c r="R51" s="30"/>
    </row>
    <row r="52" spans="1:18" x14ac:dyDescent="0.25">
      <c r="A52" t="str">
        <f t="shared" si="0"/>
        <v>MaltaEarthquakeCOMMERCIAL</v>
      </c>
      <c r="B52" t="s">
        <v>45</v>
      </c>
      <c r="C52" t="s">
        <v>65</v>
      </c>
      <c r="D52" t="s">
        <v>151</v>
      </c>
      <c r="E52">
        <v>6.2107527320574005E-4</v>
      </c>
      <c r="F52" s="54">
        <v>0.9806684623500912</v>
      </c>
      <c r="G52">
        <v>1.8710462376703062E-2</v>
      </c>
      <c r="P52" s="30"/>
      <c r="Q52" s="30"/>
      <c r="R52" s="30"/>
    </row>
    <row r="53" spans="1:18" x14ac:dyDescent="0.25">
      <c r="A53" t="str">
        <f t="shared" si="0"/>
        <v>NetherlandsEarthquakeCOMMERCIAL</v>
      </c>
      <c r="B53" t="s">
        <v>47</v>
      </c>
      <c r="C53" t="s">
        <v>65</v>
      </c>
      <c r="D53" t="s">
        <v>151</v>
      </c>
      <c r="E53">
        <v>3.6429337096950697E-2</v>
      </c>
      <c r="F53" s="54">
        <v>0.5504193281691443</v>
      </c>
      <c r="G53">
        <v>0.41315133473390503</v>
      </c>
      <c r="P53" s="30"/>
      <c r="Q53" s="30"/>
      <c r="R53" s="30"/>
    </row>
    <row r="54" spans="1:18" x14ac:dyDescent="0.25">
      <c r="A54" t="str">
        <f t="shared" si="0"/>
        <v>NorwayEarthquakeCOMMERCIAL</v>
      </c>
      <c r="B54" t="s">
        <v>49</v>
      </c>
      <c r="C54" t="s">
        <v>65</v>
      </c>
      <c r="D54" t="s">
        <v>151</v>
      </c>
      <c r="E54">
        <v>1.9226137938761201E-3</v>
      </c>
      <c r="F54" s="54">
        <v>0.95013804571888982</v>
      </c>
      <c r="G54">
        <v>4.7939340487234056E-2</v>
      </c>
      <c r="P54" s="30"/>
      <c r="Q54" s="30"/>
      <c r="R54" s="30"/>
    </row>
    <row r="55" spans="1:18" x14ac:dyDescent="0.25">
      <c r="A55" t="str">
        <f t="shared" si="0"/>
        <v>PolandEarthquakeCOMMERCIAL</v>
      </c>
      <c r="B55" t="s">
        <v>51</v>
      </c>
      <c r="C55" t="s">
        <v>65</v>
      </c>
      <c r="D55" t="s">
        <v>151</v>
      </c>
      <c r="E55">
        <v>2.2601368455201498E-3</v>
      </c>
      <c r="F55" s="54">
        <v>0.90086198001007878</v>
      </c>
      <c r="G55">
        <v>9.6877883144401072E-2</v>
      </c>
      <c r="P55" s="30"/>
      <c r="Q55" s="30"/>
      <c r="R55" s="30"/>
    </row>
    <row r="56" spans="1:18" x14ac:dyDescent="0.25">
      <c r="A56" t="str">
        <f t="shared" si="0"/>
        <v>PortugalEarthquakeCOMMERCIAL</v>
      </c>
      <c r="B56" t="s">
        <v>53</v>
      </c>
      <c r="C56" t="s">
        <v>65</v>
      </c>
      <c r="D56" t="s">
        <v>151</v>
      </c>
      <c r="E56">
        <v>6.1391772449241801E-2</v>
      </c>
      <c r="F56" s="54">
        <v>0.85005086661782225</v>
      </c>
      <c r="G56">
        <v>8.8557360932935952E-2</v>
      </c>
      <c r="P56" s="30"/>
      <c r="Q56" s="30"/>
      <c r="R56" s="30"/>
    </row>
    <row r="57" spans="1:18" x14ac:dyDescent="0.25">
      <c r="A57" t="str">
        <f t="shared" si="0"/>
        <v>RomaniaEarthquakeCOMMERCIAL</v>
      </c>
      <c r="B57" t="s">
        <v>55</v>
      </c>
      <c r="C57" t="s">
        <v>65</v>
      </c>
      <c r="D57" t="s">
        <v>151</v>
      </c>
      <c r="E57">
        <v>1.33252871854211E-2</v>
      </c>
      <c r="F57" s="54">
        <v>0.7906120398220069</v>
      </c>
      <c r="G57">
        <v>0.19606267299257202</v>
      </c>
      <c r="P57" s="30"/>
      <c r="Q57" s="30"/>
      <c r="R57" s="30"/>
    </row>
    <row r="58" spans="1:18" x14ac:dyDescent="0.25">
      <c r="A58" t="str">
        <f t="shared" si="0"/>
        <v>SlovakiaEarthquakeCOMMERCIAL</v>
      </c>
      <c r="B58" t="s">
        <v>57</v>
      </c>
      <c r="C58" t="s">
        <v>65</v>
      </c>
      <c r="D58" t="s">
        <v>151</v>
      </c>
      <c r="E58">
        <v>4.6778580684688703E-3</v>
      </c>
      <c r="F58" s="54">
        <v>0.7822372052895521</v>
      </c>
      <c r="G58">
        <v>0.21308493664197903</v>
      </c>
      <c r="P58" s="30"/>
      <c r="Q58" s="30"/>
      <c r="R58" s="30"/>
    </row>
    <row r="59" spans="1:18" x14ac:dyDescent="0.25">
      <c r="A59" t="str">
        <f t="shared" si="0"/>
        <v>SloveniaEarthquakeCOMMERCIAL</v>
      </c>
      <c r="B59" t="s">
        <v>59</v>
      </c>
      <c r="C59" t="s">
        <v>65</v>
      </c>
      <c r="D59" t="s">
        <v>151</v>
      </c>
      <c r="E59">
        <v>1.47552338224144E-2</v>
      </c>
      <c r="F59" s="54">
        <v>0.90684704996355459</v>
      </c>
      <c r="G59">
        <v>7.8397716214031021E-2</v>
      </c>
      <c r="P59" s="30"/>
      <c r="Q59" s="30"/>
      <c r="R59" s="30"/>
    </row>
    <row r="60" spans="1:18" x14ac:dyDescent="0.25">
      <c r="A60" t="str">
        <f t="shared" si="0"/>
        <v>SpainEarthquakeCOMMERCIAL</v>
      </c>
      <c r="B60" t="s">
        <v>61</v>
      </c>
      <c r="C60" t="s">
        <v>65</v>
      </c>
      <c r="D60" t="s">
        <v>151</v>
      </c>
      <c r="E60">
        <v>7.0000000000000007E-2</v>
      </c>
      <c r="F60" s="54">
        <v>0.81346068460882393</v>
      </c>
      <c r="G60">
        <v>0.11653931539117607</v>
      </c>
      <c r="P60" s="30"/>
      <c r="Q60" s="30"/>
      <c r="R60" s="30"/>
    </row>
    <row r="61" spans="1:18" x14ac:dyDescent="0.25">
      <c r="A61" t="str">
        <f t="shared" si="0"/>
        <v>SwedenEarthquakeCOMMERCIAL</v>
      </c>
      <c r="B61" t="s">
        <v>63</v>
      </c>
      <c r="C61" t="s">
        <v>65</v>
      </c>
      <c r="D61" t="s">
        <v>151</v>
      </c>
      <c r="E61">
        <v>6.1526212685951299E-2</v>
      </c>
      <c r="F61" s="54">
        <v>0.56243371781111573</v>
      </c>
      <c r="G61">
        <v>0.37604006950293295</v>
      </c>
      <c r="P61" s="30"/>
      <c r="Q61" s="30"/>
      <c r="R61" s="30"/>
    </row>
    <row r="62" spans="1:18" x14ac:dyDescent="0.25">
      <c r="A62" t="str">
        <f t="shared" si="0"/>
        <v>AustriaFlood*RESIDENTIAL</v>
      </c>
      <c r="B62" t="s">
        <v>4</v>
      </c>
      <c r="C62" t="s">
        <v>176</v>
      </c>
      <c r="D62" t="s">
        <v>152</v>
      </c>
      <c r="E62">
        <v>3.41269791311069E-5</v>
      </c>
      <c r="F62" s="54">
        <v>3.4367843472084297E-2</v>
      </c>
      <c r="G62">
        <v>0.9655980295487846</v>
      </c>
      <c r="P62" s="30"/>
      <c r="Q62" s="30"/>
      <c r="R62" s="30"/>
    </row>
    <row r="63" spans="1:18" x14ac:dyDescent="0.25">
      <c r="A63" t="str">
        <f t="shared" si="0"/>
        <v>BelgiumFlood*RESIDENTIAL</v>
      </c>
      <c r="B63" t="s">
        <v>7</v>
      </c>
      <c r="C63" t="s">
        <v>176</v>
      </c>
      <c r="D63" t="s">
        <v>152</v>
      </c>
      <c r="E63">
        <v>1.07162225507744E-3</v>
      </c>
      <c r="F63" s="54">
        <v>0.9989283777449226</v>
      </c>
      <c r="G63">
        <v>-4.2067044292437572E-17</v>
      </c>
      <c r="P63" s="30"/>
      <c r="Q63" s="30"/>
      <c r="R63" s="30"/>
    </row>
    <row r="64" spans="1:18" x14ac:dyDescent="0.25">
      <c r="A64" t="str">
        <f t="shared" si="0"/>
        <v>BulgariaFlood*RESIDENTIAL</v>
      </c>
      <c r="B64" t="s">
        <v>9</v>
      </c>
      <c r="C64" t="s">
        <v>176</v>
      </c>
      <c r="D64" t="s">
        <v>152</v>
      </c>
      <c r="E64">
        <v>1.2072820832551699E-2</v>
      </c>
      <c r="F64" s="54">
        <v>0.90609060700428934</v>
      </c>
      <c r="G64">
        <v>8.1836572163158955E-2</v>
      </c>
      <c r="P64" s="30"/>
      <c r="Q64" s="30"/>
      <c r="R64" s="30"/>
    </row>
    <row r="65" spans="1:18" x14ac:dyDescent="0.25">
      <c r="A65" t="str">
        <f t="shared" si="0"/>
        <v>CroatiaFlood*RESIDENTIAL</v>
      </c>
      <c r="B65" t="s">
        <v>11</v>
      </c>
      <c r="C65" t="s">
        <v>176</v>
      </c>
      <c r="D65" t="s">
        <v>152</v>
      </c>
      <c r="E65">
        <v>5.8110908022266305E-4</v>
      </c>
      <c r="F65" s="54">
        <v>0.28869151316490232</v>
      </c>
      <c r="G65">
        <v>0.71072737775487493</v>
      </c>
      <c r="P65" s="30"/>
      <c r="Q65" s="30"/>
      <c r="R65" s="30"/>
    </row>
    <row r="66" spans="1:18" x14ac:dyDescent="0.25">
      <c r="A66" t="str">
        <f t="shared" si="0"/>
        <v>CyprusFlood*RESIDENTIAL</v>
      </c>
      <c r="B66" t="s">
        <v>13</v>
      </c>
      <c r="C66" t="s">
        <v>176</v>
      </c>
      <c r="D66" t="s">
        <v>152</v>
      </c>
      <c r="E66">
        <v>0.03</v>
      </c>
      <c r="F66" s="54">
        <v>0.97</v>
      </c>
      <c r="G66">
        <v>2.7755575615628914E-17</v>
      </c>
      <c r="P66" s="30"/>
      <c r="Q66" s="30"/>
      <c r="R66" s="30"/>
    </row>
    <row r="67" spans="1:18" x14ac:dyDescent="0.25">
      <c r="A67" t="str">
        <f t="shared" ref="A67:A130" si="1">CONCATENATE(B67,C67,D67)</f>
        <v>Czech RepublicFlood*RESIDENTIAL</v>
      </c>
      <c r="B67" t="s">
        <v>15</v>
      </c>
      <c r="C67" t="s">
        <v>176</v>
      </c>
      <c r="D67" t="s">
        <v>152</v>
      </c>
      <c r="E67">
        <v>1.0706229485413299E-3</v>
      </c>
      <c r="F67" s="54">
        <v>0.92730840484990973</v>
      </c>
      <c r="G67">
        <v>7.1620972201548935E-2</v>
      </c>
      <c r="P67" s="30"/>
      <c r="Q67" s="30"/>
      <c r="R67" s="30"/>
    </row>
    <row r="68" spans="1:18" x14ac:dyDescent="0.25">
      <c r="A68" t="str">
        <f t="shared" si="1"/>
        <v>DenmarkFlood*RESIDENTIAL</v>
      </c>
      <c r="B68" t="s">
        <v>17</v>
      </c>
      <c r="C68" t="s">
        <v>176</v>
      </c>
      <c r="D68" t="s">
        <v>152</v>
      </c>
      <c r="E68">
        <v>1.2980924137833999E-3</v>
      </c>
      <c r="F68" s="54">
        <v>0.99620435745843061</v>
      </c>
      <c r="G68">
        <v>2.4975501277859887E-3</v>
      </c>
      <c r="P68" s="30"/>
      <c r="Q68" s="30"/>
      <c r="R68" s="30"/>
    </row>
    <row r="69" spans="1:18" x14ac:dyDescent="0.25">
      <c r="A69" t="str">
        <f t="shared" si="1"/>
        <v>EstoniaFlood*RESIDENTIAL</v>
      </c>
      <c r="B69" t="s">
        <v>19</v>
      </c>
      <c r="C69" t="s">
        <v>176</v>
      </c>
      <c r="D69" t="s">
        <v>152</v>
      </c>
      <c r="E69">
        <v>3.48842836291814E-3</v>
      </c>
      <c r="F69" s="54">
        <v>0.99650636195356079</v>
      </c>
      <c r="G69">
        <v>5.2096835210669462E-6</v>
      </c>
      <c r="P69" s="30"/>
      <c r="Q69" s="30"/>
      <c r="R69" s="30"/>
    </row>
    <row r="70" spans="1:18" x14ac:dyDescent="0.25">
      <c r="A70" t="str">
        <f t="shared" si="1"/>
        <v>FinlandFlood*RESIDENTIAL</v>
      </c>
      <c r="B70" t="s">
        <v>21</v>
      </c>
      <c r="C70" t="s">
        <v>176</v>
      </c>
      <c r="D70" t="s">
        <v>152</v>
      </c>
      <c r="E70">
        <v>1.3591375104029799E-3</v>
      </c>
      <c r="F70" s="54">
        <v>0.99864083427152606</v>
      </c>
      <c r="G70">
        <v>2.8218070963420896E-8</v>
      </c>
      <c r="P70" s="30"/>
      <c r="Q70" s="30"/>
      <c r="R70" s="30"/>
    </row>
    <row r="71" spans="1:18" x14ac:dyDescent="0.25">
      <c r="A71" t="str">
        <f t="shared" si="1"/>
        <v>FranceFlood*RESIDENTIAL</v>
      </c>
      <c r="B71" t="s">
        <v>23</v>
      </c>
      <c r="C71" t="s">
        <v>176</v>
      </c>
      <c r="D71" t="s">
        <v>152</v>
      </c>
      <c r="E71">
        <v>3.8773711977545902E-3</v>
      </c>
      <c r="F71" s="54">
        <v>0.98036577195842545</v>
      </c>
      <c r="G71">
        <v>1.5756856843819961E-2</v>
      </c>
      <c r="P71" s="30"/>
      <c r="Q71" s="30"/>
      <c r="R71" s="30"/>
    </row>
    <row r="72" spans="1:18" x14ac:dyDescent="0.25">
      <c r="A72" t="str">
        <f t="shared" si="1"/>
        <v>GermanyFlood*RESIDENTIAL</v>
      </c>
      <c r="B72" t="s">
        <v>25</v>
      </c>
      <c r="C72" t="s">
        <v>176</v>
      </c>
      <c r="D72" t="s">
        <v>152</v>
      </c>
      <c r="E72">
        <v>5.3998596964323895E-4</v>
      </c>
      <c r="F72" s="54">
        <v>0.95019404567719279</v>
      </c>
      <c r="G72">
        <v>4.9265968353163971E-2</v>
      </c>
      <c r="P72" s="30"/>
      <c r="Q72" s="30"/>
      <c r="R72" s="30"/>
    </row>
    <row r="73" spans="1:18" x14ac:dyDescent="0.25">
      <c r="A73" t="str">
        <f t="shared" si="1"/>
        <v>GreeceFlood*RESIDENTIAL</v>
      </c>
      <c r="B73" t="s">
        <v>27</v>
      </c>
      <c r="C73" t="s">
        <v>176</v>
      </c>
      <c r="D73" t="s">
        <v>152</v>
      </c>
      <c r="E73">
        <v>0</v>
      </c>
      <c r="F73" s="54">
        <v>0.97778563485008896</v>
      </c>
      <c r="G73">
        <v>2.2214365149911042E-2</v>
      </c>
      <c r="P73" s="30"/>
      <c r="Q73" s="30"/>
      <c r="R73" s="30"/>
    </row>
    <row r="74" spans="1:18" x14ac:dyDescent="0.25">
      <c r="A74" t="str">
        <f t="shared" si="1"/>
        <v>HungaryFlood*RESIDENTIAL</v>
      </c>
      <c r="B74" t="s">
        <v>29</v>
      </c>
      <c r="C74" t="s">
        <v>176</v>
      </c>
      <c r="D74" t="s">
        <v>152</v>
      </c>
      <c r="E74">
        <v>2.9362935688648798E-4</v>
      </c>
      <c r="F74" s="54">
        <v>0.99956583696383949</v>
      </c>
      <c r="G74">
        <v>1.4053367927401847E-4</v>
      </c>
      <c r="P74" s="30"/>
      <c r="Q74" s="30"/>
      <c r="R74" s="30"/>
    </row>
    <row r="75" spans="1:18" x14ac:dyDescent="0.25">
      <c r="A75" t="str">
        <f t="shared" si="1"/>
        <v>IcelandFlood*RESIDENTIAL</v>
      </c>
      <c r="B75" t="s">
        <v>31</v>
      </c>
      <c r="C75" t="s">
        <v>176</v>
      </c>
      <c r="D75" t="s">
        <v>152</v>
      </c>
      <c r="E75">
        <v>0</v>
      </c>
      <c r="F75" s="54">
        <v>0</v>
      </c>
      <c r="G75">
        <v>0</v>
      </c>
      <c r="P75" s="30"/>
      <c r="Q75" s="30"/>
      <c r="R75" s="30"/>
    </row>
    <row r="76" spans="1:18" x14ac:dyDescent="0.25">
      <c r="A76" t="str">
        <f t="shared" si="1"/>
        <v>IrelandFlood*RESIDENTIAL</v>
      </c>
      <c r="B76" t="s">
        <v>33</v>
      </c>
      <c r="C76" t="s">
        <v>176</v>
      </c>
      <c r="D76" t="s">
        <v>152</v>
      </c>
      <c r="E76">
        <v>5.3935259523789597E-4</v>
      </c>
      <c r="F76" s="54">
        <v>0.99888554049004219</v>
      </c>
      <c r="G76">
        <v>5.7510691471991432E-4</v>
      </c>
      <c r="P76" s="30"/>
      <c r="Q76" s="30"/>
      <c r="R76" s="30"/>
    </row>
    <row r="77" spans="1:18" x14ac:dyDescent="0.25">
      <c r="A77" t="str">
        <f t="shared" si="1"/>
        <v>ItalyFlood*RESIDENTIAL</v>
      </c>
      <c r="B77" t="s">
        <v>35</v>
      </c>
      <c r="C77" t="s">
        <v>176</v>
      </c>
      <c r="D77" t="s">
        <v>152</v>
      </c>
      <c r="E77">
        <v>3.10636396865678E-2</v>
      </c>
      <c r="F77" s="54">
        <v>0.36402210673607421</v>
      </c>
      <c r="G77">
        <v>0.60491425357735795</v>
      </c>
      <c r="P77" s="30"/>
      <c r="Q77" s="30"/>
      <c r="R77" s="30"/>
    </row>
    <row r="78" spans="1:18" x14ac:dyDescent="0.25">
      <c r="A78" t="str">
        <f t="shared" si="1"/>
        <v>LatviaFlood*RESIDENTIAL</v>
      </c>
      <c r="B78" t="s">
        <v>37</v>
      </c>
      <c r="C78" t="s">
        <v>176</v>
      </c>
      <c r="D78" t="s">
        <v>152</v>
      </c>
      <c r="E78">
        <v>2.4836277243378002E-3</v>
      </c>
      <c r="F78" s="54">
        <v>0.97364917082830327</v>
      </c>
      <c r="G78">
        <v>2.3867201447358932E-2</v>
      </c>
      <c r="P78" s="30"/>
      <c r="Q78" s="30"/>
      <c r="R78" s="30"/>
    </row>
    <row r="79" spans="1:18" x14ac:dyDescent="0.25">
      <c r="A79" t="str">
        <f t="shared" si="1"/>
        <v>LithuaniaFlood*RESIDENTIAL</v>
      </c>
      <c r="B79" t="s">
        <v>41</v>
      </c>
      <c r="C79" t="s">
        <v>176</v>
      </c>
      <c r="D79" t="s">
        <v>152</v>
      </c>
      <c r="E79">
        <v>1.3917077678131399E-3</v>
      </c>
      <c r="F79" s="54">
        <v>0.99844355058639689</v>
      </c>
      <c r="G79">
        <v>1.6474164578997156E-4</v>
      </c>
      <c r="P79" s="30"/>
      <c r="Q79" s="30"/>
      <c r="R79" s="30"/>
    </row>
    <row r="80" spans="1:18" x14ac:dyDescent="0.25">
      <c r="A80" t="str">
        <f t="shared" si="1"/>
        <v>LiechtensteinFlood*RESIDENTIAL</v>
      </c>
      <c r="B80" t="s">
        <v>39</v>
      </c>
      <c r="C80" t="s">
        <v>176</v>
      </c>
      <c r="D80" t="s">
        <v>152</v>
      </c>
      <c r="E80">
        <v>0</v>
      </c>
      <c r="F80" s="54">
        <v>0.99682553501603999</v>
      </c>
      <c r="G80">
        <v>3.1744649839600125E-3</v>
      </c>
      <c r="P80" s="30"/>
      <c r="Q80" s="30"/>
      <c r="R80" s="30"/>
    </row>
    <row r="81" spans="1:18" x14ac:dyDescent="0.25">
      <c r="A81" t="str">
        <f t="shared" si="1"/>
        <v>LuxembourgFlood*RESIDENTIAL</v>
      </c>
      <c r="B81" t="s">
        <v>43</v>
      </c>
      <c r="C81" t="s">
        <v>176</v>
      </c>
      <c r="D81" t="s">
        <v>152</v>
      </c>
      <c r="E81">
        <v>1.11333041659884E-4</v>
      </c>
      <c r="F81" s="54">
        <v>0.63988866695834012</v>
      </c>
      <c r="G81">
        <v>0.36</v>
      </c>
      <c r="P81" s="30"/>
      <c r="Q81" s="30"/>
      <c r="R81" s="30"/>
    </row>
    <row r="82" spans="1:18" x14ac:dyDescent="0.25">
      <c r="A82" t="str">
        <f t="shared" si="1"/>
        <v>MaltaFlood*RESIDENTIAL</v>
      </c>
      <c r="B82" t="s">
        <v>45</v>
      </c>
      <c r="C82" t="s">
        <v>176</v>
      </c>
      <c r="D82" t="s">
        <v>152</v>
      </c>
      <c r="E82">
        <v>0</v>
      </c>
      <c r="F82" s="54">
        <v>0</v>
      </c>
      <c r="G82">
        <v>0</v>
      </c>
      <c r="P82" s="30"/>
      <c r="Q82" s="30"/>
      <c r="R82" s="30"/>
    </row>
    <row r="83" spans="1:18" x14ac:dyDescent="0.25">
      <c r="A83" t="str">
        <f t="shared" si="1"/>
        <v>NetherlandsFlood*RESIDENTIAL</v>
      </c>
      <c r="B83" t="s">
        <v>47</v>
      </c>
      <c r="C83" t="s">
        <v>176</v>
      </c>
      <c r="D83" t="s">
        <v>152</v>
      </c>
      <c r="E83">
        <v>2.01977771307763E-2</v>
      </c>
      <c r="F83" s="54">
        <v>0.95928554382459874</v>
      </c>
      <c r="G83">
        <v>2.0516679044624959E-2</v>
      </c>
      <c r="P83" s="30"/>
      <c r="Q83" s="30"/>
      <c r="R83" s="30"/>
    </row>
    <row r="84" spans="1:18" x14ac:dyDescent="0.25">
      <c r="A84" t="str">
        <f t="shared" si="1"/>
        <v>NorwayFlood*RESIDENTIAL</v>
      </c>
      <c r="B84" t="s">
        <v>49</v>
      </c>
      <c r="C84" t="s">
        <v>176</v>
      </c>
      <c r="D84" t="s">
        <v>152</v>
      </c>
      <c r="E84">
        <v>1.71639045718835E-3</v>
      </c>
      <c r="F84" s="54">
        <v>0.96280286193948073</v>
      </c>
      <c r="G84">
        <v>3.5480747603330927E-2</v>
      </c>
      <c r="P84" s="30"/>
      <c r="Q84" s="30"/>
      <c r="R84" s="30"/>
    </row>
    <row r="85" spans="1:18" x14ac:dyDescent="0.25">
      <c r="A85" t="str">
        <f t="shared" si="1"/>
        <v>PolandFlood*RESIDENTIAL</v>
      </c>
      <c r="B85" t="s">
        <v>51</v>
      </c>
      <c r="C85" t="s">
        <v>176</v>
      </c>
      <c r="D85" t="s">
        <v>152</v>
      </c>
      <c r="E85">
        <v>2.1844070953749099E-4</v>
      </c>
      <c r="F85" s="54">
        <v>0.98589770001165455</v>
      </c>
      <c r="G85">
        <v>1.3883859278807954E-2</v>
      </c>
      <c r="P85" s="30"/>
      <c r="Q85" s="30"/>
      <c r="R85" s="30"/>
    </row>
    <row r="86" spans="1:18" x14ac:dyDescent="0.25">
      <c r="A86" t="str">
        <f t="shared" si="1"/>
        <v>PortugalFlood*RESIDENTIAL</v>
      </c>
      <c r="B86" t="s">
        <v>53</v>
      </c>
      <c r="C86" t="s">
        <v>176</v>
      </c>
      <c r="D86" t="s">
        <v>152</v>
      </c>
      <c r="E86">
        <v>1.15110948202757E-3</v>
      </c>
      <c r="F86" s="54">
        <v>0.99112207414245945</v>
      </c>
      <c r="G86">
        <v>7.7268163755129775E-3</v>
      </c>
      <c r="P86" s="30"/>
      <c r="Q86" s="30"/>
      <c r="R86" s="30"/>
    </row>
    <row r="87" spans="1:18" x14ac:dyDescent="0.25">
      <c r="A87" t="str">
        <f t="shared" si="1"/>
        <v>RomaniaFlood*RESIDENTIAL</v>
      </c>
      <c r="B87" t="s">
        <v>55</v>
      </c>
      <c r="C87" t="s">
        <v>176</v>
      </c>
      <c r="D87" t="s">
        <v>152</v>
      </c>
      <c r="E87">
        <v>1.8914345411125601E-2</v>
      </c>
      <c r="F87" s="54">
        <v>0.86563942935291838</v>
      </c>
      <c r="G87">
        <v>0.11544622523595602</v>
      </c>
      <c r="P87" s="30"/>
      <c r="Q87" s="30"/>
      <c r="R87" s="30"/>
    </row>
    <row r="88" spans="1:18" x14ac:dyDescent="0.25">
      <c r="A88" t="str">
        <f t="shared" si="1"/>
        <v>SlovakiaFlood*RESIDENTIAL</v>
      </c>
      <c r="B88" t="s">
        <v>57</v>
      </c>
      <c r="C88" t="s">
        <v>176</v>
      </c>
      <c r="D88" t="s">
        <v>152</v>
      </c>
      <c r="E88">
        <v>9.12147942561633E-4</v>
      </c>
      <c r="F88" s="54">
        <v>0.88882438707153733</v>
      </c>
      <c r="G88">
        <v>0.11026346498590105</v>
      </c>
      <c r="P88" s="30"/>
      <c r="Q88" s="30"/>
      <c r="R88" s="30"/>
    </row>
    <row r="89" spans="1:18" x14ac:dyDescent="0.25">
      <c r="A89" t="str">
        <f t="shared" si="1"/>
        <v>SloveniaFlood*RESIDENTIAL</v>
      </c>
      <c r="B89" t="s">
        <v>59</v>
      </c>
      <c r="C89" t="s">
        <v>176</v>
      </c>
      <c r="D89" t="s">
        <v>152</v>
      </c>
      <c r="E89">
        <v>7.5028893732107004E-6</v>
      </c>
      <c r="F89" s="54">
        <v>0.52866054601649781</v>
      </c>
      <c r="G89">
        <v>0.47133195109412895</v>
      </c>
      <c r="P89" s="30"/>
      <c r="Q89" s="30"/>
      <c r="R89" s="30"/>
    </row>
    <row r="90" spans="1:18" x14ac:dyDescent="0.25">
      <c r="A90" t="str">
        <f t="shared" si="1"/>
        <v>SpainFlood*RESIDENTIAL</v>
      </c>
      <c r="B90" t="s">
        <v>61</v>
      </c>
      <c r="C90" t="s">
        <v>176</v>
      </c>
      <c r="D90" t="s">
        <v>152</v>
      </c>
      <c r="E90">
        <v>0</v>
      </c>
      <c r="F90" s="54">
        <v>0.99927870024373999</v>
      </c>
      <c r="G90">
        <v>7.2129975626000764E-4</v>
      </c>
      <c r="P90" s="30"/>
      <c r="Q90" s="30"/>
      <c r="R90" s="30"/>
    </row>
    <row r="91" spans="1:18" x14ac:dyDescent="0.25">
      <c r="A91" t="str">
        <f t="shared" si="1"/>
        <v>SwedenFlood*RESIDENTIAL</v>
      </c>
      <c r="B91" t="s">
        <v>63</v>
      </c>
      <c r="C91" t="s">
        <v>176</v>
      </c>
      <c r="D91" t="s">
        <v>152</v>
      </c>
      <c r="E91">
        <v>1.1644496951392599E-5</v>
      </c>
      <c r="F91" s="54">
        <v>0.99997671100609664</v>
      </c>
      <c r="G91">
        <v>1.1644496951966102E-5</v>
      </c>
      <c r="P91" s="30"/>
      <c r="Q91" s="30"/>
      <c r="R91" s="30"/>
    </row>
    <row r="92" spans="1:18" x14ac:dyDescent="0.25">
      <c r="A92" t="str">
        <f t="shared" si="1"/>
        <v>AustriaFlood*COMMERCIAL</v>
      </c>
      <c r="B92" t="s">
        <v>4</v>
      </c>
      <c r="C92" t="s">
        <v>176</v>
      </c>
      <c r="D92" t="s">
        <v>151</v>
      </c>
      <c r="E92">
        <v>2.3735130014383501E-3</v>
      </c>
      <c r="F92" s="54">
        <v>0.13044269312934464</v>
      </c>
      <c r="G92">
        <v>0.86718379386921696</v>
      </c>
      <c r="P92" s="30"/>
      <c r="Q92" s="30"/>
      <c r="R92" s="30"/>
    </row>
    <row r="93" spans="1:18" x14ac:dyDescent="0.25">
      <c r="A93" t="str">
        <f t="shared" si="1"/>
        <v>BelgiumFlood*COMMERCIAL</v>
      </c>
      <c r="B93" t="s">
        <v>7</v>
      </c>
      <c r="C93" t="s">
        <v>176</v>
      </c>
      <c r="D93" t="s">
        <v>151</v>
      </c>
      <c r="E93">
        <v>1.8803578462643099E-2</v>
      </c>
      <c r="F93" s="54">
        <v>0.98119642153735687</v>
      </c>
      <c r="G93">
        <v>3.4694469519536142E-17</v>
      </c>
      <c r="P93" s="30"/>
      <c r="Q93" s="30"/>
      <c r="R93" s="30"/>
    </row>
    <row r="94" spans="1:18" x14ac:dyDescent="0.25">
      <c r="A94" t="str">
        <f t="shared" si="1"/>
        <v>BulgariaFlood*COMMERCIAL</v>
      </c>
      <c r="B94" t="s">
        <v>9</v>
      </c>
      <c r="C94" t="s">
        <v>176</v>
      </c>
      <c r="D94" t="s">
        <v>151</v>
      </c>
      <c r="E94">
        <v>7.1521117065647902E-3</v>
      </c>
      <c r="F94" s="54">
        <v>0.93799326599257415</v>
      </c>
      <c r="G94">
        <v>5.4854622300861057E-2</v>
      </c>
      <c r="P94" s="30"/>
      <c r="Q94" s="30"/>
      <c r="R94" s="30"/>
    </row>
    <row r="95" spans="1:18" x14ac:dyDescent="0.25">
      <c r="A95" t="str">
        <f t="shared" si="1"/>
        <v>CroatiaFlood*COMMERCIAL</v>
      </c>
      <c r="B95" t="s">
        <v>11</v>
      </c>
      <c r="C95" t="s">
        <v>176</v>
      </c>
      <c r="D95" t="s">
        <v>151</v>
      </c>
      <c r="E95">
        <v>1.67689962854283E-2</v>
      </c>
      <c r="F95" s="54">
        <v>0.82386716266436977</v>
      </c>
      <c r="G95">
        <v>0.15936384105020193</v>
      </c>
      <c r="P95" s="30"/>
      <c r="Q95" s="30"/>
      <c r="R95" s="30"/>
    </row>
    <row r="96" spans="1:18" x14ac:dyDescent="0.25">
      <c r="A96" t="str">
        <f t="shared" si="1"/>
        <v>CyprusFlood*COMMERCIAL</v>
      </c>
      <c r="B96" t="s">
        <v>13</v>
      </c>
      <c r="C96" t="s">
        <v>176</v>
      </c>
      <c r="D96" t="s">
        <v>151</v>
      </c>
      <c r="E96">
        <v>0.03</v>
      </c>
      <c r="F96" s="54">
        <v>0.94</v>
      </c>
      <c r="G96">
        <v>3.0000000000000054E-2</v>
      </c>
      <c r="P96" s="30"/>
      <c r="Q96" s="30"/>
      <c r="R96" s="30"/>
    </row>
    <row r="97" spans="1:18" x14ac:dyDescent="0.25">
      <c r="A97" t="str">
        <f t="shared" si="1"/>
        <v>Czech RepublicFlood*COMMERCIAL</v>
      </c>
      <c r="B97" t="s">
        <v>15</v>
      </c>
      <c r="C97" t="s">
        <v>176</v>
      </c>
      <c r="D97" t="s">
        <v>151</v>
      </c>
      <c r="E97">
        <v>6.7072217037808697E-4</v>
      </c>
      <c r="F97" s="54">
        <v>0.12480600804730591</v>
      </c>
      <c r="G97">
        <v>0.87452326978231598</v>
      </c>
      <c r="P97" s="30"/>
      <c r="Q97" s="30"/>
      <c r="R97" s="30"/>
    </row>
    <row r="98" spans="1:18" x14ac:dyDescent="0.25">
      <c r="A98" t="str">
        <f t="shared" si="1"/>
        <v>DenmarkFlood*COMMERCIAL</v>
      </c>
      <c r="B98" t="s">
        <v>17</v>
      </c>
      <c r="C98" t="s">
        <v>176</v>
      </c>
      <c r="D98" t="s">
        <v>151</v>
      </c>
      <c r="E98">
        <v>1.2488223547450101E-2</v>
      </c>
      <c r="F98" s="54">
        <v>0.98751177645254995</v>
      </c>
      <c r="G98">
        <v>-5.0306980803327406E-17</v>
      </c>
      <c r="P98" s="30"/>
      <c r="Q98" s="30"/>
      <c r="R98" s="30"/>
    </row>
    <row r="99" spans="1:18" x14ac:dyDescent="0.25">
      <c r="A99" t="str">
        <f t="shared" si="1"/>
        <v>EstoniaFlood*COMMERCIAL</v>
      </c>
      <c r="B99" t="s">
        <v>19</v>
      </c>
      <c r="C99" t="s">
        <v>176</v>
      </c>
      <c r="D99" t="s">
        <v>151</v>
      </c>
      <c r="E99">
        <v>6.1765781416551098E-3</v>
      </c>
      <c r="F99" s="54">
        <v>0.99137256886850789</v>
      </c>
      <c r="G99">
        <v>2.4508529898370039E-3</v>
      </c>
      <c r="P99" s="30"/>
      <c r="Q99" s="30"/>
      <c r="R99" s="30"/>
    </row>
    <row r="100" spans="1:18" x14ac:dyDescent="0.25">
      <c r="A100" t="str">
        <f t="shared" si="1"/>
        <v>FinlandFlood*COMMERCIAL</v>
      </c>
      <c r="B100" t="s">
        <v>21</v>
      </c>
      <c r="C100" t="s">
        <v>176</v>
      </c>
      <c r="D100" t="s">
        <v>151</v>
      </c>
      <c r="E100">
        <v>2.8218559916037202E-2</v>
      </c>
      <c r="F100" s="54">
        <v>0.62108628333344484</v>
      </c>
      <c r="G100">
        <v>0.35069515675051793</v>
      </c>
      <c r="P100" s="30"/>
      <c r="Q100" s="30"/>
      <c r="R100" s="30"/>
    </row>
    <row r="101" spans="1:18" x14ac:dyDescent="0.25">
      <c r="A101" t="str">
        <f t="shared" si="1"/>
        <v>FranceFlood*COMMERCIAL</v>
      </c>
      <c r="B101" t="s">
        <v>23</v>
      </c>
      <c r="C101" t="s">
        <v>176</v>
      </c>
      <c r="D101" t="s">
        <v>151</v>
      </c>
      <c r="E101">
        <v>8.5313960417754599E-3</v>
      </c>
      <c r="F101" s="54">
        <v>0.89268974132032053</v>
      </c>
      <c r="G101">
        <v>9.8778862637904016E-2</v>
      </c>
      <c r="P101" s="30"/>
      <c r="Q101" s="30"/>
      <c r="R101" s="30"/>
    </row>
    <row r="102" spans="1:18" x14ac:dyDescent="0.25">
      <c r="A102" t="str">
        <f t="shared" si="1"/>
        <v>GermanyFlood*COMMERCIAL</v>
      </c>
      <c r="B102" t="s">
        <v>25</v>
      </c>
      <c r="C102" t="s">
        <v>176</v>
      </c>
      <c r="D102" t="s">
        <v>151</v>
      </c>
      <c r="E102">
        <v>3.4504406648992198E-3</v>
      </c>
      <c r="F102" s="54">
        <v>0.64104692975509381</v>
      </c>
      <c r="G102">
        <v>0.35550262958000695</v>
      </c>
      <c r="P102" s="30"/>
      <c r="Q102" s="30"/>
      <c r="R102" s="30"/>
    </row>
    <row r="103" spans="1:18" x14ac:dyDescent="0.25">
      <c r="A103" t="str">
        <f t="shared" si="1"/>
        <v>GreeceFlood*COMMERCIAL</v>
      </c>
      <c r="B103" t="s">
        <v>27</v>
      </c>
      <c r="C103" t="s">
        <v>176</v>
      </c>
      <c r="D103" t="s">
        <v>151</v>
      </c>
      <c r="E103">
        <v>2.6513315147743299E-2</v>
      </c>
      <c r="F103" s="54">
        <v>0.75238152215397669</v>
      </c>
      <c r="G103">
        <v>0.22110516269828001</v>
      </c>
      <c r="P103" s="30"/>
      <c r="Q103" s="30"/>
      <c r="R103" s="30"/>
    </row>
    <row r="104" spans="1:18" x14ac:dyDescent="0.25">
      <c r="A104" t="str">
        <f t="shared" si="1"/>
        <v>HungaryFlood*COMMERCIAL</v>
      </c>
      <c r="B104" t="s">
        <v>29</v>
      </c>
      <c r="C104" t="s">
        <v>176</v>
      </c>
      <c r="D104" t="s">
        <v>151</v>
      </c>
      <c r="E104">
        <v>3.5882114174343601E-3</v>
      </c>
      <c r="F104" s="54">
        <v>0.73959458936336264</v>
      </c>
      <c r="G104">
        <v>0.25681719921920299</v>
      </c>
      <c r="P104" s="30"/>
      <c r="Q104" s="30"/>
      <c r="R104" s="30"/>
    </row>
    <row r="105" spans="1:18" x14ac:dyDescent="0.25">
      <c r="A105" t="str">
        <f t="shared" si="1"/>
        <v>IcelandFlood*COMMERCIAL</v>
      </c>
      <c r="B105" t="s">
        <v>31</v>
      </c>
      <c r="C105" t="s">
        <v>176</v>
      </c>
      <c r="D105" t="s">
        <v>151</v>
      </c>
      <c r="E105">
        <v>6.3343489313905793E-2</v>
      </c>
      <c r="F105" s="54">
        <v>0.9316758118599322</v>
      </c>
      <c r="G105">
        <v>4.9806988261620055E-3</v>
      </c>
      <c r="P105" s="30"/>
      <c r="Q105" s="30"/>
      <c r="R105" s="30"/>
    </row>
    <row r="106" spans="1:18" x14ac:dyDescent="0.25">
      <c r="A106" t="str">
        <f t="shared" si="1"/>
        <v>IrelandFlood*COMMERCIAL</v>
      </c>
      <c r="B106" t="s">
        <v>33</v>
      </c>
      <c r="C106" t="s">
        <v>176</v>
      </c>
      <c r="D106" t="s">
        <v>151</v>
      </c>
      <c r="E106">
        <v>1.9064983942793601E-2</v>
      </c>
      <c r="F106" s="54">
        <v>0.9471298445110774</v>
      </c>
      <c r="G106">
        <v>3.3805171546128998E-2</v>
      </c>
      <c r="P106" s="30"/>
      <c r="Q106" s="30"/>
      <c r="R106" s="30"/>
    </row>
    <row r="107" spans="1:18" x14ac:dyDescent="0.25">
      <c r="A107" t="str">
        <f t="shared" si="1"/>
        <v>ItalyFlood*COMMERCIAL</v>
      </c>
      <c r="B107" t="s">
        <v>35</v>
      </c>
      <c r="C107" t="s">
        <v>176</v>
      </c>
      <c r="D107" t="s">
        <v>151</v>
      </c>
      <c r="E107">
        <v>2.4307508825778701E-2</v>
      </c>
      <c r="F107" s="54">
        <v>0.31670913118972233</v>
      </c>
      <c r="G107">
        <v>0.65898335998449897</v>
      </c>
      <c r="P107" s="30"/>
      <c r="Q107" s="30"/>
      <c r="R107" s="30"/>
    </row>
    <row r="108" spans="1:18" x14ac:dyDescent="0.25">
      <c r="A108" t="str">
        <f t="shared" si="1"/>
        <v>LatviaFlood*COMMERCIAL</v>
      </c>
      <c r="B108" t="s">
        <v>37</v>
      </c>
      <c r="C108" t="s">
        <v>176</v>
      </c>
      <c r="D108" t="s">
        <v>151</v>
      </c>
      <c r="E108">
        <v>7.3856613724471304E-3</v>
      </c>
      <c r="F108" s="54">
        <v>0.55723706741690093</v>
      </c>
      <c r="G108">
        <v>0.43537727121065195</v>
      </c>
      <c r="P108" s="30"/>
      <c r="Q108" s="30"/>
      <c r="R108" s="30"/>
    </row>
    <row r="109" spans="1:18" x14ac:dyDescent="0.25">
      <c r="A109" t="str">
        <f t="shared" si="1"/>
        <v>LithuaniaFlood*COMMERCIAL</v>
      </c>
      <c r="B109" t="s">
        <v>41</v>
      </c>
      <c r="C109" t="s">
        <v>176</v>
      </c>
      <c r="D109" t="s">
        <v>151</v>
      </c>
      <c r="E109">
        <v>6.1945482629429099E-3</v>
      </c>
      <c r="F109" s="54">
        <v>0.98091989948048219</v>
      </c>
      <c r="G109">
        <v>1.2885552256574897E-2</v>
      </c>
      <c r="P109" s="30"/>
      <c r="Q109" s="30"/>
      <c r="R109" s="30"/>
    </row>
    <row r="110" spans="1:18" x14ac:dyDescent="0.25">
      <c r="A110" t="str">
        <f t="shared" si="1"/>
        <v>LiechtensteinFlood*COMMERCIAL</v>
      </c>
      <c r="B110" t="s">
        <v>39</v>
      </c>
      <c r="C110" t="s">
        <v>176</v>
      </c>
      <c r="D110" t="s">
        <v>151</v>
      </c>
      <c r="E110">
        <v>2.0382477795900599E-4</v>
      </c>
      <c r="F110" s="54">
        <v>0.99978749737614303</v>
      </c>
      <c r="G110">
        <v>8.6778458979633951E-6</v>
      </c>
      <c r="P110" s="30"/>
      <c r="Q110" s="30"/>
      <c r="R110" s="30"/>
    </row>
    <row r="111" spans="1:18" x14ac:dyDescent="0.25">
      <c r="A111" t="str">
        <f t="shared" si="1"/>
        <v>LuxembourgFlood*COMMERCIAL</v>
      </c>
      <c r="B111" t="s">
        <v>43</v>
      </c>
      <c r="C111" t="s">
        <v>176</v>
      </c>
      <c r="D111" t="s">
        <v>151</v>
      </c>
      <c r="E111">
        <v>5.5769060858387696E-3</v>
      </c>
      <c r="F111" s="54">
        <v>0.53442309391416132</v>
      </c>
      <c r="G111">
        <v>0.45999999999999991</v>
      </c>
      <c r="P111" s="30"/>
      <c r="Q111" s="30"/>
      <c r="R111" s="30"/>
    </row>
    <row r="112" spans="1:18" x14ac:dyDescent="0.25">
      <c r="A112" t="str">
        <f t="shared" si="1"/>
        <v>MaltaFlood*COMMERCIAL</v>
      </c>
      <c r="B112" t="s">
        <v>45</v>
      </c>
      <c r="C112" t="s">
        <v>176</v>
      </c>
      <c r="D112" t="s">
        <v>151</v>
      </c>
      <c r="E112">
        <v>1.00324592093928E-2</v>
      </c>
      <c r="F112" s="54">
        <v>0.71234315021048222</v>
      </c>
      <c r="G112">
        <v>0.277624390580125</v>
      </c>
      <c r="P112" s="30"/>
      <c r="Q112" s="30"/>
      <c r="R112" s="30"/>
    </row>
    <row r="113" spans="1:18" x14ac:dyDescent="0.25">
      <c r="A113" t="str">
        <f t="shared" si="1"/>
        <v>NetherlandsFlood*COMMERCIAL</v>
      </c>
      <c r="B113" t="s">
        <v>47</v>
      </c>
      <c r="C113" t="s">
        <v>176</v>
      </c>
      <c r="D113" t="s">
        <v>151</v>
      </c>
      <c r="E113">
        <v>3.48070701489364E-2</v>
      </c>
      <c r="F113" s="54">
        <v>0.5509556300380466</v>
      </c>
      <c r="G113">
        <v>0.41423729981301699</v>
      </c>
      <c r="P113" s="30"/>
      <c r="Q113" s="30"/>
      <c r="R113" s="30"/>
    </row>
    <row r="114" spans="1:18" x14ac:dyDescent="0.25">
      <c r="A114" t="str">
        <f t="shared" si="1"/>
        <v>NorwayFlood*COMMERCIAL</v>
      </c>
      <c r="B114" t="s">
        <v>49</v>
      </c>
      <c r="C114" t="s">
        <v>176</v>
      </c>
      <c r="D114" t="s">
        <v>151</v>
      </c>
      <c r="E114">
        <v>2.6642668938072801E-3</v>
      </c>
      <c r="F114" s="54">
        <v>0.9483091577108107</v>
      </c>
      <c r="G114">
        <v>4.9026575395382022E-2</v>
      </c>
      <c r="P114" s="30"/>
      <c r="Q114" s="30"/>
      <c r="R114" s="30"/>
    </row>
    <row r="115" spans="1:18" x14ac:dyDescent="0.25">
      <c r="A115" t="str">
        <f t="shared" si="1"/>
        <v>PolandFlood*COMMERCIAL</v>
      </c>
      <c r="B115" t="s">
        <v>51</v>
      </c>
      <c r="C115" t="s">
        <v>176</v>
      </c>
      <c r="D115" t="s">
        <v>151</v>
      </c>
      <c r="E115">
        <v>1.9748542690707399E-3</v>
      </c>
      <c r="F115" s="54">
        <v>0.93175958027646721</v>
      </c>
      <c r="G115">
        <v>6.626556545446205E-2</v>
      </c>
      <c r="P115" s="30"/>
      <c r="Q115" s="30"/>
      <c r="R115" s="30"/>
    </row>
    <row r="116" spans="1:18" x14ac:dyDescent="0.25">
      <c r="A116" t="str">
        <f t="shared" si="1"/>
        <v>PortugalFlood*COMMERCIAL</v>
      </c>
      <c r="B116" t="s">
        <v>53</v>
      </c>
      <c r="C116" t="s">
        <v>176</v>
      </c>
      <c r="D116" t="s">
        <v>151</v>
      </c>
      <c r="E116">
        <v>6.2150560004970601E-2</v>
      </c>
      <c r="F116" s="54">
        <v>0.84912613778533541</v>
      </c>
      <c r="G116">
        <v>8.8723302209693988E-2</v>
      </c>
      <c r="P116" s="30"/>
      <c r="Q116" s="30"/>
      <c r="R116" s="30"/>
    </row>
    <row r="117" spans="1:18" x14ac:dyDescent="0.25">
      <c r="A117" t="str">
        <f t="shared" si="1"/>
        <v>RomaniaFlood*COMMERCIAL</v>
      </c>
      <c r="B117" t="s">
        <v>55</v>
      </c>
      <c r="C117" t="s">
        <v>176</v>
      </c>
      <c r="D117" t="s">
        <v>151</v>
      </c>
      <c r="E117">
        <v>8.6714473229561797E-3</v>
      </c>
      <c r="F117" s="54">
        <v>0.79238527075393683</v>
      </c>
      <c r="G117">
        <v>0.19894328192310698</v>
      </c>
      <c r="P117" s="30"/>
      <c r="Q117" s="30"/>
      <c r="R117" s="30"/>
    </row>
    <row r="118" spans="1:18" x14ac:dyDescent="0.25">
      <c r="A118" t="str">
        <f t="shared" si="1"/>
        <v>SlovakiaFlood*COMMERCIAL</v>
      </c>
      <c r="B118" t="s">
        <v>57</v>
      </c>
      <c r="C118" t="s">
        <v>176</v>
      </c>
      <c r="D118" t="s">
        <v>151</v>
      </c>
      <c r="E118">
        <v>1.7858151817431399E-3</v>
      </c>
      <c r="F118" s="54">
        <v>0.41532602543200486</v>
      </c>
      <c r="G118">
        <v>0.58288815938625205</v>
      </c>
      <c r="P118" s="30"/>
      <c r="Q118" s="30"/>
      <c r="R118" s="30"/>
    </row>
    <row r="119" spans="1:18" x14ac:dyDescent="0.25">
      <c r="A119" t="str">
        <f t="shared" si="1"/>
        <v>SloveniaFlood*COMMERCIAL</v>
      </c>
      <c r="B119" t="s">
        <v>59</v>
      </c>
      <c r="C119" t="s">
        <v>176</v>
      </c>
      <c r="D119" t="s">
        <v>151</v>
      </c>
      <c r="E119">
        <v>5.8248090696159699E-4</v>
      </c>
      <c r="F119" s="54">
        <v>0.46761434274347641</v>
      </c>
      <c r="G119">
        <v>0.53180317634956198</v>
      </c>
      <c r="P119" s="30"/>
      <c r="Q119" s="30"/>
      <c r="R119" s="30"/>
    </row>
    <row r="120" spans="1:18" x14ac:dyDescent="0.25">
      <c r="A120" t="str">
        <f t="shared" si="1"/>
        <v>SpainFlood*COMMERCIAL</v>
      </c>
      <c r="B120" t="s">
        <v>61</v>
      </c>
      <c r="C120" t="s">
        <v>176</v>
      </c>
      <c r="D120" t="s">
        <v>151</v>
      </c>
      <c r="E120">
        <v>7.0000000000000007E-2</v>
      </c>
      <c r="F120" s="54">
        <v>0.81344810611266904</v>
      </c>
      <c r="G120">
        <v>0.11655189388733095</v>
      </c>
      <c r="P120" s="30"/>
      <c r="Q120" s="30"/>
      <c r="R120" s="30"/>
    </row>
    <row r="121" spans="1:18" x14ac:dyDescent="0.25">
      <c r="A121" t="str">
        <f t="shared" si="1"/>
        <v>SwedenFlood*COMMERCIAL</v>
      </c>
      <c r="B121" t="s">
        <v>63</v>
      </c>
      <c r="C121" t="s">
        <v>176</v>
      </c>
      <c r="D121" t="s">
        <v>151</v>
      </c>
      <c r="E121">
        <v>6.1234866087126201E-2</v>
      </c>
      <c r="F121" s="54">
        <v>0.57909055451682279</v>
      </c>
      <c r="G121">
        <v>0.35967457939605102</v>
      </c>
      <c r="P121" s="30"/>
      <c r="Q121" s="30"/>
      <c r="R121" s="30"/>
    </row>
    <row r="122" spans="1:18" x14ac:dyDescent="0.25">
      <c r="A122" t="str">
        <f t="shared" si="1"/>
        <v>AustriaCoastal floodRESIDENTIAL</v>
      </c>
      <c r="B122" t="s">
        <v>4</v>
      </c>
      <c r="C122" t="s">
        <v>102</v>
      </c>
      <c r="D122" t="s">
        <v>152</v>
      </c>
      <c r="E122">
        <v>0</v>
      </c>
      <c r="F122" s="54">
        <v>0</v>
      </c>
      <c r="G122">
        <v>0</v>
      </c>
      <c r="P122" s="30"/>
      <c r="Q122" s="30"/>
      <c r="R122" s="30"/>
    </row>
    <row r="123" spans="1:18" x14ac:dyDescent="0.25">
      <c r="A123" t="str">
        <f t="shared" si="1"/>
        <v>BelgiumCoastal floodRESIDENTIAL</v>
      </c>
      <c r="B123" t="s">
        <v>7</v>
      </c>
      <c r="C123" t="s">
        <v>102</v>
      </c>
      <c r="D123" t="s">
        <v>152</v>
      </c>
      <c r="E123">
        <v>9.2048707376525703E-4</v>
      </c>
      <c r="F123" s="54">
        <v>0.99907951292623476</v>
      </c>
      <c r="G123">
        <v>-1.5504091066542713E-17</v>
      </c>
      <c r="P123" s="30"/>
      <c r="Q123" s="30"/>
      <c r="R123" s="30"/>
    </row>
    <row r="124" spans="1:18" x14ac:dyDescent="0.25">
      <c r="A124" t="str">
        <f t="shared" si="1"/>
        <v>BulgariaCoastal floodRESIDENTIAL</v>
      </c>
      <c r="B124" t="s">
        <v>9</v>
      </c>
      <c r="C124" t="s">
        <v>102</v>
      </c>
      <c r="D124" t="s">
        <v>152</v>
      </c>
      <c r="E124">
        <v>1.9575773812195999E-2</v>
      </c>
      <c r="F124" s="54">
        <v>0.980424226187804</v>
      </c>
      <c r="G124">
        <v>-3.4694469519536142E-18</v>
      </c>
      <c r="P124" s="30"/>
      <c r="Q124" s="30"/>
      <c r="R124" s="30"/>
    </row>
    <row r="125" spans="1:18" x14ac:dyDescent="0.25">
      <c r="A125" t="str">
        <f t="shared" si="1"/>
        <v>CroatiaCoastal floodRESIDENTIAL</v>
      </c>
      <c r="B125" t="s">
        <v>11</v>
      </c>
      <c r="C125" t="s">
        <v>102</v>
      </c>
      <c r="D125" t="s">
        <v>152</v>
      </c>
      <c r="E125">
        <v>0</v>
      </c>
      <c r="F125" s="54">
        <v>0</v>
      </c>
      <c r="G125">
        <v>0.95346604349864195</v>
      </c>
      <c r="P125" s="30"/>
      <c r="Q125" s="30"/>
      <c r="R125" s="30"/>
    </row>
    <row r="126" spans="1:18" x14ac:dyDescent="0.25">
      <c r="A126" t="str">
        <f t="shared" si="1"/>
        <v>CyprusCoastal floodRESIDENTIAL</v>
      </c>
      <c r="B126" t="s">
        <v>13</v>
      </c>
      <c r="C126" t="s">
        <v>102</v>
      </c>
      <c r="D126" t="s">
        <v>152</v>
      </c>
      <c r="E126">
        <v>0.03</v>
      </c>
      <c r="F126" s="54">
        <v>0.97</v>
      </c>
      <c r="G126">
        <v>2.7755575615628914E-17</v>
      </c>
      <c r="P126" s="30"/>
      <c r="Q126" s="30"/>
      <c r="R126" s="30"/>
    </row>
    <row r="127" spans="1:18" x14ac:dyDescent="0.25">
      <c r="A127" t="str">
        <f t="shared" si="1"/>
        <v>Czech RepublicCoastal floodRESIDENTIAL</v>
      </c>
      <c r="B127" t="s">
        <v>15</v>
      </c>
      <c r="C127" t="s">
        <v>102</v>
      </c>
      <c r="D127" t="s">
        <v>152</v>
      </c>
      <c r="E127">
        <v>0</v>
      </c>
      <c r="F127" s="54">
        <v>0</v>
      </c>
      <c r="G127">
        <v>0</v>
      </c>
      <c r="P127" s="30"/>
      <c r="Q127" s="30"/>
      <c r="R127" s="30"/>
    </row>
    <row r="128" spans="1:18" x14ac:dyDescent="0.25">
      <c r="A128" t="str">
        <f t="shared" si="1"/>
        <v>DenmarkCoastal floodRESIDENTIAL</v>
      </c>
      <c r="B128" t="s">
        <v>17</v>
      </c>
      <c r="C128" t="s">
        <v>102</v>
      </c>
      <c r="D128" t="s">
        <v>152</v>
      </c>
      <c r="E128">
        <v>0</v>
      </c>
      <c r="F128" s="54">
        <v>0</v>
      </c>
      <c r="G128">
        <v>0</v>
      </c>
      <c r="P128" s="30"/>
      <c r="Q128" s="30"/>
      <c r="R128" s="30"/>
    </row>
    <row r="129" spans="1:18" x14ac:dyDescent="0.25">
      <c r="A129" t="str">
        <f t="shared" si="1"/>
        <v>EstoniaCoastal floodRESIDENTIAL</v>
      </c>
      <c r="B129" t="s">
        <v>19</v>
      </c>
      <c r="C129" t="s">
        <v>102</v>
      </c>
      <c r="D129" t="s">
        <v>152</v>
      </c>
      <c r="E129">
        <v>0</v>
      </c>
      <c r="F129" s="54">
        <v>0</v>
      </c>
      <c r="G129">
        <v>0</v>
      </c>
      <c r="P129" s="30"/>
      <c r="Q129" s="30"/>
      <c r="R129" s="30"/>
    </row>
    <row r="130" spans="1:18" x14ac:dyDescent="0.25">
      <c r="A130" t="str">
        <f t="shared" si="1"/>
        <v>FinlandCoastal floodRESIDENTIAL</v>
      </c>
      <c r="B130" t="s">
        <v>21</v>
      </c>
      <c r="C130" t="s">
        <v>102</v>
      </c>
      <c r="D130" t="s">
        <v>152</v>
      </c>
      <c r="E130">
        <v>1.35977383197127E-3</v>
      </c>
      <c r="F130" s="54">
        <v>0.99864022616802872</v>
      </c>
      <c r="G130">
        <v>8.2399365108898337E-18</v>
      </c>
      <c r="P130" s="30"/>
      <c r="Q130" s="30"/>
      <c r="R130" s="30"/>
    </row>
    <row r="131" spans="1:18" x14ac:dyDescent="0.25">
      <c r="A131" t="str">
        <f t="shared" ref="A131:A194" si="2">CONCATENATE(B131,C131,D131)</f>
        <v>FranceCoastal floodRESIDENTIAL</v>
      </c>
      <c r="B131" t="s">
        <v>23</v>
      </c>
      <c r="C131" t="s">
        <v>102</v>
      </c>
      <c r="D131" t="s">
        <v>152</v>
      </c>
      <c r="E131">
        <v>4.4640574940997997E-3</v>
      </c>
      <c r="F131" s="54">
        <v>0.99521131623033621</v>
      </c>
      <c r="G131">
        <v>3.2462627556399323E-4</v>
      </c>
      <c r="P131" s="30"/>
      <c r="Q131" s="30"/>
      <c r="R131" s="30"/>
    </row>
    <row r="132" spans="1:18" x14ac:dyDescent="0.25">
      <c r="A132" t="str">
        <f t="shared" si="2"/>
        <v>GermanyCoastal floodRESIDENTIAL</v>
      </c>
      <c r="B132" t="s">
        <v>25</v>
      </c>
      <c r="C132" t="s">
        <v>102</v>
      </c>
      <c r="D132" t="s">
        <v>152</v>
      </c>
      <c r="E132">
        <v>0</v>
      </c>
      <c r="F132" s="54">
        <v>1</v>
      </c>
      <c r="G132">
        <v>0</v>
      </c>
      <c r="P132" s="30"/>
      <c r="Q132" s="30"/>
      <c r="R132" s="30"/>
    </row>
    <row r="133" spans="1:18" x14ac:dyDescent="0.25">
      <c r="A133" t="str">
        <f t="shared" si="2"/>
        <v>GreeceCoastal floodRESIDENTIAL</v>
      </c>
      <c r="B133" t="s">
        <v>27</v>
      </c>
      <c r="C133" t="s">
        <v>102</v>
      </c>
      <c r="D133" t="s">
        <v>152</v>
      </c>
      <c r="E133">
        <v>0</v>
      </c>
      <c r="F133" s="54">
        <v>1</v>
      </c>
      <c r="G133">
        <v>0</v>
      </c>
      <c r="P133" s="30"/>
      <c r="Q133" s="30"/>
      <c r="R133" s="30"/>
    </row>
    <row r="134" spans="1:18" x14ac:dyDescent="0.25">
      <c r="A134" t="str">
        <f t="shared" si="2"/>
        <v>HungaryCoastal floodRESIDENTIAL</v>
      </c>
      <c r="B134" t="s">
        <v>29</v>
      </c>
      <c r="C134" t="s">
        <v>102</v>
      </c>
      <c r="D134" t="s">
        <v>152</v>
      </c>
      <c r="E134">
        <v>0</v>
      </c>
      <c r="F134" s="54">
        <v>0</v>
      </c>
      <c r="G134">
        <v>0</v>
      </c>
      <c r="P134" s="30"/>
      <c r="Q134" s="30"/>
      <c r="R134" s="30"/>
    </row>
    <row r="135" spans="1:18" x14ac:dyDescent="0.25">
      <c r="A135" t="str">
        <f t="shared" si="2"/>
        <v>IcelandCoastal floodRESIDENTIAL</v>
      </c>
      <c r="B135" t="s">
        <v>31</v>
      </c>
      <c r="C135" t="s">
        <v>102</v>
      </c>
      <c r="D135" t="s">
        <v>152</v>
      </c>
      <c r="E135">
        <v>0</v>
      </c>
      <c r="F135" s="54">
        <v>0</v>
      </c>
      <c r="G135">
        <v>0</v>
      </c>
      <c r="P135" s="30"/>
      <c r="Q135" s="30"/>
      <c r="R135" s="30"/>
    </row>
    <row r="136" spans="1:18" x14ac:dyDescent="0.25">
      <c r="A136" t="str">
        <f t="shared" si="2"/>
        <v>IrelandCoastal floodRESIDENTIAL</v>
      </c>
      <c r="B136" t="s">
        <v>33</v>
      </c>
      <c r="C136" t="s">
        <v>102</v>
      </c>
      <c r="D136" t="s">
        <v>152</v>
      </c>
      <c r="E136">
        <v>5.3929028254211904E-4</v>
      </c>
      <c r="F136" s="54">
        <v>0.99888823205071198</v>
      </c>
      <c r="G136">
        <v>5.7247766674590377E-4</v>
      </c>
      <c r="P136" s="30"/>
      <c r="Q136" s="30"/>
      <c r="R136" s="30"/>
    </row>
    <row r="137" spans="1:18" x14ac:dyDescent="0.25">
      <c r="A137" t="str">
        <f t="shared" si="2"/>
        <v>ItalyCoastal floodRESIDENTIAL</v>
      </c>
      <c r="B137" t="s">
        <v>35</v>
      </c>
      <c r="C137" t="s">
        <v>102</v>
      </c>
      <c r="D137" t="s">
        <v>152</v>
      </c>
      <c r="E137">
        <v>1.13022677732404E-3</v>
      </c>
      <c r="F137" s="54">
        <v>0.99308819509314006</v>
      </c>
      <c r="G137">
        <v>5.7815781295359019E-3</v>
      </c>
      <c r="P137" s="30"/>
      <c r="Q137" s="30"/>
      <c r="R137" s="30"/>
    </row>
    <row r="138" spans="1:18" x14ac:dyDescent="0.25">
      <c r="A138" t="str">
        <f t="shared" si="2"/>
        <v>LatviaCoastal floodRESIDENTIAL</v>
      </c>
      <c r="B138" t="s">
        <v>37</v>
      </c>
      <c r="C138" t="s">
        <v>102</v>
      </c>
      <c r="D138" t="s">
        <v>152</v>
      </c>
      <c r="E138">
        <v>0</v>
      </c>
      <c r="F138" s="54">
        <v>0</v>
      </c>
      <c r="G138">
        <v>0</v>
      </c>
      <c r="P138" s="30"/>
      <c r="Q138" s="30"/>
      <c r="R138" s="30"/>
    </row>
    <row r="139" spans="1:18" x14ac:dyDescent="0.25">
      <c r="A139" t="str">
        <f t="shared" si="2"/>
        <v>LithuaniaCoastal floodRESIDENTIAL</v>
      </c>
      <c r="B139" t="s">
        <v>41</v>
      </c>
      <c r="C139" t="s">
        <v>102</v>
      </c>
      <c r="D139" t="s">
        <v>152</v>
      </c>
      <c r="E139">
        <v>0</v>
      </c>
      <c r="F139" s="54">
        <v>0</v>
      </c>
      <c r="G139">
        <v>0</v>
      </c>
      <c r="P139" s="30"/>
      <c r="Q139" s="30"/>
      <c r="R139" s="30"/>
    </row>
    <row r="140" spans="1:18" x14ac:dyDescent="0.25">
      <c r="A140" t="str">
        <f t="shared" si="2"/>
        <v>LiechtensteinCoastal floodRESIDENTIAL</v>
      </c>
      <c r="B140" t="s">
        <v>39</v>
      </c>
      <c r="C140" t="s">
        <v>102</v>
      </c>
      <c r="D140" t="s">
        <v>152</v>
      </c>
      <c r="E140">
        <v>0</v>
      </c>
      <c r="F140" s="54">
        <v>0</v>
      </c>
      <c r="G140">
        <v>0</v>
      </c>
      <c r="P140" s="30"/>
      <c r="Q140" s="30"/>
      <c r="R140" s="30"/>
    </row>
    <row r="141" spans="1:18" x14ac:dyDescent="0.25">
      <c r="A141" t="str">
        <f t="shared" si="2"/>
        <v>LuxembourgCoastal floodRESIDENTIAL</v>
      </c>
      <c r="B141" t="s">
        <v>43</v>
      </c>
      <c r="C141" t="s">
        <v>102</v>
      </c>
      <c r="D141" t="s">
        <v>152</v>
      </c>
      <c r="E141">
        <v>0</v>
      </c>
      <c r="F141" s="54">
        <v>0</v>
      </c>
      <c r="G141">
        <v>0</v>
      </c>
      <c r="P141" s="30"/>
      <c r="Q141" s="30"/>
      <c r="R141" s="30"/>
    </row>
    <row r="142" spans="1:18" x14ac:dyDescent="0.25">
      <c r="A142" t="str">
        <f t="shared" si="2"/>
        <v>MaltaCoastal floodRESIDENTIAL</v>
      </c>
      <c r="B142" t="s">
        <v>45</v>
      </c>
      <c r="C142" t="s">
        <v>102</v>
      </c>
      <c r="D142" t="s">
        <v>152</v>
      </c>
      <c r="E142">
        <v>0</v>
      </c>
      <c r="F142" s="54">
        <v>1</v>
      </c>
      <c r="G142">
        <v>0</v>
      </c>
      <c r="P142" s="30"/>
      <c r="Q142" s="30"/>
      <c r="R142" s="30"/>
    </row>
    <row r="143" spans="1:18" x14ac:dyDescent="0.25">
      <c r="A143" t="str">
        <f t="shared" si="2"/>
        <v>NetherlandsCoastal floodRESIDENTIAL</v>
      </c>
      <c r="B143" t="s">
        <v>47</v>
      </c>
      <c r="C143" t="s">
        <v>102</v>
      </c>
      <c r="D143" t="s">
        <v>152</v>
      </c>
      <c r="E143">
        <v>0</v>
      </c>
      <c r="F143" s="54">
        <v>0</v>
      </c>
      <c r="G143">
        <v>0</v>
      </c>
      <c r="P143" s="30"/>
      <c r="Q143" s="30"/>
      <c r="R143" s="30"/>
    </row>
    <row r="144" spans="1:18" x14ac:dyDescent="0.25">
      <c r="A144" t="str">
        <f t="shared" si="2"/>
        <v>NorwayCoastal floodRESIDENTIAL</v>
      </c>
      <c r="B144" t="s">
        <v>49</v>
      </c>
      <c r="C144" t="s">
        <v>102</v>
      </c>
      <c r="D144" t="s">
        <v>152</v>
      </c>
      <c r="E144">
        <v>1.62078352136182E-3</v>
      </c>
      <c r="F144" s="54">
        <v>0.97221634425124914</v>
      </c>
      <c r="G144">
        <v>2.6162872227389038E-2</v>
      </c>
      <c r="P144" s="30"/>
      <c r="Q144" s="30"/>
      <c r="R144" s="30"/>
    </row>
    <row r="145" spans="1:18" x14ac:dyDescent="0.25">
      <c r="A145" t="str">
        <f t="shared" si="2"/>
        <v>PolandCoastal floodRESIDENTIAL</v>
      </c>
      <c r="B145" t="s">
        <v>51</v>
      </c>
      <c r="C145" t="s">
        <v>102</v>
      </c>
      <c r="D145" t="s">
        <v>152</v>
      </c>
      <c r="E145">
        <v>0</v>
      </c>
      <c r="F145" s="54">
        <v>0</v>
      </c>
      <c r="G145">
        <v>0</v>
      </c>
      <c r="P145" s="30"/>
      <c r="Q145" s="30"/>
      <c r="R145" s="30"/>
    </row>
    <row r="146" spans="1:18" x14ac:dyDescent="0.25">
      <c r="A146" t="str">
        <f t="shared" si="2"/>
        <v>PortugalCoastal floodRESIDENTIAL</v>
      </c>
      <c r="B146" t="s">
        <v>53</v>
      </c>
      <c r="C146" t="s">
        <v>102</v>
      </c>
      <c r="D146" t="s">
        <v>152</v>
      </c>
      <c r="E146">
        <v>0</v>
      </c>
      <c r="F146" s="54">
        <v>1</v>
      </c>
      <c r="G146">
        <v>0</v>
      </c>
      <c r="P146" s="30"/>
      <c r="Q146" s="30"/>
      <c r="R146" s="30"/>
    </row>
    <row r="147" spans="1:18" x14ac:dyDescent="0.25">
      <c r="A147" t="str">
        <f t="shared" si="2"/>
        <v>RomaniaCoastal floodRESIDENTIAL</v>
      </c>
      <c r="B147" t="s">
        <v>55</v>
      </c>
      <c r="C147" t="s">
        <v>102</v>
      </c>
      <c r="D147" t="s">
        <v>152</v>
      </c>
      <c r="E147">
        <v>0</v>
      </c>
      <c r="F147" s="54">
        <v>1</v>
      </c>
      <c r="G147">
        <v>0</v>
      </c>
      <c r="P147" s="30"/>
      <c r="Q147" s="30"/>
      <c r="R147" s="30"/>
    </row>
    <row r="148" spans="1:18" x14ac:dyDescent="0.25">
      <c r="A148" t="str">
        <f t="shared" si="2"/>
        <v>SlovakiaCoastal floodRESIDENTIAL</v>
      </c>
      <c r="B148" t="s">
        <v>57</v>
      </c>
      <c r="C148" t="s">
        <v>102</v>
      </c>
      <c r="D148" t="s">
        <v>152</v>
      </c>
      <c r="E148">
        <v>0</v>
      </c>
      <c r="F148" s="54">
        <v>0</v>
      </c>
      <c r="G148">
        <v>0</v>
      </c>
      <c r="P148" s="30"/>
      <c r="Q148" s="30"/>
      <c r="R148" s="30"/>
    </row>
    <row r="149" spans="1:18" x14ac:dyDescent="0.25">
      <c r="A149" t="str">
        <f t="shared" si="2"/>
        <v>SloveniaCoastal floodRESIDENTIAL</v>
      </c>
      <c r="B149" t="s">
        <v>59</v>
      </c>
      <c r="C149" t="s">
        <v>102</v>
      </c>
      <c r="D149" t="s">
        <v>152</v>
      </c>
      <c r="E149">
        <v>0</v>
      </c>
      <c r="F149" s="54">
        <v>1</v>
      </c>
      <c r="G149">
        <v>0</v>
      </c>
      <c r="P149" s="30"/>
      <c r="Q149" s="30"/>
      <c r="R149" s="30"/>
    </row>
    <row r="150" spans="1:18" x14ac:dyDescent="0.25">
      <c r="A150" t="str">
        <f t="shared" si="2"/>
        <v>SpainCoastal floodRESIDENTIAL</v>
      </c>
      <c r="B150" t="s">
        <v>61</v>
      </c>
      <c r="C150" t="s">
        <v>102</v>
      </c>
      <c r="D150" t="s">
        <v>152</v>
      </c>
      <c r="E150">
        <v>0</v>
      </c>
      <c r="F150" s="54">
        <v>1</v>
      </c>
      <c r="G150">
        <v>0</v>
      </c>
      <c r="P150" s="30"/>
      <c r="Q150" s="30"/>
      <c r="R150" s="30"/>
    </row>
    <row r="151" spans="1:18" x14ac:dyDescent="0.25">
      <c r="A151" t="str">
        <f t="shared" si="2"/>
        <v>SwedenCoastal floodRESIDENTIAL</v>
      </c>
      <c r="B151" t="s">
        <v>63</v>
      </c>
      <c r="C151" t="s">
        <v>102</v>
      </c>
      <c r="D151" t="s">
        <v>152</v>
      </c>
      <c r="E151">
        <v>0</v>
      </c>
      <c r="F151" s="54">
        <v>0</v>
      </c>
      <c r="G151">
        <v>0</v>
      </c>
      <c r="P151" s="30"/>
      <c r="Q151" s="30"/>
      <c r="R151" s="30"/>
    </row>
    <row r="152" spans="1:18" x14ac:dyDescent="0.25">
      <c r="A152" t="str">
        <f t="shared" si="2"/>
        <v>AustriaCoastal floodCOMMERCIAL</v>
      </c>
      <c r="B152" t="s">
        <v>4</v>
      </c>
      <c r="C152" t="s">
        <v>102</v>
      </c>
      <c r="D152" t="s">
        <v>151</v>
      </c>
      <c r="E152">
        <v>0</v>
      </c>
      <c r="F152" s="54">
        <v>0</v>
      </c>
      <c r="G152">
        <v>0</v>
      </c>
      <c r="P152" s="30"/>
      <c r="Q152" s="30"/>
      <c r="R152" s="30"/>
    </row>
    <row r="153" spans="1:18" x14ac:dyDescent="0.25">
      <c r="A153" t="str">
        <f t="shared" si="2"/>
        <v>BelgiumCoastal floodCOMMERCIAL</v>
      </c>
      <c r="B153" t="s">
        <v>7</v>
      </c>
      <c r="C153" t="s">
        <v>102</v>
      </c>
      <c r="D153" t="s">
        <v>151</v>
      </c>
      <c r="E153">
        <v>6.3816999999999999E-2</v>
      </c>
      <c r="F153" s="54">
        <v>0.93618299999999999</v>
      </c>
      <c r="G153">
        <v>1.3877787807814457E-17</v>
      </c>
      <c r="P153" s="30"/>
      <c r="Q153" s="30"/>
      <c r="R153" s="30"/>
    </row>
    <row r="154" spans="1:18" x14ac:dyDescent="0.25">
      <c r="A154" t="str">
        <f t="shared" si="2"/>
        <v>BulgariaCoastal floodCOMMERCIAL</v>
      </c>
      <c r="B154" t="s">
        <v>9</v>
      </c>
      <c r="C154" t="s">
        <v>102</v>
      </c>
      <c r="D154" t="s">
        <v>151</v>
      </c>
      <c r="E154">
        <v>1.12668666449554E-2</v>
      </c>
      <c r="F154" s="54">
        <v>0.96477208317784469</v>
      </c>
      <c r="G154">
        <v>2.3961050177199912E-2</v>
      </c>
      <c r="P154" s="30"/>
      <c r="Q154" s="30"/>
      <c r="R154" s="30"/>
    </row>
    <row r="155" spans="1:18" x14ac:dyDescent="0.25">
      <c r="A155" t="str">
        <f t="shared" si="2"/>
        <v>CroatiaCoastal floodCOMMERCIAL</v>
      </c>
      <c r="B155" t="s">
        <v>11</v>
      </c>
      <c r="C155" t="s">
        <v>102</v>
      </c>
      <c r="D155" t="s">
        <v>151</v>
      </c>
      <c r="E155">
        <v>8.4706763537805901E-2</v>
      </c>
      <c r="F155" s="54">
        <v>0.73202417472244707</v>
      </c>
      <c r="G155">
        <v>0.18326906173974702</v>
      </c>
      <c r="P155" s="30"/>
      <c r="Q155" s="30"/>
      <c r="R155" s="30"/>
    </row>
    <row r="156" spans="1:18" x14ac:dyDescent="0.25">
      <c r="A156" t="str">
        <f t="shared" si="2"/>
        <v>CyprusCoastal floodCOMMERCIAL</v>
      </c>
      <c r="B156" t="s">
        <v>13</v>
      </c>
      <c r="C156" t="s">
        <v>102</v>
      </c>
      <c r="D156" t="s">
        <v>151</v>
      </c>
      <c r="E156">
        <v>2.1808000000000001E-2</v>
      </c>
      <c r="F156" s="54">
        <v>0.72819199999999995</v>
      </c>
      <c r="G156">
        <v>0.25000000000000006</v>
      </c>
      <c r="P156" s="30"/>
      <c r="Q156" s="30"/>
      <c r="R156" s="30"/>
    </row>
    <row r="157" spans="1:18" x14ac:dyDescent="0.25">
      <c r="A157" t="str">
        <f t="shared" si="2"/>
        <v>Czech RepublicCoastal floodCOMMERCIAL</v>
      </c>
      <c r="B157" t="s">
        <v>15</v>
      </c>
      <c r="C157" t="s">
        <v>102</v>
      </c>
      <c r="D157" t="s">
        <v>151</v>
      </c>
      <c r="E157">
        <v>0</v>
      </c>
      <c r="F157" s="54">
        <v>0</v>
      </c>
      <c r="G157">
        <v>0</v>
      </c>
      <c r="P157" s="30"/>
      <c r="Q157" s="30"/>
      <c r="R157" s="30"/>
    </row>
    <row r="158" spans="1:18" x14ac:dyDescent="0.25">
      <c r="A158" t="str">
        <f t="shared" si="2"/>
        <v>DenmarkCoastal floodCOMMERCIAL</v>
      </c>
      <c r="B158" t="s">
        <v>17</v>
      </c>
      <c r="C158" t="s">
        <v>102</v>
      </c>
      <c r="D158" t="s">
        <v>151</v>
      </c>
      <c r="E158">
        <v>2.8514999999999999E-2</v>
      </c>
      <c r="F158" s="54">
        <v>0.55681200000000008</v>
      </c>
      <c r="G158">
        <v>0.4146729999999999</v>
      </c>
      <c r="P158" s="30"/>
      <c r="Q158" s="30"/>
      <c r="R158" s="30"/>
    </row>
    <row r="159" spans="1:18" x14ac:dyDescent="0.25">
      <c r="A159" t="str">
        <f t="shared" si="2"/>
        <v>EstoniaCoastal floodCOMMERCIAL</v>
      </c>
      <c r="B159" t="s">
        <v>19</v>
      </c>
      <c r="C159" t="s">
        <v>102</v>
      </c>
      <c r="D159" t="s">
        <v>151</v>
      </c>
      <c r="E159">
        <v>0</v>
      </c>
      <c r="F159" s="54">
        <v>0</v>
      </c>
      <c r="G159">
        <v>0</v>
      </c>
      <c r="P159" s="30"/>
      <c r="Q159" s="30"/>
      <c r="R159" s="30"/>
    </row>
    <row r="160" spans="1:18" x14ac:dyDescent="0.25">
      <c r="A160" t="str">
        <f t="shared" si="2"/>
        <v>FinlandCoastal floodCOMMERCIAL</v>
      </c>
      <c r="B160" t="s">
        <v>21</v>
      </c>
      <c r="C160" t="s">
        <v>102</v>
      </c>
      <c r="D160" t="s">
        <v>151</v>
      </c>
      <c r="E160">
        <v>3.0463E-2</v>
      </c>
      <c r="F160" s="54">
        <v>0.75649199999999994</v>
      </c>
      <c r="G160">
        <v>0.21304500000000007</v>
      </c>
      <c r="P160" s="30"/>
      <c r="Q160" s="30"/>
      <c r="R160" s="30"/>
    </row>
    <row r="161" spans="1:18" x14ac:dyDescent="0.25">
      <c r="A161" t="str">
        <f t="shared" si="2"/>
        <v>FranceCoastal floodCOMMERCIAL</v>
      </c>
      <c r="B161" t="s">
        <v>23</v>
      </c>
      <c r="C161" t="s">
        <v>102</v>
      </c>
      <c r="D161" t="s">
        <v>151</v>
      </c>
      <c r="E161">
        <v>9.5291692702772508E-3</v>
      </c>
      <c r="F161" s="54">
        <v>0.93295951708032276</v>
      </c>
      <c r="G161">
        <v>5.7511313649399987E-2</v>
      </c>
      <c r="P161" s="30"/>
      <c r="Q161" s="30"/>
      <c r="R161" s="30"/>
    </row>
    <row r="162" spans="1:18" x14ac:dyDescent="0.25">
      <c r="A162" t="str">
        <f t="shared" si="2"/>
        <v>GermanyCoastal floodCOMMERCIAL</v>
      </c>
      <c r="B162" t="s">
        <v>25</v>
      </c>
      <c r="C162" t="s">
        <v>102</v>
      </c>
      <c r="D162" t="s">
        <v>151</v>
      </c>
      <c r="E162">
        <v>2.8772209893955299E-2</v>
      </c>
      <c r="F162" s="54">
        <v>0.74977324271485368</v>
      </c>
      <c r="G162">
        <v>0.22145454739119103</v>
      </c>
      <c r="P162" s="30"/>
      <c r="Q162" s="30"/>
      <c r="R162" s="30"/>
    </row>
    <row r="163" spans="1:18" x14ac:dyDescent="0.25">
      <c r="A163" t="str">
        <f t="shared" si="2"/>
        <v>GreeceCoastal floodCOMMERCIAL</v>
      </c>
      <c r="B163" t="s">
        <v>27</v>
      </c>
      <c r="C163" t="s">
        <v>102</v>
      </c>
      <c r="D163" t="s">
        <v>151</v>
      </c>
      <c r="E163">
        <v>8.9061565798409806E-2</v>
      </c>
      <c r="F163" s="54">
        <v>0.69577988632481613</v>
      </c>
      <c r="G163">
        <v>0.21515854787677408</v>
      </c>
      <c r="P163" s="30"/>
      <c r="Q163" s="30"/>
      <c r="R163" s="30"/>
    </row>
    <row r="164" spans="1:18" x14ac:dyDescent="0.25">
      <c r="A164" t="str">
        <f t="shared" si="2"/>
        <v>HungaryCoastal floodCOMMERCIAL</v>
      </c>
      <c r="B164" t="s">
        <v>29</v>
      </c>
      <c r="C164" t="s">
        <v>102</v>
      </c>
      <c r="D164" t="s">
        <v>151</v>
      </c>
      <c r="E164">
        <v>0</v>
      </c>
      <c r="F164" s="54">
        <v>0</v>
      </c>
      <c r="G164">
        <v>0</v>
      </c>
      <c r="P164" s="30"/>
      <c r="Q164" s="30"/>
      <c r="R164" s="30"/>
    </row>
    <row r="165" spans="1:18" x14ac:dyDescent="0.25">
      <c r="A165" t="str">
        <f t="shared" si="2"/>
        <v>IcelandCoastal floodCOMMERCIAL</v>
      </c>
      <c r="B165" t="s">
        <v>31</v>
      </c>
      <c r="C165" t="s">
        <v>102</v>
      </c>
      <c r="D165" t="s">
        <v>151</v>
      </c>
      <c r="E165">
        <v>0</v>
      </c>
      <c r="F165" s="54">
        <v>0</v>
      </c>
      <c r="G165">
        <v>0</v>
      </c>
      <c r="P165" s="30"/>
      <c r="Q165" s="30"/>
      <c r="R165" s="30"/>
    </row>
    <row r="166" spans="1:18" x14ac:dyDescent="0.25">
      <c r="A166" t="str">
        <f t="shared" si="2"/>
        <v>IrelandCoastal floodCOMMERCIAL</v>
      </c>
      <c r="B166" t="s">
        <v>33</v>
      </c>
      <c r="C166" t="s">
        <v>102</v>
      </c>
      <c r="D166" t="s">
        <v>151</v>
      </c>
      <c r="E166">
        <v>1.80199662021184E-2</v>
      </c>
      <c r="F166" s="54">
        <v>0.97041792097508661</v>
      </c>
      <c r="G166">
        <v>1.1562112822794988E-2</v>
      </c>
      <c r="P166" s="30"/>
      <c r="Q166" s="30"/>
      <c r="R166" s="30"/>
    </row>
    <row r="167" spans="1:18" x14ac:dyDescent="0.25">
      <c r="A167" t="str">
        <f t="shared" si="2"/>
        <v>ItalyCoastal floodCOMMERCIAL</v>
      </c>
      <c r="B167" t="s">
        <v>35</v>
      </c>
      <c r="C167" t="s">
        <v>102</v>
      </c>
      <c r="D167" t="s">
        <v>151</v>
      </c>
      <c r="E167">
        <v>1.0768670067992E-2</v>
      </c>
      <c r="F167" s="54">
        <v>0.80046915064923307</v>
      </c>
      <c r="G167">
        <v>0.18876217928277492</v>
      </c>
      <c r="P167" s="30"/>
      <c r="Q167" s="30"/>
      <c r="R167" s="30"/>
    </row>
    <row r="168" spans="1:18" x14ac:dyDescent="0.25">
      <c r="A168" t="str">
        <f t="shared" si="2"/>
        <v>LatviaCoastal floodCOMMERCIAL</v>
      </c>
      <c r="B168" t="s">
        <v>37</v>
      </c>
      <c r="C168" t="s">
        <v>102</v>
      </c>
      <c r="D168" t="s">
        <v>151</v>
      </c>
      <c r="E168">
        <v>0</v>
      </c>
      <c r="F168" s="54">
        <v>0</v>
      </c>
      <c r="G168">
        <v>0</v>
      </c>
      <c r="P168" s="30"/>
      <c r="Q168" s="30"/>
      <c r="R168" s="30"/>
    </row>
    <row r="169" spans="1:18" x14ac:dyDescent="0.25">
      <c r="A169" t="str">
        <f t="shared" si="2"/>
        <v>LithuaniaCoastal floodCOMMERCIAL</v>
      </c>
      <c r="B169" t="s">
        <v>41</v>
      </c>
      <c r="C169" t="s">
        <v>102</v>
      </c>
      <c r="D169" t="s">
        <v>151</v>
      </c>
      <c r="E169">
        <v>0</v>
      </c>
      <c r="F169" s="54">
        <v>0</v>
      </c>
      <c r="G169">
        <v>0</v>
      </c>
      <c r="P169" s="30"/>
      <c r="Q169" s="30"/>
      <c r="R169" s="30"/>
    </row>
    <row r="170" spans="1:18" x14ac:dyDescent="0.25">
      <c r="A170" t="str">
        <f t="shared" si="2"/>
        <v>LiechtensteinCoastal floodCOMMERCIAL</v>
      </c>
      <c r="B170" t="s">
        <v>39</v>
      </c>
      <c r="C170" t="s">
        <v>102</v>
      </c>
      <c r="D170" t="s">
        <v>151</v>
      </c>
      <c r="E170">
        <v>0</v>
      </c>
      <c r="F170" s="54">
        <v>0</v>
      </c>
      <c r="G170">
        <v>0</v>
      </c>
      <c r="P170" s="30"/>
      <c r="Q170" s="30"/>
      <c r="R170" s="30"/>
    </row>
    <row r="171" spans="1:18" x14ac:dyDescent="0.25">
      <c r="A171" t="str">
        <f t="shared" si="2"/>
        <v>LuxembourgCoastal floodCOMMERCIAL</v>
      </c>
      <c r="B171" t="s">
        <v>43</v>
      </c>
      <c r="C171" t="s">
        <v>102</v>
      </c>
      <c r="D171" t="s">
        <v>151</v>
      </c>
      <c r="E171">
        <v>0</v>
      </c>
      <c r="F171" s="54">
        <v>0</v>
      </c>
      <c r="G171">
        <v>0</v>
      </c>
      <c r="P171" s="30"/>
      <c r="Q171" s="30"/>
      <c r="R171" s="30"/>
    </row>
    <row r="172" spans="1:18" x14ac:dyDescent="0.25">
      <c r="A172" t="str">
        <f t="shared" si="2"/>
        <v>MaltaCoastal floodCOMMERCIAL</v>
      </c>
      <c r="B172" t="s">
        <v>45</v>
      </c>
      <c r="C172" t="s">
        <v>102</v>
      </c>
      <c r="D172" t="s">
        <v>151</v>
      </c>
      <c r="E172">
        <v>6.7878604766105303E-3</v>
      </c>
      <c r="F172" s="54">
        <v>0.99251510844365454</v>
      </c>
      <c r="G172">
        <v>6.9703107973493293E-4</v>
      </c>
      <c r="P172" s="30"/>
      <c r="Q172" s="30"/>
      <c r="R172" s="30"/>
    </row>
    <row r="173" spans="1:18" x14ac:dyDescent="0.25">
      <c r="A173" t="str">
        <f t="shared" si="2"/>
        <v>NetherlandsCoastal floodCOMMERCIAL</v>
      </c>
      <c r="B173" t="s">
        <v>47</v>
      </c>
      <c r="C173" t="s">
        <v>102</v>
      </c>
      <c r="D173" t="s">
        <v>151</v>
      </c>
      <c r="E173">
        <v>0</v>
      </c>
      <c r="F173" s="54">
        <v>0</v>
      </c>
      <c r="G173">
        <v>0</v>
      </c>
      <c r="P173" s="30"/>
      <c r="Q173" s="30"/>
      <c r="R173" s="30"/>
    </row>
    <row r="174" spans="1:18" x14ac:dyDescent="0.25">
      <c r="A174" t="str">
        <f t="shared" si="2"/>
        <v>NorwayCoastal floodCOMMERCIAL</v>
      </c>
      <c r="B174" t="s">
        <v>49</v>
      </c>
      <c r="C174" t="s">
        <v>102</v>
      </c>
      <c r="D174" t="s">
        <v>151</v>
      </c>
      <c r="E174">
        <v>1.90658493904414E-3</v>
      </c>
      <c r="F174" s="54">
        <v>0.95300568319121581</v>
      </c>
      <c r="G174">
        <v>4.508773186974005E-2</v>
      </c>
      <c r="P174" s="30"/>
      <c r="Q174" s="30"/>
      <c r="R174" s="30"/>
    </row>
    <row r="175" spans="1:18" x14ac:dyDescent="0.25">
      <c r="A175" t="str">
        <f t="shared" si="2"/>
        <v>PolandCoastal floodCOMMERCIAL</v>
      </c>
      <c r="B175" t="s">
        <v>51</v>
      </c>
      <c r="C175" t="s">
        <v>102</v>
      </c>
      <c r="D175" t="s">
        <v>151</v>
      </c>
      <c r="E175">
        <v>3.1812E-2</v>
      </c>
      <c r="F175" s="54">
        <v>0.69264400000000004</v>
      </c>
      <c r="G175">
        <v>0.27554399999999996</v>
      </c>
      <c r="P175" s="30"/>
      <c r="Q175" s="30"/>
      <c r="R175" s="30"/>
    </row>
    <row r="176" spans="1:18" x14ac:dyDescent="0.25">
      <c r="A176" t="str">
        <f t="shared" si="2"/>
        <v>PortugalCoastal floodCOMMERCIAL</v>
      </c>
      <c r="B176" t="s">
        <v>53</v>
      </c>
      <c r="C176" t="s">
        <v>102</v>
      </c>
      <c r="D176" t="s">
        <v>151</v>
      </c>
      <c r="E176">
        <v>0.18860383263465</v>
      </c>
      <c r="F176" s="54">
        <v>0.74451182964712204</v>
      </c>
      <c r="G176">
        <v>6.6884337718227965E-2</v>
      </c>
      <c r="P176" s="30"/>
      <c r="Q176" s="30"/>
      <c r="R176" s="30"/>
    </row>
    <row r="177" spans="1:18" x14ac:dyDescent="0.25">
      <c r="A177" t="str">
        <f t="shared" si="2"/>
        <v>RomaniaCoastal floodCOMMERCIAL</v>
      </c>
      <c r="B177" t="s">
        <v>55</v>
      </c>
      <c r="C177" t="s">
        <v>102</v>
      </c>
      <c r="D177" t="s">
        <v>151</v>
      </c>
      <c r="E177">
        <v>2.5279323277101799E-2</v>
      </c>
      <c r="F177" s="54">
        <v>0.92707867056088122</v>
      </c>
      <c r="G177">
        <v>4.7642006162016977E-2</v>
      </c>
      <c r="P177" s="30"/>
      <c r="Q177" s="30"/>
      <c r="R177" s="30"/>
    </row>
    <row r="178" spans="1:18" x14ac:dyDescent="0.25">
      <c r="A178" t="str">
        <f t="shared" si="2"/>
        <v>SlovakiaCoastal floodCOMMERCIAL</v>
      </c>
      <c r="B178" t="s">
        <v>57</v>
      </c>
      <c r="C178" t="s">
        <v>102</v>
      </c>
      <c r="D178" t="s">
        <v>151</v>
      </c>
      <c r="E178">
        <v>0</v>
      </c>
      <c r="F178" s="54">
        <v>0</v>
      </c>
      <c r="G178">
        <v>0</v>
      </c>
      <c r="P178" s="30"/>
      <c r="Q178" s="30"/>
      <c r="R178" s="30"/>
    </row>
    <row r="179" spans="1:18" x14ac:dyDescent="0.25">
      <c r="A179" t="str">
        <f t="shared" si="2"/>
        <v>SloveniaCoastal floodCOMMERCIAL</v>
      </c>
      <c r="B179" t="s">
        <v>59</v>
      </c>
      <c r="C179" t="s">
        <v>102</v>
      </c>
      <c r="D179" t="s">
        <v>151</v>
      </c>
      <c r="E179">
        <v>1.7978609407874699E-2</v>
      </c>
      <c r="F179" s="54">
        <v>0.85722676587821933</v>
      </c>
      <c r="G179">
        <v>0.12479462471390597</v>
      </c>
      <c r="P179" s="30"/>
      <c r="Q179" s="30"/>
      <c r="R179" s="30"/>
    </row>
    <row r="180" spans="1:18" x14ac:dyDescent="0.25">
      <c r="A180" t="str">
        <f t="shared" si="2"/>
        <v>SpainCoastal floodCOMMERCIAL</v>
      </c>
      <c r="B180" t="s">
        <v>61</v>
      </c>
      <c r="C180" t="s">
        <v>102</v>
      </c>
      <c r="D180" t="s">
        <v>151</v>
      </c>
      <c r="E180">
        <v>7.0000000000000007E-2</v>
      </c>
      <c r="F180" s="54">
        <v>0.79552599999999996</v>
      </c>
      <c r="G180">
        <v>0.13447400000000004</v>
      </c>
      <c r="P180" s="30"/>
      <c r="Q180" s="30"/>
      <c r="R180" s="30"/>
    </row>
    <row r="181" spans="1:18" x14ac:dyDescent="0.25">
      <c r="A181" t="str">
        <f t="shared" si="2"/>
        <v>SwedenCoastal floodCOMMERCIAL</v>
      </c>
      <c r="B181" t="s">
        <v>63</v>
      </c>
      <c r="C181" t="s">
        <v>102</v>
      </c>
      <c r="D181" t="s">
        <v>151</v>
      </c>
      <c r="E181">
        <v>1.9685000000000001E-2</v>
      </c>
      <c r="F181" s="54">
        <v>0.62350700000000003</v>
      </c>
      <c r="G181">
        <v>0.35680799999999996</v>
      </c>
      <c r="P181" s="30"/>
      <c r="Q181" s="30"/>
      <c r="R181" s="30"/>
    </row>
    <row r="182" spans="1:18" x14ac:dyDescent="0.25">
      <c r="A182" t="str">
        <f t="shared" si="2"/>
        <v>AustriaWildfireRESIDENTIAL</v>
      </c>
      <c r="B182" t="s">
        <v>4</v>
      </c>
      <c r="C182" t="s">
        <v>66</v>
      </c>
      <c r="D182" t="s">
        <v>152</v>
      </c>
      <c r="E182">
        <v>2.7243307949399102E-4</v>
      </c>
      <c r="F182" s="54">
        <v>0.99972756692050602</v>
      </c>
      <c r="G182">
        <v>-7.6978354246470815E-18</v>
      </c>
      <c r="P182" s="30"/>
      <c r="Q182" s="30"/>
      <c r="R182" s="30"/>
    </row>
    <row r="183" spans="1:18" x14ac:dyDescent="0.25">
      <c r="A183" t="str">
        <f t="shared" si="2"/>
        <v>BelgiumWildfireRESIDENTIAL</v>
      </c>
      <c r="B183" t="s">
        <v>7</v>
      </c>
      <c r="C183" t="s">
        <v>66</v>
      </c>
      <c r="D183" t="s">
        <v>152</v>
      </c>
      <c r="E183">
        <v>9.1937708986936995E-4</v>
      </c>
      <c r="F183" s="54">
        <v>0.99908062291013067</v>
      </c>
      <c r="G183">
        <v>-3.67544536472586E-17</v>
      </c>
      <c r="P183" s="30"/>
      <c r="Q183" s="30"/>
      <c r="R183" s="30"/>
    </row>
    <row r="184" spans="1:18" x14ac:dyDescent="0.25">
      <c r="A184" t="str">
        <f t="shared" si="2"/>
        <v>BulgariaWildfireRESIDENTIAL</v>
      </c>
      <c r="B184" t="s">
        <v>9</v>
      </c>
      <c r="C184" t="s">
        <v>66</v>
      </c>
      <c r="D184" t="s">
        <v>152</v>
      </c>
      <c r="E184">
        <v>1.9491724489001199E-2</v>
      </c>
      <c r="F184" s="54">
        <v>0.98050827551099884</v>
      </c>
      <c r="G184">
        <v>-3.8163916471489756E-17</v>
      </c>
      <c r="P184" s="30"/>
      <c r="Q184" s="30"/>
      <c r="R184" s="30"/>
    </row>
    <row r="185" spans="1:18" x14ac:dyDescent="0.25">
      <c r="A185" t="str">
        <f t="shared" si="2"/>
        <v>CroatiaWildfireRESIDENTIAL</v>
      </c>
      <c r="B185" t="s">
        <v>11</v>
      </c>
      <c r="C185" t="s">
        <v>66</v>
      </c>
      <c r="D185" t="s">
        <v>152</v>
      </c>
      <c r="E185">
        <v>6.5009505039737096E-5</v>
      </c>
      <c r="F185" s="54">
        <v>0.9998699809899203</v>
      </c>
      <c r="G185">
        <v>6.5009505039958978E-5</v>
      </c>
      <c r="P185" s="30"/>
      <c r="Q185" s="30"/>
      <c r="R185" s="30"/>
    </row>
    <row r="186" spans="1:18" x14ac:dyDescent="0.25">
      <c r="A186" t="str">
        <f t="shared" si="2"/>
        <v>CyprusWildfireRESIDENTIAL</v>
      </c>
      <c r="B186" t="s">
        <v>13</v>
      </c>
      <c r="C186" t="s">
        <v>66</v>
      </c>
      <c r="D186" t="s">
        <v>152</v>
      </c>
      <c r="E186">
        <v>0</v>
      </c>
      <c r="F186" s="54">
        <v>1</v>
      </c>
      <c r="G186">
        <v>0</v>
      </c>
      <c r="P186" s="30"/>
      <c r="Q186" s="30"/>
      <c r="R186" s="30"/>
    </row>
    <row r="187" spans="1:18" x14ac:dyDescent="0.25">
      <c r="A187" t="str">
        <f t="shared" si="2"/>
        <v>Czech RepublicWildfireRESIDENTIAL</v>
      </c>
      <c r="B187" t="s">
        <v>15</v>
      </c>
      <c r="C187" t="s">
        <v>66</v>
      </c>
      <c r="D187" t="s">
        <v>152</v>
      </c>
      <c r="E187">
        <v>5.8201857287939497E-5</v>
      </c>
      <c r="F187" s="54">
        <v>0.99991941281301611</v>
      </c>
      <c r="G187">
        <v>2.2385329695954169E-5</v>
      </c>
      <c r="P187" s="30"/>
      <c r="Q187" s="30"/>
      <c r="R187" s="30"/>
    </row>
    <row r="188" spans="1:18" x14ac:dyDescent="0.25">
      <c r="A188" t="str">
        <f t="shared" si="2"/>
        <v>DenmarkWildfireRESIDENTIAL</v>
      </c>
      <c r="B188" t="s">
        <v>17</v>
      </c>
      <c r="C188" t="s">
        <v>66</v>
      </c>
      <c r="D188" t="s">
        <v>152</v>
      </c>
      <c r="E188">
        <v>3.7767228855511501E-7</v>
      </c>
      <c r="F188" s="54">
        <v>0.99999924465542345</v>
      </c>
      <c r="G188">
        <v>3.7767228799779264E-7</v>
      </c>
      <c r="P188" s="30"/>
      <c r="Q188" s="30"/>
      <c r="R188" s="30"/>
    </row>
    <row r="189" spans="1:18" x14ac:dyDescent="0.25">
      <c r="A189" t="str">
        <f t="shared" si="2"/>
        <v>EstoniaWildfireRESIDENTIAL</v>
      </c>
      <c r="B189" t="s">
        <v>19</v>
      </c>
      <c r="C189" t="s">
        <v>66</v>
      </c>
      <c r="D189" t="s">
        <v>152</v>
      </c>
      <c r="E189">
        <v>0</v>
      </c>
      <c r="F189" s="54">
        <v>0</v>
      </c>
      <c r="G189">
        <v>0</v>
      </c>
      <c r="P189" s="30"/>
      <c r="Q189" s="30"/>
      <c r="R189" s="30"/>
    </row>
    <row r="190" spans="1:18" x14ac:dyDescent="0.25">
      <c r="A190" t="str">
        <f t="shared" si="2"/>
        <v>FinlandWildfireRESIDENTIAL</v>
      </c>
      <c r="B190" t="s">
        <v>21</v>
      </c>
      <c r="C190" t="s">
        <v>66</v>
      </c>
      <c r="D190" t="s">
        <v>152</v>
      </c>
      <c r="E190">
        <v>1.0901005402141101E-3</v>
      </c>
      <c r="F190" s="54">
        <v>0.99890988598622887</v>
      </c>
      <c r="G190">
        <v>1.3473557016179666E-8</v>
      </c>
      <c r="P190" s="30"/>
      <c r="Q190" s="30"/>
      <c r="R190" s="30"/>
    </row>
    <row r="191" spans="1:18" x14ac:dyDescent="0.25">
      <c r="A191" t="str">
        <f t="shared" si="2"/>
        <v>FranceWildfireRESIDENTIAL</v>
      </c>
      <c r="B191" t="s">
        <v>23</v>
      </c>
      <c r="C191" t="s">
        <v>66</v>
      </c>
      <c r="D191" t="s">
        <v>152</v>
      </c>
      <c r="E191">
        <v>4.1845931356763802E-3</v>
      </c>
      <c r="F191" s="54">
        <v>0.99549400382695652</v>
      </c>
      <c r="G191">
        <v>3.2140303736710035E-4</v>
      </c>
      <c r="P191" s="30"/>
      <c r="Q191" s="30"/>
      <c r="R191" s="30"/>
    </row>
    <row r="192" spans="1:18" x14ac:dyDescent="0.25">
      <c r="A192" t="str">
        <f t="shared" si="2"/>
        <v>GermanyWildfireRESIDENTIAL</v>
      </c>
      <c r="B192" t="s">
        <v>25</v>
      </c>
      <c r="C192" t="s">
        <v>66</v>
      </c>
      <c r="D192" t="s">
        <v>152</v>
      </c>
      <c r="E192">
        <v>1.10479593541838E-4</v>
      </c>
      <c r="F192" s="54">
        <v>0.99988950484461714</v>
      </c>
      <c r="G192">
        <v>1.5561841023472417E-8</v>
      </c>
      <c r="P192" s="30"/>
      <c r="Q192" s="30"/>
      <c r="R192" s="30"/>
    </row>
    <row r="193" spans="1:18" x14ac:dyDescent="0.25">
      <c r="A193" t="str">
        <f t="shared" si="2"/>
        <v>GreeceWildfireRESIDENTIAL</v>
      </c>
      <c r="B193" t="s">
        <v>27</v>
      </c>
      <c r="C193" t="s">
        <v>66</v>
      </c>
      <c r="D193" t="s">
        <v>152</v>
      </c>
      <c r="E193">
        <v>1.9749925710965999E-2</v>
      </c>
      <c r="F193" s="54">
        <v>0.98025007428903399</v>
      </c>
      <c r="G193">
        <v>1.0408340855860843E-17</v>
      </c>
      <c r="P193" s="30"/>
      <c r="Q193" s="30"/>
      <c r="R193" s="30"/>
    </row>
    <row r="194" spans="1:18" x14ac:dyDescent="0.25">
      <c r="A194" t="str">
        <f t="shared" si="2"/>
        <v>HungaryWildfireRESIDENTIAL</v>
      </c>
      <c r="B194" t="s">
        <v>29</v>
      </c>
      <c r="C194" t="s">
        <v>66</v>
      </c>
      <c r="D194" t="s">
        <v>152</v>
      </c>
      <c r="E194">
        <v>1.34905047614825E-3</v>
      </c>
      <c r="F194" s="54">
        <v>0.99865093689929585</v>
      </c>
      <c r="G194">
        <v>1.2624555900892301E-8</v>
      </c>
      <c r="P194" s="30"/>
      <c r="Q194" s="30"/>
      <c r="R194" s="30"/>
    </row>
    <row r="195" spans="1:18" x14ac:dyDescent="0.25">
      <c r="A195" t="str">
        <f t="shared" ref="A195:A258" si="3">CONCATENATE(B195,C195,D195)</f>
        <v>IcelandWildfireRESIDENTIAL</v>
      </c>
      <c r="B195" t="s">
        <v>31</v>
      </c>
      <c r="C195" t="s">
        <v>66</v>
      </c>
      <c r="D195" t="s">
        <v>152</v>
      </c>
      <c r="E195">
        <v>0</v>
      </c>
      <c r="F195" s="54">
        <v>1</v>
      </c>
      <c r="G195">
        <v>0</v>
      </c>
      <c r="P195" s="30"/>
      <c r="Q195" s="30"/>
      <c r="R195" s="30"/>
    </row>
    <row r="196" spans="1:18" x14ac:dyDescent="0.25">
      <c r="A196" t="str">
        <f t="shared" si="3"/>
        <v>IrelandWildfireRESIDENTIAL</v>
      </c>
      <c r="B196" t="s">
        <v>33</v>
      </c>
      <c r="C196" t="s">
        <v>66</v>
      </c>
      <c r="D196" t="s">
        <v>152</v>
      </c>
      <c r="E196">
        <v>4.3898053515297102E-6</v>
      </c>
      <c r="F196" s="54">
        <v>0.99999122038929644</v>
      </c>
      <c r="G196">
        <v>4.3898053520278841E-6</v>
      </c>
      <c r="P196" s="30"/>
      <c r="Q196" s="30"/>
      <c r="R196" s="30"/>
    </row>
    <row r="197" spans="1:18" x14ac:dyDescent="0.25">
      <c r="A197" t="str">
        <f t="shared" si="3"/>
        <v>ItalyWildfireRESIDENTIAL</v>
      </c>
      <c r="B197" t="s">
        <v>35</v>
      </c>
      <c r="C197" t="s">
        <v>66</v>
      </c>
      <c r="D197" t="s">
        <v>152</v>
      </c>
      <c r="E197">
        <v>6.4226572723862493E-2</v>
      </c>
      <c r="F197" s="54">
        <v>0.79087216457596554</v>
      </c>
      <c r="G197">
        <v>0.14490126270017195</v>
      </c>
      <c r="P197" s="30"/>
      <c r="Q197" s="30"/>
      <c r="R197" s="30"/>
    </row>
    <row r="198" spans="1:18" x14ac:dyDescent="0.25">
      <c r="A198" t="str">
        <f t="shared" si="3"/>
        <v>LatviaWildfireRESIDENTIAL</v>
      </c>
      <c r="B198" t="s">
        <v>37</v>
      </c>
      <c r="C198" t="s">
        <v>66</v>
      </c>
      <c r="D198" t="s">
        <v>152</v>
      </c>
      <c r="E198">
        <v>0</v>
      </c>
      <c r="F198" s="54">
        <v>0</v>
      </c>
      <c r="G198">
        <v>0</v>
      </c>
      <c r="P198" s="30"/>
      <c r="Q198" s="30"/>
      <c r="R198" s="30"/>
    </row>
    <row r="199" spans="1:18" x14ac:dyDescent="0.25">
      <c r="A199" t="str">
        <f t="shared" si="3"/>
        <v>LithuaniaWildfireRESIDENTIAL</v>
      </c>
      <c r="B199" t="s">
        <v>41</v>
      </c>
      <c r="C199" t="s">
        <v>66</v>
      </c>
      <c r="D199" t="s">
        <v>152</v>
      </c>
      <c r="E199">
        <v>0</v>
      </c>
      <c r="F199" s="54">
        <v>0</v>
      </c>
      <c r="G199">
        <v>0</v>
      </c>
      <c r="P199" s="30"/>
      <c r="Q199" s="30"/>
      <c r="R199" s="30"/>
    </row>
    <row r="200" spans="1:18" x14ac:dyDescent="0.25">
      <c r="A200" t="str">
        <f t="shared" si="3"/>
        <v>LiechtensteinWildfireRESIDENTIAL</v>
      </c>
      <c r="B200" t="s">
        <v>39</v>
      </c>
      <c r="C200" t="s">
        <v>66</v>
      </c>
      <c r="D200" t="s">
        <v>152</v>
      </c>
      <c r="E200">
        <v>0</v>
      </c>
      <c r="F200" s="54">
        <v>0</v>
      </c>
      <c r="G200">
        <v>0</v>
      </c>
      <c r="P200" s="30"/>
      <c r="Q200" s="30"/>
      <c r="R200" s="30"/>
    </row>
    <row r="201" spans="1:18" x14ac:dyDescent="0.25">
      <c r="A201" t="str">
        <f t="shared" si="3"/>
        <v>LuxembourgWildfireRESIDENTIAL</v>
      </c>
      <c r="B201" t="s">
        <v>43</v>
      </c>
      <c r="C201" t="s">
        <v>66</v>
      </c>
      <c r="D201" t="s">
        <v>152</v>
      </c>
      <c r="E201">
        <v>2.0796088895239299E-5</v>
      </c>
      <c r="F201" s="54">
        <v>0.99995840782221168</v>
      </c>
      <c r="G201">
        <v>2.0796088893079508E-5</v>
      </c>
      <c r="P201" s="30"/>
      <c r="Q201" s="30"/>
      <c r="R201" s="30"/>
    </row>
    <row r="202" spans="1:18" x14ac:dyDescent="0.25">
      <c r="A202" t="str">
        <f t="shared" si="3"/>
        <v>MaltaWildfireRESIDENTIAL</v>
      </c>
      <c r="B202" t="s">
        <v>45</v>
      </c>
      <c r="C202" t="s">
        <v>66</v>
      </c>
      <c r="D202" t="s">
        <v>152</v>
      </c>
      <c r="E202">
        <v>0</v>
      </c>
      <c r="F202" s="54">
        <v>0</v>
      </c>
      <c r="G202">
        <v>0</v>
      </c>
      <c r="P202" s="30"/>
      <c r="Q202" s="30"/>
      <c r="R202" s="30"/>
    </row>
    <row r="203" spans="1:18" x14ac:dyDescent="0.25">
      <c r="A203" t="str">
        <f t="shared" si="3"/>
        <v>NetherlandsWildfireRESIDENTIAL</v>
      </c>
      <c r="B203" t="s">
        <v>47</v>
      </c>
      <c r="C203" t="s">
        <v>66</v>
      </c>
      <c r="D203" t="s">
        <v>152</v>
      </c>
      <c r="E203">
        <v>9.1460128323559103E-4</v>
      </c>
      <c r="F203" s="54">
        <v>0.99906082155362641</v>
      </c>
      <c r="G203">
        <v>2.457716313799868E-5</v>
      </c>
      <c r="P203" s="30"/>
      <c r="Q203" s="30"/>
      <c r="R203" s="30"/>
    </row>
    <row r="204" spans="1:18" x14ac:dyDescent="0.25">
      <c r="A204" t="str">
        <f t="shared" si="3"/>
        <v>NorwayWildfireRESIDENTIAL</v>
      </c>
      <c r="B204" t="s">
        <v>49</v>
      </c>
      <c r="C204" t="s">
        <v>66</v>
      </c>
      <c r="D204" t="s">
        <v>152</v>
      </c>
      <c r="E204">
        <v>1.5911171156899799E-3</v>
      </c>
      <c r="F204" s="54">
        <v>0.96682388078758708</v>
      </c>
      <c r="G204">
        <v>3.1585002096722943E-2</v>
      </c>
      <c r="P204" s="30"/>
      <c r="Q204" s="30"/>
      <c r="R204" s="30"/>
    </row>
    <row r="205" spans="1:18" x14ac:dyDescent="0.25">
      <c r="A205" t="str">
        <f t="shared" si="3"/>
        <v>PolandWildfireRESIDENTIAL</v>
      </c>
      <c r="B205" t="s">
        <v>51</v>
      </c>
      <c r="C205" t="s">
        <v>66</v>
      </c>
      <c r="D205" t="s">
        <v>152</v>
      </c>
      <c r="E205">
        <v>2.4511043951988001E-5</v>
      </c>
      <c r="F205" s="54">
        <v>0.99995097791209608</v>
      </c>
      <c r="G205">
        <v>2.4511043951928044E-5</v>
      </c>
      <c r="P205" s="30"/>
      <c r="Q205" s="30"/>
      <c r="R205" s="30"/>
    </row>
    <row r="206" spans="1:18" x14ac:dyDescent="0.25">
      <c r="A206" t="str">
        <f t="shared" si="3"/>
        <v>PortugalWildfireRESIDENTIAL</v>
      </c>
      <c r="B206" t="s">
        <v>53</v>
      </c>
      <c r="C206" t="s">
        <v>66</v>
      </c>
      <c r="D206" t="s">
        <v>152</v>
      </c>
      <c r="E206">
        <v>9.1079835463083701E-6</v>
      </c>
      <c r="F206" s="54">
        <v>0.99999085227514761</v>
      </c>
      <c r="G206">
        <v>3.9741306079092055E-8</v>
      </c>
      <c r="P206" s="30"/>
      <c r="Q206" s="30"/>
      <c r="R206" s="30"/>
    </row>
    <row r="207" spans="1:18" x14ac:dyDescent="0.25">
      <c r="A207" t="str">
        <f t="shared" si="3"/>
        <v>RomaniaWildfireRESIDENTIAL</v>
      </c>
      <c r="B207" t="s">
        <v>55</v>
      </c>
      <c r="C207" t="s">
        <v>66</v>
      </c>
      <c r="D207" t="s">
        <v>152</v>
      </c>
      <c r="E207">
        <v>0</v>
      </c>
      <c r="F207" s="54">
        <v>1</v>
      </c>
      <c r="G207">
        <v>0</v>
      </c>
      <c r="P207" s="30"/>
      <c r="Q207" s="30"/>
      <c r="R207" s="30"/>
    </row>
    <row r="208" spans="1:18" x14ac:dyDescent="0.25">
      <c r="A208" t="str">
        <f t="shared" si="3"/>
        <v>SlovakiaWildfireRESIDENTIAL</v>
      </c>
      <c r="B208" t="s">
        <v>57</v>
      </c>
      <c r="C208" t="s">
        <v>66</v>
      </c>
      <c r="D208" t="s">
        <v>152</v>
      </c>
      <c r="E208">
        <v>1.0272482393363E-2</v>
      </c>
      <c r="F208" s="54">
        <v>0.98972751033722206</v>
      </c>
      <c r="G208">
        <v>7.2694149397950492E-9</v>
      </c>
      <c r="P208" s="30"/>
      <c r="Q208" s="30"/>
      <c r="R208" s="30"/>
    </row>
    <row r="209" spans="1:18" x14ac:dyDescent="0.25">
      <c r="A209" t="str">
        <f t="shared" si="3"/>
        <v>SloveniaWildfireRESIDENTIAL</v>
      </c>
      <c r="B209" t="s">
        <v>59</v>
      </c>
      <c r="C209" t="s">
        <v>66</v>
      </c>
      <c r="D209" t="s">
        <v>152</v>
      </c>
      <c r="E209">
        <v>0</v>
      </c>
      <c r="F209" s="54">
        <v>1</v>
      </c>
      <c r="G209">
        <v>0</v>
      </c>
      <c r="P209" s="30"/>
      <c r="Q209" s="30"/>
      <c r="R209" s="30"/>
    </row>
    <row r="210" spans="1:18" x14ac:dyDescent="0.25">
      <c r="A210" t="str">
        <f t="shared" si="3"/>
        <v>SpainWildfireRESIDENTIAL</v>
      </c>
      <c r="B210" t="s">
        <v>61</v>
      </c>
      <c r="C210" t="s">
        <v>66</v>
      </c>
      <c r="D210" t="s">
        <v>152</v>
      </c>
      <c r="E210">
        <v>0</v>
      </c>
      <c r="F210" s="54">
        <v>0.99999999825851105</v>
      </c>
      <c r="G210">
        <v>1.7414889530442679E-9</v>
      </c>
      <c r="P210" s="30"/>
      <c r="Q210" s="30"/>
      <c r="R210" s="30"/>
    </row>
    <row r="211" spans="1:18" x14ac:dyDescent="0.25">
      <c r="A211" t="str">
        <f t="shared" si="3"/>
        <v>SwedenWildfireRESIDENTIAL</v>
      </c>
      <c r="B211" t="s">
        <v>63</v>
      </c>
      <c r="C211" t="s">
        <v>66</v>
      </c>
      <c r="D211" t="s">
        <v>152</v>
      </c>
      <c r="E211">
        <v>1.1345826877182399E-4</v>
      </c>
      <c r="F211" s="54">
        <v>0.99987516161256118</v>
      </c>
      <c r="G211">
        <v>1.138011866699526E-5</v>
      </c>
      <c r="P211" s="30"/>
      <c r="Q211" s="30"/>
      <c r="R211" s="30"/>
    </row>
    <row r="212" spans="1:18" x14ac:dyDescent="0.25">
      <c r="A212" t="str">
        <f t="shared" si="3"/>
        <v>AustriaWildfireCOMMERCIAL</v>
      </c>
      <c r="B212" t="s">
        <v>4</v>
      </c>
      <c r="C212" t="s">
        <v>66</v>
      </c>
      <c r="D212" t="s">
        <v>151</v>
      </c>
      <c r="E212">
        <v>4.5953435785002897E-2</v>
      </c>
      <c r="F212" s="54">
        <v>0.88413509887723607</v>
      </c>
      <c r="G212">
        <v>6.9911465337761033E-2</v>
      </c>
      <c r="P212" s="30"/>
      <c r="Q212" s="30"/>
      <c r="R212" s="30"/>
    </row>
    <row r="213" spans="1:18" x14ac:dyDescent="0.25">
      <c r="A213" t="str">
        <f t="shared" si="3"/>
        <v>BelgiumWildfireCOMMERCIAL</v>
      </c>
      <c r="B213" t="s">
        <v>7</v>
      </c>
      <c r="C213" t="s">
        <v>66</v>
      </c>
      <c r="D213" t="s">
        <v>151</v>
      </c>
      <c r="E213">
        <v>0.01</v>
      </c>
      <c r="F213" s="54">
        <v>0.99</v>
      </c>
      <c r="G213">
        <v>8.6736173798840355E-18</v>
      </c>
      <c r="P213" s="30"/>
      <c r="Q213" s="30"/>
      <c r="R213" s="30"/>
    </row>
    <row r="214" spans="1:18" x14ac:dyDescent="0.25">
      <c r="A214" t="str">
        <f t="shared" si="3"/>
        <v>BulgariaWildfireCOMMERCIAL</v>
      </c>
      <c r="B214" t="s">
        <v>9</v>
      </c>
      <c r="C214" t="s">
        <v>66</v>
      </c>
      <c r="D214" t="s">
        <v>151</v>
      </c>
      <c r="E214">
        <v>1.2533740489872099E-2</v>
      </c>
      <c r="F214" s="54">
        <v>0.96616672224558386</v>
      </c>
      <c r="G214">
        <v>2.1299537264544036E-2</v>
      </c>
      <c r="P214" s="30"/>
      <c r="Q214" s="30"/>
      <c r="R214" s="30"/>
    </row>
    <row r="215" spans="1:18" x14ac:dyDescent="0.25">
      <c r="A215" t="str">
        <f t="shared" si="3"/>
        <v>CroatiaWildfireCOMMERCIAL</v>
      </c>
      <c r="B215" t="s">
        <v>11</v>
      </c>
      <c r="C215" t="s">
        <v>66</v>
      </c>
      <c r="D215" t="s">
        <v>151</v>
      </c>
      <c r="E215">
        <v>0.254606941587466</v>
      </c>
      <c r="F215" s="54">
        <v>0.68654668117894002</v>
      </c>
      <c r="G215">
        <v>5.8846377233593983E-2</v>
      </c>
      <c r="P215" s="30"/>
      <c r="Q215" s="30"/>
      <c r="R215" s="30"/>
    </row>
    <row r="216" spans="1:18" x14ac:dyDescent="0.25">
      <c r="A216" t="str">
        <f t="shared" si="3"/>
        <v>CyprusWildfireCOMMERCIAL</v>
      </c>
      <c r="B216" t="s">
        <v>13</v>
      </c>
      <c r="C216" t="s">
        <v>66</v>
      </c>
      <c r="D216" t="s">
        <v>151</v>
      </c>
      <c r="E216">
        <v>2.5052822269554999E-2</v>
      </c>
      <c r="F216" s="54">
        <v>0.88549543095161098</v>
      </c>
      <c r="G216">
        <v>8.9451746778834024E-2</v>
      </c>
      <c r="P216" s="30"/>
      <c r="Q216" s="30"/>
      <c r="R216" s="30"/>
    </row>
    <row r="217" spans="1:18" x14ac:dyDescent="0.25">
      <c r="A217" t="str">
        <f t="shared" si="3"/>
        <v>Czech RepublicWildfireCOMMERCIAL</v>
      </c>
      <c r="B217" t="s">
        <v>15</v>
      </c>
      <c r="C217" t="s">
        <v>66</v>
      </c>
      <c r="D217" t="s">
        <v>151</v>
      </c>
      <c r="E217">
        <v>5.2336429890386997E-2</v>
      </c>
      <c r="F217" s="54">
        <v>0.67903265308954897</v>
      </c>
      <c r="G217">
        <v>0.26863091702006403</v>
      </c>
      <c r="P217" s="30"/>
      <c r="Q217" s="30"/>
      <c r="R217" s="30"/>
    </row>
    <row r="218" spans="1:18" x14ac:dyDescent="0.25">
      <c r="A218" t="str">
        <f t="shared" si="3"/>
        <v>DenmarkWildfireCOMMERCIAL</v>
      </c>
      <c r="B218" t="s">
        <v>17</v>
      </c>
      <c r="C218" t="s">
        <v>66</v>
      </c>
      <c r="D218" t="s">
        <v>151</v>
      </c>
      <c r="E218">
        <v>2.7343403472453499E-2</v>
      </c>
      <c r="F218" s="54">
        <v>0.8673682612601985</v>
      </c>
      <c r="G218">
        <v>0.105288335267348</v>
      </c>
      <c r="P218" s="30"/>
      <c r="Q218" s="30"/>
      <c r="R218" s="30"/>
    </row>
    <row r="219" spans="1:18" x14ac:dyDescent="0.25">
      <c r="A219" t="str">
        <f t="shared" si="3"/>
        <v>EstoniaWildfireCOMMERCIAL</v>
      </c>
      <c r="B219" t="s">
        <v>19</v>
      </c>
      <c r="C219" t="s">
        <v>66</v>
      </c>
      <c r="D219" t="s">
        <v>151</v>
      </c>
      <c r="E219">
        <v>0</v>
      </c>
      <c r="F219" s="54">
        <v>0</v>
      </c>
      <c r="G219">
        <v>0</v>
      </c>
      <c r="P219" s="30"/>
      <c r="Q219" s="30"/>
      <c r="R219" s="30"/>
    </row>
    <row r="220" spans="1:18" x14ac:dyDescent="0.25">
      <c r="A220" t="str">
        <f t="shared" si="3"/>
        <v>FinlandWildfireCOMMERCIAL</v>
      </c>
      <c r="B220" t="s">
        <v>21</v>
      </c>
      <c r="C220" t="s">
        <v>66</v>
      </c>
      <c r="D220" t="s">
        <v>151</v>
      </c>
      <c r="E220">
        <v>8.8695090988508505E-3</v>
      </c>
      <c r="F220" s="54">
        <v>0.97652684626333808</v>
      </c>
      <c r="G220">
        <v>1.4603644637811072E-2</v>
      </c>
      <c r="P220" s="30"/>
      <c r="Q220" s="30"/>
      <c r="R220" s="30"/>
    </row>
    <row r="221" spans="1:18" x14ac:dyDescent="0.25">
      <c r="A221" t="str">
        <f t="shared" si="3"/>
        <v>FranceWildfireCOMMERCIAL</v>
      </c>
      <c r="B221" t="s">
        <v>23</v>
      </c>
      <c r="C221" t="s">
        <v>66</v>
      </c>
      <c r="D221" t="s">
        <v>151</v>
      </c>
      <c r="E221">
        <v>8.3468451276758095E-3</v>
      </c>
      <c r="F221" s="54">
        <v>0.93323707617996321</v>
      </c>
      <c r="G221">
        <v>5.8416078692360984E-2</v>
      </c>
      <c r="P221" s="30"/>
      <c r="Q221" s="30"/>
      <c r="R221" s="30"/>
    </row>
    <row r="222" spans="1:18" x14ac:dyDescent="0.25">
      <c r="A222" t="str">
        <f t="shared" si="3"/>
        <v>GermanyWildfireCOMMERCIAL</v>
      </c>
      <c r="B222" t="s">
        <v>25</v>
      </c>
      <c r="C222" t="s">
        <v>66</v>
      </c>
      <c r="D222" t="s">
        <v>151</v>
      </c>
      <c r="E222">
        <v>3.9360175931508496E-3</v>
      </c>
      <c r="F222" s="54">
        <v>0.98585922034871509</v>
      </c>
      <c r="G222">
        <v>1.0204762058134057E-2</v>
      </c>
      <c r="P222" s="30"/>
      <c r="Q222" s="30"/>
      <c r="R222" s="30"/>
    </row>
    <row r="223" spans="1:18" x14ac:dyDescent="0.25">
      <c r="A223" t="str">
        <f t="shared" si="3"/>
        <v>GreeceWildfireCOMMERCIAL</v>
      </c>
      <c r="B223" t="s">
        <v>27</v>
      </c>
      <c r="C223" t="s">
        <v>66</v>
      </c>
      <c r="D223" t="s">
        <v>151</v>
      </c>
      <c r="E223">
        <v>1.38771677198184E-2</v>
      </c>
      <c r="F223" s="54">
        <v>0.94884626167318864</v>
      </c>
      <c r="G223">
        <v>3.7276570606992958E-2</v>
      </c>
      <c r="P223" s="30"/>
      <c r="Q223" s="30"/>
      <c r="R223" s="30"/>
    </row>
    <row r="224" spans="1:18" x14ac:dyDescent="0.25">
      <c r="A224" t="str">
        <f t="shared" si="3"/>
        <v>HungaryWildfireCOMMERCIAL</v>
      </c>
      <c r="B224" t="s">
        <v>29</v>
      </c>
      <c r="C224" t="s">
        <v>66</v>
      </c>
      <c r="D224" t="s">
        <v>151</v>
      </c>
      <c r="E224">
        <v>1.7401697579174501E-2</v>
      </c>
      <c r="F224" s="54">
        <v>0.96902443734691446</v>
      </c>
      <c r="G224">
        <v>1.3573865073911041E-2</v>
      </c>
      <c r="P224" s="30"/>
      <c r="Q224" s="30"/>
      <c r="R224" s="30"/>
    </row>
    <row r="225" spans="1:18" x14ac:dyDescent="0.25">
      <c r="A225" t="str">
        <f t="shared" si="3"/>
        <v>IcelandWildfireCOMMERCIAL</v>
      </c>
      <c r="B225" t="s">
        <v>31</v>
      </c>
      <c r="C225" t="s">
        <v>66</v>
      </c>
      <c r="D225" t="s">
        <v>151</v>
      </c>
      <c r="E225">
        <v>4.8558268080053598E-4</v>
      </c>
      <c r="F225" s="54">
        <v>0.99948527958483546</v>
      </c>
      <c r="G225">
        <v>2.9137734364001943E-5</v>
      </c>
      <c r="P225" s="30"/>
      <c r="Q225" s="30"/>
      <c r="R225" s="30"/>
    </row>
    <row r="226" spans="1:18" x14ac:dyDescent="0.25">
      <c r="A226" t="str">
        <f t="shared" si="3"/>
        <v>IrelandWildfireCOMMERCIAL</v>
      </c>
      <c r="B226" t="s">
        <v>33</v>
      </c>
      <c r="C226" t="s">
        <v>66</v>
      </c>
      <c r="D226" t="s">
        <v>151</v>
      </c>
      <c r="E226">
        <v>3.8388004849088497E-2</v>
      </c>
      <c r="F226" s="54">
        <v>0.94231157560948242</v>
      </c>
      <c r="G226">
        <v>1.9300419541429081E-2</v>
      </c>
      <c r="P226" s="30"/>
      <c r="Q226" s="30"/>
      <c r="R226" s="30"/>
    </row>
    <row r="227" spans="1:18" x14ac:dyDescent="0.25">
      <c r="A227" t="str">
        <f t="shared" si="3"/>
        <v>ItalyWildfireCOMMERCIAL</v>
      </c>
      <c r="B227" t="s">
        <v>35</v>
      </c>
      <c r="C227" t="s">
        <v>66</v>
      </c>
      <c r="D227" t="s">
        <v>151</v>
      </c>
      <c r="E227">
        <v>2.7401447073236301E-2</v>
      </c>
      <c r="F227" s="54">
        <v>0.90832869065015265</v>
      </c>
      <c r="G227">
        <v>6.4269862276611051E-2</v>
      </c>
      <c r="P227" s="30"/>
      <c r="Q227" s="30"/>
      <c r="R227" s="30"/>
    </row>
    <row r="228" spans="1:18" x14ac:dyDescent="0.25">
      <c r="A228" t="str">
        <f t="shared" si="3"/>
        <v>LatviaWildfireCOMMERCIAL</v>
      </c>
      <c r="B228" t="s">
        <v>37</v>
      </c>
      <c r="C228" t="s">
        <v>66</v>
      </c>
      <c r="D228" t="s">
        <v>151</v>
      </c>
      <c r="E228">
        <v>0</v>
      </c>
      <c r="F228" s="54">
        <v>0</v>
      </c>
      <c r="G228">
        <v>0</v>
      </c>
      <c r="P228" s="30"/>
      <c r="Q228" s="30"/>
      <c r="R228" s="30"/>
    </row>
    <row r="229" spans="1:18" x14ac:dyDescent="0.25">
      <c r="A229" t="str">
        <f t="shared" si="3"/>
        <v>LithuaniaWildfireCOMMERCIAL</v>
      </c>
      <c r="B229" t="s">
        <v>41</v>
      </c>
      <c r="C229" t="s">
        <v>66</v>
      </c>
      <c r="D229" t="s">
        <v>151</v>
      </c>
      <c r="E229">
        <v>0</v>
      </c>
      <c r="F229" s="54">
        <v>0</v>
      </c>
      <c r="G229">
        <v>0</v>
      </c>
      <c r="P229" s="30"/>
      <c r="Q229" s="30"/>
      <c r="R229" s="30"/>
    </row>
    <row r="230" spans="1:18" x14ac:dyDescent="0.25">
      <c r="A230" t="str">
        <f t="shared" si="3"/>
        <v>LiechtensteinWildfireCOMMERCIAL</v>
      </c>
      <c r="B230" t="s">
        <v>39</v>
      </c>
      <c r="C230" t="s">
        <v>66</v>
      </c>
      <c r="D230" t="s">
        <v>151</v>
      </c>
      <c r="E230">
        <v>0</v>
      </c>
      <c r="F230" s="54">
        <v>0</v>
      </c>
      <c r="G230">
        <v>0</v>
      </c>
      <c r="P230" s="30"/>
      <c r="Q230" s="30"/>
      <c r="R230" s="30"/>
    </row>
    <row r="231" spans="1:18" x14ac:dyDescent="0.25">
      <c r="A231" t="str">
        <f t="shared" si="3"/>
        <v>LuxembourgWildfireCOMMERCIAL</v>
      </c>
      <c r="B231" t="s">
        <v>43</v>
      </c>
      <c r="C231" t="s">
        <v>66</v>
      </c>
      <c r="D231" t="s">
        <v>151</v>
      </c>
      <c r="E231">
        <v>2.52972735787481E-2</v>
      </c>
      <c r="F231" s="54">
        <v>0.70944237965621393</v>
      </c>
      <c r="G231">
        <v>0.26526034676503796</v>
      </c>
      <c r="P231" s="30"/>
      <c r="Q231" s="30"/>
      <c r="R231" s="30"/>
    </row>
    <row r="232" spans="1:18" x14ac:dyDescent="0.25">
      <c r="A232" t="str">
        <f t="shared" si="3"/>
        <v>MaltaWildfireCOMMERCIAL</v>
      </c>
      <c r="B232" t="s">
        <v>45</v>
      </c>
      <c r="C232" t="s">
        <v>66</v>
      </c>
      <c r="D232" t="s">
        <v>151</v>
      </c>
      <c r="E232">
        <v>1.66317308275311E-2</v>
      </c>
      <c r="F232" s="54">
        <v>0.79302062391898187</v>
      </c>
      <c r="G232">
        <v>0.19034764525348702</v>
      </c>
      <c r="P232" s="30"/>
      <c r="Q232" s="30"/>
      <c r="R232" s="30"/>
    </row>
    <row r="233" spans="1:18" x14ac:dyDescent="0.25">
      <c r="A233" t="str">
        <f t="shared" si="3"/>
        <v>NetherlandsWildfireCOMMERCIAL</v>
      </c>
      <c r="B233" t="s">
        <v>47</v>
      </c>
      <c r="C233" t="s">
        <v>66</v>
      </c>
      <c r="D233" t="s">
        <v>151</v>
      </c>
      <c r="E233">
        <v>2.7813324865027301E-3</v>
      </c>
      <c r="F233" s="54">
        <v>0.98619240835680033</v>
      </c>
      <c r="G233">
        <v>1.1026259156696938E-2</v>
      </c>
      <c r="P233" s="30"/>
      <c r="Q233" s="30"/>
      <c r="R233" s="30"/>
    </row>
    <row r="234" spans="1:18" x14ac:dyDescent="0.25">
      <c r="A234" t="str">
        <f t="shared" si="3"/>
        <v>NorwayWildfireCOMMERCIAL</v>
      </c>
      <c r="B234" t="s">
        <v>49</v>
      </c>
      <c r="C234" t="s">
        <v>66</v>
      </c>
      <c r="D234" t="s">
        <v>151</v>
      </c>
      <c r="E234">
        <v>4.3634878355364301E-3</v>
      </c>
      <c r="F234" s="54">
        <v>0.95300048740865262</v>
      </c>
      <c r="G234">
        <v>4.263602475581095E-2</v>
      </c>
      <c r="P234" s="30"/>
      <c r="Q234" s="30"/>
      <c r="R234" s="30"/>
    </row>
    <row r="235" spans="1:18" x14ac:dyDescent="0.25">
      <c r="A235" t="str">
        <f t="shared" si="3"/>
        <v>PolandWildfireCOMMERCIAL</v>
      </c>
      <c r="B235" t="s">
        <v>51</v>
      </c>
      <c r="C235" t="s">
        <v>66</v>
      </c>
      <c r="D235" t="s">
        <v>151</v>
      </c>
      <c r="E235">
        <v>3.4857678017026897E-2</v>
      </c>
      <c r="F235" s="54">
        <v>0.74900993799764515</v>
      </c>
      <c r="G235">
        <v>0.21613238398532797</v>
      </c>
      <c r="P235" s="30"/>
      <c r="Q235" s="30"/>
      <c r="R235" s="30"/>
    </row>
    <row r="236" spans="1:18" x14ac:dyDescent="0.25">
      <c r="A236" t="str">
        <f t="shared" si="3"/>
        <v>PortugalWildfireCOMMERCIAL</v>
      </c>
      <c r="B236" t="s">
        <v>53</v>
      </c>
      <c r="C236" t="s">
        <v>66</v>
      </c>
      <c r="D236" t="s">
        <v>151</v>
      </c>
      <c r="E236">
        <v>7.2978124071825898E-2</v>
      </c>
      <c r="F236" s="54">
        <v>0.90373347521586611</v>
      </c>
      <c r="G236">
        <v>2.3288400712307991E-2</v>
      </c>
      <c r="P236" s="30"/>
      <c r="Q236" s="30"/>
      <c r="R236" s="30"/>
    </row>
    <row r="237" spans="1:18" x14ac:dyDescent="0.25">
      <c r="A237" t="str">
        <f t="shared" si="3"/>
        <v>RomaniaWildfireCOMMERCIAL</v>
      </c>
      <c r="B237" t="s">
        <v>55</v>
      </c>
      <c r="C237" t="s">
        <v>66</v>
      </c>
      <c r="D237" t="s">
        <v>151</v>
      </c>
      <c r="E237">
        <v>2.54265134268786E-2</v>
      </c>
      <c r="F237" s="54">
        <v>0.9144686007388334</v>
      </c>
      <c r="G237">
        <v>6.0104885834287997E-2</v>
      </c>
      <c r="P237" s="30"/>
      <c r="Q237" s="30"/>
      <c r="R237" s="30"/>
    </row>
    <row r="238" spans="1:18" x14ac:dyDescent="0.25">
      <c r="A238" t="str">
        <f t="shared" si="3"/>
        <v>SlovakiaWildfireCOMMERCIAL</v>
      </c>
      <c r="B238" t="s">
        <v>57</v>
      </c>
      <c r="C238" t="s">
        <v>66</v>
      </c>
      <c r="D238" t="s">
        <v>151</v>
      </c>
      <c r="E238">
        <v>2.72806443522082E-2</v>
      </c>
      <c r="F238" s="54">
        <v>0.93758457577940779</v>
      </c>
      <c r="G238">
        <v>3.5134779868384008E-2</v>
      </c>
      <c r="P238" s="30"/>
      <c r="Q238" s="30"/>
      <c r="R238" s="30"/>
    </row>
    <row r="239" spans="1:18" x14ac:dyDescent="0.25">
      <c r="A239" t="str">
        <f t="shared" si="3"/>
        <v>SloveniaWildfireCOMMERCIAL</v>
      </c>
      <c r="B239" t="s">
        <v>59</v>
      </c>
      <c r="C239" t="s">
        <v>66</v>
      </c>
      <c r="D239" t="s">
        <v>151</v>
      </c>
      <c r="E239">
        <v>1.90801184682419E-3</v>
      </c>
      <c r="F239" s="54">
        <v>0.96766240585910179</v>
      </c>
      <c r="G239">
        <v>3.0429582294074019E-2</v>
      </c>
      <c r="P239" s="30"/>
      <c r="Q239" s="30"/>
      <c r="R239" s="30"/>
    </row>
    <row r="240" spans="1:18" x14ac:dyDescent="0.25">
      <c r="A240" t="str">
        <f t="shared" si="3"/>
        <v>SpainWildfireCOMMERCIAL</v>
      </c>
      <c r="B240" t="s">
        <v>61</v>
      </c>
      <c r="C240" t="s">
        <v>66</v>
      </c>
      <c r="D240" t="s">
        <v>151</v>
      </c>
      <c r="E240">
        <v>7.0000000000000007E-2</v>
      </c>
      <c r="F240" s="54">
        <v>0.89782120430443002</v>
      </c>
      <c r="G240">
        <v>3.2178795695569973E-2</v>
      </c>
      <c r="P240" s="30"/>
      <c r="Q240" s="30"/>
      <c r="R240" s="30"/>
    </row>
    <row r="241" spans="1:18" x14ac:dyDescent="0.25">
      <c r="A241" t="str">
        <f t="shared" si="3"/>
        <v>SwedenWildfireCOMMERCIAL</v>
      </c>
      <c r="B241" t="s">
        <v>63</v>
      </c>
      <c r="C241" t="s">
        <v>66</v>
      </c>
      <c r="D241" t="s">
        <v>151</v>
      </c>
      <c r="E241">
        <v>2.0277925298025901E-2</v>
      </c>
      <c r="F241" s="54">
        <v>0.90456996583016114</v>
      </c>
      <c r="G241">
        <v>7.5152108871812964E-2</v>
      </c>
      <c r="P241" s="30"/>
      <c r="Q241" s="30"/>
      <c r="R241" s="30"/>
    </row>
    <row r="242" spans="1:18" x14ac:dyDescent="0.25">
      <c r="A242" t="str">
        <f t="shared" si="3"/>
        <v>AustriaWindstormRESIDENTIAL</v>
      </c>
      <c r="B242" t="s">
        <v>4</v>
      </c>
      <c r="C242" t="s">
        <v>67</v>
      </c>
      <c r="D242" t="s">
        <v>152</v>
      </c>
      <c r="E242">
        <v>1.2696712810691E-5</v>
      </c>
      <c r="F242" s="54">
        <v>0.99272334261489936</v>
      </c>
      <c r="G242">
        <v>7.2639606722899467E-3</v>
      </c>
      <c r="P242" s="30"/>
      <c r="Q242" s="30"/>
      <c r="R242" s="30"/>
    </row>
    <row r="243" spans="1:18" x14ac:dyDescent="0.25">
      <c r="A243" t="str">
        <f t="shared" si="3"/>
        <v>BelgiumWindstormRESIDENTIAL</v>
      </c>
      <c r="B243" t="s">
        <v>7</v>
      </c>
      <c r="C243" t="s">
        <v>67</v>
      </c>
      <c r="D243" t="s">
        <v>152</v>
      </c>
      <c r="E243">
        <v>1.0660419611345699E-3</v>
      </c>
      <c r="F243" s="54">
        <v>0.99893395803886542</v>
      </c>
      <c r="G243">
        <v>8.4567769453869346E-18</v>
      </c>
      <c r="P243" s="30"/>
      <c r="Q243" s="30"/>
      <c r="R243" s="30"/>
    </row>
    <row r="244" spans="1:18" x14ac:dyDescent="0.25">
      <c r="A244" t="str">
        <f t="shared" si="3"/>
        <v>BulgariaWindstormRESIDENTIAL</v>
      </c>
      <c r="B244" t="s">
        <v>9</v>
      </c>
      <c r="C244" t="s">
        <v>67</v>
      </c>
      <c r="D244" t="s">
        <v>152</v>
      </c>
      <c r="E244">
        <v>8.7084557596498E-3</v>
      </c>
      <c r="F244" s="54">
        <v>0.98852985930481518</v>
      </c>
      <c r="G244">
        <v>2.7616849355350161E-3</v>
      </c>
      <c r="P244" s="30"/>
      <c r="Q244" s="30"/>
      <c r="R244" s="30"/>
    </row>
    <row r="245" spans="1:18" x14ac:dyDescent="0.25">
      <c r="A245" t="str">
        <f t="shared" si="3"/>
        <v>CroatiaWindstormRESIDENTIAL</v>
      </c>
      <c r="B245" t="s">
        <v>11</v>
      </c>
      <c r="C245" t="s">
        <v>67</v>
      </c>
      <c r="D245" t="s">
        <v>152</v>
      </c>
      <c r="E245">
        <v>3.1278383551292899E-4</v>
      </c>
      <c r="F245" s="54">
        <v>0.92236801959369108</v>
      </c>
      <c r="G245">
        <v>7.7319196570795987E-2</v>
      </c>
      <c r="P245" s="30"/>
      <c r="Q245" s="30"/>
      <c r="R245" s="30"/>
    </row>
    <row r="246" spans="1:18" x14ac:dyDescent="0.25">
      <c r="A246" t="str">
        <f t="shared" si="3"/>
        <v>CyprusWindstormRESIDENTIAL</v>
      </c>
      <c r="B246" t="s">
        <v>13</v>
      </c>
      <c r="C246" t="s">
        <v>67</v>
      </c>
      <c r="D246" t="s">
        <v>152</v>
      </c>
      <c r="E246">
        <v>2.5499999999999998E-2</v>
      </c>
      <c r="F246" s="54">
        <v>0.97450000000000003</v>
      </c>
      <c r="G246">
        <v>-3.1225022567582528E-17</v>
      </c>
      <c r="P246" s="30"/>
      <c r="Q246" s="30"/>
      <c r="R246" s="30"/>
    </row>
    <row r="247" spans="1:18" x14ac:dyDescent="0.25">
      <c r="A247" t="str">
        <f t="shared" si="3"/>
        <v>Czech RepublicWindstormRESIDENTIAL</v>
      </c>
      <c r="B247" t="s">
        <v>15</v>
      </c>
      <c r="C247" t="s">
        <v>67</v>
      </c>
      <c r="D247" t="s">
        <v>152</v>
      </c>
      <c r="E247">
        <v>2.1266628479734901E-4</v>
      </c>
      <c r="F247" s="54">
        <v>0.99890771188519167</v>
      </c>
      <c r="G247">
        <v>8.7962183001097729E-4</v>
      </c>
      <c r="P247" s="30"/>
      <c r="Q247" s="30"/>
      <c r="R247" s="30"/>
    </row>
    <row r="248" spans="1:18" x14ac:dyDescent="0.25">
      <c r="A248" t="str">
        <f t="shared" si="3"/>
        <v>DenmarkWindstormRESIDENTIAL</v>
      </c>
      <c r="B248" t="s">
        <v>17</v>
      </c>
      <c r="C248" t="s">
        <v>67</v>
      </c>
      <c r="D248" t="s">
        <v>152</v>
      </c>
      <c r="E248">
        <v>8.4356130847997195E-5</v>
      </c>
      <c r="F248" s="54">
        <v>0.99975334135267302</v>
      </c>
      <c r="G248">
        <v>1.623025164789833E-4</v>
      </c>
      <c r="P248" s="30"/>
      <c r="Q248" s="30"/>
      <c r="R248" s="30"/>
    </row>
    <row r="249" spans="1:18" x14ac:dyDescent="0.25">
      <c r="A249" t="str">
        <f t="shared" si="3"/>
        <v>EstoniaWindstormRESIDENTIAL</v>
      </c>
      <c r="B249" t="s">
        <v>19</v>
      </c>
      <c r="C249" t="s">
        <v>67</v>
      </c>
      <c r="D249" t="s">
        <v>152</v>
      </c>
      <c r="E249">
        <v>1.8317863457460799E-3</v>
      </c>
      <c r="F249" s="54">
        <v>0.99816310838342892</v>
      </c>
      <c r="G249">
        <v>5.1052708249991856E-6</v>
      </c>
      <c r="P249" s="30"/>
      <c r="Q249" s="30"/>
      <c r="R249" s="30"/>
    </row>
    <row r="250" spans="1:18" x14ac:dyDescent="0.25">
      <c r="A250" t="str">
        <f t="shared" si="3"/>
        <v>FinlandWindstormRESIDENTIAL</v>
      </c>
      <c r="B250" t="s">
        <v>21</v>
      </c>
      <c r="C250" t="s">
        <v>67</v>
      </c>
      <c r="D250" t="s">
        <v>152</v>
      </c>
      <c r="E250">
        <v>1.1499799582510399E-3</v>
      </c>
      <c r="F250" s="54">
        <v>0.99885001148455199</v>
      </c>
      <c r="G250">
        <v>8.5571969683784221E-9</v>
      </c>
      <c r="P250" s="30"/>
      <c r="Q250" s="30"/>
      <c r="R250" s="30"/>
    </row>
    <row r="251" spans="1:18" x14ac:dyDescent="0.25">
      <c r="A251" t="str">
        <f t="shared" si="3"/>
        <v>FranceWindstormRESIDENTIAL</v>
      </c>
      <c r="B251" t="s">
        <v>23</v>
      </c>
      <c r="C251" t="s">
        <v>67</v>
      </c>
      <c r="D251" t="s">
        <v>152</v>
      </c>
      <c r="E251">
        <v>3.60450093933741E-3</v>
      </c>
      <c r="F251" s="54">
        <v>0.98063869105115864</v>
      </c>
      <c r="G251">
        <v>1.575680800950395E-2</v>
      </c>
      <c r="P251" s="30"/>
      <c r="Q251" s="30"/>
      <c r="R251" s="30"/>
    </row>
    <row r="252" spans="1:18" x14ac:dyDescent="0.25">
      <c r="A252" t="str">
        <f t="shared" si="3"/>
        <v>GermanyWindstormRESIDENTIAL</v>
      </c>
      <c r="B252" t="s">
        <v>25</v>
      </c>
      <c r="C252" t="s">
        <v>67</v>
      </c>
      <c r="D252" t="s">
        <v>152</v>
      </c>
      <c r="E252">
        <v>1.3041737506458301E-4</v>
      </c>
      <c r="F252" s="54">
        <v>0.99932193539804537</v>
      </c>
      <c r="G252">
        <v>5.4764722689004805E-4</v>
      </c>
      <c r="P252" s="30"/>
      <c r="Q252" s="30"/>
      <c r="R252" s="30"/>
    </row>
    <row r="253" spans="1:18" x14ac:dyDescent="0.25">
      <c r="A253" t="str">
        <f t="shared" si="3"/>
        <v>GreeceWindstormRESIDENTIAL</v>
      </c>
      <c r="B253" t="s">
        <v>27</v>
      </c>
      <c r="C253" t="s">
        <v>67</v>
      </c>
      <c r="D253" t="s">
        <v>152</v>
      </c>
      <c r="E253">
        <v>0</v>
      </c>
      <c r="F253" s="54">
        <v>0.97992601683053304</v>
      </c>
      <c r="G253">
        <v>2.0073983169466958E-2</v>
      </c>
      <c r="P253" s="30"/>
      <c r="Q253" s="30"/>
      <c r="R253" s="30"/>
    </row>
    <row r="254" spans="1:18" x14ac:dyDescent="0.25">
      <c r="A254" t="str">
        <f t="shared" si="3"/>
        <v>HungaryWindstormRESIDENTIAL</v>
      </c>
      <c r="B254" t="s">
        <v>29</v>
      </c>
      <c r="C254" t="s">
        <v>67</v>
      </c>
      <c r="D254" t="s">
        <v>152</v>
      </c>
      <c r="E254">
        <v>3.9120031560706898E-4</v>
      </c>
      <c r="F254" s="54">
        <v>0.99957324145821103</v>
      </c>
      <c r="G254">
        <v>3.5558226181905115E-5</v>
      </c>
      <c r="P254" s="30"/>
      <c r="Q254" s="30"/>
      <c r="R254" s="30"/>
    </row>
    <row r="255" spans="1:18" x14ac:dyDescent="0.25">
      <c r="A255" t="str">
        <f t="shared" si="3"/>
        <v>IcelandWindstormRESIDENTIAL</v>
      </c>
      <c r="B255" t="s">
        <v>31</v>
      </c>
      <c r="C255" t="s">
        <v>67</v>
      </c>
      <c r="D255" t="s">
        <v>152</v>
      </c>
      <c r="E255">
        <v>0.01</v>
      </c>
      <c r="F255" s="54">
        <v>0.99</v>
      </c>
      <c r="G255">
        <v>8.6736173798840355E-18</v>
      </c>
      <c r="P255" s="30"/>
      <c r="Q255" s="30"/>
      <c r="R255" s="30"/>
    </row>
    <row r="256" spans="1:18" x14ac:dyDescent="0.25">
      <c r="A256" t="str">
        <f t="shared" si="3"/>
        <v>IrelandWindstormRESIDENTIAL</v>
      </c>
      <c r="B256" t="s">
        <v>33</v>
      </c>
      <c r="C256" t="s">
        <v>67</v>
      </c>
      <c r="D256" t="s">
        <v>152</v>
      </c>
      <c r="E256">
        <v>5.4393518606912902E-4</v>
      </c>
      <c r="F256" s="54">
        <v>0.99944329699248291</v>
      </c>
      <c r="G256">
        <v>1.2767821447960768E-5</v>
      </c>
      <c r="P256" s="30"/>
      <c r="Q256" s="30"/>
      <c r="R256" s="30"/>
    </row>
    <row r="257" spans="1:18" x14ac:dyDescent="0.25">
      <c r="A257" t="str">
        <f t="shared" si="3"/>
        <v>ItalyWindstormRESIDENTIAL</v>
      </c>
      <c r="B257" t="s">
        <v>35</v>
      </c>
      <c r="C257" t="s">
        <v>67</v>
      </c>
      <c r="D257" t="s">
        <v>152</v>
      </c>
      <c r="E257">
        <v>3.7334092010288998E-2</v>
      </c>
      <c r="F257" s="54">
        <v>0.82688294986714994</v>
      </c>
      <c r="G257">
        <v>0.13578295812256105</v>
      </c>
      <c r="P257" s="30"/>
      <c r="Q257" s="30"/>
      <c r="R257" s="30"/>
    </row>
    <row r="258" spans="1:18" x14ac:dyDescent="0.25">
      <c r="A258" t="str">
        <f t="shared" si="3"/>
        <v>LatviaWindstormRESIDENTIAL</v>
      </c>
      <c r="B258" t="s">
        <v>37</v>
      </c>
      <c r="C258" t="s">
        <v>67</v>
      </c>
      <c r="D258" t="s">
        <v>152</v>
      </c>
      <c r="E258">
        <v>2.2979541082849301E-3</v>
      </c>
      <c r="F258" s="54">
        <v>0.97824658245168805</v>
      </c>
      <c r="G258">
        <v>1.9455463440027018E-2</v>
      </c>
      <c r="P258" s="30"/>
      <c r="Q258" s="30"/>
      <c r="R258" s="30"/>
    </row>
    <row r="259" spans="1:18" x14ac:dyDescent="0.25">
      <c r="A259" t="str">
        <f t="shared" ref="A259:A301" si="4">CONCATENATE(B259,C259,D259)</f>
        <v>LithuaniaWindstormRESIDENTIAL</v>
      </c>
      <c r="B259" t="s">
        <v>41</v>
      </c>
      <c r="C259" t="s">
        <v>67</v>
      </c>
      <c r="D259" t="s">
        <v>152</v>
      </c>
      <c r="E259">
        <v>1.39543832678699E-3</v>
      </c>
      <c r="F259" s="54">
        <v>0.99860456167321299</v>
      </c>
      <c r="G259">
        <v>2.2985086056692694E-17</v>
      </c>
      <c r="P259" s="30"/>
      <c r="Q259" s="30"/>
      <c r="R259" s="30"/>
    </row>
    <row r="260" spans="1:18" x14ac:dyDescent="0.25">
      <c r="A260" t="str">
        <f t="shared" si="4"/>
        <v>LiechtensteinWindstormRESIDENTIAL</v>
      </c>
      <c r="B260" t="s">
        <v>39</v>
      </c>
      <c r="C260" t="s">
        <v>67</v>
      </c>
      <c r="D260" t="s">
        <v>152</v>
      </c>
      <c r="E260">
        <v>0</v>
      </c>
      <c r="F260" s="54">
        <v>0.99953739448482004</v>
      </c>
      <c r="G260">
        <v>4.6260551517995907E-4</v>
      </c>
      <c r="P260" s="30"/>
      <c r="Q260" s="30"/>
      <c r="R260" s="30"/>
    </row>
    <row r="261" spans="1:18" x14ac:dyDescent="0.25">
      <c r="A261" t="str">
        <f t="shared" si="4"/>
        <v>LuxembourgWindstormRESIDENTIAL</v>
      </c>
      <c r="B261" t="s">
        <v>43</v>
      </c>
      <c r="C261" t="s">
        <v>67</v>
      </c>
      <c r="D261" t="s">
        <v>152</v>
      </c>
      <c r="E261">
        <v>9.3952575528791995E-7</v>
      </c>
      <c r="F261" s="54">
        <v>0.86999906047424469</v>
      </c>
      <c r="G261">
        <v>0.13000000000000003</v>
      </c>
      <c r="P261" s="30"/>
      <c r="Q261" s="30"/>
      <c r="R261" s="30"/>
    </row>
    <row r="262" spans="1:18" x14ac:dyDescent="0.25">
      <c r="A262" t="str">
        <f t="shared" si="4"/>
        <v>MaltaWindstormRESIDENTIAL</v>
      </c>
      <c r="B262" t="s">
        <v>45</v>
      </c>
      <c r="C262" t="s">
        <v>67</v>
      </c>
      <c r="D262" t="s">
        <v>152</v>
      </c>
      <c r="E262">
        <v>0</v>
      </c>
      <c r="F262" s="54">
        <v>1</v>
      </c>
      <c r="G262">
        <v>0</v>
      </c>
      <c r="P262" s="30"/>
      <c r="Q262" s="30"/>
      <c r="R262" s="30"/>
    </row>
    <row r="263" spans="1:18" x14ac:dyDescent="0.25">
      <c r="A263" t="str">
        <f t="shared" si="4"/>
        <v>NetherlandsWindstormRESIDENTIAL</v>
      </c>
      <c r="B263" t="s">
        <v>47</v>
      </c>
      <c r="C263" t="s">
        <v>67</v>
      </c>
      <c r="D263" t="s">
        <v>152</v>
      </c>
      <c r="E263">
        <v>1.24678043011138E-3</v>
      </c>
      <c r="F263" s="54">
        <v>0.86792270735752963</v>
      </c>
      <c r="G263">
        <v>0.13083051221235897</v>
      </c>
      <c r="P263" s="30"/>
      <c r="Q263" s="30"/>
      <c r="R263" s="30"/>
    </row>
    <row r="264" spans="1:18" x14ac:dyDescent="0.25">
      <c r="A264" t="str">
        <f t="shared" si="4"/>
        <v>NorwayWindstormRESIDENTIAL</v>
      </c>
      <c r="B264" t="s">
        <v>49</v>
      </c>
      <c r="C264" t="s">
        <v>67</v>
      </c>
      <c r="D264" t="s">
        <v>152</v>
      </c>
      <c r="E264">
        <v>1.24262988672173E-3</v>
      </c>
      <c r="F264" s="54">
        <v>0.9846352976947722</v>
      </c>
      <c r="G264">
        <v>1.4122072418506066E-2</v>
      </c>
      <c r="P264" s="30"/>
      <c r="Q264" s="30"/>
      <c r="R264" s="30"/>
    </row>
    <row r="265" spans="1:18" x14ac:dyDescent="0.25">
      <c r="A265" t="str">
        <f t="shared" si="4"/>
        <v>PolandWindstormRESIDENTIAL</v>
      </c>
      <c r="B265" t="s">
        <v>51</v>
      </c>
      <c r="C265" t="s">
        <v>67</v>
      </c>
      <c r="D265" t="s">
        <v>152</v>
      </c>
      <c r="E265">
        <v>2.05896807600804E-4</v>
      </c>
      <c r="F265" s="54">
        <v>0.99678770877185618</v>
      </c>
      <c r="G265">
        <v>3.0063944205430113E-3</v>
      </c>
      <c r="P265" s="30"/>
      <c r="Q265" s="30"/>
      <c r="R265" s="30"/>
    </row>
    <row r="266" spans="1:18" x14ac:dyDescent="0.25">
      <c r="A266" t="str">
        <f t="shared" si="4"/>
        <v>PortugalWindstormRESIDENTIAL</v>
      </c>
      <c r="B266" t="s">
        <v>53</v>
      </c>
      <c r="C266" t="s">
        <v>67</v>
      </c>
      <c r="D266" t="s">
        <v>152</v>
      </c>
      <c r="E266">
        <v>8.5673587945927804E-4</v>
      </c>
      <c r="F266" s="54">
        <v>0.99358262943353082</v>
      </c>
      <c r="G266">
        <v>5.5606346870099048E-3</v>
      </c>
      <c r="P266" s="30"/>
      <c r="Q266" s="30"/>
      <c r="R266" s="30"/>
    </row>
    <row r="267" spans="1:18" x14ac:dyDescent="0.25">
      <c r="A267" t="str">
        <f t="shared" si="4"/>
        <v>RomaniaWindstormRESIDENTIAL</v>
      </c>
      <c r="B267" t="s">
        <v>55</v>
      </c>
      <c r="C267" t="s">
        <v>67</v>
      </c>
      <c r="D267" t="s">
        <v>152</v>
      </c>
      <c r="E267">
        <v>0</v>
      </c>
      <c r="F267" s="54">
        <v>0.84341051949750101</v>
      </c>
      <c r="G267">
        <v>0.15658948050249899</v>
      </c>
      <c r="P267" s="30"/>
      <c r="Q267" s="30"/>
      <c r="R267" s="30"/>
    </row>
    <row r="268" spans="1:18" x14ac:dyDescent="0.25">
      <c r="A268" t="str">
        <f t="shared" si="4"/>
        <v>SlovakiaWindstormRESIDENTIAL</v>
      </c>
      <c r="B268" t="s">
        <v>57</v>
      </c>
      <c r="C268" t="s">
        <v>67</v>
      </c>
      <c r="D268" t="s">
        <v>152</v>
      </c>
      <c r="E268">
        <v>9.5491816970562295E-4</v>
      </c>
      <c r="F268" s="54">
        <v>0.93025913209494338</v>
      </c>
      <c r="G268">
        <v>6.8785949735351001E-2</v>
      </c>
      <c r="P268" s="30"/>
      <c r="Q268" s="30"/>
      <c r="R268" s="30"/>
    </row>
    <row r="269" spans="1:18" x14ac:dyDescent="0.25">
      <c r="A269" t="str">
        <f t="shared" si="4"/>
        <v>SloveniaWindstormRESIDENTIAL</v>
      </c>
      <c r="B269" t="s">
        <v>59</v>
      </c>
      <c r="C269" t="s">
        <v>67</v>
      </c>
      <c r="D269" t="s">
        <v>152</v>
      </c>
      <c r="E269">
        <v>0</v>
      </c>
      <c r="F269" s="54">
        <v>0.99991123450590402</v>
      </c>
      <c r="G269">
        <v>8.8765494095977004E-5</v>
      </c>
      <c r="P269" s="30"/>
      <c r="Q269" s="30"/>
      <c r="R269" s="30"/>
    </row>
    <row r="270" spans="1:18" x14ac:dyDescent="0.25">
      <c r="A270" t="str">
        <f t="shared" si="4"/>
        <v>SpainWindstormRESIDENTIAL</v>
      </c>
      <c r="B270" t="s">
        <v>61</v>
      </c>
      <c r="C270" t="s">
        <v>67</v>
      </c>
      <c r="D270" t="s">
        <v>152</v>
      </c>
      <c r="E270">
        <v>0</v>
      </c>
      <c r="F270" s="54">
        <v>0.99962980286714398</v>
      </c>
      <c r="G270">
        <v>3.7019713285602052E-4</v>
      </c>
      <c r="P270" s="30"/>
      <c r="Q270" s="30"/>
      <c r="R270" s="30"/>
    </row>
    <row r="271" spans="1:18" x14ac:dyDescent="0.25">
      <c r="A271" t="str">
        <f t="shared" si="4"/>
        <v>SwedenWindstormRESIDENTIAL</v>
      </c>
      <c r="B271" t="s">
        <v>63</v>
      </c>
      <c r="C271" t="s">
        <v>67</v>
      </c>
      <c r="D271" t="s">
        <v>152</v>
      </c>
      <c r="E271">
        <v>1.8543217752599801E-8</v>
      </c>
      <c r="F271" s="54">
        <v>0.99999997959685627</v>
      </c>
      <c r="G271">
        <v>1.8599259774857594E-9</v>
      </c>
      <c r="P271" s="30"/>
      <c r="Q271" s="30"/>
      <c r="R271" s="30"/>
    </row>
    <row r="272" spans="1:18" x14ac:dyDescent="0.25">
      <c r="A272" t="str">
        <f t="shared" si="4"/>
        <v>AustriaWindstormCOMMERCIAL</v>
      </c>
      <c r="B272" t="s">
        <v>4</v>
      </c>
      <c r="C272" t="s">
        <v>67</v>
      </c>
      <c r="D272" t="s">
        <v>151</v>
      </c>
      <c r="E272">
        <v>2.0594576593780099E-3</v>
      </c>
      <c r="F272" s="54">
        <v>0.78840056089230004</v>
      </c>
      <c r="G272">
        <v>0.20953998144832195</v>
      </c>
      <c r="P272" s="30"/>
      <c r="Q272" s="30"/>
      <c r="R272" s="30"/>
    </row>
    <row r="273" spans="1:18" x14ac:dyDescent="0.25">
      <c r="A273" t="str">
        <f t="shared" si="4"/>
        <v>BelgiumWindstormCOMMERCIAL</v>
      </c>
      <c r="B273" t="s">
        <v>7</v>
      </c>
      <c r="C273" t="s">
        <v>67</v>
      </c>
      <c r="D273" t="s">
        <v>151</v>
      </c>
      <c r="E273">
        <v>1.7501423230525601E-2</v>
      </c>
      <c r="F273" s="54">
        <v>0.98249857676947439</v>
      </c>
      <c r="G273">
        <v>1.3877787807814457E-17</v>
      </c>
      <c r="P273" s="30"/>
      <c r="Q273" s="30"/>
      <c r="R273" s="30"/>
    </row>
    <row r="274" spans="1:18" x14ac:dyDescent="0.25">
      <c r="A274" t="str">
        <f t="shared" si="4"/>
        <v>BulgariaWindstormCOMMERCIAL</v>
      </c>
      <c r="B274" t="s">
        <v>9</v>
      </c>
      <c r="C274" t="s">
        <v>67</v>
      </c>
      <c r="D274" t="s">
        <v>151</v>
      </c>
      <c r="E274">
        <v>5.5596791962735596E-3</v>
      </c>
      <c r="F274" s="54">
        <v>0.93070616804432149</v>
      </c>
      <c r="G274">
        <v>6.3734152759404944E-2</v>
      </c>
      <c r="P274" s="30"/>
      <c r="Q274" s="30"/>
      <c r="R274" s="30"/>
    </row>
    <row r="275" spans="1:18" x14ac:dyDescent="0.25">
      <c r="A275" t="str">
        <f t="shared" si="4"/>
        <v>CroatiaWindstormCOMMERCIAL</v>
      </c>
      <c r="B275" t="s">
        <v>11</v>
      </c>
      <c r="C275" t="s">
        <v>67</v>
      </c>
      <c r="D275" t="s">
        <v>151</v>
      </c>
      <c r="E275">
        <v>1.4670992644260699E-2</v>
      </c>
      <c r="F275" s="54">
        <v>0.85539416376324529</v>
      </c>
      <c r="G275">
        <v>0.12993484359249402</v>
      </c>
      <c r="P275" s="30"/>
      <c r="Q275" s="30"/>
      <c r="R275" s="30"/>
    </row>
    <row r="276" spans="1:18" x14ac:dyDescent="0.25">
      <c r="A276" t="str">
        <f t="shared" si="4"/>
        <v>CyprusWindstormCOMMERCIAL</v>
      </c>
      <c r="B276" t="s">
        <v>13</v>
      </c>
      <c r="C276" t="s">
        <v>67</v>
      </c>
      <c r="D276" t="s">
        <v>151</v>
      </c>
      <c r="E276">
        <v>2.0802389187954601E-2</v>
      </c>
      <c r="F276" s="54">
        <v>0.76919761081204541</v>
      </c>
      <c r="G276">
        <v>0.21</v>
      </c>
      <c r="P276" s="30"/>
      <c r="Q276" s="30"/>
      <c r="R276" s="30"/>
    </row>
    <row r="277" spans="1:18" x14ac:dyDescent="0.25">
      <c r="A277" t="str">
        <f t="shared" si="4"/>
        <v>Czech RepublicWindstormCOMMERCIAL</v>
      </c>
      <c r="B277" t="s">
        <v>15</v>
      </c>
      <c r="C277" t="s">
        <v>67</v>
      </c>
      <c r="D277" t="s">
        <v>151</v>
      </c>
      <c r="E277">
        <v>5.1714161549618401E-4</v>
      </c>
      <c r="F277" s="54">
        <v>0.22396112864217482</v>
      </c>
      <c r="G277">
        <v>0.77552172974232902</v>
      </c>
      <c r="P277" s="30"/>
      <c r="Q277" s="30"/>
      <c r="R277" s="30"/>
    </row>
    <row r="278" spans="1:18" x14ac:dyDescent="0.25">
      <c r="A278" t="str">
        <f t="shared" si="4"/>
        <v>DenmarkWindstormCOMMERCIAL</v>
      </c>
      <c r="B278" t="s">
        <v>17</v>
      </c>
      <c r="C278" t="s">
        <v>67</v>
      </c>
      <c r="D278" t="s">
        <v>151</v>
      </c>
      <c r="E278">
        <v>1.24906454526397E-2</v>
      </c>
      <c r="F278" s="54">
        <v>0.98750935454736033</v>
      </c>
      <c r="G278">
        <v>-2.9490299091605721E-17</v>
      </c>
      <c r="P278" s="30"/>
      <c r="Q278" s="30"/>
      <c r="R278" s="30"/>
    </row>
    <row r="279" spans="1:18" x14ac:dyDescent="0.25">
      <c r="A279" t="str">
        <f t="shared" si="4"/>
        <v>EstoniaWindstormCOMMERCIAL</v>
      </c>
      <c r="B279" t="s">
        <v>19</v>
      </c>
      <c r="C279" t="s">
        <v>67</v>
      </c>
      <c r="D279" t="s">
        <v>151</v>
      </c>
      <c r="E279">
        <v>3.6559623531596101E-3</v>
      </c>
      <c r="F279" s="54">
        <v>0.99516372450878343</v>
      </c>
      <c r="G279">
        <v>1.1803131380569583E-3</v>
      </c>
      <c r="P279" s="30"/>
      <c r="Q279" s="30"/>
      <c r="R279" s="30"/>
    </row>
    <row r="280" spans="1:18" x14ac:dyDescent="0.25">
      <c r="A280" t="str">
        <f t="shared" si="4"/>
        <v>FinlandWindstormCOMMERCIAL</v>
      </c>
      <c r="B280" t="s">
        <v>21</v>
      </c>
      <c r="C280" t="s">
        <v>67</v>
      </c>
      <c r="D280" t="s">
        <v>151</v>
      </c>
      <c r="E280">
        <v>2.74524121700659E-3</v>
      </c>
      <c r="F280" s="54">
        <v>0.9842887660765014</v>
      </c>
      <c r="G280">
        <v>1.2965992706492012E-2</v>
      </c>
      <c r="P280" s="30"/>
      <c r="Q280" s="30"/>
      <c r="R280" s="30"/>
    </row>
    <row r="281" spans="1:18" x14ac:dyDescent="0.25">
      <c r="A281" t="str">
        <f t="shared" si="4"/>
        <v>FranceWindstormCOMMERCIAL</v>
      </c>
      <c r="B281" t="s">
        <v>23</v>
      </c>
      <c r="C281" t="s">
        <v>67</v>
      </c>
      <c r="D281" t="s">
        <v>151</v>
      </c>
      <c r="E281">
        <v>7.7246299523309296E-3</v>
      </c>
      <c r="F281" s="54">
        <v>0.89392512530165003</v>
      </c>
      <c r="G281">
        <v>9.8350244746019042E-2</v>
      </c>
      <c r="P281" s="30"/>
      <c r="Q281" s="30"/>
      <c r="R281" s="30"/>
    </row>
    <row r="282" spans="1:18" x14ac:dyDescent="0.25">
      <c r="A282" t="str">
        <f t="shared" si="4"/>
        <v>GermanyWindstormCOMMERCIAL</v>
      </c>
      <c r="B282" t="s">
        <v>25</v>
      </c>
      <c r="C282" t="s">
        <v>67</v>
      </c>
      <c r="D282" t="s">
        <v>151</v>
      </c>
      <c r="E282">
        <v>2.2189298801737101E-3</v>
      </c>
      <c r="F282" s="54">
        <v>0.80041878679825229</v>
      </c>
      <c r="G282">
        <v>0.19736228332157399</v>
      </c>
      <c r="P282" s="30"/>
      <c r="Q282" s="30"/>
      <c r="R282" s="30"/>
    </row>
    <row r="283" spans="1:18" x14ac:dyDescent="0.25">
      <c r="A283" t="str">
        <f t="shared" si="4"/>
        <v>GreeceWindstormCOMMERCIAL</v>
      </c>
      <c r="B283" t="s">
        <v>27</v>
      </c>
      <c r="C283" t="s">
        <v>67</v>
      </c>
      <c r="D283" t="s">
        <v>151</v>
      </c>
      <c r="E283">
        <v>3.7555920452540001E-3</v>
      </c>
      <c r="F283" s="54">
        <v>0.75683496417685603</v>
      </c>
      <c r="G283">
        <v>0.23940944377788997</v>
      </c>
      <c r="P283" s="30"/>
      <c r="Q283" s="30"/>
      <c r="R283" s="30"/>
    </row>
    <row r="284" spans="1:18" x14ac:dyDescent="0.25">
      <c r="A284" t="str">
        <f t="shared" si="4"/>
        <v>HungaryWindstormCOMMERCIAL</v>
      </c>
      <c r="B284" t="s">
        <v>29</v>
      </c>
      <c r="C284" t="s">
        <v>67</v>
      </c>
      <c r="D284" t="s">
        <v>151</v>
      </c>
      <c r="E284">
        <v>4.5773788116766504E-3</v>
      </c>
      <c r="F284" s="54">
        <v>0.80008680524882936</v>
      </c>
      <c r="G284">
        <v>0.19533581593949398</v>
      </c>
      <c r="P284" s="30"/>
      <c r="Q284" s="30"/>
      <c r="R284" s="30"/>
    </row>
    <row r="285" spans="1:18" x14ac:dyDescent="0.25">
      <c r="A285" t="str">
        <f t="shared" si="4"/>
        <v>IcelandWindstormCOMMERCIAL</v>
      </c>
      <c r="B285" t="s">
        <v>31</v>
      </c>
      <c r="C285" t="s">
        <v>67</v>
      </c>
      <c r="D285" t="s">
        <v>151</v>
      </c>
      <c r="E285">
        <v>1.33858082013957E-2</v>
      </c>
      <c r="F285" s="54">
        <v>0.98658085167634335</v>
      </c>
      <c r="G285">
        <v>3.3340122260949387E-5</v>
      </c>
      <c r="P285" s="30"/>
      <c r="Q285" s="30"/>
      <c r="R285" s="30"/>
    </row>
    <row r="286" spans="1:18" x14ac:dyDescent="0.25">
      <c r="A286" t="str">
        <f t="shared" si="4"/>
        <v>IrelandWindstormCOMMERCIAL</v>
      </c>
      <c r="B286" t="s">
        <v>33</v>
      </c>
      <c r="C286" t="s">
        <v>67</v>
      </c>
      <c r="D286" t="s">
        <v>151</v>
      </c>
      <c r="E286">
        <v>1.75367340209572E-2</v>
      </c>
      <c r="F286" s="54">
        <v>0.95387571425860973</v>
      </c>
      <c r="G286">
        <v>2.858755172043307E-2</v>
      </c>
      <c r="P286" s="30"/>
      <c r="Q286" s="30"/>
      <c r="R286" s="30"/>
    </row>
    <row r="287" spans="1:18" x14ac:dyDescent="0.25">
      <c r="A287" t="str">
        <f t="shared" si="4"/>
        <v>ItalyWindstormCOMMERCIAL</v>
      </c>
      <c r="B287" t="s">
        <v>35</v>
      </c>
      <c r="C287" t="s">
        <v>67</v>
      </c>
      <c r="D287" t="s">
        <v>151</v>
      </c>
      <c r="E287">
        <v>1.79881834852035E-2</v>
      </c>
      <c r="F287" s="54">
        <v>0.77747142492209353</v>
      </c>
      <c r="G287">
        <v>0.20454039159270296</v>
      </c>
      <c r="P287" s="30"/>
      <c r="Q287" s="30"/>
      <c r="R287" s="30"/>
    </row>
    <row r="288" spans="1:18" x14ac:dyDescent="0.25">
      <c r="A288" t="str">
        <f t="shared" si="4"/>
        <v>LatviaWindstormCOMMERCIAL</v>
      </c>
      <c r="B288" t="s">
        <v>37</v>
      </c>
      <c r="C288" t="s">
        <v>67</v>
      </c>
      <c r="D288" t="s">
        <v>151</v>
      </c>
      <c r="E288">
        <v>6.1010284412548301E-3</v>
      </c>
      <c r="F288" s="54">
        <v>0.64927650627760913</v>
      </c>
      <c r="G288">
        <v>0.34462246528113605</v>
      </c>
      <c r="P288" s="30"/>
      <c r="Q288" s="30"/>
      <c r="R288" s="30"/>
    </row>
    <row r="289" spans="1:18" x14ac:dyDescent="0.25">
      <c r="A289" t="str">
        <f t="shared" si="4"/>
        <v>LithuaniaWindstormCOMMERCIAL</v>
      </c>
      <c r="B289" t="s">
        <v>41</v>
      </c>
      <c r="C289" t="s">
        <v>67</v>
      </c>
      <c r="D289" t="s">
        <v>151</v>
      </c>
      <c r="E289">
        <v>7.2590362625910704E-3</v>
      </c>
      <c r="F289" s="54">
        <v>0.98440145439422999</v>
      </c>
      <c r="G289">
        <v>8.3395093431789385E-3</v>
      </c>
      <c r="P289" s="30"/>
      <c r="Q289" s="30"/>
      <c r="R289" s="30"/>
    </row>
    <row r="290" spans="1:18" x14ac:dyDescent="0.25">
      <c r="A290" t="str">
        <f t="shared" si="4"/>
        <v>LiechtensteinWindstormCOMMERCIAL</v>
      </c>
      <c r="B290" t="s">
        <v>39</v>
      </c>
      <c r="C290" t="s">
        <v>67</v>
      </c>
      <c r="D290" t="s">
        <v>151</v>
      </c>
      <c r="E290">
        <v>2.03824773804552E-4</v>
      </c>
      <c r="F290" s="54">
        <v>0.99978749738022143</v>
      </c>
      <c r="G290">
        <v>8.677845974013103E-6</v>
      </c>
      <c r="P290" s="30"/>
      <c r="Q290" s="30"/>
      <c r="R290" s="30"/>
    </row>
    <row r="291" spans="1:18" x14ac:dyDescent="0.25">
      <c r="A291" t="str">
        <f t="shared" si="4"/>
        <v>LuxembourgWindstormCOMMERCIAL</v>
      </c>
      <c r="B291" t="s">
        <v>43</v>
      </c>
      <c r="C291" t="s">
        <v>67</v>
      </c>
      <c r="D291" t="s">
        <v>151</v>
      </c>
      <c r="E291">
        <v>2.4559892021796099E-3</v>
      </c>
      <c r="F291" s="54">
        <v>0.72754401079782038</v>
      </c>
      <c r="G291">
        <v>0.27</v>
      </c>
      <c r="P291" s="30"/>
      <c r="Q291" s="30"/>
      <c r="R291" s="30"/>
    </row>
    <row r="292" spans="1:18" x14ac:dyDescent="0.25">
      <c r="A292" t="str">
        <f t="shared" si="4"/>
        <v>MaltaWindstormCOMMERCIAL</v>
      </c>
      <c r="B292" t="s">
        <v>45</v>
      </c>
      <c r="C292" t="s">
        <v>67</v>
      </c>
      <c r="D292" t="s">
        <v>151</v>
      </c>
      <c r="E292">
        <v>5.9439443945612702E-4</v>
      </c>
      <c r="F292" s="54">
        <v>0.98428215899040794</v>
      </c>
      <c r="G292">
        <v>1.5123446570135932E-2</v>
      </c>
      <c r="P292" s="30"/>
      <c r="Q292" s="30"/>
      <c r="R292" s="30"/>
    </row>
    <row r="293" spans="1:18" x14ac:dyDescent="0.25">
      <c r="A293" t="str">
        <f t="shared" si="4"/>
        <v>NetherlandsWindstormCOMMERCIAL</v>
      </c>
      <c r="B293" t="s">
        <v>47</v>
      </c>
      <c r="C293" t="s">
        <v>67</v>
      </c>
      <c r="D293" t="s">
        <v>151</v>
      </c>
      <c r="E293">
        <v>3.1466015476780498E-3</v>
      </c>
      <c r="F293" s="54">
        <v>0.90150063811660086</v>
      </c>
      <c r="G293">
        <v>9.5352760335721085E-2</v>
      </c>
      <c r="P293" s="30"/>
      <c r="Q293" s="30"/>
      <c r="R293" s="30"/>
    </row>
    <row r="294" spans="1:18" x14ac:dyDescent="0.25">
      <c r="A294" t="str">
        <f t="shared" si="4"/>
        <v>NorwayWindstormCOMMERCIAL</v>
      </c>
      <c r="B294" t="s">
        <v>49</v>
      </c>
      <c r="C294" t="s">
        <v>67</v>
      </c>
      <c r="D294" t="s">
        <v>151</v>
      </c>
      <c r="E294">
        <v>1.9359722207136199E-3</v>
      </c>
      <c r="F294" s="54">
        <v>0.95122657405311739</v>
      </c>
      <c r="G294">
        <v>4.6837453726168987E-2</v>
      </c>
      <c r="P294" s="30"/>
      <c r="Q294" s="30"/>
      <c r="R294" s="30"/>
    </row>
    <row r="295" spans="1:18" x14ac:dyDescent="0.25">
      <c r="A295" t="str">
        <f t="shared" si="4"/>
        <v>PolandWindstormCOMMERCIAL</v>
      </c>
      <c r="B295" t="s">
        <v>51</v>
      </c>
      <c r="C295" t="s">
        <v>67</v>
      </c>
      <c r="D295" t="s">
        <v>151</v>
      </c>
      <c r="E295">
        <v>2.1187622871820899E-3</v>
      </c>
      <c r="F295" s="54">
        <v>0.92683606226518089</v>
      </c>
      <c r="G295">
        <v>7.1045175447637013E-2</v>
      </c>
      <c r="P295" s="30"/>
      <c r="Q295" s="30"/>
      <c r="R295" s="30"/>
    </row>
    <row r="296" spans="1:18" x14ac:dyDescent="0.25">
      <c r="A296" t="str">
        <f t="shared" si="4"/>
        <v>PortugalWindstormCOMMERCIAL</v>
      </c>
      <c r="B296" t="s">
        <v>53</v>
      </c>
      <c r="C296" t="s">
        <v>67</v>
      </c>
      <c r="D296" t="s">
        <v>151</v>
      </c>
      <c r="E296">
        <v>5.8668092249553903E-2</v>
      </c>
      <c r="F296" s="54">
        <v>0.85949970558886302</v>
      </c>
      <c r="G296">
        <v>8.1832202161583073E-2</v>
      </c>
      <c r="P296" s="30"/>
      <c r="Q296" s="30"/>
      <c r="R296" s="30"/>
    </row>
    <row r="297" spans="1:18" x14ac:dyDescent="0.25">
      <c r="A297" t="str">
        <f t="shared" si="4"/>
        <v>RomaniaWindstormCOMMERCIAL</v>
      </c>
      <c r="B297" t="s">
        <v>55</v>
      </c>
      <c r="C297" t="s">
        <v>67</v>
      </c>
      <c r="D297" t="s">
        <v>151</v>
      </c>
      <c r="E297">
        <v>4.2613732865514203E-3</v>
      </c>
      <c r="F297" s="54">
        <v>0.76838981159309361</v>
      </c>
      <c r="G297">
        <v>0.22734881512035499</v>
      </c>
      <c r="P297" s="30"/>
      <c r="Q297" s="30"/>
      <c r="R297" s="30"/>
    </row>
    <row r="298" spans="1:18" x14ac:dyDescent="0.25">
      <c r="A298" t="str">
        <f t="shared" si="4"/>
        <v>SlovakiaWindstormCOMMERCIAL</v>
      </c>
      <c r="B298" t="s">
        <v>57</v>
      </c>
      <c r="C298" t="s">
        <v>67</v>
      </c>
      <c r="D298" t="s">
        <v>151</v>
      </c>
      <c r="E298">
        <v>1.8672271760963399E-3</v>
      </c>
      <c r="F298" s="54">
        <v>0.54076747067114472</v>
      </c>
      <c r="G298">
        <v>0.45736530215275895</v>
      </c>
      <c r="P298" s="30"/>
      <c r="Q298" s="30"/>
      <c r="R298" s="30"/>
    </row>
    <row r="299" spans="1:18" x14ac:dyDescent="0.25">
      <c r="A299" t="str">
        <f t="shared" si="4"/>
        <v>SloveniaWindstormCOMMERCIAL</v>
      </c>
      <c r="B299" t="s">
        <v>59</v>
      </c>
      <c r="C299" t="s">
        <v>67</v>
      </c>
      <c r="D299" t="s">
        <v>151</v>
      </c>
      <c r="E299">
        <v>1.68790114650548E-4</v>
      </c>
      <c r="F299" s="54">
        <v>0.98216596593882044</v>
      </c>
      <c r="G299">
        <v>1.7665243946529012E-2</v>
      </c>
      <c r="P299" s="30"/>
      <c r="Q299" s="30"/>
      <c r="R299" s="30"/>
    </row>
    <row r="300" spans="1:18" x14ac:dyDescent="0.25">
      <c r="A300" t="str">
        <f t="shared" si="4"/>
        <v>SpainWindstormCOMMERCIAL</v>
      </c>
      <c r="B300" t="s">
        <v>61</v>
      </c>
      <c r="C300" t="s">
        <v>67</v>
      </c>
      <c r="D300" t="s">
        <v>151</v>
      </c>
      <c r="E300">
        <v>7.0000000000000007E-2</v>
      </c>
      <c r="F300" s="54">
        <v>0.82944770385069599</v>
      </c>
      <c r="G300">
        <v>0.100552296149304</v>
      </c>
      <c r="P300" s="30"/>
      <c r="Q300" s="30"/>
      <c r="R300" s="30"/>
    </row>
    <row r="301" spans="1:18" x14ac:dyDescent="0.25">
      <c r="A301" t="str">
        <f t="shared" si="4"/>
        <v>SwedenWindstormCOMMERCIAL</v>
      </c>
      <c r="B301" t="s">
        <v>63</v>
      </c>
      <c r="C301" t="s">
        <v>67</v>
      </c>
      <c r="D301" t="s">
        <v>151</v>
      </c>
      <c r="E301">
        <v>6.1257226445359997E-2</v>
      </c>
      <c r="F301" s="54">
        <v>0.62835811694489896</v>
      </c>
      <c r="G301">
        <v>0.31038465660974102</v>
      </c>
      <c r="P301" s="30"/>
      <c r="Q301" s="30"/>
      <c r="R301" s="30"/>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47"/>
  <sheetViews>
    <sheetView showGridLines="0" zoomScale="80" zoomScaleNormal="80" workbookViewId="0">
      <selection activeCell="F26" sqref="F26"/>
    </sheetView>
  </sheetViews>
  <sheetFormatPr defaultColWidth="9.140625" defaultRowHeight="15" x14ac:dyDescent="0.25"/>
  <cols>
    <col min="1" max="1" width="88.85546875" bestFit="1" customWidth="1"/>
    <col min="2" max="2" width="11.85546875" customWidth="1"/>
    <col min="4" max="4" width="9.85546875" bestFit="1" customWidth="1"/>
    <col min="5" max="5" width="12.140625" bestFit="1" customWidth="1"/>
    <col min="6" max="6" width="12.140625" customWidth="1"/>
    <col min="7" max="7" width="12.140625" bestFit="1" customWidth="1"/>
    <col min="8" max="8" width="11" bestFit="1" customWidth="1"/>
    <col min="9" max="9" width="11.42578125" bestFit="1" customWidth="1"/>
    <col min="10" max="10" width="11" bestFit="1" customWidth="1"/>
    <col min="11" max="11" width="15.140625" bestFit="1" customWidth="1"/>
  </cols>
  <sheetData>
    <row r="1" spans="1:11" ht="26.25" x14ac:dyDescent="0.4">
      <c r="A1" s="8" t="s">
        <v>76</v>
      </c>
      <c r="B1" s="9"/>
    </row>
    <row r="2" spans="1:11" ht="26.25" x14ac:dyDescent="0.4">
      <c r="A2" s="10"/>
      <c r="B2" s="9"/>
    </row>
    <row r="3" spans="1:11" x14ac:dyDescent="0.25">
      <c r="A3" t="s">
        <v>77</v>
      </c>
      <c r="B3" s="9" t="s">
        <v>78</v>
      </c>
    </row>
    <row r="4" spans="1:11" x14ac:dyDescent="0.25">
      <c r="A4" t="s">
        <v>79</v>
      </c>
      <c r="B4" s="11">
        <v>1.1387</v>
      </c>
      <c r="C4" s="12"/>
      <c r="D4" s="13"/>
    </row>
    <row r="5" spans="1:11" x14ac:dyDescent="0.25">
      <c r="A5" t="s">
        <v>80</v>
      </c>
      <c r="B5" s="11">
        <v>1.1005</v>
      </c>
      <c r="C5" s="12"/>
      <c r="D5" s="13"/>
    </row>
    <row r="6" spans="1:11" x14ac:dyDescent="0.25">
      <c r="A6" t="s">
        <v>81</v>
      </c>
      <c r="B6" s="11">
        <v>1.1921999999999999</v>
      </c>
      <c r="C6" s="12"/>
      <c r="D6" s="13"/>
    </row>
    <row r="7" spans="1:11" x14ac:dyDescent="0.25">
      <c r="A7" t="s">
        <v>82</v>
      </c>
      <c r="B7" s="11">
        <v>1.1275999999999999</v>
      </c>
      <c r="C7" s="12"/>
      <c r="D7" s="13"/>
    </row>
    <row r="8" spans="1:11" x14ac:dyDescent="0.25">
      <c r="A8" t="s">
        <v>324</v>
      </c>
      <c r="B8" s="11">
        <v>1.0726</v>
      </c>
      <c r="C8" s="12"/>
      <c r="D8" s="13"/>
    </row>
    <row r="9" spans="1:11" x14ac:dyDescent="0.25">
      <c r="B9" s="11"/>
      <c r="C9" s="12"/>
      <c r="D9" s="13"/>
    </row>
    <row r="10" spans="1:11" x14ac:dyDescent="0.25">
      <c r="A10" s="14"/>
      <c r="B10" s="15" t="s">
        <v>83</v>
      </c>
      <c r="C10" s="15" t="s">
        <v>84</v>
      </c>
      <c r="D10" s="15">
        <v>2020</v>
      </c>
      <c r="E10" s="15">
        <v>2021</v>
      </c>
      <c r="F10" s="15">
        <v>2022</v>
      </c>
      <c r="G10" s="15" t="s">
        <v>85</v>
      </c>
      <c r="H10" s="15" t="s">
        <v>86</v>
      </c>
      <c r="I10" s="15" t="s">
        <v>87</v>
      </c>
      <c r="J10" s="15" t="s">
        <v>88</v>
      </c>
      <c r="K10" s="58" t="s">
        <v>323</v>
      </c>
    </row>
    <row r="11" spans="1:11" x14ac:dyDescent="0.25">
      <c r="A11" s="16" t="s">
        <v>89</v>
      </c>
      <c r="B11" s="17" t="s">
        <v>90</v>
      </c>
      <c r="C11" s="17" t="s">
        <v>90</v>
      </c>
      <c r="D11" s="17"/>
      <c r="E11" s="17"/>
      <c r="F11" s="17"/>
      <c r="G11" s="17"/>
      <c r="H11" s="17"/>
      <c r="I11" s="17"/>
      <c r="J11" s="17"/>
      <c r="K11" s="17"/>
    </row>
    <row r="12" spans="1:11" x14ac:dyDescent="0.25">
      <c r="A12" s="18" t="s">
        <v>7</v>
      </c>
      <c r="B12" s="19">
        <v>460029.4</v>
      </c>
      <c r="C12" s="19">
        <v>478160.7</v>
      </c>
      <c r="D12" s="19">
        <v>456892.9</v>
      </c>
      <c r="E12" s="19">
        <v>506950.40000000002</v>
      </c>
      <c r="F12" s="19">
        <v>549456.19999999995</v>
      </c>
      <c r="G12" s="19">
        <f t="shared" ref="G12:G41" si="0">B12*$B$4</f>
        <v>523835.47778000007</v>
      </c>
      <c r="H12" s="19">
        <f t="shared" ref="H12:H41" si="1">C12*$B$5</f>
        <v>526215.85035000008</v>
      </c>
      <c r="I12" s="19">
        <f>D12*$B$6</f>
        <v>544707.71537999995</v>
      </c>
      <c r="J12" s="19">
        <f>E12*$B$7</f>
        <v>571637.27104000002</v>
      </c>
      <c r="K12" s="56">
        <f>F12*$B$8</f>
        <v>589346.72011999995</v>
      </c>
    </row>
    <row r="13" spans="1:11" x14ac:dyDescent="0.25">
      <c r="A13" s="18" t="s">
        <v>9</v>
      </c>
      <c r="B13" s="20">
        <v>56224.7</v>
      </c>
      <c r="C13" s="20">
        <v>61558</v>
      </c>
      <c r="D13" s="20">
        <v>61331</v>
      </c>
      <c r="E13" s="20">
        <v>67872.100000000006</v>
      </c>
      <c r="F13" s="20">
        <v>84560.6</v>
      </c>
      <c r="G13" s="20">
        <f t="shared" si="0"/>
        <v>64023.065889999998</v>
      </c>
      <c r="H13" s="19">
        <f t="shared" si="1"/>
        <v>67744.578999999998</v>
      </c>
      <c r="I13" s="19">
        <f t="shared" ref="I13:I41" si="2">D13*$B$6</f>
        <v>73118.818199999994</v>
      </c>
      <c r="J13" s="19">
        <f t="shared" ref="J13:J41" si="3">E13*$B$7</f>
        <v>76532.579960000003</v>
      </c>
      <c r="K13" s="56">
        <f t="shared" ref="K13:K42" si="4">F13*$B$8</f>
        <v>90699.699560000008</v>
      </c>
    </row>
    <row r="14" spans="1:11" x14ac:dyDescent="0.25">
      <c r="A14" s="18" t="s">
        <v>15</v>
      </c>
      <c r="B14" s="19">
        <v>210927.8</v>
      </c>
      <c r="C14" s="19">
        <v>225568.7</v>
      </c>
      <c r="D14" s="19">
        <v>215248</v>
      </c>
      <c r="E14" s="19">
        <v>238714.2</v>
      </c>
      <c r="F14" s="19">
        <v>276229.40000000002</v>
      </c>
      <c r="G14" s="19">
        <f t="shared" si="0"/>
        <v>240183.48585999999</v>
      </c>
      <c r="H14" s="19">
        <f t="shared" si="1"/>
        <v>248238.35435000001</v>
      </c>
      <c r="I14" s="19">
        <f t="shared" si="2"/>
        <v>256618.66559999998</v>
      </c>
      <c r="J14" s="19">
        <f t="shared" si="3"/>
        <v>269174.13192000001</v>
      </c>
      <c r="K14" s="56">
        <f t="shared" si="4"/>
        <v>296283.65444000001</v>
      </c>
    </row>
    <row r="15" spans="1:11" x14ac:dyDescent="0.25">
      <c r="A15" s="18" t="s">
        <v>17</v>
      </c>
      <c r="B15" s="20">
        <v>302328.7</v>
      </c>
      <c r="C15" s="20">
        <v>310475.59999999998</v>
      </c>
      <c r="D15" s="20">
        <v>312516.59999999998</v>
      </c>
      <c r="E15" s="20">
        <v>334526.5</v>
      </c>
      <c r="F15" s="20">
        <v>380617.8</v>
      </c>
      <c r="G15" s="20">
        <f t="shared" si="0"/>
        <v>344261.69069000002</v>
      </c>
      <c r="H15" s="19">
        <f t="shared" si="1"/>
        <v>341678.39779999998</v>
      </c>
      <c r="I15" s="19">
        <f t="shared" si="2"/>
        <v>372582.29051999992</v>
      </c>
      <c r="J15" s="19">
        <f>E15*$B$7</f>
        <v>377212.08139999997</v>
      </c>
      <c r="K15" s="56">
        <f t="shared" si="4"/>
        <v>408250.65227999998</v>
      </c>
    </row>
    <row r="16" spans="1:11" x14ac:dyDescent="0.25">
      <c r="A16" s="18" t="s">
        <v>25</v>
      </c>
      <c r="B16" s="19">
        <v>3367860</v>
      </c>
      <c r="C16" s="19">
        <v>3473350</v>
      </c>
      <c r="D16" s="19">
        <v>3367560</v>
      </c>
      <c r="E16" s="19">
        <v>3570620</v>
      </c>
      <c r="F16" s="19">
        <v>3876810</v>
      </c>
      <c r="G16" s="19">
        <f t="shared" si="0"/>
        <v>3834982.182</v>
      </c>
      <c r="H16" s="19">
        <f t="shared" si="1"/>
        <v>3822421.6750000003</v>
      </c>
      <c r="I16" s="19">
        <f t="shared" si="2"/>
        <v>4014805.0319999997</v>
      </c>
      <c r="J16" s="19">
        <f t="shared" si="3"/>
        <v>4026231.1119999997</v>
      </c>
      <c r="K16" s="56">
        <f t="shared" si="4"/>
        <v>4158266.406</v>
      </c>
    </row>
    <row r="17" spans="1:11" x14ac:dyDescent="0.25">
      <c r="A17" s="18" t="s">
        <v>19</v>
      </c>
      <c r="B17" s="20">
        <v>25817.7</v>
      </c>
      <c r="C17" s="20">
        <v>27732.3</v>
      </c>
      <c r="D17" s="20">
        <v>26834.5</v>
      </c>
      <c r="E17" s="20">
        <v>30660.1</v>
      </c>
      <c r="F17" s="20">
        <v>36011.1</v>
      </c>
      <c r="G17" s="20">
        <f t="shared" si="0"/>
        <v>29398.614990000002</v>
      </c>
      <c r="H17" s="19">
        <f t="shared" si="1"/>
        <v>30519.39615</v>
      </c>
      <c r="I17" s="19">
        <f t="shared" si="2"/>
        <v>31992.090899999999</v>
      </c>
      <c r="J17" s="19">
        <f t="shared" si="3"/>
        <v>34572.328759999997</v>
      </c>
      <c r="K17" s="56">
        <f t="shared" si="4"/>
        <v>38625.505859999997</v>
      </c>
    </row>
    <row r="18" spans="1:11" x14ac:dyDescent="0.25">
      <c r="A18" s="18" t="s">
        <v>33</v>
      </c>
      <c r="B18" s="19">
        <v>326042.8</v>
      </c>
      <c r="C18" s="19">
        <v>356526.3</v>
      </c>
      <c r="D18" s="19">
        <v>372868.5</v>
      </c>
      <c r="E18" s="19">
        <v>421529.2</v>
      </c>
      <c r="F18" s="19">
        <v>506282.4</v>
      </c>
      <c r="G18" s="19">
        <f t="shared" si="0"/>
        <v>371264.93635999999</v>
      </c>
      <c r="H18" s="19">
        <f t="shared" si="1"/>
        <v>392357.19315000001</v>
      </c>
      <c r="I18" s="19">
        <f t="shared" si="2"/>
        <v>444533.82569999999</v>
      </c>
      <c r="J18" s="19">
        <f t="shared" si="3"/>
        <v>475316.32591999997</v>
      </c>
      <c r="K18" s="56">
        <f t="shared" si="4"/>
        <v>543038.50224000006</v>
      </c>
    </row>
    <row r="19" spans="1:11" x14ac:dyDescent="0.25">
      <c r="A19" s="18" t="s">
        <v>27</v>
      </c>
      <c r="B19" s="20">
        <v>179557.7</v>
      </c>
      <c r="C19" s="20">
        <v>183250.4</v>
      </c>
      <c r="D19" s="20">
        <v>165326.39999999999</v>
      </c>
      <c r="E19" s="20">
        <v>182830.2</v>
      </c>
      <c r="F19" s="20">
        <v>208030.2</v>
      </c>
      <c r="G19" s="20">
        <f t="shared" si="0"/>
        <v>204462.35299000001</v>
      </c>
      <c r="H19" s="19">
        <f t="shared" si="1"/>
        <v>201667.06520000001</v>
      </c>
      <c r="I19" s="19">
        <f t="shared" si="2"/>
        <v>197102.13407999999</v>
      </c>
      <c r="J19" s="19">
        <f t="shared" si="3"/>
        <v>206159.33352000001</v>
      </c>
      <c r="K19" s="56">
        <f t="shared" si="4"/>
        <v>223133.19252000001</v>
      </c>
    </row>
    <row r="20" spans="1:11" x14ac:dyDescent="0.25">
      <c r="A20" s="18" t="s">
        <v>61</v>
      </c>
      <c r="B20" s="19">
        <v>1203259</v>
      </c>
      <c r="C20" s="19">
        <v>1244375</v>
      </c>
      <c r="D20" s="19">
        <v>1121948</v>
      </c>
      <c r="E20" s="19">
        <v>1205063</v>
      </c>
      <c r="F20" s="19">
        <v>1346377</v>
      </c>
      <c r="G20" s="19">
        <f t="shared" si="0"/>
        <v>1370151.0233</v>
      </c>
      <c r="H20" s="19">
        <f t="shared" si="1"/>
        <v>1369434.6875</v>
      </c>
      <c r="I20" s="19">
        <f t="shared" si="2"/>
        <v>1337586.4055999999</v>
      </c>
      <c r="J20" s="19">
        <f t="shared" si="3"/>
        <v>1358829.0388</v>
      </c>
      <c r="K20" s="56">
        <f t="shared" si="4"/>
        <v>1444123.9702000001</v>
      </c>
    </row>
    <row r="21" spans="1:11" x14ac:dyDescent="0.25">
      <c r="A21" s="18" t="s">
        <v>23</v>
      </c>
      <c r="B21" s="20">
        <v>2363306</v>
      </c>
      <c r="C21" s="20">
        <v>2437635</v>
      </c>
      <c r="D21" s="20">
        <v>2302860</v>
      </c>
      <c r="E21" s="20">
        <v>2483616</v>
      </c>
      <c r="F21" s="20">
        <v>2639092</v>
      </c>
      <c r="G21" s="20">
        <f t="shared" si="0"/>
        <v>2691096.5422</v>
      </c>
      <c r="H21" s="19">
        <f t="shared" si="1"/>
        <v>2682617.3174999999</v>
      </c>
      <c r="I21" s="19">
        <f t="shared" si="2"/>
        <v>2745469.6919999998</v>
      </c>
      <c r="J21" s="19">
        <f t="shared" si="3"/>
        <v>2800525.4016</v>
      </c>
      <c r="K21" s="56">
        <f t="shared" si="4"/>
        <v>2830690.0792</v>
      </c>
    </row>
    <row r="22" spans="1:11" x14ac:dyDescent="0.25">
      <c r="A22" s="18" t="s">
        <v>11</v>
      </c>
      <c r="B22" s="19">
        <v>52688.800000000003</v>
      </c>
      <c r="C22" s="19">
        <v>55571.4</v>
      </c>
      <c r="D22" s="19">
        <v>50189.599999999999</v>
      </c>
      <c r="E22" s="19">
        <v>57310.2</v>
      </c>
      <c r="F22" s="19">
        <v>66939</v>
      </c>
      <c r="G22" s="19">
        <f t="shared" si="0"/>
        <v>59996.736560000005</v>
      </c>
      <c r="H22" s="19">
        <f t="shared" si="1"/>
        <v>61156.325700000001</v>
      </c>
      <c r="I22" s="19">
        <f t="shared" si="2"/>
        <v>59836.041119999994</v>
      </c>
      <c r="J22" s="19">
        <f t="shared" si="3"/>
        <v>64622.981519999994</v>
      </c>
      <c r="K22" s="56">
        <f t="shared" si="4"/>
        <v>71798.771399999998</v>
      </c>
    </row>
    <row r="23" spans="1:11" x14ac:dyDescent="0.25">
      <c r="A23" s="18" t="s">
        <v>35</v>
      </c>
      <c r="B23" s="20">
        <v>1771391.2</v>
      </c>
      <c r="C23" s="20">
        <v>1796633.8</v>
      </c>
      <c r="D23" s="20">
        <v>1656960.7</v>
      </c>
      <c r="E23" s="20">
        <v>1775436.4</v>
      </c>
      <c r="F23" s="20">
        <v>1909153.6</v>
      </c>
      <c r="G23" s="20">
        <f t="shared" si="0"/>
        <v>2017083.1594400001</v>
      </c>
      <c r="H23" s="19">
        <f t="shared" si="1"/>
        <v>1977195.4969000001</v>
      </c>
      <c r="I23" s="19">
        <f t="shared" si="2"/>
        <v>1975428.5465399998</v>
      </c>
      <c r="J23" s="19">
        <f t="shared" si="3"/>
        <v>2001982.0846399998</v>
      </c>
      <c r="K23" s="56">
        <f t="shared" si="4"/>
        <v>2047758.15136</v>
      </c>
    </row>
    <row r="24" spans="1:11" x14ac:dyDescent="0.25">
      <c r="A24" s="18" t="s">
        <v>13</v>
      </c>
      <c r="B24" s="19">
        <v>21612.6</v>
      </c>
      <c r="C24" s="19">
        <v>23009.9</v>
      </c>
      <c r="D24" s="19">
        <v>21617.9</v>
      </c>
      <c r="E24" s="19">
        <v>23352.799999999999</v>
      </c>
      <c r="F24" s="19">
        <v>27006.400000000001</v>
      </c>
      <c r="G24" s="19">
        <f t="shared" si="0"/>
        <v>24610.267619999999</v>
      </c>
      <c r="H24" s="19">
        <f t="shared" si="1"/>
        <v>25322.394950000002</v>
      </c>
      <c r="I24" s="19">
        <f t="shared" si="2"/>
        <v>25772.860380000002</v>
      </c>
      <c r="J24" s="19">
        <f t="shared" si="3"/>
        <v>26332.617279999999</v>
      </c>
      <c r="K24" s="56">
        <f t="shared" si="4"/>
        <v>28967.064640000001</v>
      </c>
    </row>
    <row r="25" spans="1:11" x14ac:dyDescent="0.25">
      <c r="A25" s="18" t="s">
        <v>37</v>
      </c>
      <c r="B25" s="20">
        <v>29153.599999999999</v>
      </c>
      <c r="C25" s="20">
        <v>30647.200000000001</v>
      </c>
      <c r="D25" s="20">
        <v>29456.799999999999</v>
      </c>
      <c r="E25" s="20">
        <v>32922.5</v>
      </c>
      <c r="F25" s="20">
        <v>39062.5</v>
      </c>
      <c r="G25" s="20">
        <f t="shared" si="0"/>
        <v>33197.204319999997</v>
      </c>
      <c r="H25" s="19">
        <f t="shared" si="1"/>
        <v>33727.243600000002</v>
      </c>
      <c r="I25" s="19">
        <f t="shared" si="2"/>
        <v>35118.396959999998</v>
      </c>
      <c r="J25" s="19">
        <f t="shared" si="3"/>
        <v>37123.411</v>
      </c>
      <c r="K25" s="56">
        <f t="shared" si="4"/>
        <v>41898.4375</v>
      </c>
    </row>
    <row r="26" spans="1:11" x14ac:dyDescent="0.25">
      <c r="A26" s="18" t="s">
        <v>41</v>
      </c>
      <c r="B26" s="19">
        <v>45514.8</v>
      </c>
      <c r="C26" s="19">
        <v>48859.9</v>
      </c>
      <c r="D26" s="19">
        <v>49507.199999999997</v>
      </c>
      <c r="E26" s="19">
        <v>55383.1</v>
      </c>
      <c r="F26" s="19">
        <v>66791.100000000006</v>
      </c>
      <c r="G26" s="19">
        <f t="shared" si="0"/>
        <v>51827.702760000007</v>
      </c>
      <c r="H26" s="19">
        <f t="shared" si="1"/>
        <v>53770.319950000005</v>
      </c>
      <c r="I26" s="19">
        <f t="shared" si="2"/>
        <v>59022.483839999994</v>
      </c>
      <c r="J26" s="19">
        <f t="shared" si="3"/>
        <v>62449.983559999993</v>
      </c>
      <c r="K26" s="56">
        <f t="shared" si="4"/>
        <v>71640.133860000002</v>
      </c>
    </row>
    <row r="27" spans="1:11" x14ac:dyDescent="0.25">
      <c r="A27" s="18" t="s">
        <v>43</v>
      </c>
      <c r="B27" s="20">
        <v>60362.2</v>
      </c>
      <c r="C27" s="20">
        <v>62704.2</v>
      </c>
      <c r="D27" s="20">
        <v>64221.1</v>
      </c>
      <c r="E27" s="20">
        <v>73313.5</v>
      </c>
      <c r="F27" s="20">
        <v>77529</v>
      </c>
      <c r="G27" s="20">
        <f t="shared" si="0"/>
        <v>68734.437139999995</v>
      </c>
      <c r="H27" s="19">
        <f t="shared" si="1"/>
        <v>69005.972099999999</v>
      </c>
      <c r="I27" s="19">
        <f t="shared" si="2"/>
        <v>76564.395420000001</v>
      </c>
      <c r="J27" s="19">
        <f t="shared" si="3"/>
        <v>82668.302599999995</v>
      </c>
      <c r="K27" s="56">
        <f t="shared" si="4"/>
        <v>83157.6054</v>
      </c>
    </row>
    <row r="28" spans="1:11" x14ac:dyDescent="0.25">
      <c r="A28" s="18" t="s">
        <v>29</v>
      </c>
      <c r="B28" s="19">
        <v>136073.4</v>
      </c>
      <c r="C28" s="19">
        <v>146113.20000000001</v>
      </c>
      <c r="D28" s="19">
        <v>136622</v>
      </c>
      <c r="E28" s="19">
        <v>153536.70000000001</v>
      </c>
      <c r="F28" s="19">
        <v>170246.8</v>
      </c>
      <c r="G28" s="19">
        <f t="shared" si="0"/>
        <v>154946.78057999999</v>
      </c>
      <c r="H28" s="19">
        <f t="shared" si="1"/>
        <v>160797.57660000003</v>
      </c>
      <c r="I28" s="19">
        <f t="shared" si="2"/>
        <v>162880.74839999998</v>
      </c>
      <c r="J28" s="19">
        <f t="shared" si="3"/>
        <v>173127.98292000001</v>
      </c>
      <c r="K28" s="56">
        <f t="shared" si="4"/>
        <v>182606.71768</v>
      </c>
    </row>
    <row r="29" spans="1:11" x14ac:dyDescent="0.25">
      <c r="A29" s="18" t="s">
        <v>45</v>
      </c>
      <c r="B29" s="20">
        <v>12957.1</v>
      </c>
      <c r="C29" s="20">
        <v>14042.2</v>
      </c>
      <c r="D29" s="20">
        <v>13059.9</v>
      </c>
      <c r="E29" s="20">
        <v>14533.8</v>
      </c>
      <c r="F29" s="20">
        <v>17212.5</v>
      </c>
      <c r="G29" s="20">
        <f t="shared" si="0"/>
        <v>14754.24977</v>
      </c>
      <c r="H29" s="19">
        <f t="shared" si="1"/>
        <v>15453.441100000002</v>
      </c>
      <c r="I29" s="19">
        <f t="shared" si="2"/>
        <v>15570.012779999999</v>
      </c>
      <c r="J29" s="19">
        <f t="shared" si="3"/>
        <v>16388.312879999998</v>
      </c>
      <c r="K29" s="56">
        <f t="shared" si="4"/>
        <v>18462.127499999999</v>
      </c>
    </row>
    <row r="30" spans="1:11" x14ac:dyDescent="0.25">
      <c r="A30" s="18" t="s">
        <v>47</v>
      </c>
      <c r="B30" s="19">
        <v>773987</v>
      </c>
      <c r="C30" s="19">
        <v>813055</v>
      </c>
      <c r="D30" s="19">
        <v>800095</v>
      </c>
      <c r="E30" s="19">
        <v>860719</v>
      </c>
      <c r="F30" s="19">
        <v>958549</v>
      </c>
      <c r="G30" s="19">
        <f t="shared" si="0"/>
        <v>881338.99690000003</v>
      </c>
      <c r="H30" s="19">
        <f t="shared" si="1"/>
        <v>894767.02750000008</v>
      </c>
      <c r="I30" s="19">
        <f t="shared" si="2"/>
        <v>953873.25899999996</v>
      </c>
      <c r="J30" s="19">
        <f t="shared" si="3"/>
        <v>970546.74439999997</v>
      </c>
      <c r="K30" s="56">
        <f t="shared" si="4"/>
        <v>1028139.6574</v>
      </c>
    </row>
    <row r="31" spans="1:11" x14ac:dyDescent="0.25">
      <c r="A31" s="18" t="s">
        <v>4</v>
      </c>
      <c r="B31" s="20">
        <v>385424</v>
      </c>
      <c r="C31" s="20">
        <v>397518.5</v>
      </c>
      <c r="D31" s="20">
        <v>379320.6</v>
      </c>
      <c r="E31" s="20">
        <v>403370.4</v>
      </c>
      <c r="F31" s="20">
        <v>447061.9</v>
      </c>
      <c r="G31" s="20">
        <f t="shared" si="0"/>
        <v>438882.3088</v>
      </c>
      <c r="H31" s="19">
        <f t="shared" si="1"/>
        <v>437469.10925000004</v>
      </c>
      <c r="I31" s="19">
        <f t="shared" si="2"/>
        <v>452226.01931999996</v>
      </c>
      <c r="J31" s="19">
        <f t="shared" si="3"/>
        <v>454840.46304</v>
      </c>
      <c r="K31" s="56">
        <f t="shared" si="4"/>
        <v>479518.59394000005</v>
      </c>
    </row>
    <row r="32" spans="1:11" x14ac:dyDescent="0.25">
      <c r="A32" s="18" t="s">
        <v>51</v>
      </c>
      <c r="B32" s="19">
        <v>497842.3</v>
      </c>
      <c r="C32" s="19">
        <v>533599.9</v>
      </c>
      <c r="D32" s="19">
        <v>523667.8</v>
      </c>
      <c r="E32" s="19">
        <v>570206.6</v>
      </c>
      <c r="F32" s="19">
        <v>656905.5</v>
      </c>
      <c r="G32" s="19">
        <f t="shared" si="0"/>
        <v>566893.02700999996</v>
      </c>
      <c r="H32" s="19">
        <f t="shared" si="1"/>
        <v>587226.68995000003</v>
      </c>
      <c r="I32" s="19">
        <f t="shared" si="2"/>
        <v>624316.75115999999</v>
      </c>
      <c r="J32" s="19">
        <f t="shared" si="3"/>
        <v>642964.96215999988</v>
      </c>
      <c r="K32" s="56">
        <f t="shared" si="4"/>
        <v>704596.83929999999</v>
      </c>
    </row>
    <row r="33" spans="1:11" x14ac:dyDescent="0.25">
      <c r="A33" s="18" t="s">
        <v>53</v>
      </c>
      <c r="B33" s="20">
        <v>205184.1</v>
      </c>
      <c r="C33" s="20">
        <v>214374.6</v>
      </c>
      <c r="D33" s="20">
        <v>200087.6</v>
      </c>
      <c r="E33" s="20">
        <v>211277.5</v>
      </c>
      <c r="F33" s="20">
        <v>239240.7</v>
      </c>
      <c r="G33" s="20">
        <f t="shared" si="0"/>
        <v>233643.13467000003</v>
      </c>
      <c r="H33" s="19">
        <f t="shared" si="1"/>
        <v>235919.24730000002</v>
      </c>
      <c r="I33" s="19">
        <f t="shared" si="2"/>
        <v>238544.43672</v>
      </c>
      <c r="J33" s="19">
        <f t="shared" si="3"/>
        <v>238236.50899999999</v>
      </c>
      <c r="K33" s="56">
        <f t="shared" si="4"/>
        <v>256609.57482000001</v>
      </c>
    </row>
    <row r="34" spans="1:11" x14ac:dyDescent="0.25">
      <c r="A34" s="18" t="s">
        <v>55</v>
      </c>
      <c r="B34" s="19">
        <v>204496.9</v>
      </c>
      <c r="C34" s="19">
        <v>223162.5</v>
      </c>
      <c r="D34" s="19">
        <v>218863.3</v>
      </c>
      <c r="E34" s="19">
        <v>240154</v>
      </c>
      <c r="F34" s="19">
        <v>285884.79999999999</v>
      </c>
      <c r="G34" s="19">
        <f t="shared" si="0"/>
        <v>232860.62002999999</v>
      </c>
      <c r="H34" s="19">
        <f t="shared" si="1"/>
        <v>245590.33125000002</v>
      </c>
      <c r="I34" s="19">
        <f t="shared" si="2"/>
        <v>260928.82625999997</v>
      </c>
      <c r="J34" s="19">
        <f t="shared" si="3"/>
        <v>270797.65039999998</v>
      </c>
      <c r="K34" s="56">
        <f t="shared" si="4"/>
        <v>306640.03648000001</v>
      </c>
    </row>
    <row r="35" spans="1:11" x14ac:dyDescent="0.25">
      <c r="A35" s="18" t="s">
        <v>59</v>
      </c>
      <c r="B35" s="20">
        <v>45864.2</v>
      </c>
      <c r="C35" s="20">
        <v>48396.7</v>
      </c>
      <c r="D35" s="20">
        <v>46918</v>
      </c>
      <c r="E35" s="20">
        <v>52020.2</v>
      </c>
      <c r="F35" s="20">
        <v>57037.7</v>
      </c>
      <c r="G35" s="20">
        <f t="shared" si="0"/>
        <v>52225.564539999999</v>
      </c>
      <c r="H35" s="19">
        <f t="shared" si="1"/>
        <v>53260.568350000001</v>
      </c>
      <c r="I35" s="19">
        <f t="shared" si="2"/>
        <v>55935.639599999995</v>
      </c>
      <c r="J35" s="19">
        <f t="shared" si="3"/>
        <v>58657.977519999993</v>
      </c>
      <c r="K35" s="56">
        <f t="shared" si="4"/>
        <v>61178.637019999995</v>
      </c>
    </row>
    <row r="36" spans="1:11" x14ac:dyDescent="0.25">
      <c r="A36" s="18" t="s">
        <v>57</v>
      </c>
      <c r="B36" s="19">
        <v>89430</v>
      </c>
      <c r="C36" s="19">
        <v>94048</v>
      </c>
      <c r="D36" s="19">
        <v>92079.3</v>
      </c>
      <c r="E36" s="19">
        <v>97122.5</v>
      </c>
      <c r="F36" s="19">
        <v>109651.9</v>
      </c>
      <c r="G36" s="19">
        <f t="shared" si="0"/>
        <v>101833.94100000001</v>
      </c>
      <c r="H36" s="19">
        <f t="shared" si="1"/>
        <v>103499.82400000001</v>
      </c>
      <c r="I36" s="19">
        <f t="shared" si="2"/>
        <v>109776.94146</v>
      </c>
      <c r="J36" s="19">
        <f t="shared" si="3"/>
        <v>109515.33099999999</v>
      </c>
      <c r="K36" s="56">
        <f t="shared" si="4"/>
        <v>117612.62793999999</v>
      </c>
    </row>
    <row r="37" spans="1:11" x14ac:dyDescent="0.25">
      <c r="A37" s="18" t="s">
        <v>21</v>
      </c>
      <c r="B37" s="20">
        <v>233468</v>
      </c>
      <c r="C37" s="20">
        <v>239852</v>
      </c>
      <c r="D37" s="20">
        <v>237995</v>
      </c>
      <c r="E37" s="20">
        <v>252934</v>
      </c>
      <c r="F37" s="20">
        <v>268645</v>
      </c>
      <c r="G37" s="20">
        <f t="shared" si="0"/>
        <v>265850.01160000003</v>
      </c>
      <c r="H37" s="19">
        <f t="shared" si="1"/>
        <v>263957.12599999999</v>
      </c>
      <c r="I37" s="19">
        <f t="shared" si="2"/>
        <v>283737.63899999997</v>
      </c>
      <c r="J37" s="19">
        <f t="shared" si="3"/>
        <v>285208.37839999999</v>
      </c>
      <c r="K37" s="56">
        <f t="shared" si="4"/>
        <v>288148.62699999998</v>
      </c>
    </row>
    <row r="38" spans="1:11" x14ac:dyDescent="0.25">
      <c r="A38" s="18" t="s">
        <v>63</v>
      </c>
      <c r="B38" s="19">
        <v>470673.1</v>
      </c>
      <c r="C38" s="19">
        <v>476869.5</v>
      </c>
      <c r="D38" s="19">
        <v>475666.1</v>
      </c>
      <c r="E38" s="19">
        <v>530356.6</v>
      </c>
      <c r="F38" s="19">
        <v>562526.30000000005</v>
      </c>
      <c r="G38" s="19">
        <f t="shared" si="0"/>
        <v>535955.45897000004</v>
      </c>
      <c r="H38" s="19">
        <f t="shared" si="1"/>
        <v>524794.88474999997</v>
      </c>
      <c r="I38" s="19">
        <f t="shared" si="2"/>
        <v>567089.12441999989</v>
      </c>
      <c r="J38" s="19">
        <f t="shared" si="3"/>
        <v>598030.10215999989</v>
      </c>
      <c r="K38" s="56">
        <f t="shared" si="4"/>
        <v>603365.70938000001</v>
      </c>
    </row>
    <row r="39" spans="1:11" x14ac:dyDescent="0.25">
      <c r="A39" s="18" t="s">
        <v>31</v>
      </c>
      <c r="B39" s="19">
        <v>22241.1</v>
      </c>
      <c r="C39" s="19">
        <v>22166.799999999999</v>
      </c>
      <c r="D39" s="19">
        <v>18943.400000000001</v>
      </c>
      <c r="E39" s="19">
        <v>21531.8</v>
      </c>
      <c r="F39" s="19">
        <v>26691.3</v>
      </c>
      <c r="G39" s="19">
        <f t="shared" si="0"/>
        <v>25325.940569999999</v>
      </c>
      <c r="H39" s="19">
        <f t="shared" si="1"/>
        <v>24394.563399999999</v>
      </c>
      <c r="I39" s="19">
        <f t="shared" si="2"/>
        <v>22584.321479999999</v>
      </c>
      <c r="J39" s="19">
        <f t="shared" si="3"/>
        <v>24279.257679999999</v>
      </c>
      <c r="K39" s="56">
        <f t="shared" si="4"/>
        <v>28629.088379999997</v>
      </c>
    </row>
    <row r="40" spans="1:11" x14ac:dyDescent="0.25">
      <c r="A40" s="18" t="s">
        <v>39</v>
      </c>
      <c r="B40" s="20">
        <v>5666.3</v>
      </c>
      <c r="C40" s="20">
        <v>5742</v>
      </c>
      <c r="D40" s="20">
        <v>5362.9</v>
      </c>
      <c r="E40" s="20">
        <v>5363</v>
      </c>
      <c r="F40" s="20">
        <v>5363</v>
      </c>
      <c r="G40" s="20">
        <f t="shared" si="0"/>
        <v>6452.2158100000006</v>
      </c>
      <c r="H40" s="19">
        <f t="shared" si="1"/>
        <v>6319.0709999999999</v>
      </c>
      <c r="I40" s="19">
        <f t="shared" si="2"/>
        <v>6393.6493799999989</v>
      </c>
      <c r="J40" s="19">
        <f>E40*$B$7</f>
        <v>6047.3188</v>
      </c>
      <c r="K40" s="56">
        <f t="shared" si="4"/>
        <v>5752.3537999999999</v>
      </c>
    </row>
    <row r="41" spans="1:11" x14ac:dyDescent="0.25">
      <c r="A41" s="18" t="s">
        <v>49</v>
      </c>
      <c r="B41" s="19">
        <v>370294.3</v>
      </c>
      <c r="C41" s="19">
        <v>361734.6</v>
      </c>
      <c r="D41" s="19">
        <v>318051.20000000001</v>
      </c>
      <c r="E41" s="19">
        <v>407754.8</v>
      </c>
      <c r="F41" s="19">
        <v>551408.9</v>
      </c>
      <c r="G41" s="19">
        <f t="shared" si="0"/>
        <v>421654.11940999998</v>
      </c>
      <c r="H41" s="19">
        <f t="shared" si="1"/>
        <v>398088.92729999998</v>
      </c>
      <c r="I41" s="19">
        <f t="shared" si="2"/>
        <v>379180.64064</v>
      </c>
      <c r="J41" s="19">
        <f t="shared" si="3"/>
        <v>459784.31247999996</v>
      </c>
      <c r="K41" s="56">
        <f t="shared" si="4"/>
        <v>591441.18614000001</v>
      </c>
    </row>
    <row r="42" spans="1:11" x14ac:dyDescent="0.25">
      <c r="A42" s="21" t="s">
        <v>68</v>
      </c>
      <c r="B42" s="22">
        <f>SUM(B12:B41)</f>
        <v>13929678.800000001</v>
      </c>
      <c r="C42" s="22">
        <f t="shared" ref="C42:J42" si="5">SUM(C12:C41)</f>
        <v>14406733.899999999</v>
      </c>
      <c r="D42" s="22">
        <f t="shared" si="5"/>
        <v>13742071.300000001</v>
      </c>
      <c r="E42" s="22">
        <f t="shared" si="5"/>
        <v>14880981.1</v>
      </c>
      <c r="F42" s="22">
        <f t="shared" si="5"/>
        <v>16446373.600000001</v>
      </c>
      <c r="G42" s="22">
        <f t="shared" si="5"/>
        <v>15861725.249559999</v>
      </c>
      <c r="H42" s="22">
        <f t="shared" si="5"/>
        <v>15854610.656950003</v>
      </c>
      <c r="I42" s="22">
        <f t="shared" si="5"/>
        <v>16383297.403860001</v>
      </c>
      <c r="J42" s="22">
        <f t="shared" si="5"/>
        <v>16779794.288360003</v>
      </c>
      <c r="K42" s="56">
        <f t="shared" si="4"/>
        <v>17640380.32336</v>
      </c>
    </row>
    <row r="43" spans="1:11" x14ac:dyDescent="0.25">
      <c r="A43" s="23"/>
      <c r="B43" s="24"/>
      <c r="C43" s="25"/>
      <c r="D43" s="25"/>
      <c r="E43" s="25"/>
      <c r="F43" s="25"/>
      <c r="G43" s="25"/>
    </row>
    <row r="44" spans="1:11" x14ac:dyDescent="0.25">
      <c r="A44" s="23"/>
      <c r="B44" s="23"/>
      <c r="C44" s="25"/>
      <c r="D44" s="25"/>
      <c r="E44" s="25"/>
      <c r="F44" s="25"/>
      <c r="G44" s="25"/>
    </row>
    <row r="45" spans="1:11" x14ac:dyDescent="0.25">
      <c r="A45" s="25"/>
      <c r="B45" s="25"/>
      <c r="C45" s="25"/>
      <c r="D45" s="25"/>
      <c r="E45" s="25"/>
      <c r="F45" s="25"/>
      <c r="G45" s="25"/>
    </row>
    <row r="46" spans="1:11" x14ac:dyDescent="0.25">
      <c r="A46" s="24"/>
      <c r="B46" s="25"/>
      <c r="C46" s="25"/>
      <c r="D46" s="25"/>
      <c r="E46" s="25"/>
      <c r="F46" s="25"/>
      <c r="G46" s="25"/>
    </row>
    <row r="47" spans="1:11" x14ac:dyDescent="0.25">
      <c r="A47" s="24"/>
      <c r="B47" s="25"/>
      <c r="C47" s="25"/>
      <c r="D47" s="25"/>
      <c r="E47" s="25"/>
      <c r="F47" s="25"/>
      <c r="G47" s="25"/>
    </row>
  </sheetData>
  <hyperlinks>
    <hyperlink ref="B3" r:id="rId1" xr:uid="{00000000-0004-0000-0F00-000000000000}"/>
  </hyperlinks>
  <pageMargins left="0.7" right="0.7"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926F2B-526B-41E2-8C98-922A63A602D7}">
  <sheetPr filterMode="1">
    <tabColor theme="0" tint="-0.14999847407452621"/>
  </sheetPr>
  <dimension ref="A1:T156"/>
  <sheetViews>
    <sheetView workbookViewId="0">
      <selection activeCell="C174" sqref="C174"/>
    </sheetView>
  </sheetViews>
  <sheetFormatPr defaultRowHeight="15" x14ac:dyDescent="0.25"/>
  <cols>
    <col min="1" max="1" width="14.42578125" bestFit="1" customWidth="1"/>
    <col min="2" max="2" width="12.85546875" bestFit="1" customWidth="1"/>
    <col min="3" max="3" width="15.140625" customWidth="1"/>
    <col min="4" max="4" width="15.140625" bestFit="1" customWidth="1"/>
    <col min="6" max="6" width="22" bestFit="1" customWidth="1"/>
    <col min="7" max="7" width="16.28515625" bestFit="1" customWidth="1"/>
    <col min="8" max="8" width="11" bestFit="1" customWidth="1"/>
    <col min="9" max="9" width="7" bestFit="1" customWidth="1"/>
    <col min="10" max="10" width="8.42578125" bestFit="1" customWidth="1"/>
    <col min="11" max="11" width="11" bestFit="1" customWidth="1"/>
    <col min="12" max="12" width="11.28515625" bestFit="1" customWidth="1"/>
  </cols>
  <sheetData>
    <row r="1" spans="1:20" x14ac:dyDescent="0.25">
      <c r="A1" s="1" t="s">
        <v>1</v>
      </c>
      <c r="B1" s="1" t="s">
        <v>2</v>
      </c>
      <c r="C1" s="29" t="s">
        <v>3</v>
      </c>
      <c r="D1" t="s">
        <v>99</v>
      </c>
      <c r="F1" s="57" t="s">
        <v>321</v>
      </c>
      <c r="G1" s="57" t="s">
        <v>320</v>
      </c>
    </row>
    <row r="2" spans="1:20" hidden="1" x14ac:dyDescent="0.25">
      <c r="A2" t="s">
        <v>4</v>
      </c>
      <c r="B2" t="s">
        <v>5</v>
      </c>
      <c r="C2" t="s">
        <v>6</v>
      </c>
      <c r="D2">
        <v>0</v>
      </c>
      <c r="F2" s="57" t="s">
        <v>318</v>
      </c>
      <c r="G2" t="s">
        <v>6</v>
      </c>
      <c r="H2" t="s">
        <v>65</v>
      </c>
      <c r="I2" t="s">
        <v>176</v>
      </c>
      <c r="J2" t="s">
        <v>66</v>
      </c>
      <c r="K2" t="s">
        <v>67</v>
      </c>
      <c r="L2" t="s">
        <v>319</v>
      </c>
      <c r="N2" t="s">
        <v>318</v>
      </c>
      <c r="O2" t="s">
        <v>6</v>
      </c>
      <c r="P2" t="s">
        <v>65</v>
      </c>
      <c r="Q2" t="s">
        <v>176</v>
      </c>
      <c r="R2" t="s">
        <v>66</v>
      </c>
      <c r="S2" t="s">
        <v>67</v>
      </c>
      <c r="T2" t="s">
        <v>322</v>
      </c>
    </row>
    <row r="3" spans="1:20" hidden="1" x14ac:dyDescent="0.25">
      <c r="A3" t="s">
        <v>7</v>
      </c>
      <c r="B3" t="s">
        <v>8</v>
      </c>
      <c r="C3" t="s">
        <v>6</v>
      </c>
      <c r="D3">
        <v>1</v>
      </c>
      <c r="F3" s="31" t="s">
        <v>4</v>
      </c>
      <c r="G3">
        <v>0</v>
      </c>
      <c r="H3">
        <v>2</v>
      </c>
      <c r="I3">
        <v>2.5</v>
      </c>
      <c r="J3">
        <v>2.5</v>
      </c>
      <c r="K3">
        <v>1</v>
      </c>
      <c r="L3">
        <v>8</v>
      </c>
      <c r="N3" t="s">
        <v>27</v>
      </c>
      <c r="O3">
        <v>1.5</v>
      </c>
      <c r="P3">
        <v>4</v>
      </c>
      <c r="Q3">
        <v>1.5</v>
      </c>
      <c r="R3">
        <v>3</v>
      </c>
      <c r="S3">
        <v>2</v>
      </c>
      <c r="T3">
        <v>12</v>
      </c>
    </row>
    <row r="4" spans="1:20" hidden="1" x14ac:dyDescent="0.25">
      <c r="A4" t="s">
        <v>9</v>
      </c>
      <c r="B4" t="s">
        <v>10</v>
      </c>
      <c r="C4" t="s">
        <v>6</v>
      </c>
      <c r="D4">
        <v>1.5</v>
      </c>
      <c r="F4" s="31" t="s">
        <v>7</v>
      </c>
      <c r="G4">
        <v>1</v>
      </c>
      <c r="H4">
        <v>1</v>
      </c>
      <c r="I4">
        <v>1.5</v>
      </c>
      <c r="J4">
        <v>1</v>
      </c>
      <c r="K4">
        <v>1.5</v>
      </c>
      <c r="L4">
        <v>6</v>
      </c>
      <c r="N4" t="s">
        <v>35</v>
      </c>
      <c r="O4">
        <v>2</v>
      </c>
      <c r="P4">
        <v>4</v>
      </c>
      <c r="Q4">
        <v>2.5</v>
      </c>
      <c r="R4">
        <v>2</v>
      </c>
      <c r="S4">
        <v>1.5</v>
      </c>
      <c r="T4">
        <v>12</v>
      </c>
    </row>
    <row r="5" spans="1:20" hidden="1" x14ac:dyDescent="0.25">
      <c r="A5" t="s">
        <v>11</v>
      </c>
      <c r="B5" t="s">
        <v>12</v>
      </c>
      <c r="C5" t="s">
        <v>6</v>
      </c>
      <c r="D5">
        <v>1.5</v>
      </c>
      <c r="F5" s="31" t="s">
        <v>9</v>
      </c>
      <c r="G5">
        <v>1.5</v>
      </c>
      <c r="H5">
        <v>3</v>
      </c>
      <c r="I5">
        <v>2.5</v>
      </c>
      <c r="J5">
        <v>1.5</v>
      </c>
      <c r="K5">
        <v>1.5</v>
      </c>
      <c r="L5">
        <v>10</v>
      </c>
      <c r="N5" t="s">
        <v>11</v>
      </c>
      <c r="O5">
        <v>1.5</v>
      </c>
      <c r="P5">
        <v>2.5</v>
      </c>
      <c r="Q5">
        <v>3</v>
      </c>
      <c r="R5">
        <v>2.5</v>
      </c>
      <c r="S5">
        <v>1</v>
      </c>
      <c r="T5">
        <v>10.5</v>
      </c>
    </row>
    <row r="6" spans="1:20" hidden="1" x14ac:dyDescent="0.25">
      <c r="A6" t="s">
        <v>13</v>
      </c>
      <c r="B6" t="s">
        <v>14</v>
      </c>
      <c r="C6" t="s">
        <v>6</v>
      </c>
      <c r="D6">
        <v>1</v>
      </c>
      <c r="F6" s="31" t="s">
        <v>11</v>
      </c>
      <c r="G6">
        <v>1.5</v>
      </c>
      <c r="H6">
        <v>2.5</v>
      </c>
      <c r="I6">
        <v>3</v>
      </c>
      <c r="J6">
        <v>2.5</v>
      </c>
      <c r="K6">
        <v>1</v>
      </c>
      <c r="L6">
        <v>10.5</v>
      </c>
      <c r="N6" t="s">
        <v>55</v>
      </c>
      <c r="O6">
        <v>1.5</v>
      </c>
      <c r="P6">
        <v>3</v>
      </c>
      <c r="Q6">
        <v>2.5</v>
      </c>
      <c r="R6">
        <v>2</v>
      </c>
      <c r="S6">
        <v>1.5</v>
      </c>
      <c r="T6">
        <v>10.5</v>
      </c>
    </row>
    <row r="7" spans="1:20" hidden="1" x14ac:dyDescent="0.25">
      <c r="A7" t="s">
        <v>15</v>
      </c>
      <c r="B7" t="s">
        <v>16</v>
      </c>
      <c r="C7" t="s">
        <v>6</v>
      </c>
      <c r="D7">
        <v>0</v>
      </c>
      <c r="F7" s="31" t="s">
        <v>13</v>
      </c>
      <c r="G7">
        <v>1</v>
      </c>
      <c r="H7">
        <v>2.5</v>
      </c>
      <c r="I7">
        <v>1</v>
      </c>
      <c r="J7">
        <v>2.5</v>
      </c>
      <c r="K7">
        <v>1</v>
      </c>
      <c r="L7">
        <v>8</v>
      </c>
      <c r="N7" t="s">
        <v>9</v>
      </c>
      <c r="O7">
        <v>1.5</v>
      </c>
      <c r="P7">
        <v>3</v>
      </c>
      <c r="Q7">
        <v>2.5</v>
      </c>
      <c r="R7">
        <v>1.5</v>
      </c>
      <c r="S7">
        <v>1.5</v>
      </c>
      <c r="T7">
        <v>10</v>
      </c>
    </row>
    <row r="8" spans="1:20" hidden="1" x14ac:dyDescent="0.25">
      <c r="A8" t="s">
        <v>17</v>
      </c>
      <c r="B8" t="s">
        <v>18</v>
      </c>
      <c r="C8" t="s">
        <v>6</v>
      </c>
      <c r="D8">
        <v>1</v>
      </c>
      <c r="F8" s="31" t="s">
        <v>15</v>
      </c>
      <c r="G8">
        <v>0</v>
      </c>
      <c r="H8">
        <v>1</v>
      </c>
      <c r="I8">
        <v>2</v>
      </c>
      <c r="J8">
        <v>2</v>
      </c>
      <c r="K8">
        <v>1</v>
      </c>
      <c r="L8">
        <v>6</v>
      </c>
      <c r="N8" t="s">
        <v>47</v>
      </c>
      <c r="O8">
        <v>3</v>
      </c>
      <c r="P8">
        <v>1.5</v>
      </c>
      <c r="Q8">
        <v>3</v>
      </c>
      <c r="R8">
        <v>1</v>
      </c>
      <c r="S8">
        <v>1.5</v>
      </c>
      <c r="T8">
        <v>10</v>
      </c>
    </row>
    <row r="9" spans="1:20" hidden="1" x14ac:dyDescent="0.25">
      <c r="A9" t="s">
        <v>19</v>
      </c>
      <c r="B9" t="s">
        <v>20</v>
      </c>
      <c r="C9" t="s">
        <v>6</v>
      </c>
      <c r="D9">
        <v>1</v>
      </c>
      <c r="F9" s="31" t="s">
        <v>17</v>
      </c>
      <c r="G9">
        <v>1</v>
      </c>
      <c r="H9">
        <v>0</v>
      </c>
      <c r="I9">
        <v>1</v>
      </c>
      <c r="J9">
        <v>1</v>
      </c>
      <c r="K9">
        <v>2</v>
      </c>
      <c r="L9">
        <v>5</v>
      </c>
      <c r="N9" t="s">
        <v>59</v>
      </c>
      <c r="O9">
        <v>1.5</v>
      </c>
      <c r="P9">
        <v>3.5</v>
      </c>
      <c r="Q9">
        <v>3</v>
      </c>
      <c r="R9">
        <v>1</v>
      </c>
      <c r="S9">
        <v>1</v>
      </c>
      <c r="T9">
        <v>10</v>
      </c>
    </row>
    <row r="10" spans="1:20" hidden="1" x14ac:dyDescent="0.25">
      <c r="A10" t="s">
        <v>21</v>
      </c>
      <c r="B10" t="s">
        <v>22</v>
      </c>
      <c r="C10" t="s">
        <v>6</v>
      </c>
      <c r="D10">
        <v>1</v>
      </c>
      <c r="F10" s="31" t="s">
        <v>68</v>
      </c>
      <c r="G10">
        <v>1</v>
      </c>
      <c r="H10">
        <v>1</v>
      </c>
      <c r="I10">
        <v>1.5</v>
      </c>
      <c r="J10">
        <v>1.5</v>
      </c>
      <c r="K10">
        <v>1</v>
      </c>
      <c r="L10">
        <v>6</v>
      </c>
      <c r="N10" t="s">
        <v>53</v>
      </c>
      <c r="O10">
        <v>2</v>
      </c>
      <c r="P10">
        <v>2.5</v>
      </c>
      <c r="Q10">
        <v>1</v>
      </c>
      <c r="R10">
        <v>3</v>
      </c>
      <c r="S10">
        <v>1</v>
      </c>
      <c r="T10">
        <v>9.5</v>
      </c>
    </row>
    <row r="11" spans="1:20" hidden="1" x14ac:dyDescent="0.25">
      <c r="A11" t="s">
        <v>23</v>
      </c>
      <c r="B11" t="s">
        <v>24</v>
      </c>
      <c r="C11" t="s">
        <v>6</v>
      </c>
      <c r="D11">
        <v>1</v>
      </c>
      <c r="F11" s="31" t="s">
        <v>19</v>
      </c>
      <c r="G11">
        <v>1</v>
      </c>
      <c r="H11">
        <v>0</v>
      </c>
      <c r="I11">
        <v>1</v>
      </c>
      <c r="J11">
        <v>1</v>
      </c>
      <c r="K11">
        <v>1</v>
      </c>
      <c r="L11">
        <v>4</v>
      </c>
      <c r="N11" t="s">
        <v>4</v>
      </c>
      <c r="O11">
        <v>0</v>
      </c>
      <c r="P11">
        <v>2</v>
      </c>
      <c r="Q11">
        <v>2.5</v>
      </c>
      <c r="R11">
        <v>2.5</v>
      </c>
      <c r="S11">
        <v>1</v>
      </c>
      <c r="T11">
        <v>8</v>
      </c>
    </row>
    <row r="12" spans="1:20" hidden="1" x14ac:dyDescent="0.25">
      <c r="A12" t="s">
        <v>25</v>
      </c>
      <c r="B12" t="s">
        <v>26</v>
      </c>
      <c r="C12" t="s">
        <v>6</v>
      </c>
      <c r="D12">
        <v>2.5</v>
      </c>
      <c r="F12" s="31" t="s">
        <v>21</v>
      </c>
      <c r="G12">
        <v>1</v>
      </c>
      <c r="H12">
        <v>0</v>
      </c>
      <c r="I12">
        <v>1</v>
      </c>
      <c r="J12">
        <v>1</v>
      </c>
      <c r="K12">
        <v>1</v>
      </c>
      <c r="L12">
        <v>4</v>
      </c>
      <c r="N12" t="s">
        <v>13</v>
      </c>
      <c r="O12">
        <v>1</v>
      </c>
      <c r="P12">
        <v>2.5</v>
      </c>
      <c r="Q12">
        <v>1</v>
      </c>
      <c r="R12">
        <v>2.5</v>
      </c>
      <c r="S12">
        <v>1</v>
      </c>
      <c r="T12">
        <v>8</v>
      </c>
    </row>
    <row r="13" spans="1:20" hidden="1" x14ac:dyDescent="0.25">
      <c r="A13" t="s">
        <v>27</v>
      </c>
      <c r="B13" t="s">
        <v>28</v>
      </c>
      <c r="C13" t="s">
        <v>6</v>
      </c>
      <c r="D13">
        <v>1.5</v>
      </c>
      <c r="F13" s="31" t="s">
        <v>23</v>
      </c>
      <c r="G13">
        <v>1</v>
      </c>
      <c r="H13">
        <v>1</v>
      </c>
      <c r="I13">
        <v>1.5</v>
      </c>
      <c r="J13">
        <v>1</v>
      </c>
      <c r="K13">
        <v>1</v>
      </c>
      <c r="L13">
        <v>5.5</v>
      </c>
      <c r="N13" t="s">
        <v>25</v>
      </c>
      <c r="O13">
        <v>2.5</v>
      </c>
      <c r="P13">
        <v>1</v>
      </c>
      <c r="Q13">
        <v>2.5</v>
      </c>
      <c r="R13">
        <v>1</v>
      </c>
      <c r="S13">
        <v>1</v>
      </c>
      <c r="T13">
        <v>8</v>
      </c>
    </row>
    <row r="14" spans="1:20" hidden="1" x14ac:dyDescent="0.25">
      <c r="A14" t="s">
        <v>29</v>
      </c>
      <c r="B14" t="s">
        <v>30</v>
      </c>
      <c r="C14" t="s">
        <v>6</v>
      </c>
      <c r="D14">
        <v>0</v>
      </c>
      <c r="F14" s="31" t="s">
        <v>25</v>
      </c>
      <c r="G14">
        <v>2.5</v>
      </c>
      <c r="H14">
        <v>1</v>
      </c>
      <c r="I14">
        <v>2.5</v>
      </c>
      <c r="J14">
        <v>1</v>
      </c>
      <c r="K14">
        <v>1</v>
      </c>
      <c r="L14">
        <v>8</v>
      </c>
      <c r="N14" t="s">
        <v>51</v>
      </c>
      <c r="O14">
        <v>2</v>
      </c>
      <c r="P14">
        <v>1</v>
      </c>
      <c r="Q14">
        <v>2.5</v>
      </c>
      <c r="R14">
        <v>1.5</v>
      </c>
      <c r="S14">
        <v>1</v>
      </c>
      <c r="T14">
        <v>8</v>
      </c>
    </row>
    <row r="15" spans="1:20" hidden="1" x14ac:dyDescent="0.25">
      <c r="A15" t="s">
        <v>31</v>
      </c>
      <c r="B15" t="s">
        <v>32</v>
      </c>
      <c r="C15" t="s">
        <v>6</v>
      </c>
      <c r="D15">
        <v>1</v>
      </c>
      <c r="F15" s="31" t="s">
        <v>27</v>
      </c>
      <c r="G15">
        <v>1.5</v>
      </c>
      <c r="H15">
        <v>4</v>
      </c>
      <c r="I15">
        <v>1.5</v>
      </c>
      <c r="J15">
        <v>3</v>
      </c>
      <c r="K15">
        <v>2</v>
      </c>
      <c r="L15">
        <v>12</v>
      </c>
      <c r="N15" t="s">
        <v>57</v>
      </c>
      <c r="O15">
        <v>0</v>
      </c>
      <c r="P15">
        <v>1.5</v>
      </c>
      <c r="Q15">
        <v>2.5</v>
      </c>
      <c r="R15">
        <v>2</v>
      </c>
      <c r="S15">
        <v>1.5</v>
      </c>
      <c r="T15">
        <v>7.5</v>
      </c>
    </row>
    <row r="16" spans="1:20" hidden="1" x14ac:dyDescent="0.25">
      <c r="A16" t="s">
        <v>33</v>
      </c>
      <c r="B16" t="s">
        <v>34</v>
      </c>
      <c r="C16" t="s">
        <v>6</v>
      </c>
      <c r="D16">
        <v>1.5</v>
      </c>
      <c r="F16" s="31" t="s">
        <v>29</v>
      </c>
      <c r="G16">
        <v>0</v>
      </c>
      <c r="H16">
        <v>1.5</v>
      </c>
      <c r="I16">
        <v>2</v>
      </c>
      <c r="J16">
        <v>1.5</v>
      </c>
      <c r="K16">
        <v>1</v>
      </c>
      <c r="L16">
        <v>6</v>
      </c>
      <c r="N16" t="s">
        <v>37</v>
      </c>
      <c r="O16">
        <v>1.5</v>
      </c>
      <c r="P16">
        <v>1</v>
      </c>
      <c r="Q16">
        <v>2</v>
      </c>
      <c r="R16">
        <v>1.5</v>
      </c>
      <c r="S16">
        <v>1</v>
      </c>
      <c r="T16">
        <v>7</v>
      </c>
    </row>
    <row r="17" spans="1:20" hidden="1" x14ac:dyDescent="0.25">
      <c r="A17" t="s">
        <v>35</v>
      </c>
      <c r="B17" t="s">
        <v>36</v>
      </c>
      <c r="C17" t="s">
        <v>6</v>
      </c>
      <c r="D17">
        <v>2</v>
      </c>
      <c r="F17" s="31" t="s">
        <v>31</v>
      </c>
      <c r="G17">
        <v>1</v>
      </c>
      <c r="H17">
        <v>1</v>
      </c>
      <c r="I17">
        <v>1</v>
      </c>
      <c r="J17">
        <v>0</v>
      </c>
      <c r="K17">
        <v>1</v>
      </c>
      <c r="L17">
        <v>4</v>
      </c>
      <c r="N17" t="s">
        <v>45</v>
      </c>
      <c r="O17">
        <v>1.5</v>
      </c>
      <c r="P17">
        <v>1.5</v>
      </c>
      <c r="Q17">
        <v>1</v>
      </c>
      <c r="R17">
        <v>1.5</v>
      </c>
      <c r="S17">
        <v>1.5</v>
      </c>
      <c r="T17">
        <v>7</v>
      </c>
    </row>
    <row r="18" spans="1:20" hidden="1" x14ac:dyDescent="0.25">
      <c r="A18" t="s">
        <v>37</v>
      </c>
      <c r="B18" t="s">
        <v>38</v>
      </c>
      <c r="C18" t="s">
        <v>6</v>
      </c>
      <c r="D18">
        <v>1.5</v>
      </c>
      <c r="F18" s="31" t="s">
        <v>33</v>
      </c>
      <c r="G18">
        <v>1.5</v>
      </c>
      <c r="H18">
        <v>0</v>
      </c>
      <c r="I18">
        <v>1</v>
      </c>
      <c r="J18">
        <v>1</v>
      </c>
      <c r="K18">
        <v>1</v>
      </c>
      <c r="L18">
        <v>4.5</v>
      </c>
      <c r="N18" t="s">
        <v>7</v>
      </c>
      <c r="O18">
        <v>1</v>
      </c>
      <c r="P18">
        <v>1</v>
      </c>
      <c r="Q18">
        <v>1.5</v>
      </c>
      <c r="R18">
        <v>1</v>
      </c>
      <c r="S18">
        <v>1.5</v>
      </c>
      <c r="T18">
        <v>6</v>
      </c>
    </row>
    <row r="19" spans="1:20" hidden="1" x14ac:dyDescent="0.25">
      <c r="A19" t="s">
        <v>39</v>
      </c>
      <c r="B19" t="s">
        <v>40</v>
      </c>
      <c r="C19" t="s">
        <v>6</v>
      </c>
      <c r="D19">
        <v>0</v>
      </c>
      <c r="F19" s="31" t="s">
        <v>35</v>
      </c>
      <c r="G19">
        <v>2</v>
      </c>
      <c r="H19">
        <v>4</v>
      </c>
      <c r="I19">
        <v>2.5</v>
      </c>
      <c r="J19">
        <v>2</v>
      </c>
      <c r="K19">
        <v>1.5</v>
      </c>
      <c r="L19">
        <v>12</v>
      </c>
      <c r="N19" t="s">
        <v>15</v>
      </c>
      <c r="O19">
        <v>0</v>
      </c>
      <c r="P19">
        <v>1</v>
      </c>
      <c r="Q19">
        <v>2</v>
      </c>
      <c r="R19">
        <v>2</v>
      </c>
      <c r="S19">
        <v>1</v>
      </c>
      <c r="T19">
        <v>6</v>
      </c>
    </row>
    <row r="20" spans="1:20" hidden="1" x14ac:dyDescent="0.25">
      <c r="A20" t="s">
        <v>41</v>
      </c>
      <c r="B20" t="s">
        <v>42</v>
      </c>
      <c r="C20" t="s">
        <v>6</v>
      </c>
      <c r="D20">
        <v>1</v>
      </c>
      <c r="F20" s="31" t="s">
        <v>37</v>
      </c>
      <c r="G20">
        <v>1.5</v>
      </c>
      <c r="H20">
        <v>1</v>
      </c>
      <c r="I20">
        <v>2</v>
      </c>
      <c r="J20">
        <v>1.5</v>
      </c>
      <c r="K20">
        <v>1</v>
      </c>
      <c r="L20">
        <v>7</v>
      </c>
      <c r="N20" t="s">
        <v>29</v>
      </c>
      <c r="O20">
        <v>0</v>
      </c>
      <c r="P20">
        <v>1.5</v>
      </c>
      <c r="Q20">
        <v>2</v>
      </c>
      <c r="R20">
        <v>1.5</v>
      </c>
      <c r="S20">
        <v>1</v>
      </c>
      <c r="T20">
        <v>6</v>
      </c>
    </row>
    <row r="21" spans="1:20" hidden="1" x14ac:dyDescent="0.25">
      <c r="A21" t="s">
        <v>43</v>
      </c>
      <c r="B21" t="s">
        <v>44</v>
      </c>
      <c r="C21" t="s">
        <v>6</v>
      </c>
      <c r="D21">
        <v>0</v>
      </c>
      <c r="F21" s="31" t="s">
        <v>39</v>
      </c>
      <c r="G21">
        <v>0</v>
      </c>
      <c r="H21">
        <v>1</v>
      </c>
      <c r="I21">
        <v>1</v>
      </c>
      <c r="J21">
        <v>1</v>
      </c>
      <c r="K21">
        <v>1</v>
      </c>
      <c r="L21">
        <v>4</v>
      </c>
      <c r="N21" t="s">
        <v>41</v>
      </c>
      <c r="O21">
        <v>1</v>
      </c>
      <c r="P21">
        <v>1</v>
      </c>
      <c r="Q21">
        <v>1.5</v>
      </c>
      <c r="R21">
        <v>1</v>
      </c>
      <c r="S21">
        <v>1.5</v>
      </c>
      <c r="T21">
        <v>6</v>
      </c>
    </row>
    <row r="22" spans="1:20" hidden="1" x14ac:dyDescent="0.25">
      <c r="A22" t="s">
        <v>45</v>
      </c>
      <c r="B22" t="s">
        <v>46</v>
      </c>
      <c r="C22" t="s">
        <v>6</v>
      </c>
      <c r="D22">
        <v>1.5</v>
      </c>
      <c r="F22" s="31" t="s">
        <v>41</v>
      </c>
      <c r="G22">
        <v>1</v>
      </c>
      <c r="H22">
        <v>1</v>
      </c>
      <c r="I22">
        <v>1.5</v>
      </c>
      <c r="J22">
        <v>1</v>
      </c>
      <c r="K22">
        <v>1.5</v>
      </c>
      <c r="L22">
        <v>6</v>
      </c>
      <c r="N22" t="s">
        <v>23</v>
      </c>
      <c r="O22">
        <v>1</v>
      </c>
      <c r="P22">
        <v>1</v>
      </c>
      <c r="Q22">
        <v>1.5</v>
      </c>
      <c r="R22">
        <v>1</v>
      </c>
      <c r="S22">
        <v>1</v>
      </c>
      <c r="T22">
        <v>5.5</v>
      </c>
    </row>
    <row r="23" spans="1:20" x14ac:dyDescent="0.25">
      <c r="A23" t="s">
        <v>47</v>
      </c>
      <c r="B23" t="s">
        <v>48</v>
      </c>
      <c r="C23" t="s">
        <v>6</v>
      </c>
      <c r="D23">
        <v>3</v>
      </c>
      <c r="F23" s="31" t="s">
        <v>43</v>
      </c>
      <c r="G23">
        <v>0</v>
      </c>
      <c r="H23">
        <v>1</v>
      </c>
      <c r="I23">
        <v>1</v>
      </c>
      <c r="J23">
        <v>1.5</v>
      </c>
      <c r="K23">
        <v>1</v>
      </c>
      <c r="L23">
        <v>4.5</v>
      </c>
      <c r="N23" t="s">
        <v>17</v>
      </c>
      <c r="O23">
        <v>1</v>
      </c>
      <c r="P23">
        <v>0</v>
      </c>
      <c r="Q23">
        <v>1</v>
      </c>
      <c r="R23">
        <v>1</v>
      </c>
      <c r="S23">
        <v>2</v>
      </c>
      <c r="T23">
        <v>5</v>
      </c>
    </row>
    <row r="24" spans="1:20" hidden="1" x14ac:dyDescent="0.25">
      <c r="A24" t="s">
        <v>49</v>
      </c>
      <c r="B24" t="s">
        <v>50</v>
      </c>
      <c r="C24" t="s">
        <v>6</v>
      </c>
      <c r="D24">
        <v>1</v>
      </c>
      <c r="F24" s="31" t="s">
        <v>45</v>
      </c>
      <c r="G24">
        <v>1.5</v>
      </c>
      <c r="H24">
        <v>1.5</v>
      </c>
      <c r="I24">
        <v>1</v>
      </c>
      <c r="J24">
        <v>1.5</v>
      </c>
      <c r="K24">
        <v>1.5</v>
      </c>
      <c r="L24">
        <v>7</v>
      </c>
      <c r="N24" t="s">
        <v>49</v>
      </c>
      <c r="O24">
        <v>1</v>
      </c>
      <c r="P24">
        <v>1</v>
      </c>
      <c r="Q24">
        <v>1</v>
      </c>
      <c r="R24">
        <v>1</v>
      </c>
      <c r="S24">
        <v>1</v>
      </c>
      <c r="T24">
        <v>5</v>
      </c>
    </row>
    <row r="25" spans="1:20" hidden="1" x14ac:dyDescent="0.25">
      <c r="A25" t="s">
        <v>51</v>
      </c>
      <c r="B25" t="s">
        <v>52</v>
      </c>
      <c r="C25" t="s">
        <v>6</v>
      </c>
      <c r="D25">
        <v>2</v>
      </c>
      <c r="F25" s="31" t="s">
        <v>47</v>
      </c>
      <c r="G25">
        <v>3</v>
      </c>
      <c r="H25">
        <v>1.5</v>
      </c>
      <c r="I25">
        <v>3</v>
      </c>
      <c r="J25">
        <v>1</v>
      </c>
      <c r="K25">
        <v>1.5</v>
      </c>
      <c r="L25">
        <v>10</v>
      </c>
      <c r="N25" t="s">
        <v>61</v>
      </c>
      <c r="O25">
        <v>1</v>
      </c>
      <c r="P25">
        <v>1</v>
      </c>
      <c r="Q25">
        <v>1</v>
      </c>
      <c r="R25">
        <v>1</v>
      </c>
      <c r="S25">
        <v>1</v>
      </c>
      <c r="T25">
        <v>5</v>
      </c>
    </row>
    <row r="26" spans="1:20" hidden="1" x14ac:dyDescent="0.25">
      <c r="A26" t="s">
        <v>53</v>
      </c>
      <c r="B26" t="s">
        <v>54</v>
      </c>
      <c r="C26" t="s">
        <v>6</v>
      </c>
      <c r="D26">
        <v>2</v>
      </c>
      <c r="F26" s="31" t="s">
        <v>49</v>
      </c>
      <c r="G26">
        <v>1</v>
      </c>
      <c r="H26">
        <v>1</v>
      </c>
      <c r="I26">
        <v>1</v>
      </c>
      <c r="J26">
        <v>1</v>
      </c>
      <c r="K26">
        <v>1</v>
      </c>
      <c r="L26">
        <v>5</v>
      </c>
      <c r="N26" t="s">
        <v>33</v>
      </c>
      <c r="O26">
        <v>1.5</v>
      </c>
      <c r="P26">
        <v>0</v>
      </c>
      <c r="Q26">
        <v>1</v>
      </c>
      <c r="R26">
        <v>1</v>
      </c>
      <c r="S26">
        <v>1</v>
      </c>
      <c r="T26">
        <v>4.5</v>
      </c>
    </row>
    <row r="27" spans="1:20" hidden="1" x14ac:dyDescent="0.25">
      <c r="A27" t="s">
        <v>55</v>
      </c>
      <c r="B27" t="s">
        <v>56</v>
      </c>
      <c r="C27" t="s">
        <v>6</v>
      </c>
      <c r="D27">
        <v>1.5</v>
      </c>
      <c r="F27" s="31" t="s">
        <v>51</v>
      </c>
      <c r="G27">
        <v>2</v>
      </c>
      <c r="H27">
        <v>1</v>
      </c>
      <c r="I27">
        <v>2.5</v>
      </c>
      <c r="J27">
        <v>1.5</v>
      </c>
      <c r="K27">
        <v>1</v>
      </c>
      <c r="L27">
        <v>8</v>
      </c>
      <c r="N27" t="s">
        <v>43</v>
      </c>
      <c r="O27">
        <v>0</v>
      </c>
      <c r="P27">
        <v>1</v>
      </c>
      <c r="Q27">
        <v>1</v>
      </c>
      <c r="R27">
        <v>1.5</v>
      </c>
      <c r="S27">
        <v>1</v>
      </c>
      <c r="T27">
        <v>4.5</v>
      </c>
    </row>
    <row r="28" spans="1:20" hidden="1" x14ac:dyDescent="0.25">
      <c r="A28" t="s">
        <v>57</v>
      </c>
      <c r="B28" t="s">
        <v>58</v>
      </c>
      <c r="C28" t="s">
        <v>6</v>
      </c>
      <c r="D28">
        <v>0</v>
      </c>
      <c r="F28" s="31" t="s">
        <v>53</v>
      </c>
      <c r="G28">
        <v>2</v>
      </c>
      <c r="H28">
        <v>2.5</v>
      </c>
      <c r="I28">
        <v>1</v>
      </c>
      <c r="J28">
        <v>3</v>
      </c>
      <c r="K28">
        <v>1</v>
      </c>
      <c r="L28">
        <v>9.5</v>
      </c>
      <c r="N28" t="s">
        <v>19</v>
      </c>
      <c r="O28">
        <v>1</v>
      </c>
      <c r="P28">
        <v>0</v>
      </c>
      <c r="Q28">
        <v>1</v>
      </c>
      <c r="R28">
        <v>1</v>
      </c>
      <c r="S28">
        <v>1</v>
      </c>
      <c r="T28">
        <v>4</v>
      </c>
    </row>
    <row r="29" spans="1:20" hidden="1" x14ac:dyDescent="0.25">
      <c r="A29" t="s">
        <v>59</v>
      </c>
      <c r="B29" t="s">
        <v>60</v>
      </c>
      <c r="C29" t="s">
        <v>6</v>
      </c>
      <c r="D29">
        <v>1.5</v>
      </c>
      <c r="F29" s="31" t="s">
        <v>55</v>
      </c>
      <c r="G29">
        <v>1.5</v>
      </c>
      <c r="H29">
        <v>3</v>
      </c>
      <c r="I29">
        <v>2.5</v>
      </c>
      <c r="J29">
        <v>2</v>
      </c>
      <c r="K29">
        <v>1.5</v>
      </c>
      <c r="L29">
        <v>10.5</v>
      </c>
      <c r="N29" t="s">
        <v>21</v>
      </c>
      <c r="O29">
        <v>1</v>
      </c>
      <c r="P29">
        <v>0</v>
      </c>
      <c r="Q29">
        <v>1</v>
      </c>
      <c r="R29">
        <v>1</v>
      </c>
      <c r="S29">
        <v>1</v>
      </c>
      <c r="T29">
        <v>4</v>
      </c>
    </row>
    <row r="30" spans="1:20" hidden="1" x14ac:dyDescent="0.25">
      <c r="A30" t="s">
        <v>61</v>
      </c>
      <c r="B30" t="s">
        <v>62</v>
      </c>
      <c r="C30" t="s">
        <v>6</v>
      </c>
      <c r="D30">
        <v>1</v>
      </c>
      <c r="F30" s="31" t="s">
        <v>57</v>
      </c>
      <c r="G30">
        <v>0</v>
      </c>
      <c r="H30">
        <v>1.5</v>
      </c>
      <c r="I30">
        <v>2.5</v>
      </c>
      <c r="J30">
        <v>2</v>
      </c>
      <c r="K30">
        <v>1.5</v>
      </c>
      <c r="L30">
        <v>7.5</v>
      </c>
      <c r="N30" t="s">
        <v>31</v>
      </c>
      <c r="O30">
        <v>1</v>
      </c>
      <c r="P30">
        <v>1</v>
      </c>
      <c r="Q30">
        <v>1</v>
      </c>
      <c r="R30">
        <v>0</v>
      </c>
      <c r="S30">
        <v>1</v>
      </c>
      <c r="T30">
        <v>4</v>
      </c>
    </row>
    <row r="31" spans="1:20" hidden="1" x14ac:dyDescent="0.25">
      <c r="A31" t="s">
        <v>63</v>
      </c>
      <c r="B31" t="s">
        <v>64</v>
      </c>
      <c r="C31" t="s">
        <v>6</v>
      </c>
      <c r="D31">
        <v>1</v>
      </c>
      <c r="F31" s="31" t="s">
        <v>59</v>
      </c>
      <c r="G31">
        <v>1.5</v>
      </c>
      <c r="H31">
        <v>3.5</v>
      </c>
      <c r="I31">
        <v>3</v>
      </c>
      <c r="J31">
        <v>1</v>
      </c>
      <c r="K31">
        <v>1</v>
      </c>
      <c r="L31">
        <v>10</v>
      </c>
      <c r="N31" t="s">
        <v>39</v>
      </c>
      <c r="O31">
        <v>0</v>
      </c>
      <c r="P31">
        <v>1</v>
      </c>
      <c r="Q31">
        <v>1</v>
      </c>
      <c r="R31">
        <v>1</v>
      </c>
      <c r="S31">
        <v>1</v>
      </c>
      <c r="T31">
        <v>4</v>
      </c>
    </row>
    <row r="32" spans="1:20" hidden="1" x14ac:dyDescent="0.25">
      <c r="A32" t="s">
        <v>4</v>
      </c>
      <c r="B32" t="s">
        <v>5</v>
      </c>
      <c r="C32" t="s">
        <v>65</v>
      </c>
      <c r="D32">
        <v>2</v>
      </c>
      <c r="F32" s="31" t="s">
        <v>61</v>
      </c>
      <c r="G32">
        <v>1</v>
      </c>
      <c r="H32">
        <v>1</v>
      </c>
      <c r="I32">
        <v>1</v>
      </c>
      <c r="J32">
        <v>1</v>
      </c>
      <c r="K32">
        <v>1</v>
      </c>
      <c r="L32">
        <v>5</v>
      </c>
      <c r="N32" t="s">
        <v>63</v>
      </c>
      <c r="O32">
        <v>1</v>
      </c>
      <c r="P32">
        <v>0</v>
      </c>
      <c r="Q32">
        <v>1</v>
      </c>
      <c r="R32">
        <v>1</v>
      </c>
      <c r="S32">
        <v>1</v>
      </c>
      <c r="T32">
        <v>4</v>
      </c>
    </row>
    <row r="33" spans="1:12" hidden="1" x14ac:dyDescent="0.25">
      <c r="A33" t="s">
        <v>7</v>
      </c>
      <c r="B33" t="s">
        <v>8</v>
      </c>
      <c r="C33" t="s">
        <v>65</v>
      </c>
      <c r="D33">
        <v>1</v>
      </c>
      <c r="F33" s="31" t="s">
        <v>63</v>
      </c>
      <c r="G33">
        <v>1</v>
      </c>
      <c r="H33">
        <v>0</v>
      </c>
      <c r="I33">
        <v>1</v>
      </c>
      <c r="J33">
        <v>1</v>
      </c>
      <c r="K33">
        <v>1</v>
      </c>
      <c r="L33">
        <v>4</v>
      </c>
    </row>
    <row r="34" spans="1:12" x14ac:dyDescent="0.25">
      <c r="A34" t="s">
        <v>9</v>
      </c>
      <c r="B34" t="s">
        <v>10</v>
      </c>
      <c r="C34" t="s">
        <v>65</v>
      </c>
      <c r="D34">
        <v>3</v>
      </c>
      <c r="F34" s="31" t="s">
        <v>319</v>
      </c>
      <c r="G34">
        <v>35.5</v>
      </c>
      <c r="H34">
        <v>46</v>
      </c>
      <c r="I34">
        <v>53</v>
      </c>
      <c r="J34">
        <v>46</v>
      </c>
      <c r="K34">
        <v>37</v>
      </c>
      <c r="L34">
        <v>217.5</v>
      </c>
    </row>
    <row r="35" spans="1:12" hidden="1" x14ac:dyDescent="0.25">
      <c r="A35" t="s">
        <v>11</v>
      </c>
      <c r="B35" t="s">
        <v>12</v>
      </c>
      <c r="C35" t="s">
        <v>65</v>
      </c>
      <c r="D35">
        <v>2.5</v>
      </c>
    </row>
    <row r="36" spans="1:12" hidden="1" x14ac:dyDescent="0.25">
      <c r="A36" t="s">
        <v>13</v>
      </c>
      <c r="B36" t="s">
        <v>14</v>
      </c>
      <c r="C36" t="s">
        <v>65</v>
      </c>
      <c r="D36">
        <v>2.5</v>
      </c>
    </row>
    <row r="37" spans="1:12" hidden="1" x14ac:dyDescent="0.25">
      <c r="A37" t="s">
        <v>15</v>
      </c>
      <c r="B37" t="s">
        <v>16</v>
      </c>
      <c r="C37" t="s">
        <v>65</v>
      </c>
      <c r="D37">
        <v>1</v>
      </c>
    </row>
    <row r="38" spans="1:12" hidden="1" x14ac:dyDescent="0.25">
      <c r="A38" t="s">
        <v>17</v>
      </c>
      <c r="B38" t="s">
        <v>18</v>
      </c>
      <c r="C38" t="s">
        <v>65</v>
      </c>
      <c r="D38">
        <v>0</v>
      </c>
    </row>
    <row r="39" spans="1:12" hidden="1" x14ac:dyDescent="0.25">
      <c r="A39" t="s">
        <v>19</v>
      </c>
      <c r="B39" t="s">
        <v>20</v>
      </c>
      <c r="C39" t="s">
        <v>65</v>
      </c>
      <c r="D39">
        <v>0</v>
      </c>
    </row>
    <row r="40" spans="1:12" hidden="1" x14ac:dyDescent="0.25">
      <c r="A40" t="s">
        <v>21</v>
      </c>
      <c r="B40" t="s">
        <v>22</v>
      </c>
      <c r="C40" t="s">
        <v>65</v>
      </c>
      <c r="D40">
        <v>0</v>
      </c>
    </row>
    <row r="41" spans="1:12" hidden="1" x14ac:dyDescent="0.25">
      <c r="A41" t="s">
        <v>23</v>
      </c>
      <c r="B41" t="s">
        <v>24</v>
      </c>
      <c r="C41" t="s">
        <v>65</v>
      </c>
      <c r="D41">
        <v>1</v>
      </c>
    </row>
    <row r="42" spans="1:12" hidden="1" x14ac:dyDescent="0.25">
      <c r="A42" t="s">
        <v>25</v>
      </c>
      <c r="B42" t="s">
        <v>26</v>
      </c>
      <c r="C42" t="s">
        <v>65</v>
      </c>
      <c r="D42">
        <v>1</v>
      </c>
    </row>
    <row r="43" spans="1:12" x14ac:dyDescent="0.25">
      <c r="A43" t="s">
        <v>27</v>
      </c>
      <c r="B43" t="s">
        <v>28</v>
      </c>
      <c r="C43" t="s">
        <v>65</v>
      </c>
      <c r="D43">
        <v>4</v>
      </c>
    </row>
    <row r="44" spans="1:12" hidden="1" x14ac:dyDescent="0.25">
      <c r="A44" t="s">
        <v>29</v>
      </c>
      <c r="B44" t="s">
        <v>30</v>
      </c>
      <c r="C44" t="s">
        <v>65</v>
      </c>
      <c r="D44">
        <v>1.5</v>
      </c>
    </row>
    <row r="45" spans="1:12" hidden="1" x14ac:dyDescent="0.25">
      <c r="A45" t="s">
        <v>31</v>
      </c>
      <c r="B45" t="s">
        <v>32</v>
      </c>
      <c r="C45" t="s">
        <v>65</v>
      </c>
      <c r="D45">
        <v>1</v>
      </c>
    </row>
    <row r="46" spans="1:12" hidden="1" x14ac:dyDescent="0.25">
      <c r="A46" t="s">
        <v>33</v>
      </c>
      <c r="B46" t="s">
        <v>34</v>
      </c>
      <c r="C46" t="s">
        <v>65</v>
      </c>
      <c r="D46">
        <v>0</v>
      </c>
    </row>
    <row r="47" spans="1:12" x14ac:dyDescent="0.25">
      <c r="A47" t="s">
        <v>35</v>
      </c>
      <c r="B47" t="s">
        <v>36</v>
      </c>
      <c r="C47" t="s">
        <v>65</v>
      </c>
      <c r="D47">
        <v>4</v>
      </c>
    </row>
    <row r="48" spans="1:12" hidden="1" x14ac:dyDescent="0.25">
      <c r="A48" t="s">
        <v>37</v>
      </c>
      <c r="B48" t="s">
        <v>38</v>
      </c>
      <c r="C48" t="s">
        <v>65</v>
      </c>
      <c r="D48">
        <v>1</v>
      </c>
    </row>
    <row r="49" spans="1:4" hidden="1" x14ac:dyDescent="0.25">
      <c r="A49" t="s">
        <v>39</v>
      </c>
      <c r="B49" t="s">
        <v>40</v>
      </c>
      <c r="C49" t="s">
        <v>65</v>
      </c>
      <c r="D49">
        <v>1</v>
      </c>
    </row>
    <row r="50" spans="1:4" hidden="1" x14ac:dyDescent="0.25">
      <c r="A50" t="s">
        <v>41</v>
      </c>
      <c r="B50" t="s">
        <v>42</v>
      </c>
      <c r="C50" t="s">
        <v>65</v>
      </c>
      <c r="D50">
        <v>1</v>
      </c>
    </row>
    <row r="51" spans="1:4" hidden="1" x14ac:dyDescent="0.25">
      <c r="A51" t="s">
        <v>43</v>
      </c>
      <c r="B51" t="s">
        <v>44</v>
      </c>
      <c r="C51" t="s">
        <v>65</v>
      </c>
      <c r="D51">
        <v>1</v>
      </c>
    </row>
    <row r="52" spans="1:4" hidden="1" x14ac:dyDescent="0.25">
      <c r="A52" t="s">
        <v>45</v>
      </c>
      <c r="B52" t="s">
        <v>46</v>
      </c>
      <c r="C52" t="s">
        <v>65</v>
      </c>
      <c r="D52">
        <v>1.5</v>
      </c>
    </row>
    <row r="53" spans="1:4" hidden="1" x14ac:dyDescent="0.25">
      <c r="A53" t="s">
        <v>47</v>
      </c>
      <c r="B53" t="s">
        <v>48</v>
      </c>
      <c r="C53" t="s">
        <v>65</v>
      </c>
      <c r="D53">
        <v>1.5</v>
      </c>
    </row>
    <row r="54" spans="1:4" hidden="1" x14ac:dyDescent="0.25">
      <c r="A54" t="s">
        <v>49</v>
      </c>
      <c r="B54" t="s">
        <v>50</v>
      </c>
      <c r="C54" t="s">
        <v>65</v>
      </c>
      <c r="D54">
        <v>1</v>
      </c>
    </row>
    <row r="55" spans="1:4" hidden="1" x14ac:dyDescent="0.25">
      <c r="A55" t="s">
        <v>51</v>
      </c>
      <c r="B55" t="s">
        <v>52</v>
      </c>
      <c r="C55" t="s">
        <v>65</v>
      </c>
      <c r="D55">
        <v>1</v>
      </c>
    </row>
    <row r="56" spans="1:4" hidden="1" x14ac:dyDescent="0.25">
      <c r="A56" t="s">
        <v>53</v>
      </c>
      <c r="B56" t="s">
        <v>54</v>
      </c>
      <c r="C56" t="s">
        <v>65</v>
      </c>
      <c r="D56">
        <v>2.5</v>
      </c>
    </row>
    <row r="57" spans="1:4" x14ac:dyDescent="0.25">
      <c r="A57" t="s">
        <v>55</v>
      </c>
      <c r="B57" t="s">
        <v>56</v>
      </c>
      <c r="C57" t="s">
        <v>65</v>
      </c>
      <c r="D57">
        <v>3</v>
      </c>
    </row>
    <row r="58" spans="1:4" hidden="1" x14ac:dyDescent="0.25">
      <c r="A58" t="s">
        <v>57</v>
      </c>
      <c r="B58" t="s">
        <v>58</v>
      </c>
      <c r="C58" t="s">
        <v>65</v>
      </c>
      <c r="D58">
        <v>1.5</v>
      </c>
    </row>
    <row r="59" spans="1:4" x14ac:dyDescent="0.25">
      <c r="A59" t="s">
        <v>59</v>
      </c>
      <c r="B59" t="s">
        <v>60</v>
      </c>
      <c r="C59" t="s">
        <v>65</v>
      </c>
      <c r="D59">
        <v>3.5</v>
      </c>
    </row>
    <row r="60" spans="1:4" hidden="1" x14ac:dyDescent="0.25">
      <c r="A60" t="s">
        <v>61</v>
      </c>
      <c r="B60" t="s">
        <v>62</v>
      </c>
      <c r="C60" t="s">
        <v>65</v>
      </c>
      <c r="D60">
        <v>1</v>
      </c>
    </row>
    <row r="61" spans="1:4" hidden="1" x14ac:dyDescent="0.25">
      <c r="A61" t="s">
        <v>63</v>
      </c>
      <c r="B61" t="s">
        <v>64</v>
      </c>
      <c r="C61" t="s">
        <v>65</v>
      </c>
      <c r="D61">
        <v>0</v>
      </c>
    </row>
    <row r="62" spans="1:4" hidden="1" x14ac:dyDescent="0.25">
      <c r="A62" t="s">
        <v>4</v>
      </c>
      <c r="B62" t="s">
        <v>5</v>
      </c>
      <c r="C62" t="s">
        <v>176</v>
      </c>
      <c r="D62">
        <v>2.5</v>
      </c>
    </row>
    <row r="63" spans="1:4" hidden="1" x14ac:dyDescent="0.25">
      <c r="A63" t="s">
        <v>7</v>
      </c>
      <c r="B63" t="s">
        <v>8</v>
      </c>
      <c r="C63" t="s">
        <v>176</v>
      </c>
      <c r="D63">
        <v>1.5</v>
      </c>
    </row>
    <row r="64" spans="1:4" hidden="1" x14ac:dyDescent="0.25">
      <c r="A64" t="s">
        <v>9</v>
      </c>
      <c r="B64" t="s">
        <v>10</v>
      </c>
      <c r="C64" t="s">
        <v>176</v>
      </c>
      <c r="D64">
        <v>2.5</v>
      </c>
    </row>
    <row r="65" spans="1:4" x14ac:dyDescent="0.25">
      <c r="A65" t="s">
        <v>11</v>
      </c>
      <c r="B65" t="s">
        <v>12</v>
      </c>
      <c r="C65" t="s">
        <v>176</v>
      </c>
      <c r="D65">
        <v>3</v>
      </c>
    </row>
    <row r="66" spans="1:4" hidden="1" x14ac:dyDescent="0.25">
      <c r="A66" t="s">
        <v>13</v>
      </c>
      <c r="B66" t="s">
        <v>14</v>
      </c>
      <c r="C66" t="s">
        <v>176</v>
      </c>
      <c r="D66">
        <v>1</v>
      </c>
    </row>
    <row r="67" spans="1:4" hidden="1" x14ac:dyDescent="0.25">
      <c r="A67" t="s">
        <v>15</v>
      </c>
      <c r="B67" t="s">
        <v>16</v>
      </c>
      <c r="C67" t="s">
        <v>176</v>
      </c>
      <c r="D67">
        <v>2</v>
      </c>
    </row>
    <row r="68" spans="1:4" hidden="1" x14ac:dyDescent="0.25">
      <c r="A68" t="s">
        <v>17</v>
      </c>
      <c r="B68" t="s">
        <v>18</v>
      </c>
      <c r="C68" t="s">
        <v>176</v>
      </c>
      <c r="D68">
        <v>1</v>
      </c>
    </row>
    <row r="69" spans="1:4" hidden="1" x14ac:dyDescent="0.25">
      <c r="A69" t="s">
        <v>19</v>
      </c>
      <c r="B69" t="s">
        <v>20</v>
      </c>
      <c r="C69" t="s">
        <v>176</v>
      </c>
      <c r="D69">
        <v>1</v>
      </c>
    </row>
    <row r="70" spans="1:4" hidden="1" x14ac:dyDescent="0.25">
      <c r="A70" t="s">
        <v>21</v>
      </c>
      <c r="B70" t="s">
        <v>22</v>
      </c>
      <c r="C70" t="s">
        <v>176</v>
      </c>
      <c r="D70">
        <v>1</v>
      </c>
    </row>
    <row r="71" spans="1:4" hidden="1" x14ac:dyDescent="0.25">
      <c r="A71" t="s">
        <v>23</v>
      </c>
      <c r="B71" t="s">
        <v>24</v>
      </c>
      <c r="C71" t="s">
        <v>176</v>
      </c>
      <c r="D71">
        <v>1.5</v>
      </c>
    </row>
    <row r="72" spans="1:4" hidden="1" x14ac:dyDescent="0.25">
      <c r="A72" t="s">
        <v>25</v>
      </c>
      <c r="B72" t="s">
        <v>26</v>
      </c>
      <c r="C72" t="s">
        <v>176</v>
      </c>
      <c r="D72">
        <v>2.5</v>
      </c>
    </row>
    <row r="73" spans="1:4" hidden="1" x14ac:dyDescent="0.25">
      <c r="A73" t="s">
        <v>27</v>
      </c>
      <c r="B73" t="s">
        <v>28</v>
      </c>
      <c r="C73" t="s">
        <v>176</v>
      </c>
      <c r="D73">
        <v>1.5</v>
      </c>
    </row>
    <row r="74" spans="1:4" hidden="1" x14ac:dyDescent="0.25">
      <c r="A74" t="s">
        <v>29</v>
      </c>
      <c r="B74" t="s">
        <v>30</v>
      </c>
      <c r="C74" t="s">
        <v>176</v>
      </c>
      <c r="D74">
        <v>2</v>
      </c>
    </row>
    <row r="75" spans="1:4" hidden="1" x14ac:dyDescent="0.25">
      <c r="A75" t="s">
        <v>31</v>
      </c>
      <c r="B75" t="s">
        <v>32</v>
      </c>
      <c r="C75" t="s">
        <v>176</v>
      </c>
      <c r="D75">
        <v>1</v>
      </c>
    </row>
    <row r="76" spans="1:4" hidden="1" x14ac:dyDescent="0.25">
      <c r="A76" t="s">
        <v>33</v>
      </c>
      <c r="B76" t="s">
        <v>34</v>
      </c>
      <c r="C76" t="s">
        <v>176</v>
      </c>
      <c r="D76">
        <v>1</v>
      </c>
    </row>
    <row r="77" spans="1:4" hidden="1" x14ac:dyDescent="0.25">
      <c r="A77" t="s">
        <v>35</v>
      </c>
      <c r="B77" t="s">
        <v>36</v>
      </c>
      <c r="C77" t="s">
        <v>176</v>
      </c>
      <c r="D77">
        <v>2.5</v>
      </c>
    </row>
    <row r="78" spans="1:4" hidden="1" x14ac:dyDescent="0.25">
      <c r="A78" t="s">
        <v>37</v>
      </c>
      <c r="B78" t="s">
        <v>38</v>
      </c>
      <c r="C78" t="s">
        <v>176</v>
      </c>
      <c r="D78">
        <v>2</v>
      </c>
    </row>
    <row r="79" spans="1:4" hidden="1" x14ac:dyDescent="0.25">
      <c r="A79" t="s">
        <v>39</v>
      </c>
      <c r="B79" t="s">
        <v>40</v>
      </c>
      <c r="C79" t="s">
        <v>176</v>
      </c>
      <c r="D79">
        <v>1</v>
      </c>
    </row>
    <row r="80" spans="1:4" hidden="1" x14ac:dyDescent="0.25">
      <c r="A80" t="s">
        <v>41</v>
      </c>
      <c r="B80" t="s">
        <v>42</v>
      </c>
      <c r="C80" t="s">
        <v>176</v>
      </c>
      <c r="D80">
        <v>1.5</v>
      </c>
    </row>
    <row r="81" spans="1:4" hidden="1" x14ac:dyDescent="0.25">
      <c r="A81" t="s">
        <v>43</v>
      </c>
      <c r="B81" t="s">
        <v>44</v>
      </c>
      <c r="C81" t="s">
        <v>176</v>
      </c>
      <c r="D81">
        <v>1</v>
      </c>
    </row>
    <row r="82" spans="1:4" hidden="1" x14ac:dyDescent="0.25">
      <c r="A82" t="s">
        <v>45</v>
      </c>
      <c r="B82" t="s">
        <v>46</v>
      </c>
      <c r="C82" t="s">
        <v>176</v>
      </c>
      <c r="D82">
        <v>1</v>
      </c>
    </row>
    <row r="83" spans="1:4" x14ac:dyDescent="0.25">
      <c r="A83" t="s">
        <v>47</v>
      </c>
      <c r="B83" t="s">
        <v>48</v>
      </c>
      <c r="C83" t="s">
        <v>176</v>
      </c>
      <c r="D83">
        <v>3</v>
      </c>
    </row>
    <row r="84" spans="1:4" hidden="1" x14ac:dyDescent="0.25">
      <c r="A84" t="s">
        <v>49</v>
      </c>
      <c r="B84" t="s">
        <v>50</v>
      </c>
      <c r="C84" t="s">
        <v>176</v>
      </c>
      <c r="D84">
        <v>1</v>
      </c>
    </row>
    <row r="85" spans="1:4" hidden="1" x14ac:dyDescent="0.25">
      <c r="A85" t="s">
        <v>51</v>
      </c>
      <c r="B85" t="s">
        <v>52</v>
      </c>
      <c r="C85" t="s">
        <v>176</v>
      </c>
      <c r="D85">
        <v>2.5</v>
      </c>
    </row>
    <row r="86" spans="1:4" hidden="1" x14ac:dyDescent="0.25">
      <c r="A86" t="s">
        <v>53</v>
      </c>
      <c r="B86" t="s">
        <v>54</v>
      </c>
      <c r="C86" t="s">
        <v>176</v>
      </c>
      <c r="D86">
        <v>1</v>
      </c>
    </row>
    <row r="87" spans="1:4" hidden="1" x14ac:dyDescent="0.25">
      <c r="A87" t="s">
        <v>55</v>
      </c>
      <c r="B87" t="s">
        <v>56</v>
      </c>
      <c r="C87" t="s">
        <v>176</v>
      </c>
      <c r="D87">
        <v>2.5</v>
      </c>
    </row>
    <row r="88" spans="1:4" hidden="1" x14ac:dyDescent="0.25">
      <c r="A88" t="s">
        <v>57</v>
      </c>
      <c r="B88" t="s">
        <v>58</v>
      </c>
      <c r="C88" t="s">
        <v>176</v>
      </c>
      <c r="D88">
        <v>2.5</v>
      </c>
    </row>
    <row r="89" spans="1:4" x14ac:dyDescent="0.25">
      <c r="A89" t="s">
        <v>59</v>
      </c>
      <c r="B89" t="s">
        <v>60</v>
      </c>
      <c r="C89" t="s">
        <v>176</v>
      </c>
      <c r="D89">
        <v>3</v>
      </c>
    </row>
    <row r="90" spans="1:4" hidden="1" x14ac:dyDescent="0.25">
      <c r="A90" t="s">
        <v>61</v>
      </c>
      <c r="B90" t="s">
        <v>62</v>
      </c>
      <c r="C90" t="s">
        <v>176</v>
      </c>
      <c r="D90">
        <v>1</v>
      </c>
    </row>
    <row r="91" spans="1:4" hidden="1" x14ac:dyDescent="0.25">
      <c r="A91" t="s">
        <v>63</v>
      </c>
      <c r="B91" t="s">
        <v>64</v>
      </c>
      <c r="C91" t="s">
        <v>176</v>
      </c>
      <c r="D91">
        <v>1</v>
      </c>
    </row>
    <row r="92" spans="1:4" hidden="1" x14ac:dyDescent="0.25">
      <c r="A92" t="s">
        <v>4</v>
      </c>
      <c r="B92" t="s">
        <v>5</v>
      </c>
      <c r="C92" t="s">
        <v>66</v>
      </c>
      <c r="D92">
        <v>2.5</v>
      </c>
    </row>
    <row r="93" spans="1:4" hidden="1" x14ac:dyDescent="0.25">
      <c r="A93" t="s">
        <v>7</v>
      </c>
      <c r="B93" t="s">
        <v>8</v>
      </c>
      <c r="C93" t="s">
        <v>66</v>
      </c>
      <c r="D93">
        <v>1</v>
      </c>
    </row>
    <row r="94" spans="1:4" hidden="1" x14ac:dyDescent="0.25">
      <c r="A94" t="s">
        <v>9</v>
      </c>
      <c r="B94" t="s">
        <v>10</v>
      </c>
      <c r="C94" t="s">
        <v>66</v>
      </c>
      <c r="D94">
        <v>1.5</v>
      </c>
    </row>
    <row r="95" spans="1:4" hidden="1" x14ac:dyDescent="0.25">
      <c r="A95" t="s">
        <v>11</v>
      </c>
      <c r="B95" t="s">
        <v>12</v>
      </c>
      <c r="C95" t="s">
        <v>66</v>
      </c>
      <c r="D95">
        <v>2.5</v>
      </c>
    </row>
    <row r="96" spans="1:4" hidden="1" x14ac:dyDescent="0.25">
      <c r="A96" t="s">
        <v>13</v>
      </c>
      <c r="B96" t="s">
        <v>14</v>
      </c>
      <c r="C96" t="s">
        <v>66</v>
      </c>
      <c r="D96">
        <v>2.5</v>
      </c>
    </row>
    <row r="97" spans="1:4" hidden="1" x14ac:dyDescent="0.25">
      <c r="A97" t="s">
        <v>15</v>
      </c>
      <c r="B97" t="s">
        <v>16</v>
      </c>
      <c r="C97" t="s">
        <v>66</v>
      </c>
      <c r="D97">
        <v>2</v>
      </c>
    </row>
    <row r="98" spans="1:4" hidden="1" x14ac:dyDescent="0.25">
      <c r="A98" t="s">
        <v>17</v>
      </c>
      <c r="B98" t="s">
        <v>18</v>
      </c>
      <c r="C98" t="s">
        <v>66</v>
      </c>
      <c r="D98">
        <v>1</v>
      </c>
    </row>
    <row r="99" spans="1:4" hidden="1" x14ac:dyDescent="0.25">
      <c r="A99" t="s">
        <v>19</v>
      </c>
      <c r="B99" t="s">
        <v>20</v>
      </c>
      <c r="C99" t="s">
        <v>66</v>
      </c>
      <c r="D99">
        <v>1</v>
      </c>
    </row>
    <row r="100" spans="1:4" hidden="1" x14ac:dyDescent="0.25">
      <c r="A100" t="s">
        <v>21</v>
      </c>
      <c r="B100" t="s">
        <v>22</v>
      </c>
      <c r="C100" t="s">
        <v>66</v>
      </c>
      <c r="D100">
        <v>1</v>
      </c>
    </row>
    <row r="101" spans="1:4" hidden="1" x14ac:dyDescent="0.25">
      <c r="A101" t="s">
        <v>23</v>
      </c>
      <c r="B101" t="s">
        <v>24</v>
      </c>
      <c r="C101" t="s">
        <v>66</v>
      </c>
      <c r="D101">
        <v>1</v>
      </c>
    </row>
    <row r="102" spans="1:4" hidden="1" x14ac:dyDescent="0.25">
      <c r="A102" t="s">
        <v>25</v>
      </c>
      <c r="B102" t="s">
        <v>26</v>
      </c>
      <c r="C102" t="s">
        <v>66</v>
      </c>
      <c r="D102">
        <v>1</v>
      </c>
    </row>
    <row r="103" spans="1:4" x14ac:dyDescent="0.25">
      <c r="A103" t="s">
        <v>27</v>
      </c>
      <c r="B103" t="s">
        <v>28</v>
      </c>
      <c r="C103" t="s">
        <v>66</v>
      </c>
      <c r="D103">
        <v>3</v>
      </c>
    </row>
    <row r="104" spans="1:4" hidden="1" x14ac:dyDescent="0.25">
      <c r="A104" t="s">
        <v>29</v>
      </c>
      <c r="B104" t="s">
        <v>30</v>
      </c>
      <c r="C104" t="s">
        <v>66</v>
      </c>
      <c r="D104">
        <v>1.5</v>
      </c>
    </row>
    <row r="105" spans="1:4" hidden="1" x14ac:dyDescent="0.25">
      <c r="A105" t="s">
        <v>31</v>
      </c>
      <c r="B105" t="s">
        <v>32</v>
      </c>
      <c r="C105" t="s">
        <v>66</v>
      </c>
      <c r="D105">
        <v>0</v>
      </c>
    </row>
    <row r="106" spans="1:4" hidden="1" x14ac:dyDescent="0.25">
      <c r="A106" t="s">
        <v>33</v>
      </c>
      <c r="B106" t="s">
        <v>34</v>
      </c>
      <c r="C106" t="s">
        <v>66</v>
      </c>
      <c r="D106">
        <v>1</v>
      </c>
    </row>
    <row r="107" spans="1:4" hidden="1" x14ac:dyDescent="0.25">
      <c r="A107" t="s">
        <v>35</v>
      </c>
      <c r="B107" t="s">
        <v>36</v>
      </c>
      <c r="C107" t="s">
        <v>66</v>
      </c>
      <c r="D107">
        <v>2</v>
      </c>
    </row>
    <row r="108" spans="1:4" hidden="1" x14ac:dyDescent="0.25">
      <c r="A108" t="s">
        <v>37</v>
      </c>
      <c r="B108" t="s">
        <v>38</v>
      </c>
      <c r="C108" t="s">
        <v>66</v>
      </c>
      <c r="D108">
        <v>1.5</v>
      </c>
    </row>
    <row r="109" spans="1:4" hidden="1" x14ac:dyDescent="0.25">
      <c r="A109" t="s">
        <v>39</v>
      </c>
      <c r="B109" t="s">
        <v>40</v>
      </c>
      <c r="C109" t="s">
        <v>66</v>
      </c>
      <c r="D109">
        <v>1</v>
      </c>
    </row>
    <row r="110" spans="1:4" hidden="1" x14ac:dyDescent="0.25">
      <c r="A110" t="s">
        <v>41</v>
      </c>
      <c r="B110" t="s">
        <v>42</v>
      </c>
      <c r="C110" t="s">
        <v>66</v>
      </c>
      <c r="D110">
        <v>1</v>
      </c>
    </row>
    <row r="111" spans="1:4" hidden="1" x14ac:dyDescent="0.25">
      <c r="A111" t="s">
        <v>43</v>
      </c>
      <c r="B111" t="s">
        <v>44</v>
      </c>
      <c r="C111" t="s">
        <v>66</v>
      </c>
      <c r="D111">
        <v>1.5</v>
      </c>
    </row>
    <row r="112" spans="1:4" hidden="1" x14ac:dyDescent="0.25">
      <c r="A112" t="s">
        <v>45</v>
      </c>
      <c r="B112" t="s">
        <v>46</v>
      </c>
      <c r="C112" t="s">
        <v>66</v>
      </c>
      <c r="D112">
        <v>1.5</v>
      </c>
    </row>
    <row r="113" spans="1:4" hidden="1" x14ac:dyDescent="0.25">
      <c r="A113" t="s">
        <v>47</v>
      </c>
      <c r="B113" t="s">
        <v>48</v>
      </c>
      <c r="C113" t="s">
        <v>66</v>
      </c>
      <c r="D113">
        <v>1</v>
      </c>
    </row>
    <row r="114" spans="1:4" hidden="1" x14ac:dyDescent="0.25">
      <c r="A114" t="s">
        <v>49</v>
      </c>
      <c r="B114" t="s">
        <v>50</v>
      </c>
      <c r="C114" t="s">
        <v>66</v>
      </c>
      <c r="D114">
        <v>1</v>
      </c>
    </row>
    <row r="115" spans="1:4" hidden="1" x14ac:dyDescent="0.25">
      <c r="A115" t="s">
        <v>51</v>
      </c>
      <c r="B115" t="s">
        <v>52</v>
      </c>
      <c r="C115" t="s">
        <v>66</v>
      </c>
      <c r="D115">
        <v>1.5</v>
      </c>
    </row>
    <row r="116" spans="1:4" x14ac:dyDescent="0.25">
      <c r="A116" t="s">
        <v>53</v>
      </c>
      <c r="B116" t="s">
        <v>54</v>
      </c>
      <c r="C116" t="s">
        <v>66</v>
      </c>
      <c r="D116">
        <v>3</v>
      </c>
    </row>
    <row r="117" spans="1:4" hidden="1" x14ac:dyDescent="0.25">
      <c r="A117" t="s">
        <v>55</v>
      </c>
      <c r="B117" t="s">
        <v>56</v>
      </c>
      <c r="C117" t="s">
        <v>66</v>
      </c>
      <c r="D117">
        <v>2</v>
      </c>
    </row>
    <row r="118" spans="1:4" hidden="1" x14ac:dyDescent="0.25">
      <c r="A118" t="s">
        <v>57</v>
      </c>
      <c r="B118" t="s">
        <v>58</v>
      </c>
      <c r="C118" t="s">
        <v>66</v>
      </c>
      <c r="D118">
        <v>2</v>
      </c>
    </row>
    <row r="119" spans="1:4" hidden="1" x14ac:dyDescent="0.25">
      <c r="A119" t="s">
        <v>59</v>
      </c>
      <c r="B119" t="s">
        <v>60</v>
      </c>
      <c r="C119" t="s">
        <v>66</v>
      </c>
      <c r="D119">
        <v>1</v>
      </c>
    </row>
    <row r="120" spans="1:4" hidden="1" x14ac:dyDescent="0.25">
      <c r="A120" t="s">
        <v>61</v>
      </c>
      <c r="B120" t="s">
        <v>62</v>
      </c>
      <c r="C120" t="s">
        <v>66</v>
      </c>
      <c r="D120">
        <v>1</v>
      </c>
    </row>
    <row r="121" spans="1:4" hidden="1" x14ac:dyDescent="0.25">
      <c r="A121" t="s">
        <v>63</v>
      </c>
      <c r="B121" t="s">
        <v>64</v>
      </c>
      <c r="C121" t="s">
        <v>66</v>
      </c>
      <c r="D121">
        <v>1</v>
      </c>
    </row>
    <row r="122" spans="1:4" hidden="1" x14ac:dyDescent="0.25">
      <c r="A122" t="s">
        <v>4</v>
      </c>
      <c r="B122" t="s">
        <v>5</v>
      </c>
      <c r="C122" t="s">
        <v>67</v>
      </c>
      <c r="D122">
        <v>1</v>
      </c>
    </row>
    <row r="123" spans="1:4" hidden="1" x14ac:dyDescent="0.25">
      <c r="A123" t="s">
        <v>7</v>
      </c>
      <c r="B123" t="s">
        <v>8</v>
      </c>
      <c r="C123" t="s">
        <v>67</v>
      </c>
      <c r="D123">
        <v>1.5</v>
      </c>
    </row>
    <row r="124" spans="1:4" hidden="1" x14ac:dyDescent="0.25">
      <c r="A124" t="s">
        <v>9</v>
      </c>
      <c r="B124" t="s">
        <v>10</v>
      </c>
      <c r="C124" t="s">
        <v>67</v>
      </c>
      <c r="D124">
        <v>1.5</v>
      </c>
    </row>
    <row r="125" spans="1:4" hidden="1" x14ac:dyDescent="0.25">
      <c r="A125" t="s">
        <v>11</v>
      </c>
      <c r="B125" t="s">
        <v>12</v>
      </c>
      <c r="C125" t="s">
        <v>67</v>
      </c>
      <c r="D125">
        <v>1</v>
      </c>
    </row>
    <row r="126" spans="1:4" hidden="1" x14ac:dyDescent="0.25">
      <c r="A126" t="s">
        <v>13</v>
      </c>
      <c r="B126" t="s">
        <v>14</v>
      </c>
      <c r="C126" t="s">
        <v>67</v>
      </c>
      <c r="D126">
        <v>1</v>
      </c>
    </row>
    <row r="127" spans="1:4" hidden="1" x14ac:dyDescent="0.25">
      <c r="A127" t="s">
        <v>15</v>
      </c>
      <c r="B127" t="s">
        <v>16</v>
      </c>
      <c r="C127" t="s">
        <v>67</v>
      </c>
      <c r="D127">
        <v>1</v>
      </c>
    </row>
    <row r="128" spans="1:4" hidden="1" x14ac:dyDescent="0.25">
      <c r="A128" t="s">
        <v>17</v>
      </c>
      <c r="B128" t="s">
        <v>18</v>
      </c>
      <c r="C128" t="s">
        <v>67</v>
      </c>
      <c r="D128">
        <v>2</v>
      </c>
    </row>
    <row r="129" spans="1:4" hidden="1" x14ac:dyDescent="0.25">
      <c r="A129" t="s">
        <v>19</v>
      </c>
      <c r="B129" t="s">
        <v>20</v>
      </c>
      <c r="C129" t="s">
        <v>67</v>
      </c>
      <c r="D129">
        <v>1</v>
      </c>
    </row>
    <row r="130" spans="1:4" hidden="1" x14ac:dyDescent="0.25">
      <c r="A130" t="s">
        <v>21</v>
      </c>
      <c r="B130" t="s">
        <v>22</v>
      </c>
      <c r="C130" t="s">
        <v>67</v>
      </c>
      <c r="D130">
        <v>1</v>
      </c>
    </row>
    <row r="131" spans="1:4" hidden="1" x14ac:dyDescent="0.25">
      <c r="A131" t="s">
        <v>23</v>
      </c>
      <c r="B131" t="s">
        <v>24</v>
      </c>
      <c r="C131" t="s">
        <v>67</v>
      </c>
      <c r="D131">
        <v>1</v>
      </c>
    </row>
    <row r="132" spans="1:4" hidden="1" x14ac:dyDescent="0.25">
      <c r="A132" t="s">
        <v>25</v>
      </c>
      <c r="B132" t="s">
        <v>26</v>
      </c>
      <c r="C132" t="s">
        <v>67</v>
      </c>
      <c r="D132">
        <v>1</v>
      </c>
    </row>
    <row r="133" spans="1:4" hidden="1" x14ac:dyDescent="0.25">
      <c r="A133" t="s">
        <v>27</v>
      </c>
      <c r="B133" t="s">
        <v>28</v>
      </c>
      <c r="C133" t="s">
        <v>67</v>
      </c>
      <c r="D133">
        <v>2</v>
      </c>
    </row>
    <row r="134" spans="1:4" hidden="1" x14ac:dyDescent="0.25">
      <c r="A134" t="s">
        <v>29</v>
      </c>
      <c r="B134" t="s">
        <v>30</v>
      </c>
      <c r="C134" t="s">
        <v>67</v>
      </c>
      <c r="D134">
        <v>1</v>
      </c>
    </row>
    <row r="135" spans="1:4" hidden="1" x14ac:dyDescent="0.25">
      <c r="A135" t="s">
        <v>31</v>
      </c>
      <c r="B135" t="s">
        <v>32</v>
      </c>
      <c r="C135" t="s">
        <v>67</v>
      </c>
      <c r="D135">
        <v>1</v>
      </c>
    </row>
    <row r="136" spans="1:4" hidden="1" x14ac:dyDescent="0.25">
      <c r="A136" t="s">
        <v>33</v>
      </c>
      <c r="B136" t="s">
        <v>34</v>
      </c>
      <c r="C136" t="s">
        <v>67</v>
      </c>
      <c r="D136">
        <v>1</v>
      </c>
    </row>
    <row r="137" spans="1:4" hidden="1" x14ac:dyDescent="0.25">
      <c r="A137" t="s">
        <v>35</v>
      </c>
      <c r="B137" t="s">
        <v>36</v>
      </c>
      <c r="C137" t="s">
        <v>67</v>
      </c>
      <c r="D137">
        <v>1.5</v>
      </c>
    </row>
    <row r="138" spans="1:4" hidden="1" x14ac:dyDescent="0.25">
      <c r="A138" t="s">
        <v>37</v>
      </c>
      <c r="B138" t="s">
        <v>38</v>
      </c>
      <c r="C138" t="s">
        <v>67</v>
      </c>
      <c r="D138">
        <v>1</v>
      </c>
    </row>
    <row r="139" spans="1:4" hidden="1" x14ac:dyDescent="0.25">
      <c r="A139" t="s">
        <v>39</v>
      </c>
      <c r="B139" t="s">
        <v>40</v>
      </c>
      <c r="C139" t="s">
        <v>67</v>
      </c>
      <c r="D139">
        <v>1</v>
      </c>
    </row>
    <row r="140" spans="1:4" hidden="1" x14ac:dyDescent="0.25">
      <c r="A140" t="s">
        <v>41</v>
      </c>
      <c r="B140" t="s">
        <v>42</v>
      </c>
      <c r="C140" t="s">
        <v>67</v>
      </c>
      <c r="D140">
        <v>1.5</v>
      </c>
    </row>
    <row r="141" spans="1:4" hidden="1" x14ac:dyDescent="0.25">
      <c r="A141" t="s">
        <v>43</v>
      </c>
      <c r="B141" t="s">
        <v>44</v>
      </c>
      <c r="C141" t="s">
        <v>67</v>
      </c>
      <c r="D141">
        <v>1</v>
      </c>
    </row>
    <row r="142" spans="1:4" hidden="1" x14ac:dyDescent="0.25">
      <c r="A142" t="s">
        <v>45</v>
      </c>
      <c r="B142" t="s">
        <v>46</v>
      </c>
      <c r="C142" t="s">
        <v>67</v>
      </c>
      <c r="D142">
        <v>1.5</v>
      </c>
    </row>
    <row r="143" spans="1:4" hidden="1" x14ac:dyDescent="0.25">
      <c r="A143" t="s">
        <v>47</v>
      </c>
      <c r="B143" t="s">
        <v>48</v>
      </c>
      <c r="C143" t="s">
        <v>67</v>
      </c>
      <c r="D143">
        <v>1.5</v>
      </c>
    </row>
    <row r="144" spans="1:4" hidden="1" x14ac:dyDescent="0.25">
      <c r="A144" t="s">
        <v>49</v>
      </c>
      <c r="B144" t="s">
        <v>50</v>
      </c>
      <c r="C144" t="s">
        <v>67</v>
      </c>
      <c r="D144">
        <v>1</v>
      </c>
    </row>
    <row r="145" spans="1:4" hidden="1" x14ac:dyDescent="0.25">
      <c r="A145" t="s">
        <v>51</v>
      </c>
      <c r="B145" t="s">
        <v>52</v>
      </c>
      <c r="C145" t="s">
        <v>67</v>
      </c>
      <c r="D145">
        <v>1</v>
      </c>
    </row>
    <row r="146" spans="1:4" hidden="1" x14ac:dyDescent="0.25">
      <c r="A146" t="s">
        <v>53</v>
      </c>
      <c r="B146" t="s">
        <v>54</v>
      </c>
      <c r="C146" t="s">
        <v>67</v>
      </c>
      <c r="D146">
        <v>1</v>
      </c>
    </row>
    <row r="147" spans="1:4" hidden="1" x14ac:dyDescent="0.25">
      <c r="A147" t="s">
        <v>55</v>
      </c>
      <c r="B147" t="s">
        <v>56</v>
      </c>
      <c r="C147" t="s">
        <v>67</v>
      </c>
      <c r="D147">
        <v>1.5</v>
      </c>
    </row>
    <row r="148" spans="1:4" hidden="1" x14ac:dyDescent="0.25">
      <c r="A148" t="s">
        <v>57</v>
      </c>
      <c r="B148" t="s">
        <v>58</v>
      </c>
      <c r="C148" t="s">
        <v>67</v>
      </c>
      <c r="D148">
        <v>1.5</v>
      </c>
    </row>
    <row r="149" spans="1:4" hidden="1" x14ac:dyDescent="0.25">
      <c r="A149" t="s">
        <v>59</v>
      </c>
      <c r="B149" t="s">
        <v>60</v>
      </c>
      <c r="C149" t="s">
        <v>67</v>
      </c>
      <c r="D149">
        <v>1</v>
      </c>
    </row>
    <row r="150" spans="1:4" hidden="1" x14ac:dyDescent="0.25">
      <c r="A150" t="s">
        <v>61</v>
      </c>
      <c r="B150" t="s">
        <v>62</v>
      </c>
      <c r="C150" t="s">
        <v>67</v>
      </c>
      <c r="D150">
        <v>1</v>
      </c>
    </row>
    <row r="151" spans="1:4" hidden="1" x14ac:dyDescent="0.25">
      <c r="A151" t="s">
        <v>63</v>
      </c>
      <c r="B151" t="s">
        <v>64</v>
      </c>
      <c r="C151" t="s">
        <v>67</v>
      </c>
      <c r="D151">
        <v>1</v>
      </c>
    </row>
    <row r="152" spans="1:4" hidden="1" x14ac:dyDescent="0.25">
      <c r="A152" t="s">
        <v>68</v>
      </c>
      <c r="B152" t="s">
        <v>68</v>
      </c>
      <c r="C152" t="s">
        <v>67</v>
      </c>
      <c r="D152">
        <v>1</v>
      </c>
    </row>
    <row r="153" spans="1:4" hidden="1" x14ac:dyDescent="0.25">
      <c r="A153" t="s">
        <v>68</v>
      </c>
      <c r="B153" t="s">
        <v>68</v>
      </c>
      <c r="C153" t="s">
        <v>66</v>
      </c>
      <c r="D153">
        <v>1.5</v>
      </c>
    </row>
    <row r="154" spans="1:4" hidden="1" x14ac:dyDescent="0.25">
      <c r="A154" t="s">
        <v>68</v>
      </c>
      <c r="B154" t="s">
        <v>68</v>
      </c>
      <c r="C154" t="s">
        <v>176</v>
      </c>
      <c r="D154">
        <v>1.5</v>
      </c>
    </row>
    <row r="155" spans="1:4" hidden="1" x14ac:dyDescent="0.25">
      <c r="A155" t="s">
        <v>68</v>
      </c>
      <c r="B155" t="s">
        <v>68</v>
      </c>
      <c r="C155" t="s">
        <v>6</v>
      </c>
      <c r="D155">
        <v>1</v>
      </c>
    </row>
    <row r="156" spans="1:4" hidden="1" x14ac:dyDescent="0.25">
      <c r="A156" t="s">
        <v>68</v>
      </c>
      <c r="B156" t="s">
        <v>68</v>
      </c>
      <c r="C156" t="s">
        <v>65</v>
      </c>
      <c r="D156">
        <v>1</v>
      </c>
    </row>
  </sheetData>
  <autoFilter ref="A1:D156" xr:uid="{14926F2B-526B-41E2-8C98-922A63A602D7}">
    <filterColumn colId="3">
      <filters>
        <filter val="3"/>
        <filter val="3.5"/>
        <filter val="4"/>
      </filters>
    </filterColumn>
  </autoFilter>
  <sortState xmlns:xlrd2="http://schemas.microsoft.com/office/spreadsheetml/2017/richdata2" ref="N3:T33">
    <sortCondition descending="1" ref="T3:T33"/>
  </sortState>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tabColor rgb="FFFF0000"/>
  </sheetPr>
  <dimension ref="A1:V320"/>
  <sheetViews>
    <sheetView topLeftCell="F1" zoomScaleNormal="100" workbookViewId="0">
      <selection activeCell="K12" sqref="A12:K14"/>
    </sheetView>
  </sheetViews>
  <sheetFormatPr defaultRowHeight="15" x14ac:dyDescent="0.25"/>
  <cols>
    <col min="1" max="1" width="10.42578125" bestFit="1" customWidth="1"/>
    <col min="2" max="2" width="26.7109375" bestFit="1" customWidth="1"/>
    <col min="3" max="3" width="14.42578125" bestFit="1" customWidth="1"/>
    <col min="5" max="5" width="12.85546875" bestFit="1" customWidth="1"/>
    <col min="6" max="6" width="24.28515625" style="56" bestFit="1" customWidth="1"/>
    <col min="7" max="7" width="24.85546875" style="56" bestFit="1" customWidth="1"/>
    <col min="8" max="8" width="9.140625" style="56" customWidth="1"/>
    <col min="9" max="9" width="23" style="56" customWidth="1"/>
    <col min="10" max="10" width="25.85546875" bestFit="1" customWidth="1"/>
    <col min="11" max="11" width="26.42578125" bestFit="1" customWidth="1"/>
    <col min="12" max="12" width="22" bestFit="1" customWidth="1"/>
    <col min="13" max="13" width="14.5703125" customWidth="1"/>
    <col min="14" max="15" width="9.140625" customWidth="1"/>
    <col min="16" max="16" width="22.140625" customWidth="1"/>
    <col min="17" max="17" width="17.85546875" customWidth="1"/>
    <col min="18" max="18" width="14.7109375" bestFit="1" customWidth="1"/>
    <col min="19" max="19" width="20.85546875" bestFit="1" customWidth="1"/>
    <col min="20" max="20" width="15.140625" customWidth="1"/>
    <col min="21" max="21" width="13.5703125" bestFit="1" customWidth="1"/>
    <col min="22" max="22" width="12.85546875" bestFit="1" customWidth="1"/>
    <col min="23" max="23" width="21.85546875" customWidth="1"/>
  </cols>
  <sheetData>
    <row r="1" spans="1:22" x14ac:dyDescent="0.25">
      <c r="A1" s="1" t="s">
        <v>308</v>
      </c>
      <c r="B1" s="1" t="s">
        <v>0</v>
      </c>
      <c r="C1" s="1" t="s">
        <v>1</v>
      </c>
      <c r="D1" s="1" t="s">
        <v>2</v>
      </c>
      <c r="E1" s="1" t="s">
        <v>3</v>
      </c>
      <c r="F1" s="55" t="s">
        <v>69</v>
      </c>
      <c r="G1" s="55" t="s">
        <v>70</v>
      </c>
      <c r="H1" s="55" t="s">
        <v>71</v>
      </c>
      <c r="I1" s="55" t="s">
        <v>72</v>
      </c>
      <c r="J1" s="3" t="s">
        <v>92</v>
      </c>
      <c r="K1" s="3" t="s">
        <v>93</v>
      </c>
      <c r="L1" s="3" t="s">
        <v>91</v>
      </c>
      <c r="M1" s="4" t="s">
        <v>73</v>
      </c>
      <c r="N1" s="3" t="s">
        <v>94</v>
      </c>
      <c r="O1" s="3" t="s">
        <v>95</v>
      </c>
      <c r="P1" s="3" t="s">
        <v>96</v>
      </c>
      <c r="Q1" s="3" t="s">
        <v>197</v>
      </c>
      <c r="R1" s="2" t="s">
        <v>97</v>
      </c>
      <c r="S1" s="2" t="s">
        <v>98</v>
      </c>
      <c r="T1" s="29" t="s">
        <v>99</v>
      </c>
      <c r="U1" s="28" t="s">
        <v>100</v>
      </c>
      <c r="V1" s="28" t="s">
        <v>101</v>
      </c>
    </row>
    <row r="2" spans="1:22" hidden="1" x14ac:dyDescent="0.25">
      <c r="A2">
        <v>2022</v>
      </c>
      <c r="B2" t="str">
        <f t="shared" ref="B2:B33" si="0">CONCATENATE(C2,E2)</f>
        <v>AustriaCoastal Flood</v>
      </c>
      <c r="C2" t="s">
        <v>4</v>
      </c>
      <c r="D2" t="s">
        <v>5</v>
      </c>
      <c r="E2" t="s">
        <v>6</v>
      </c>
      <c r="F2">
        <v>0</v>
      </c>
      <c r="G2">
        <v>0</v>
      </c>
      <c r="H2">
        <v>0</v>
      </c>
      <c r="I2">
        <v>0</v>
      </c>
      <c r="J2" s="26">
        <f>ROUND(IFERROR(100*((G2/F2)),0),0)</f>
        <v>0</v>
      </c>
      <c r="K2" s="26">
        <f t="shared" ref="K2:K65" si="1">ROUND(IFERROR(100*((I2/H2)),0),0)</f>
        <v>0</v>
      </c>
      <c r="L2" s="27">
        <f>IF(K2=0,100-ROUND(J2,4), 100-ROUND((J2+K2)/2,4))</f>
        <v>100</v>
      </c>
      <c r="M2">
        <f>IF(Q2&lt;-4,-9,IF(Q2&lt;-3.5,0,IF(Q2&lt;-2,1,IF(AND(Q2&lt;-1.5,L2&lt;75),1,IF(AND(Q2&lt;-1.5,L2&gt;=75),1.5,IF(AND(Q2&lt;-1,L2&lt;50),1,IF(AND(Q2&lt;-1,L2&lt;75),1.5,IF(AND(Q2&lt;-1,L2&lt;=100),2,IF(AND(Q2&lt;-0.5,L2&lt;25),1,IF(AND(Q2&lt;-0.5,L2&lt;50),1.5,IF(AND(Q2&lt;-0.5,L2&lt;75),2,IF(AND(Q2&lt;-0.5,L2&lt;=100),2.5,IF(AND(Q2&lt;0,L2&lt;25),1.5,IF(AND(Q2&lt;0,L2&lt;50),2,IF(AND(Q2&lt;0,L2&lt;75),2.5,IF(AND(Q2&lt;0,L2&lt;=100),3,IF(AND(Q2&lt;0.5,L2&lt;25),2,IF(AND(Q2&lt;0.5,L2&lt;50),2.5,IF(AND(Q2&lt;0.5,L2&lt;75),3,IF(AND(Q2&lt;0.5,L2&lt;=100),3.5,IF(AND(Q2&lt;1,L2&lt;25),2.5,IF(AND(Q2&lt;1,L2&lt;50),3,IF(AND(Q2&lt;1,L2&lt;75),3.5,IF(AND(Q2&lt;1,L2&lt;=100),4))))))))))))))))))))))))</f>
        <v>-9</v>
      </c>
      <c r="N2">
        <f>ROUND((F2)/(VLOOKUP(C2,GDP!A$10:J$42,5,FALSE)*42)*1000,4)</f>
        <v>0</v>
      </c>
      <c r="O2">
        <f>ROUND((H2)/(VLOOKUP(C2,GDP!A$10:J$42,9,FALSE)*42)*1000,4)</f>
        <v>0</v>
      </c>
      <c r="P2">
        <f>IF(O2=0,ROUND(N2,4), ROUND((N2+O2)/2,4))</f>
        <v>0</v>
      </c>
      <c r="Q2" s="48">
        <v>-9</v>
      </c>
      <c r="R2" s="27">
        <f>VLOOKUP(B2,Risk!A$1:D$156,4,FALSE)</f>
        <v>0</v>
      </c>
      <c r="S2">
        <f>VLOOKUP(B2,'Insurance penetration'!B$1:N$157,13,FALSE)</f>
        <v>0</v>
      </c>
      <c r="T2">
        <f>IF(R2&lt;0.5,0,IF(R2&lt;1,1,IF(AND(R2&lt;1.5,S2&lt;1.5),1,IF(AND(R2&lt;1.5,S2&lt;2.5),1,IF(AND(R2&lt;1.5,S2&lt;3.5),1,IF(AND(R2&lt;1.5,S2&lt;4.5),1.5,IF(AND(R2&lt;2,S2&lt;1.5),1,IF(AND(R2&lt;2,S2&lt;2.5),1,IF(AND(R2&lt;2,S2&lt;3.5),1.5,IF(AND(R2&lt;2,S2&lt;4.5),2,IF(AND(R2&lt;2.5,S2&lt;1.5),1,IF(AND(R2&lt;2.5,S2&lt;2.5),1.5,IF(AND(R2&lt;2.5,S2&lt;3.5),2,IF(AND(R2&lt;2.5,S2&lt;4.5),2.5,IF(AND(R2&lt;3,S2&lt;1.5),1.5,IF(AND(R2&lt;3,S2&lt;2.5),2,IF(AND(R2&lt;3,S2&lt;3.5),2.5,IF(AND(R2&lt;3,S2&lt;4.5),3,IF(AND(R2&lt;3.5,S2&lt;1.5),2,IF(AND(R2&lt;3.5,S2&lt;2.5),2.5,IF(AND(R2&lt;3.5,S2&lt;3.5),3,IF(AND(R2&lt;3.5,S2&lt;4.5),3.5,IF(AND(R2&lt;4,S2&lt;1.5),2.5,IF(AND(R2&lt;4,S2&lt;2.5),3,IF(AND(R2&lt;4,S2&lt;3.5),3.5,IF(AND(R2&lt;4,S2&lt;4.5),4))))))))))))))))))))))))))</f>
        <v>0</v>
      </c>
      <c r="U2" t="s">
        <v>237</v>
      </c>
      <c r="V2" t="s">
        <v>241</v>
      </c>
    </row>
    <row r="3" spans="1:22" hidden="1" x14ac:dyDescent="0.25">
      <c r="A3">
        <v>2022</v>
      </c>
      <c r="B3" t="str">
        <f t="shared" si="0"/>
        <v>BelgiumCoastal Flood</v>
      </c>
      <c r="C3" t="s">
        <v>7</v>
      </c>
      <c r="D3" t="s">
        <v>8</v>
      </c>
      <c r="E3" t="s">
        <v>6</v>
      </c>
      <c r="F3">
        <v>0</v>
      </c>
      <c r="G3">
        <v>0</v>
      </c>
      <c r="H3">
        <v>0</v>
      </c>
      <c r="I3">
        <v>0</v>
      </c>
      <c r="J3" s="26">
        <f t="shared" ref="J3:J65" si="2">ROUND(IFERROR(100*((G3/F3)),0),0)</f>
        <v>0</v>
      </c>
      <c r="K3" s="26">
        <f t="shared" si="1"/>
        <v>0</v>
      </c>
      <c r="L3" s="27">
        <f>IF(K3=0,100-ROUND(J3,4), 100-ROUND((J3+K3)/2,4))</f>
        <v>100</v>
      </c>
      <c r="M3">
        <f t="shared" ref="M3:M32" si="3">IF(Q3&lt;-4,-9,IF(Q3&lt;-3.5,0,IF(Q3&lt;-2,1,IF(AND(Q3&lt;-1.5,L3&lt;75),1,IF(AND(Q3&lt;-1.5,L3&gt;=75),1.5,IF(AND(Q3&lt;-1,L3&lt;50),1,IF(AND(Q3&lt;-1,L3&lt;75),1.5,IF(AND(Q3&lt;-1,L3&lt;=100),2,IF(AND(Q3&lt;-0.5,L3&lt;25),1,IF(AND(Q3&lt;-0.5,L3&lt;50),1.5,IF(AND(Q3&lt;-0.5,L3&lt;75),2,IF(AND(Q3&lt;-0.5,L3&lt;=100),2.5,IF(AND(Q3&lt;0,L3&lt;25),1.5,IF(AND(Q3&lt;0,L3&lt;50),2,IF(AND(Q3&lt;0,L3&lt;75),2.5,IF(AND(Q3&lt;0,L3&lt;=100),3,IF(AND(Q3&lt;0.5,L3&lt;25),2,IF(AND(Q3&lt;0.5,L3&lt;50),2.5,IF(AND(Q3&lt;0.5,L3&lt;75),3,IF(AND(Q3&lt;0.5,L3&lt;=100),3.5,IF(AND(Q3&lt;1,L3&lt;25),2.5,IF(AND(Q3&lt;1,L3&lt;50),3,IF(AND(Q3&lt;1,L3&lt;75),3.5,IF(AND(Q3&lt;1,L3&lt;=100),4))))))))))))))))))))))))</f>
        <v>-9</v>
      </c>
      <c r="N3">
        <f>ROUND((F3)/(VLOOKUP(C3,GDP!A$10:J$42,5,FALSE)*42)*1000,4)</f>
        <v>0</v>
      </c>
      <c r="O3">
        <f>ROUND((H3)/(VLOOKUP(C3,GDP!A$10:J$42,9,FALSE)*42)*1000,4)</f>
        <v>0</v>
      </c>
      <c r="P3">
        <f t="shared" ref="P3:P33" si="4">IF(O3=0,ROUND(N3,4), ROUND((N3+O3)/2,4))</f>
        <v>0</v>
      </c>
      <c r="Q3" s="48">
        <v>-9</v>
      </c>
      <c r="R3">
        <f>VLOOKUP(B3,Risk!A$1:D$156,4,FALSE)</f>
        <v>2</v>
      </c>
      <c r="S3">
        <f>VLOOKUP(B3,'Insurance penetration'!B$1:N$157,13,FALSE)</f>
        <v>1</v>
      </c>
      <c r="T3">
        <f t="shared" ref="T3:T66" si="5">IF(R3&lt;0.5,0,IF(R3&lt;1,1,IF(AND(R3&lt;1.5,S3&lt;1.5),1,IF(AND(R3&lt;1.5,S3&lt;2.5),1,IF(AND(R3&lt;1.5,S3&lt;3.5),1,IF(AND(R3&lt;1.5,S3&lt;4.5),1.5,IF(AND(R3&lt;2,S3&lt;1.5),1,IF(AND(R3&lt;2,S3&lt;2.5),1,IF(AND(R3&lt;2,S3&lt;3.5),1.5,IF(AND(R3&lt;2,S3&lt;4.5),2,IF(AND(R3&lt;2.5,S3&lt;1.5),1,IF(AND(R3&lt;2.5,S3&lt;2.5),1.5,IF(AND(R3&lt;2.5,S3&lt;3.5),2,IF(AND(R3&lt;2.5,S3&lt;4.5),2.5,IF(AND(R3&lt;3,S3&lt;1.5),1.5,IF(AND(R3&lt;3,S3&lt;2.5),2,IF(AND(R3&lt;3,S3&lt;3.5),2.5,IF(AND(R3&lt;3,S3&lt;4.5),3,IF(AND(R3&lt;3.5,S3&lt;1.5),2,IF(AND(R3&lt;3.5,S3&lt;2.5),2.5,IF(AND(R3&lt;3.5,S3&lt;3.5),3,IF(AND(R3&lt;3.5,S3&lt;4.5),3.5,IF(AND(R3&lt;4,S3&lt;1.5),2.5,IF(AND(R3&lt;4,S3&lt;2.5),3,IF(AND(R3&lt;4,S3&lt;3.5),3.5,IF(AND(R3&lt;4,S3&lt;4.5),4))))))))))))))))))))))))))</f>
        <v>1</v>
      </c>
      <c r="U3" t="s">
        <v>243</v>
      </c>
      <c r="V3" t="s">
        <v>242</v>
      </c>
    </row>
    <row r="4" spans="1:22" hidden="1" x14ac:dyDescent="0.25">
      <c r="A4">
        <v>2022</v>
      </c>
      <c r="B4" t="str">
        <f t="shared" si="0"/>
        <v>BulgariaCoastal Flood</v>
      </c>
      <c r="C4" t="s">
        <v>9</v>
      </c>
      <c r="D4" t="s">
        <v>10</v>
      </c>
      <c r="E4" t="s">
        <v>6</v>
      </c>
      <c r="F4">
        <v>0</v>
      </c>
      <c r="G4">
        <v>0</v>
      </c>
      <c r="H4">
        <v>0</v>
      </c>
      <c r="I4">
        <v>0</v>
      </c>
      <c r="J4" s="26">
        <f t="shared" si="2"/>
        <v>0</v>
      </c>
      <c r="K4" s="26">
        <f t="shared" si="1"/>
        <v>0</v>
      </c>
      <c r="L4" s="27">
        <f t="shared" ref="L4:L33" si="6">IF(K4=0,100-ROUND(J4,4), 100-ROUND((J4+K4)/2,4))</f>
        <v>100</v>
      </c>
      <c r="M4">
        <f t="shared" si="3"/>
        <v>-9</v>
      </c>
      <c r="N4">
        <f>ROUND((F4)/(VLOOKUP(C4,GDP!A$10:J$42,5,FALSE)*42)*1000,4)</f>
        <v>0</v>
      </c>
      <c r="O4">
        <f>ROUND((H4)/(VLOOKUP(C4,GDP!A$10:J$42,9,FALSE)*42)*1000,4)</f>
        <v>0</v>
      </c>
      <c r="P4">
        <f t="shared" si="4"/>
        <v>0</v>
      </c>
      <c r="Q4" s="48">
        <v>-9</v>
      </c>
      <c r="R4">
        <f>VLOOKUP(B4,Risk!A$1:D$156,4,FALSE)</f>
        <v>1</v>
      </c>
      <c r="S4">
        <f>VLOOKUP(B4,'Insurance penetration'!B$1:N$157,13,FALSE)</f>
        <v>4</v>
      </c>
      <c r="T4">
        <f t="shared" si="5"/>
        <v>1.5</v>
      </c>
      <c r="U4" t="s">
        <v>244</v>
      </c>
      <c r="V4" t="s">
        <v>238</v>
      </c>
    </row>
    <row r="5" spans="1:22" hidden="1" x14ac:dyDescent="0.25">
      <c r="A5">
        <v>2022</v>
      </c>
      <c r="B5" t="str">
        <f t="shared" si="0"/>
        <v>CroatiaCoastal Flood</v>
      </c>
      <c r="C5" t="s">
        <v>11</v>
      </c>
      <c r="D5" t="s">
        <v>12</v>
      </c>
      <c r="E5" t="s">
        <v>6</v>
      </c>
      <c r="F5">
        <v>0</v>
      </c>
      <c r="G5">
        <v>0</v>
      </c>
      <c r="H5">
        <v>0</v>
      </c>
      <c r="I5">
        <v>0</v>
      </c>
      <c r="J5" s="26">
        <f t="shared" si="2"/>
        <v>0</v>
      </c>
      <c r="K5" s="26">
        <f t="shared" si="1"/>
        <v>0</v>
      </c>
      <c r="L5" s="27">
        <f t="shared" si="6"/>
        <v>100</v>
      </c>
      <c r="M5">
        <f t="shared" si="3"/>
        <v>-9</v>
      </c>
      <c r="N5">
        <f>ROUND((F5)/(VLOOKUP(C5,GDP!A$10:J$42,5,FALSE)*42)*1000,4)</f>
        <v>0</v>
      </c>
      <c r="O5">
        <f>ROUND((H5)/(VLOOKUP(C5,GDP!A$10:J$42,9,FALSE)*42)*1000,4)</f>
        <v>0</v>
      </c>
      <c r="P5">
        <f t="shared" si="4"/>
        <v>0</v>
      </c>
      <c r="Q5" s="48">
        <v>-9</v>
      </c>
      <c r="R5">
        <f>VLOOKUP(B5,Risk!A$1:D$156,4,FALSE)</f>
        <v>1</v>
      </c>
      <c r="S5">
        <f>VLOOKUP(B5,'Insurance penetration'!B$1:N$157,13,FALSE)</f>
        <v>4</v>
      </c>
      <c r="T5">
        <f t="shared" si="5"/>
        <v>1.5</v>
      </c>
      <c r="U5" t="s">
        <v>245</v>
      </c>
      <c r="V5" t="s">
        <v>289</v>
      </c>
    </row>
    <row r="6" spans="1:22" hidden="1" x14ac:dyDescent="0.25">
      <c r="A6">
        <v>2022</v>
      </c>
      <c r="B6" t="str">
        <f t="shared" si="0"/>
        <v>CyprusCoastal Flood</v>
      </c>
      <c r="C6" t="s">
        <v>13</v>
      </c>
      <c r="D6" t="s">
        <v>14</v>
      </c>
      <c r="E6" t="s">
        <v>6</v>
      </c>
      <c r="F6">
        <v>0</v>
      </c>
      <c r="G6">
        <v>0</v>
      </c>
      <c r="H6">
        <v>0</v>
      </c>
      <c r="I6">
        <v>0</v>
      </c>
      <c r="J6" s="26">
        <f t="shared" si="2"/>
        <v>0</v>
      </c>
      <c r="K6" s="26">
        <f t="shared" si="1"/>
        <v>0</v>
      </c>
      <c r="L6" s="27">
        <f>IF(K6=0,100-ROUND(J6,4), 100-ROUND((J6+K6)/2,4))</f>
        <v>100</v>
      </c>
      <c r="M6">
        <f t="shared" si="3"/>
        <v>-9</v>
      </c>
      <c r="N6">
        <f>ROUND((F6)/(VLOOKUP(C6,GDP!A$10:J$42,5,FALSE)*42)*1000,4)</f>
        <v>0</v>
      </c>
      <c r="O6">
        <f>ROUND((H6)/(VLOOKUP(C6,GDP!A$10:J$42,9,FALSE)*42)*1000,4)</f>
        <v>0</v>
      </c>
      <c r="P6">
        <f t="shared" si="4"/>
        <v>0</v>
      </c>
      <c r="Q6" s="48">
        <v>-9</v>
      </c>
      <c r="R6">
        <f>VLOOKUP(B6,Risk!A$1:D$156,4,FALSE)</f>
        <v>1.3</v>
      </c>
      <c r="S6">
        <f>VLOOKUP(B6,'Insurance penetration'!B$1:N$157,13,FALSE)</f>
        <v>3</v>
      </c>
      <c r="T6">
        <f t="shared" si="5"/>
        <v>1</v>
      </c>
      <c r="U6" t="s">
        <v>239</v>
      </c>
      <c r="V6" t="s">
        <v>246</v>
      </c>
    </row>
    <row r="7" spans="1:22" hidden="1" x14ac:dyDescent="0.25">
      <c r="A7">
        <v>2022</v>
      </c>
      <c r="B7" t="str">
        <f t="shared" si="0"/>
        <v>Czech RepublicCoastal Flood</v>
      </c>
      <c r="C7" t="s">
        <v>15</v>
      </c>
      <c r="D7" t="s">
        <v>16</v>
      </c>
      <c r="E7" t="s">
        <v>6</v>
      </c>
      <c r="F7">
        <v>0</v>
      </c>
      <c r="G7">
        <v>0</v>
      </c>
      <c r="H7">
        <v>0</v>
      </c>
      <c r="I7">
        <v>0</v>
      </c>
      <c r="J7" s="26">
        <f t="shared" si="2"/>
        <v>0</v>
      </c>
      <c r="K7" s="26">
        <f t="shared" si="1"/>
        <v>0</v>
      </c>
      <c r="L7" s="27">
        <f t="shared" si="6"/>
        <v>100</v>
      </c>
      <c r="M7">
        <f t="shared" si="3"/>
        <v>-9</v>
      </c>
      <c r="N7">
        <f>ROUND((F7)/(VLOOKUP(C7,GDP!A$10:J$42,5,FALSE)*42)*1000,4)</f>
        <v>0</v>
      </c>
      <c r="O7">
        <f>ROUND((H7)/(VLOOKUP(C7,GDP!A$10:J$42,9,FALSE)*42)*1000,4)</f>
        <v>0</v>
      </c>
      <c r="P7">
        <f t="shared" si="4"/>
        <v>0</v>
      </c>
      <c r="Q7" s="48">
        <v>-9</v>
      </c>
      <c r="R7">
        <f>VLOOKUP(B7,Risk!A$1:D$156,4,FALSE)</f>
        <v>0</v>
      </c>
      <c r="S7">
        <f>VLOOKUP(B7,'Insurance penetration'!B$1:N$157,13,FALSE)</f>
        <v>0</v>
      </c>
      <c r="T7">
        <f t="shared" si="5"/>
        <v>0</v>
      </c>
      <c r="U7" t="s">
        <v>248</v>
      </c>
      <c r="V7" t="s">
        <v>247</v>
      </c>
    </row>
    <row r="8" spans="1:22" hidden="1" x14ac:dyDescent="0.25">
      <c r="A8">
        <v>2022</v>
      </c>
      <c r="B8" t="str">
        <f t="shared" si="0"/>
        <v>DenmarkCoastal Flood</v>
      </c>
      <c r="C8" t="s">
        <v>17</v>
      </c>
      <c r="D8" t="s">
        <v>18</v>
      </c>
      <c r="E8" t="s">
        <v>6</v>
      </c>
      <c r="F8">
        <v>793</v>
      </c>
      <c r="G8">
        <v>595</v>
      </c>
      <c r="H8">
        <v>0</v>
      </c>
      <c r="I8">
        <v>0</v>
      </c>
      <c r="J8" s="26">
        <f t="shared" si="2"/>
        <v>75</v>
      </c>
      <c r="K8" s="26">
        <f t="shared" si="1"/>
        <v>0</v>
      </c>
      <c r="L8" s="27">
        <f>IF(K8=0,100-ROUND(J8,4), 100-ROUND((J8+K8)/2,4))</f>
        <v>25</v>
      </c>
      <c r="M8">
        <f t="shared" si="3"/>
        <v>1</v>
      </c>
      <c r="N8">
        <f>ROUND((F8)/(VLOOKUP(C8,GDP!A$10:J$42,5,FALSE)*42)*1000,4)</f>
        <v>5.6399999999999999E-2</v>
      </c>
      <c r="O8">
        <f>ROUND((H8)/(VLOOKUP(C8,GDP!A$10:J$42,9,FALSE)*42)*1000,4)</f>
        <v>0</v>
      </c>
      <c r="P8">
        <f t="shared" si="4"/>
        <v>5.6399999999999999E-2</v>
      </c>
      <c r="Q8" s="48">
        <f>LOG(P8)</f>
        <v>-1.2487208960166578</v>
      </c>
      <c r="R8">
        <f>VLOOKUP(B8,Risk!A$1:D$156,4,FALSE)</f>
        <v>2</v>
      </c>
      <c r="S8">
        <f>VLOOKUP(B8,'Insurance penetration'!B$1:N$157,13,FALSE)</f>
        <v>1</v>
      </c>
      <c r="T8">
        <f t="shared" si="5"/>
        <v>1</v>
      </c>
      <c r="U8" t="s">
        <v>210</v>
      </c>
      <c r="V8" t="s">
        <v>249</v>
      </c>
    </row>
    <row r="9" spans="1:22" hidden="1" x14ac:dyDescent="0.25">
      <c r="A9">
        <v>2022</v>
      </c>
      <c r="B9" t="str">
        <f t="shared" si="0"/>
        <v>EstoniaCoastal Flood</v>
      </c>
      <c r="C9" t="s">
        <v>19</v>
      </c>
      <c r="D9" t="s">
        <v>20</v>
      </c>
      <c r="E9" t="s">
        <v>6</v>
      </c>
      <c r="F9">
        <v>0</v>
      </c>
      <c r="G9">
        <v>0</v>
      </c>
      <c r="H9">
        <v>0</v>
      </c>
      <c r="I9">
        <v>0</v>
      </c>
      <c r="J9" s="26">
        <f t="shared" si="2"/>
        <v>0</v>
      </c>
      <c r="K9" s="26">
        <f t="shared" si="1"/>
        <v>0</v>
      </c>
      <c r="L9" s="27">
        <f t="shared" si="6"/>
        <v>100</v>
      </c>
      <c r="M9">
        <f t="shared" si="3"/>
        <v>-9</v>
      </c>
      <c r="N9">
        <f>ROUND((F9)/(VLOOKUP(C9,GDP!A$10:J$42,5,FALSE)*42)*1000,4)</f>
        <v>0</v>
      </c>
      <c r="O9">
        <f>ROUND((H9)/(VLOOKUP(C9,GDP!A$10:J$42,9,FALSE)*42)*1000,4)</f>
        <v>0</v>
      </c>
      <c r="P9">
        <f t="shared" si="4"/>
        <v>0</v>
      </c>
      <c r="Q9" s="48">
        <v>-9</v>
      </c>
      <c r="R9">
        <f>VLOOKUP(B9,Risk!A$1:D$156,4,FALSE)</f>
        <v>1</v>
      </c>
      <c r="S9">
        <f>VLOOKUP(B9,'Insurance penetration'!B$1:N$157,13,FALSE)</f>
        <v>3</v>
      </c>
      <c r="T9">
        <f t="shared" si="5"/>
        <v>1</v>
      </c>
      <c r="U9" t="s">
        <v>251</v>
      </c>
      <c r="V9" t="s">
        <v>250</v>
      </c>
    </row>
    <row r="10" spans="1:22" hidden="1" x14ac:dyDescent="0.25">
      <c r="A10">
        <v>2022</v>
      </c>
      <c r="B10" t="str">
        <f t="shared" si="0"/>
        <v>FinlandCoastal Flood</v>
      </c>
      <c r="C10" t="s">
        <v>21</v>
      </c>
      <c r="D10" t="s">
        <v>22</v>
      </c>
      <c r="E10" t="s">
        <v>6</v>
      </c>
      <c r="F10">
        <v>160</v>
      </c>
      <c r="G10">
        <v>80</v>
      </c>
      <c r="H10">
        <v>0</v>
      </c>
      <c r="I10">
        <v>0</v>
      </c>
      <c r="J10" s="26">
        <f t="shared" si="2"/>
        <v>50</v>
      </c>
      <c r="K10" s="26">
        <f t="shared" si="1"/>
        <v>0</v>
      </c>
      <c r="L10" s="27">
        <f t="shared" si="6"/>
        <v>50</v>
      </c>
      <c r="M10">
        <f t="shared" si="3"/>
        <v>1</v>
      </c>
      <c r="N10">
        <f>ROUND((F10)/(VLOOKUP(C10,GDP!A$10:J$42,5,FALSE)*42)*1000,4)</f>
        <v>1.5100000000000001E-2</v>
      </c>
      <c r="O10">
        <f>ROUND((H10)/(VLOOKUP(C10,GDP!A$10:J$42,9,FALSE)*42)*1000,4)</f>
        <v>0</v>
      </c>
      <c r="P10">
        <f t="shared" si="4"/>
        <v>1.5100000000000001E-2</v>
      </c>
      <c r="Q10" s="48">
        <f>LOG(P10)</f>
        <v>-1.8210230527068305</v>
      </c>
      <c r="R10">
        <f>VLOOKUP(B10,Risk!A$1:D$156,4,FALSE)</f>
        <v>1</v>
      </c>
      <c r="S10">
        <f>VLOOKUP(B10,'Insurance penetration'!B$1:N$157,13,FALSE)</f>
        <v>3</v>
      </c>
      <c r="T10">
        <f t="shared" si="5"/>
        <v>1</v>
      </c>
      <c r="U10" t="s">
        <v>253</v>
      </c>
      <c r="V10" t="s">
        <v>252</v>
      </c>
    </row>
    <row r="11" spans="1:22" hidden="1" x14ac:dyDescent="0.25">
      <c r="A11">
        <v>2022</v>
      </c>
      <c r="B11" t="str">
        <f t="shared" si="0"/>
        <v>FranceCoastal Flood</v>
      </c>
      <c r="C11" t="s">
        <v>23</v>
      </c>
      <c r="D11" t="s">
        <v>24</v>
      </c>
      <c r="E11" t="s">
        <v>6</v>
      </c>
      <c r="F11">
        <v>238</v>
      </c>
      <c r="G11">
        <v>204</v>
      </c>
      <c r="H11">
        <v>0</v>
      </c>
      <c r="I11">
        <v>0</v>
      </c>
      <c r="J11" s="26">
        <f t="shared" si="2"/>
        <v>86</v>
      </c>
      <c r="K11" s="26">
        <f t="shared" si="1"/>
        <v>0</v>
      </c>
      <c r="L11" s="27">
        <f>IF(K11=0,100-ROUND(J11,4), 100-ROUND((J11+K11)/2,4))</f>
        <v>14</v>
      </c>
      <c r="M11">
        <f t="shared" si="3"/>
        <v>1</v>
      </c>
      <c r="N11">
        <f>ROUND((F11)/(VLOOKUP(C11,GDP!A$10:J$42,5,FALSE)*42)*1000,4)</f>
        <v>2.3E-3</v>
      </c>
      <c r="O11">
        <f>ROUND((H11)/(VLOOKUP(C11,GDP!A$10:J$42,9,FALSE)*42)*1000,4)</f>
        <v>0</v>
      </c>
      <c r="P11">
        <f t="shared" si="4"/>
        <v>2.3E-3</v>
      </c>
      <c r="Q11" s="48">
        <f>LOG(P11)</f>
        <v>-2.6382721639824069</v>
      </c>
      <c r="R11">
        <f>VLOOKUP(B11,Risk!A$1:D$156,4,FALSE)</f>
        <v>2</v>
      </c>
      <c r="S11">
        <f>VLOOKUP(B11,'Insurance penetration'!B$1:N$157,13,FALSE)</f>
        <v>1</v>
      </c>
      <c r="T11">
        <f t="shared" si="5"/>
        <v>1</v>
      </c>
      <c r="U11" t="s">
        <v>255</v>
      </c>
      <c r="V11" t="s">
        <v>254</v>
      </c>
    </row>
    <row r="12" spans="1:22" hidden="1" x14ac:dyDescent="0.25">
      <c r="A12">
        <v>2022</v>
      </c>
      <c r="B12" t="str">
        <f t="shared" si="0"/>
        <v>GermanyCoastal Flood</v>
      </c>
      <c r="C12" t="s">
        <v>25</v>
      </c>
      <c r="D12" t="s">
        <v>26</v>
      </c>
      <c r="E12" t="s">
        <v>6</v>
      </c>
      <c r="F12">
        <v>0</v>
      </c>
      <c r="G12">
        <v>0</v>
      </c>
      <c r="H12">
        <v>0</v>
      </c>
      <c r="I12">
        <v>0</v>
      </c>
      <c r="J12" s="26">
        <f t="shared" si="2"/>
        <v>0</v>
      </c>
      <c r="K12" s="26">
        <f t="shared" si="1"/>
        <v>0</v>
      </c>
      <c r="L12" s="27">
        <f t="shared" si="6"/>
        <v>100</v>
      </c>
      <c r="M12">
        <f t="shared" si="3"/>
        <v>-9</v>
      </c>
      <c r="N12">
        <f>ROUND((F12)/(VLOOKUP(C12,GDP!A$10:J$42,5,FALSE)*42)*1000,4)</f>
        <v>0</v>
      </c>
      <c r="O12">
        <f>ROUND((H12)/(VLOOKUP(C12,GDP!A$10:J$42,9,FALSE)*42)*1000,4)</f>
        <v>0</v>
      </c>
      <c r="P12">
        <f t="shared" si="4"/>
        <v>0</v>
      </c>
      <c r="Q12" s="48">
        <v>-9</v>
      </c>
      <c r="R12">
        <f>VLOOKUP(B12,Risk!A$1:D$156,4,FALSE)</f>
        <v>2</v>
      </c>
      <c r="S12">
        <f>VLOOKUP(B12,'Insurance penetration'!B$1:N$157,13,FALSE)</f>
        <v>4</v>
      </c>
      <c r="T12">
        <f t="shared" si="5"/>
        <v>2.5</v>
      </c>
      <c r="U12" t="s">
        <v>207</v>
      </c>
      <c r="V12" t="s">
        <v>307</v>
      </c>
    </row>
    <row r="13" spans="1:22" hidden="1" x14ac:dyDescent="0.25">
      <c r="A13">
        <v>2022</v>
      </c>
      <c r="B13" t="str">
        <f t="shared" si="0"/>
        <v>GreeceCoastal Flood</v>
      </c>
      <c r="C13" t="s">
        <v>27</v>
      </c>
      <c r="D13" t="s">
        <v>28</v>
      </c>
      <c r="E13" t="s">
        <v>6</v>
      </c>
      <c r="F13">
        <v>0</v>
      </c>
      <c r="G13">
        <v>0</v>
      </c>
      <c r="H13">
        <v>0</v>
      </c>
      <c r="I13">
        <v>0</v>
      </c>
      <c r="J13" s="26">
        <f t="shared" si="2"/>
        <v>0</v>
      </c>
      <c r="K13" s="26">
        <f t="shared" si="1"/>
        <v>0</v>
      </c>
      <c r="L13" s="27">
        <f t="shared" si="6"/>
        <v>100</v>
      </c>
      <c r="M13">
        <f t="shared" si="3"/>
        <v>-9</v>
      </c>
      <c r="N13">
        <f>ROUND((F13)/(VLOOKUP(C13,GDP!A$10:J$42,5,FALSE)*42)*1000,4)</f>
        <v>0</v>
      </c>
      <c r="O13">
        <f>ROUND((H13)/(VLOOKUP(C13,GDP!A$10:J$42,9,FALSE)*42)*1000,4)</f>
        <v>0</v>
      </c>
      <c r="P13">
        <f t="shared" si="4"/>
        <v>0</v>
      </c>
      <c r="Q13" s="48">
        <v>-9</v>
      </c>
      <c r="R13">
        <f>VLOOKUP(B13,Risk!A$1:D$156,4,FALSE)</f>
        <v>1</v>
      </c>
      <c r="S13">
        <f>VLOOKUP(B13,'Insurance penetration'!B$1:N$157,13,FALSE)</f>
        <v>4</v>
      </c>
      <c r="T13">
        <f t="shared" si="5"/>
        <v>1.5</v>
      </c>
      <c r="U13" t="s">
        <v>257</v>
      </c>
      <c r="V13" t="s">
        <v>256</v>
      </c>
    </row>
    <row r="14" spans="1:22" hidden="1" x14ac:dyDescent="0.25">
      <c r="A14">
        <v>2022</v>
      </c>
      <c r="B14" t="str">
        <f t="shared" si="0"/>
        <v>HungaryCoastal Flood</v>
      </c>
      <c r="C14" t="s">
        <v>29</v>
      </c>
      <c r="D14" t="s">
        <v>30</v>
      </c>
      <c r="E14" t="s">
        <v>6</v>
      </c>
      <c r="F14">
        <v>0</v>
      </c>
      <c r="G14">
        <v>0</v>
      </c>
      <c r="H14">
        <v>0</v>
      </c>
      <c r="I14">
        <v>0</v>
      </c>
      <c r="J14" s="26">
        <f t="shared" si="2"/>
        <v>0</v>
      </c>
      <c r="K14" s="26">
        <f t="shared" si="1"/>
        <v>0</v>
      </c>
      <c r="L14" s="27">
        <f t="shared" si="6"/>
        <v>100</v>
      </c>
      <c r="M14">
        <f t="shared" si="3"/>
        <v>-9</v>
      </c>
      <c r="N14">
        <f>ROUND((F14)/(VLOOKUP(C14,GDP!A$10:J$42,5,FALSE)*42)*1000,4)</f>
        <v>0</v>
      </c>
      <c r="O14">
        <f>ROUND((H14)/(VLOOKUP(C14,GDP!A$10:J$42,9,FALSE)*42)*1000,4)</f>
        <v>0</v>
      </c>
      <c r="P14">
        <f t="shared" si="4"/>
        <v>0</v>
      </c>
      <c r="Q14" s="48">
        <v>-9</v>
      </c>
      <c r="R14">
        <f>VLOOKUP(B14,Risk!A$1:D$156,4,FALSE)</f>
        <v>0</v>
      </c>
      <c r="S14">
        <f>VLOOKUP(B14,'Insurance penetration'!B$1:N$157,13,FALSE)</f>
        <v>0</v>
      </c>
      <c r="T14">
        <f t="shared" si="5"/>
        <v>0</v>
      </c>
      <c r="U14" t="s">
        <v>259</v>
      </c>
      <c r="V14" t="s">
        <v>258</v>
      </c>
    </row>
    <row r="15" spans="1:22" hidden="1" x14ac:dyDescent="0.25">
      <c r="A15">
        <v>2022</v>
      </c>
      <c r="B15" t="str">
        <f t="shared" si="0"/>
        <v>IcelandCoastal Flood</v>
      </c>
      <c r="C15" t="s">
        <v>31</v>
      </c>
      <c r="D15" t="s">
        <v>32</v>
      </c>
      <c r="E15" t="s">
        <v>6</v>
      </c>
      <c r="F15">
        <v>0</v>
      </c>
      <c r="G15">
        <v>0</v>
      </c>
      <c r="H15">
        <v>0</v>
      </c>
      <c r="I15">
        <v>0</v>
      </c>
      <c r="J15" s="26">
        <f t="shared" si="2"/>
        <v>0</v>
      </c>
      <c r="K15" s="26">
        <f t="shared" si="1"/>
        <v>0</v>
      </c>
      <c r="L15" s="27">
        <f t="shared" si="6"/>
        <v>100</v>
      </c>
      <c r="M15">
        <f t="shared" si="3"/>
        <v>-9</v>
      </c>
      <c r="N15">
        <f>ROUND((F15)/(VLOOKUP(C15,GDP!A$10:J$42,5,FALSE)*42)*1000,4)</f>
        <v>0</v>
      </c>
      <c r="O15">
        <f>ROUND((H15)/(VLOOKUP(C15,GDP!A$10:J$42,9,FALSE)*42)*1000,4)</f>
        <v>0</v>
      </c>
      <c r="P15">
        <f t="shared" si="4"/>
        <v>0</v>
      </c>
      <c r="Q15" s="48">
        <v>-9</v>
      </c>
      <c r="R15">
        <f>VLOOKUP(B15,Risk!A$1:D$156,4,FALSE)</f>
        <v>1.3</v>
      </c>
      <c r="S15">
        <f>VLOOKUP(B15,'Insurance penetration'!B$1:N$157,13,FALSE)</f>
        <v>1</v>
      </c>
      <c r="T15">
        <f t="shared" si="5"/>
        <v>1</v>
      </c>
      <c r="U15" t="s">
        <v>204</v>
      </c>
      <c r="V15" t="s">
        <v>292</v>
      </c>
    </row>
    <row r="16" spans="1:22" hidden="1" x14ac:dyDescent="0.25">
      <c r="A16">
        <v>2022</v>
      </c>
      <c r="B16" t="str">
        <f t="shared" si="0"/>
        <v>IrelandCoastal Flood</v>
      </c>
      <c r="C16" t="s">
        <v>33</v>
      </c>
      <c r="D16" t="s">
        <v>34</v>
      </c>
      <c r="E16" t="s">
        <v>6</v>
      </c>
      <c r="F16">
        <v>79</v>
      </c>
      <c r="G16">
        <v>0</v>
      </c>
      <c r="H16">
        <v>0</v>
      </c>
      <c r="I16">
        <v>0</v>
      </c>
      <c r="J16" s="26">
        <f t="shared" si="2"/>
        <v>0</v>
      </c>
      <c r="K16" s="26">
        <f t="shared" si="1"/>
        <v>0</v>
      </c>
      <c r="L16" s="27">
        <f t="shared" si="6"/>
        <v>100</v>
      </c>
      <c r="M16">
        <f t="shared" si="3"/>
        <v>1</v>
      </c>
      <c r="N16">
        <f>ROUND((F16)/(VLOOKUP(C16,GDP!A$10:J$42,5,FALSE)*42)*1000,4)</f>
        <v>4.4999999999999997E-3</v>
      </c>
      <c r="O16">
        <f>ROUND((H16)/(VLOOKUP(C16,GDP!A$10:J$42,9,FALSE)*42)*1000,4)</f>
        <v>0</v>
      </c>
      <c r="P16">
        <f t="shared" si="4"/>
        <v>4.4999999999999997E-3</v>
      </c>
      <c r="Q16" s="48">
        <f>LOG(P16)</f>
        <v>-2.3467874862246565</v>
      </c>
      <c r="R16">
        <f>VLOOKUP(B16,Risk!A$1:D$156,4,FALSE)</f>
        <v>2</v>
      </c>
      <c r="S16">
        <f>VLOOKUP(B16,'Insurance penetration'!B$1:N$157,13,FALSE)</f>
        <v>3</v>
      </c>
      <c r="T16">
        <f t="shared" si="5"/>
        <v>2</v>
      </c>
      <c r="U16" t="s">
        <v>261</v>
      </c>
      <c r="V16" t="s">
        <v>260</v>
      </c>
    </row>
    <row r="17" spans="1:22" hidden="1" x14ac:dyDescent="0.25">
      <c r="A17">
        <v>2022</v>
      </c>
      <c r="B17" t="str">
        <f t="shared" si="0"/>
        <v>ItalyCoastal Flood</v>
      </c>
      <c r="C17" t="s">
        <v>35</v>
      </c>
      <c r="D17" t="s">
        <v>36</v>
      </c>
      <c r="E17" t="s">
        <v>6</v>
      </c>
      <c r="F17">
        <v>44</v>
      </c>
      <c r="G17">
        <v>0</v>
      </c>
      <c r="H17">
        <v>0</v>
      </c>
      <c r="I17">
        <v>0</v>
      </c>
      <c r="J17" s="26">
        <f t="shared" si="2"/>
        <v>0</v>
      </c>
      <c r="K17" s="26">
        <f t="shared" si="1"/>
        <v>0</v>
      </c>
      <c r="L17" s="27">
        <f t="shared" si="6"/>
        <v>100</v>
      </c>
      <c r="M17">
        <f t="shared" si="3"/>
        <v>1</v>
      </c>
      <c r="N17">
        <f>ROUND((F17)/(VLOOKUP(C17,GDP!A$10:J$42,5,FALSE)*42)*1000,4)</f>
        <v>5.9999999999999995E-4</v>
      </c>
      <c r="O17">
        <f>ROUND((H17)/(VLOOKUP(C17,GDP!A$10:J$42,9,FALSE)*42)*1000,4)</f>
        <v>0</v>
      </c>
      <c r="P17">
        <f t="shared" si="4"/>
        <v>5.9999999999999995E-4</v>
      </c>
      <c r="Q17" s="48">
        <f>LOG(P17)</f>
        <v>-3.2218487496163566</v>
      </c>
      <c r="R17">
        <f>VLOOKUP(B17,Risk!A$1:D$156,4,FALSE)</f>
        <v>1.5</v>
      </c>
      <c r="S17">
        <f>VLOOKUP(B17,'Insurance penetration'!B$1:N$157,13,FALSE)</f>
        <v>4</v>
      </c>
      <c r="T17">
        <f t="shared" si="5"/>
        <v>2</v>
      </c>
      <c r="U17" t="s">
        <v>220</v>
      </c>
      <c r="V17" t="s">
        <v>262</v>
      </c>
    </row>
    <row r="18" spans="1:22" hidden="1" x14ac:dyDescent="0.25">
      <c r="A18">
        <v>2022</v>
      </c>
      <c r="B18" t="str">
        <f t="shared" si="0"/>
        <v>LatviaCoastal Flood</v>
      </c>
      <c r="C18" t="s">
        <v>37</v>
      </c>
      <c r="D18" t="s">
        <v>38</v>
      </c>
      <c r="E18" t="s">
        <v>6</v>
      </c>
      <c r="F18">
        <v>0</v>
      </c>
      <c r="G18">
        <v>0</v>
      </c>
      <c r="H18">
        <v>0</v>
      </c>
      <c r="I18">
        <v>0</v>
      </c>
      <c r="J18" s="26">
        <f t="shared" si="2"/>
        <v>0</v>
      </c>
      <c r="K18" s="26">
        <f t="shared" si="1"/>
        <v>0</v>
      </c>
      <c r="L18" s="27">
        <f t="shared" si="6"/>
        <v>100</v>
      </c>
      <c r="M18">
        <f t="shared" si="3"/>
        <v>-9</v>
      </c>
      <c r="N18">
        <f>ROUND((F18)/(VLOOKUP(C18,GDP!A$10:J$42,5,FALSE)*42)*1000,4)</f>
        <v>0</v>
      </c>
      <c r="O18">
        <f>ROUND((H18)/(VLOOKUP(C18,GDP!A$10:J$42,9,FALSE)*42)*1000,4)</f>
        <v>0</v>
      </c>
      <c r="P18">
        <f t="shared" si="4"/>
        <v>0</v>
      </c>
      <c r="Q18" s="48">
        <v>-9</v>
      </c>
      <c r="R18">
        <f>VLOOKUP(B18,Risk!A$1:D$156,4,FALSE)</f>
        <v>1</v>
      </c>
      <c r="S18">
        <f>VLOOKUP(B18,'Insurance penetration'!B$1:N$157,13,FALSE)</f>
        <v>4</v>
      </c>
      <c r="T18">
        <f t="shared" si="5"/>
        <v>1.5</v>
      </c>
      <c r="U18" t="s">
        <v>264</v>
      </c>
      <c r="V18" t="s">
        <v>263</v>
      </c>
    </row>
    <row r="19" spans="1:22" hidden="1" x14ac:dyDescent="0.25">
      <c r="A19">
        <v>2022</v>
      </c>
      <c r="B19" t="str">
        <f t="shared" si="0"/>
        <v>LiechtensteinCoastal Flood</v>
      </c>
      <c r="C19" t="s">
        <v>39</v>
      </c>
      <c r="D19" t="s">
        <v>40</v>
      </c>
      <c r="E19" t="s">
        <v>6</v>
      </c>
      <c r="F19">
        <v>0</v>
      </c>
      <c r="G19">
        <v>0</v>
      </c>
      <c r="H19">
        <v>0</v>
      </c>
      <c r="I19">
        <v>0</v>
      </c>
      <c r="J19" s="26">
        <f t="shared" si="2"/>
        <v>0</v>
      </c>
      <c r="K19" s="26">
        <f t="shared" si="1"/>
        <v>0</v>
      </c>
      <c r="L19" s="27">
        <f t="shared" si="6"/>
        <v>100</v>
      </c>
      <c r="M19">
        <f t="shared" si="3"/>
        <v>-9</v>
      </c>
      <c r="N19">
        <f>ROUND((F19)/(VLOOKUP(C19,GDP!A$10:J$42,5,FALSE)*42)*1000,4)</f>
        <v>0</v>
      </c>
      <c r="O19">
        <f>ROUND((H19)/(VLOOKUP(C19,GDP!A$10:J$42,9,FALSE)*42)*1000,4)</f>
        <v>0</v>
      </c>
      <c r="P19">
        <f t="shared" si="4"/>
        <v>0</v>
      </c>
      <c r="Q19" s="48">
        <v>-9</v>
      </c>
      <c r="R19">
        <f>VLOOKUP(B19,Risk!A$1:D$156,4,FALSE)</f>
        <v>0</v>
      </c>
      <c r="S19">
        <f>VLOOKUP(B19,'Insurance penetration'!B$1:N$157,13,FALSE)</f>
        <v>0</v>
      </c>
      <c r="T19">
        <f t="shared" si="5"/>
        <v>0</v>
      </c>
      <c r="U19" t="s">
        <v>226</v>
      </c>
      <c r="V19" t="s">
        <v>265</v>
      </c>
    </row>
    <row r="20" spans="1:22" hidden="1" x14ac:dyDescent="0.25">
      <c r="A20">
        <v>2022</v>
      </c>
      <c r="B20" t="str">
        <f t="shared" si="0"/>
        <v>LithuaniaCoastal Flood</v>
      </c>
      <c r="C20" t="s">
        <v>41</v>
      </c>
      <c r="D20" t="s">
        <v>42</v>
      </c>
      <c r="E20" t="s">
        <v>6</v>
      </c>
      <c r="F20">
        <v>0</v>
      </c>
      <c r="G20">
        <v>0</v>
      </c>
      <c r="H20">
        <v>0</v>
      </c>
      <c r="I20">
        <v>0</v>
      </c>
      <c r="J20" s="26">
        <f t="shared" si="2"/>
        <v>0</v>
      </c>
      <c r="K20" s="26">
        <f t="shared" si="1"/>
        <v>0</v>
      </c>
      <c r="L20" s="27">
        <f t="shared" si="6"/>
        <v>100</v>
      </c>
      <c r="M20">
        <f t="shared" si="3"/>
        <v>-9</v>
      </c>
      <c r="N20">
        <f>ROUND((F20)/(VLOOKUP(C20,GDP!A$10:J$42,5,FALSE)*42)*1000,4)</f>
        <v>0</v>
      </c>
      <c r="O20">
        <f>ROUND((H20)/(VLOOKUP(C20,GDP!A$10:J$42,9,FALSE)*42)*1000,4)</f>
        <v>0</v>
      </c>
      <c r="P20">
        <f t="shared" si="4"/>
        <v>0</v>
      </c>
      <c r="Q20" s="48">
        <v>-9</v>
      </c>
      <c r="R20">
        <f>VLOOKUP(B20,Risk!A$1:D$156,4,FALSE)</f>
        <v>1</v>
      </c>
      <c r="S20">
        <f>VLOOKUP(B20,'Insurance penetration'!B$1:N$157,13,FALSE)</f>
        <v>3</v>
      </c>
      <c r="T20">
        <f t="shared" si="5"/>
        <v>1</v>
      </c>
      <c r="U20" t="s">
        <v>266</v>
      </c>
      <c r="V20" t="s">
        <v>267</v>
      </c>
    </row>
    <row r="21" spans="1:22" hidden="1" x14ac:dyDescent="0.25">
      <c r="A21">
        <v>2022</v>
      </c>
      <c r="B21" t="str">
        <f t="shared" si="0"/>
        <v>LuxembourgCoastal Flood</v>
      </c>
      <c r="C21" t="s">
        <v>43</v>
      </c>
      <c r="D21" t="s">
        <v>44</v>
      </c>
      <c r="E21" t="s">
        <v>6</v>
      </c>
      <c r="F21">
        <v>0</v>
      </c>
      <c r="G21">
        <v>0</v>
      </c>
      <c r="H21">
        <v>0</v>
      </c>
      <c r="I21">
        <v>0</v>
      </c>
      <c r="J21" s="26">
        <f t="shared" si="2"/>
        <v>0</v>
      </c>
      <c r="K21" s="26">
        <f t="shared" si="1"/>
        <v>0</v>
      </c>
      <c r="L21" s="27">
        <f t="shared" si="6"/>
        <v>100</v>
      </c>
      <c r="M21">
        <f t="shared" si="3"/>
        <v>-9</v>
      </c>
      <c r="N21">
        <f>ROUND((F21)/(VLOOKUP(C21,GDP!A$10:J$42,5,FALSE)*42)*1000,4)</f>
        <v>0</v>
      </c>
      <c r="O21">
        <f>ROUND((H21)/(VLOOKUP(C21,GDP!A$10:J$42,9,FALSE)*42)*1000,4)</f>
        <v>0</v>
      </c>
      <c r="P21">
        <f t="shared" si="4"/>
        <v>0</v>
      </c>
      <c r="Q21" s="48">
        <v>-9</v>
      </c>
      <c r="R21">
        <f>VLOOKUP(B21,Risk!A$1:D$156,4,FALSE)</f>
        <v>0</v>
      </c>
      <c r="S21">
        <f>VLOOKUP(B21,'Insurance penetration'!B$1:N$157,13,FALSE)</f>
        <v>0</v>
      </c>
      <c r="T21">
        <f t="shared" si="5"/>
        <v>0</v>
      </c>
      <c r="U21" t="s">
        <v>269</v>
      </c>
      <c r="V21" t="s">
        <v>268</v>
      </c>
    </row>
    <row r="22" spans="1:22" hidden="1" x14ac:dyDescent="0.25">
      <c r="A22">
        <v>2022</v>
      </c>
      <c r="B22" t="str">
        <f t="shared" si="0"/>
        <v>MaltaCoastal Flood</v>
      </c>
      <c r="C22" t="s">
        <v>45</v>
      </c>
      <c r="D22" t="s">
        <v>46</v>
      </c>
      <c r="E22" t="s">
        <v>6</v>
      </c>
      <c r="F22">
        <v>0</v>
      </c>
      <c r="G22">
        <v>0</v>
      </c>
      <c r="H22">
        <v>0</v>
      </c>
      <c r="I22">
        <v>0</v>
      </c>
      <c r="J22" s="26">
        <f t="shared" si="2"/>
        <v>0</v>
      </c>
      <c r="K22" s="26">
        <f t="shared" si="1"/>
        <v>0</v>
      </c>
      <c r="L22" s="27">
        <f t="shared" si="6"/>
        <v>100</v>
      </c>
      <c r="M22">
        <f t="shared" si="3"/>
        <v>-9</v>
      </c>
      <c r="N22">
        <f>ROUND((F22)/(VLOOKUP(C22,GDP!A$10:J$42,5,FALSE)*42)*1000,4)</f>
        <v>0</v>
      </c>
      <c r="O22">
        <f>ROUND((H22)/(VLOOKUP(C22,GDP!A$10:J$42,9,FALSE)*42)*1000,4)</f>
        <v>0</v>
      </c>
      <c r="P22">
        <f t="shared" si="4"/>
        <v>0</v>
      </c>
      <c r="Q22" s="48">
        <v>-9</v>
      </c>
      <c r="R22">
        <f>VLOOKUP(B22,Risk!A$1:D$156,4,FALSE)</f>
        <v>1</v>
      </c>
      <c r="S22">
        <f>VLOOKUP(B22,'Insurance penetration'!B$1:N$157,13,FALSE)</f>
        <v>4</v>
      </c>
      <c r="T22">
        <f t="shared" si="5"/>
        <v>1.5</v>
      </c>
      <c r="U22" t="s">
        <v>212</v>
      </c>
      <c r="V22" t="s">
        <v>270</v>
      </c>
    </row>
    <row r="23" spans="1:22" hidden="1" x14ac:dyDescent="0.25">
      <c r="A23">
        <v>2022</v>
      </c>
      <c r="B23" t="str">
        <f t="shared" si="0"/>
        <v>NetherlandsCoastal Flood</v>
      </c>
      <c r="C23" t="s">
        <v>47</v>
      </c>
      <c r="D23" t="s">
        <v>48</v>
      </c>
      <c r="E23" t="s">
        <v>6</v>
      </c>
      <c r="F23">
        <v>0</v>
      </c>
      <c r="G23">
        <v>0</v>
      </c>
      <c r="H23">
        <v>0</v>
      </c>
      <c r="I23">
        <v>0</v>
      </c>
      <c r="J23" s="26">
        <f t="shared" si="2"/>
        <v>0</v>
      </c>
      <c r="K23" s="26">
        <f t="shared" si="1"/>
        <v>0</v>
      </c>
      <c r="L23" s="27">
        <f t="shared" si="6"/>
        <v>100</v>
      </c>
      <c r="M23">
        <f t="shared" si="3"/>
        <v>-9</v>
      </c>
      <c r="N23">
        <f>ROUND((F23)/(VLOOKUP(C23,GDP!A$10:J$42,5,FALSE)*42)*1000,4)</f>
        <v>0</v>
      </c>
      <c r="O23">
        <f>ROUND((H23)/(VLOOKUP(C23,GDP!A$10:J$42,9,FALSE)*42)*1000,4)</f>
        <v>0</v>
      </c>
      <c r="P23">
        <f t="shared" si="4"/>
        <v>0</v>
      </c>
      <c r="Q23" s="48">
        <v>-9</v>
      </c>
      <c r="R23">
        <f>VLOOKUP(B23,Risk!A$1:D$156,4,FALSE)</f>
        <v>2.6</v>
      </c>
      <c r="S23">
        <f>VLOOKUP(B23,'Insurance penetration'!B$1:N$157,13,FALSE)</f>
        <v>4</v>
      </c>
      <c r="T23">
        <f t="shared" si="5"/>
        <v>3</v>
      </c>
      <c r="U23" t="s">
        <v>200</v>
      </c>
      <c r="V23" t="s">
        <v>271</v>
      </c>
    </row>
    <row r="24" spans="1:22" hidden="1" x14ac:dyDescent="0.25">
      <c r="A24">
        <v>2022</v>
      </c>
      <c r="B24" t="str">
        <f t="shared" si="0"/>
        <v>NorwayCoastal Flood</v>
      </c>
      <c r="C24" t="s">
        <v>49</v>
      </c>
      <c r="D24" t="s">
        <v>50</v>
      </c>
      <c r="E24" t="s">
        <v>6</v>
      </c>
      <c r="F24">
        <v>154</v>
      </c>
      <c r="G24">
        <v>154</v>
      </c>
      <c r="H24">
        <v>0</v>
      </c>
      <c r="I24">
        <v>0</v>
      </c>
      <c r="J24" s="26">
        <f t="shared" si="2"/>
        <v>100</v>
      </c>
      <c r="K24" s="26">
        <f t="shared" si="1"/>
        <v>0</v>
      </c>
      <c r="L24" s="27">
        <f t="shared" si="6"/>
        <v>0</v>
      </c>
      <c r="M24">
        <f t="shared" si="3"/>
        <v>1</v>
      </c>
      <c r="N24">
        <f>ROUND((F24)/(VLOOKUP(C24,GDP!A$10:J$42,5,FALSE)*42)*1000,4)</f>
        <v>8.9999999999999993E-3</v>
      </c>
      <c r="O24">
        <f>ROUND((H24)/(VLOOKUP(C24,GDP!A$10:J$42,9,FALSE)*42)*1000,4)</f>
        <v>0</v>
      </c>
      <c r="P24">
        <f t="shared" si="4"/>
        <v>8.9999999999999993E-3</v>
      </c>
      <c r="Q24" s="48">
        <f>LOG(P24)</f>
        <v>-2.0457574905606752</v>
      </c>
      <c r="R24">
        <f>VLOOKUP(B24,Risk!A$1:D$156,4,FALSE)</f>
        <v>1.7</v>
      </c>
      <c r="S24">
        <f>VLOOKUP(B24,'Insurance penetration'!B$1:N$157,13,FALSE)</f>
        <v>1</v>
      </c>
      <c r="T24">
        <f t="shared" si="5"/>
        <v>1</v>
      </c>
      <c r="U24" t="s">
        <v>223</v>
      </c>
      <c r="V24" t="s">
        <v>222</v>
      </c>
    </row>
    <row r="25" spans="1:22" hidden="1" x14ac:dyDescent="0.25">
      <c r="A25">
        <v>2022</v>
      </c>
      <c r="B25" t="str">
        <f t="shared" si="0"/>
        <v>PolandCoastal Flood</v>
      </c>
      <c r="C25" t="s">
        <v>51</v>
      </c>
      <c r="D25" t="s">
        <v>52</v>
      </c>
      <c r="E25" t="s">
        <v>6</v>
      </c>
      <c r="F25">
        <v>88</v>
      </c>
      <c r="G25">
        <v>0</v>
      </c>
      <c r="H25">
        <v>0</v>
      </c>
      <c r="I25">
        <v>0</v>
      </c>
      <c r="J25" s="26">
        <f t="shared" si="2"/>
        <v>0</v>
      </c>
      <c r="K25" s="26">
        <f t="shared" si="1"/>
        <v>0</v>
      </c>
      <c r="L25" s="27">
        <f t="shared" si="6"/>
        <v>100</v>
      </c>
      <c r="M25">
        <f t="shared" si="3"/>
        <v>1</v>
      </c>
      <c r="N25">
        <f>ROUND((F25)/(VLOOKUP(C25,GDP!A$10:J$42,5,FALSE)*42)*1000,4)</f>
        <v>3.7000000000000002E-3</v>
      </c>
      <c r="O25">
        <f>ROUND((H25)/(VLOOKUP(C25,GDP!A$10:J$42,9,FALSE)*42)*1000,4)</f>
        <v>0</v>
      </c>
      <c r="P25">
        <f t="shared" si="4"/>
        <v>3.7000000000000002E-3</v>
      </c>
      <c r="Q25" s="48">
        <f>LOG(P25)</f>
        <v>-2.431798275933005</v>
      </c>
      <c r="R25">
        <f>VLOOKUP(B25,Risk!A$1:D$156,4,FALSE)</f>
        <v>1.7</v>
      </c>
      <c r="S25">
        <f>VLOOKUP(B25,'Insurance penetration'!B$1:N$157,13,FALSE)</f>
        <v>4</v>
      </c>
      <c r="T25">
        <f t="shared" si="5"/>
        <v>2</v>
      </c>
      <c r="U25" t="s">
        <v>301</v>
      </c>
      <c r="V25" t="s">
        <v>290</v>
      </c>
    </row>
    <row r="26" spans="1:22" hidden="1" x14ac:dyDescent="0.25">
      <c r="A26">
        <v>2022</v>
      </c>
      <c r="B26" t="str">
        <f t="shared" si="0"/>
        <v>PortugalCoastal Flood</v>
      </c>
      <c r="C26" t="s">
        <v>53</v>
      </c>
      <c r="D26" t="s">
        <v>54</v>
      </c>
      <c r="E26" t="s">
        <v>6</v>
      </c>
      <c r="F26">
        <v>0</v>
      </c>
      <c r="G26">
        <v>0</v>
      </c>
      <c r="H26">
        <v>0</v>
      </c>
      <c r="I26">
        <v>0</v>
      </c>
      <c r="J26" s="26">
        <f t="shared" si="2"/>
        <v>0</v>
      </c>
      <c r="K26" s="26">
        <f t="shared" si="1"/>
        <v>0</v>
      </c>
      <c r="L26" s="27">
        <f t="shared" si="6"/>
        <v>100</v>
      </c>
      <c r="M26">
        <f t="shared" si="3"/>
        <v>-9</v>
      </c>
      <c r="N26">
        <f>ROUND((F26)/(VLOOKUP(C26,GDP!A$10:J$42,5,FALSE)*42)*1000,4)</f>
        <v>0</v>
      </c>
      <c r="O26">
        <f>ROUND((H26)/(VLOOKUP(C26,GDP!A$10:J$42,9,FALSE)*42)*1000,4)</f>
        <v>0</v>
      </c>
      <c r="P26">
        <f t="shared" si="4"/>
        <v>0</v>
      </c>
      <c r="Q26" s="48">
        <v>-9</v>
      </c>
      <c r="R26">
        <f>VLOOKUP(B26,Risk!A$1:D$156,4,FALSE)</f>
        <v>1.7</v>
      </c>
      <c r="S26">
        <f>VLOOKUP(B26,'Insurance penetration'!B$1:N$157,13,FALSE)</f>
        <v>4</v>
      </c>
      <c r="T26">
        <f t="shared" si="5"/>
        <v>2</v>
      </c>
      <c r="U26" t="s">
        <v>206</v>
      </c>
      <c r="V26" t="s">
        <v>273</v>
      </c>
    </row>
    <row r="27" spans="1:22" hidden="1" x14ac:dyDescent="0.25">
      <c r="A27">
        <v>2022</v>
      </c>
      <c r="B27" t="str">
        <f t="shared" si="0"/>
        <v>RomaniaCoastal Flood</v>
      </c>
      <c r="C27" t="s">
        <v>55</v>
      </c>
      <c r="D27" t="s">
        <v>56</v>
      </c>
      <c r="E27" t="s">
        <v>6</v>
      </c>
      <c r="F27">
        <v>0</v>
      </c>
      <c r="G27">
        <v>0</v>
      </c>
      <c r="H27">
        <v>0</v>
      </c>
      <c r="I27">
        <v>0</v>
      </c>
      <c r="J27" s="26">
        <f t="shared" si="2"/>
        <v>0</v>
      </c>
      <c r="K27" s="26">
        <f t="shared" si="1"/>
        <v>0</v>
      </c>
      <c r="L27" s="27">
        <f t="shared" si="6"/>
        <v>100</v>
      </c>
      <c r="M27">
        <f t="shared" si="3"/>
        <v>-9</v>
      </c>
      <c r="N27">
        <f>ROUND((F27)/(VLOOKUP(C27,GDP!A$10:J$42,5,FALSE)*42)*1000,4)</f>
        <v>0</v>
      </c>
      <c r="O27">
        <f>ROUND((H27)/(VLOOKUP(C27,GDP!A$10:J$42,9,FALSE)*42)*1000,4)</f>
        <v>0</v>
      </c>
      <c r="P27">
        <f t="shared" si="4"/>
        <v>0</v>
      </c>
      <c r="Q27" s="48">
        <v>-9</v>
      </c>
      <c r="R27">
        <f>VLOOKUP(B27,Risk!A$1:D$156,4,FALSE)</f>
        <v>1</v>
      </c>
      <c r="S27">
        <f>VLOOKUP(B27,'Insurance penetration'!B$1:N$157,13,FALSE)</f>
        <v>4</v>
      </c>
      <c r="T27">
        <f t="shared" si="5"/>
        <v>1.5</v>
      </c>
      <c r="U27" t="s">
        <v>266</v>
      </c>
      <c r="V27" t="s">
        <v>279</v>
      </c>
    </row>
    <row r="28" spans="1:22" hidden="1" x14ac:dyDescent="0.25">
      <c r="A28">
        <v>2022</v>
      </c>
      <c r="B28" t="str">
        <f t="shared" si="0"/>
        <v>SlovakiaCoastal Flood</v>
      </c>
      <c r="C28" t="s">
        <v>57</v>
      </c>
      <c r="D28" t="s">
        <v>58</v>
      </c>
      <c r="E28" t="s">
        <v>6</v>
      </c>
      <c r="F28">
        <v>0</v>
      </c>
      <c r="G28">
        <v>0</v>
      </c>
      <c r="H28">
        <v>0</v>
      </c>
      <c r="I28">
        <v>0</v>
      </c>
      <c r="J28" s="26">
        <f t="shared" si="2"/>
        <v>0</v>
      </c>
      <c r="K28" s="26">
        <f t="shared" si="1"/>
        <v>0</v>
      </c>
      <c r="L28" s="27">
        <f t="shared" si="6"/>
        <v>100</v>
      </c>
      <c r="M28">
        <f t="shared" si="3"/>
        <v>-9</v>
      </c>
      <c r="N28">
        <f>ROUND((F28)/(VLOOKUP(C28,GDP!A$10:J$42,5,FALSE)*42)*1000,4)</f>
        <v>0</v>
      </c>
      <c r="O28">
        <f>ROUND((H28)/(VLOOKUP(C28,GDP!A$10:J$42,9,FALSE)*42)*1000,4)</f>
        <v>0</v>
      </c>
      <c r="P28">
        <f t="shared" si="4"/>
        <v>0</v>
      </c>
      <c r="Q28" s="48">
        <v>-9</v>
      </c>
      <c r="R28">
        <f>VLOOKUP(B28,Risk!A$1:D$156,4,FALSE)</f>
        <v>0</v>
      </c>
      <c r="S28">
        <f>VLOOKUP(B28,'Insurance penetration'!B$1:N$157,13,FALSE)</f>
        <v>0</v>
      </c>
      <c r="T28">
        <f t="shared" si="5"/>
        <v>0</v>
      </c>
      <c r="U28" t="s">
        <v>280</v>
      </c>
      <c r="V28" t="s">
        <v>291</v>
      </c>
    </row>
    <row r="29" spans="1:22" hidden="1" x14ac:dyDescent="0.25">
      <c r="A29">
        <v>2022</v>
      </c>
      <c r="B29" t="str">
        <f t="shared" si="0"/>
        <v>SloveniaCoastal Flood</v>
      </c>
      <c r="C29" t="s">
        <v>59</v>
      </c>
      <c r="D29" t="s">
        <v>60</v>
      </c>
      <c r="E29" t="s">
        <v>6</v>
      </c>
      <c r="F29">
        <v>0</v>
      </c>
      <c r="G29">
        <v>0</v>
      </c>
      <c r="H29">
        <v>0</v>
      </c>
      <c r="I29">
        <v>0</v>
      </c>
      <c r="J29" s="26">
        <f t="shared" si="2"/>
        <v>0</v>
      </c>
      <c r="K29" s="26">
        <f t="shared" si="1"/>
        <v>0</v>
      </c>
      <c r="L29" s="27">
        <f t="shared" si="6"/>
        <v>100</v>
      </c>
      <c r="M29">
        <f t="shared" si="3"/>
        <v>-9</v>
      </c>
      <c r="N29">
        <f>ROUND((F29)/(VLOOKUP(C29,GDP!A$10:J$42,5,FALSE)*42)*1000,4)</f>
        <v>0</v>
      </c>
      <c r="O29">
        <f>ROUND((H29)/(VLOOKUP(C29,GDP!A$10:J$42,9,FALSE)*42)*1000,4)</f>
        <v>0</v>
      </c>
      <c r="P29">
        <f t="shared" si="4"/>
        <v>0</v>
      </c>
      <c r="Q29" s="48">
        <v>-9</v>
      </c>
      <c r="R29">
        <f>VLOOKUP(B29,Risk!A$1:D$156,4,FALSE)</f>
        <v>1</v>
      </c>
      <c r="S29">
        <f>VLOOKUP(B29,'Insurance penetration'!B$1:N$157,13,FALSE)</f>
        <v>4</v>
      </c>
      <c r="T29">
        <f t="shared" si="5"/>
        <v>1.5</v>
      </c>
      <c r="U29" t="s">
        <v>189</v>
      </c>
      <c r="V29" t="s">
        <v>281</v>
      </c>
    </row>
    <row r="30" spans="1:22" hidden="1" x14ac:dyDescent="0.25">
      <c r="A30">
        <v>2022</v>
      </c>
      <c r="B30" t="str">
        <f t="shared" si="0"/>
        <v>SpainCoastal Flood</v>
      </c>
      <c r="C30" t="s">
        <v>61</v>
      </c>
      <c r="D30" t="s">
        <v>62</v>
      </c>
      <c r="E30" t="s">
        <v>6</v>
      </c>
      <c r="F30">
        <v>1070</v>
      </c>
      <c r="G30">
        <v>338.18</v>
      </c>
      <c r="H30">
        <v>0</v>
      </c>
      <c r="I30">
        <v>0</v>
      </c>
      <c r="J30" s="26">
        <f t="shared" si="2"/>
        <v>32</v>
      </c>
      <c r="K30" s="26">
        <f t="shared" si="1"/>
        <v>0</v>
      </c>
      <c r="L30" s="27">
        <f t="shared" si="6"/>
        <v>68</v>
      </c>
      <c r="M30">
        <f t="shared" si="3"/>
        <v>-9</v>
      </c>
      <c r="N30">
        <f>ROUND((F30)/(VLOOKUP(C30,GDP!A$10:J$42,5,FALSE)*42)*1000,4)</f>
        <v>2.1100000000000001E-2</v>
      </c>
      <c r="O30">
        <f>ROUND((H30)/(VLOOKUP(C30,GDP!A$10:J$42,9,FALSE)*42)*1000,4)</f>
        <v>0</v>
      </c>
      <c r="P30">
        <f t="shared" si="4"/>
        <v>2.1100000000000001E-2</v>
      </c>
      <c r="Q30" s="48">
        <v>-9</v>
      </c>
      <c r="R30">
        <f>VLOOKUP(B30,Risk!A$1:D$156,4,FALSE)</f>
        <v>1.3</v>
      </c>
      <c r="S30">
        <f>VLOOKUP(B30,'Insurance penetration'!B$1:N$157,13,FALSE)</f>
        <v>2</v>
      </c>
      <c r="T30">
        <f t="shared" si="5"/>
        <v>1</v>
      </c>
      <c r="U30" t="s">
        <v>294</v>
      </c>
      <c r="V30" t="s">
        <v>275</v>
      </c>
    </row>
    <row r="31" spans="1:22" hidden="1" x14ac:dyDescent="0.25">
      <c r="A31">
        <v>2022</v>
      </c>
      <c r="B31" t="str">
        <f t="shared" si="0"/>
        <v>SwedenCoastal Flood</v>
      </c>
      <c r="C31" t="s">
        <v>63</v>
      </c>
      <c r="D31" t="s">
        <v>64</v>
      </c>
      <c r="E31" t="s">
        <v>6</v>
      </c>
      <c r="F31">
        <v>0</v>
      </c>
      <c r="G31">
        <v>0</v>
      </c>
      <c r="H31">
        <v>0</v>
      </c>
      <c r="I31">
        <v>0</v>
      </c>
      <c r="J31" s="26">
        <f t="shared" si="2"/>
        <v>0</v>
      </c>
      <c r="K31" s="26">
        <f t="shared" si="1"/>
        <v>0</v>
      </c>
      <c r="L31" s="27">
        <f t="shared" si="6"/>
        <v>100</v>
      </c>
      <c r="M31">
        <f t="shared" si="3"/>
        <v>-9</v>
      </c>
      <c r="N31">
        <f>ROUND((F31)/(VLOOKUP(C31,GDP!A$10:J$42,5,FALSE)*42)*1000,4)</f>
        <v>0</v>
      </c>
      <c r="O31">
        <f>ROUND((H31)/(VLOOKUP(C31,GDP!A$10:J$42,9,FALSE)*42)*1000,4)</f>
        <v>0</v>
      </c>
      <c r="P31">
        <f t="shared" si="4"/>
        <v>0</v>
      </c>
      <c r="Q31" s="48">
        <v>-9</v>
      </c>
      <c r="R31">
        <f>VLOOKUP(B31,Risk!A$1:D$156,4,FALSE)</f>
        <v>1</v>
      </c>
      <c r="S31">
        <f>VLOOKUP(B31,'Insurance penetration'!B$1:N$157,13,FALSE)</f>
        <v>3</v>
      </c>
      <c r="T31">
        <f t="shared" si="5"/>
        <v>1</v>
      </c>
      <c r="U31" t="s">
        <v>278</v>
      </c>
      <c r="V31" t="s">
        <v>277</v>
      </c>
    </row>
    <row r="32" spans="1:22" hidden="1" x14ac:dyDescent="0.25">
      <c r="A32">
        <v>2022</v>
      </c>
      <c r="B32" t="str">
        <f t="shared" si="0"/>
        <v>AustriaEarthquake</v>
      </c>
      <c r="C32" t="s">
        <v>4</v>
      </c>
      <c r="D32" t="s">
        <v>5</v>
      </c>
      <c r="E32" t="s">
        <v>65</v>
      </c>
      <c r="F32">
        <v>7</v>
      </c>
      <c r="G32">
        <v>0</v>
      </c>
      <c r="H32">
        <v>0</v>
      </c>
      <c r="I32">
        <v>0</v>
      </c>
      <c r="J32" s="26">
        <f t="shared" si="2"/>
        <v>0</v>
      </c>
      <c r="K32" s="26">
        <f t="shared" si="1"/>
        <v>0</v>
      </c>
      <c r="L32" s="27">
        <f t="shared" si="6"/>
        <v>100</v>
      </c>
      <c r="M32">
        <f t="shared" si="3"/>
        <v>1</v>
      </c>
      <c r="N32">
        <f>ROUND((F32)/(VLOOKUP(C32,GDP!A$10:J$42,5,FALSE)*42)*1000,4)</f>
        <v>4.0000000000000002E-4</v>
      </c>
      <c r="O32">
        <f>ROUND((H32)/(VLOOKUP(C32,GDP!A$10:J$42,9,FALSE)*42)*1000,4)</f>
        <v>0</v>
      </c>
      <c r="P32">
        <f t="shared" si="4"/>
        <v>4.0000000000000002E-4</v>
      </c>
      <c r="Q32" s="48">
        <f t="shared" ref="Q32:Q37" si="7">LOG(P32)</f>
        <v>-3.3979400086720375</v>
      </c>
      <c r="R32">
        <f>VLOOKUP(B32,Risk!A$1:D$156,4,FALSE)</f>
        <v>2</v>
      </c>
      <c r="S32">
        <f>VLOOKUP(B32,'Insurance penetration'!B$1:N$157,13,FALSE)</f>
        <v>3</v>
      </c>
      <c r="T32">
        <f t="shared" si="5"/>
        <v>2</v>
      </c>
      <c r="U32" t="s">
        <v>237</v>
      </c>
      <c r="V32" t="s">
        <v>241</v>
      </c>
    </row>
    <row r="33" spans="1:22" hidden="1" x14ac:dyDescent="0.25">
      <c r="A33">
        <v>2022</v>
      </c>
      <c r="B33" t="str">
        <f t="shared" si="0"/>
        <v>BelgiumEarthquake</v>
      </c>
      <c r="C33" t="s">
        <v>7</v>
      </c>
      <c r="D33" t="s">
        <v>8</v>
      </c>
      <c r="E33" t="s">
        <v>65</v>
      </c>
      <c r="F33">
        <v>121</v>
      </c>
      <c r="G33">
        <v>0</v>
      </c>
      <c r="H33">
        <v>329.142</v>
      </c>
      <c r="I33">
        <v>0</v>
      </c>
      <c r="J33" s="26">
        <f t="shared" si="2"/>
        <v>0</v>
      </c>
      <c r="K33" s="26">
        <f t="shared" si="1"/>
        <v>0</v>
      </c>
      <c r="L33" s="27">
        <f t="shared" si="6"/>
        <v>100</v>
      </c>
      <c r="M33">
        <f>IF(Q33&lt;-4,-9,IF(Q33&lt;-3.5,0,IF(Q33&lt;-2,1,IF(AND(Q33&lt;-1.5,L33&lt;75),1,IF(AND(Q33&lt;-1.5,L33&gt;=75),1.5,IF(AND(Q33&lt;-1,L33&lt;50),1,IF(AND(Q33&lt;-1,L33&lt;75),1.5,IF(AND(Q33&lt;-1,L33&lt;=100),2,IF(AND(Q33&lt;-0.5,L33&lt;25),1,IF(AND(Q33&lt;-0.5,L33&lt;50),1.5,IF(AND(Q33&lt;-0.5,L33&lt;75),2,IF(AND(Q33&lt;-0.5,L33&lt;=100),2.5,IF(AND(Q33&lt;0,L33&lt;25),1.5,IF(AND(Q33&lt;0,L33&lt;50),2,IF(AND(Q33&lt;0,L33&lt;75),2.5,IF(AND(Q33&lt;0,L33&lt;=100),3,IF(AND(Q33&lt;0.5,L33&lt;25),2,IF(AND(Q33&lt;0.5,L33&lt;50),2.5,IF(AND(Q33&lt;0.5,L33&lt;75),3,IF(AND(Q33&lt;0.5,L33&lt;=100),3.5,IF(AND(Q33&lt;1,L33&lt;25),2.5,IF(AND(Q33&lt;1,L33&lt;50),3,IF(AND(Q33&lt;1,L33&lt;75),3.5,IF(AND(Q33&lt;1,L33&lt;=100),4))))))))))))))))))))))))</f>
        <v>1.5</v>
      </c>
      <c r="N33">
        <f>ROUND((F33)/(VLOOKUP(C33,GDP!A$10:J$42,5,FALSE)*42)*1000,4)</f>
        <v>5.7000000000000002E-3</v>
      </c>
      <c r="O33">
        <f>ROUND((H33)/(VLOOKUP(C33,GDP!A$10:J$42,9,FALSE)*42)*1000,4)</f>
        <v>1.44E-2</v>
      </c>
      <c r="P33">
        <f t="shared" si="4"/>
        <v>1.01E-2</v>
      </c>
      <c r="Q33" s="26">
        <f t="shared" si="7"/>
        <v>-1.9956786262173574</v>
      </c>
      <c r="R33">
        <f>VLOOKUP(B33,Risk!A$1:D$156,4,FALSE)</f>
        <v>1.5</v>
      </c>
      <c r="S33">
        <f>VLOOKUP(B33,'Insurance penetration'!B$1:N$157,13,FALSE)</f>
        <v>1</v>
      </c>
      <c r="T33">
        <f t="shared" si="5"/>
        <v>1</v>
      </c>
      <c r="U33" t="s">
        <v>243</v>
      </c>
      <c r="V33" t="s">
        <v>227</v>
      </c>
    </row>
    <row r="34" spans="1:22" hidden="1" x14ac:dyDescent="0.25">
      <c r="A34">
        <v>2022</v>
      </c>
      <c r="B34" t="str">
        <f t="shared" ref="B34:B65" si="8">CONCATENATE(C34,E34)</f>
        <v>BulgariaEarthquake</v>
      </c>
      <c r="C34" t="s">
        <v>9</v>
      </c>
      <c r="D34" t="s">
        <v>10</v>
      </c>
      <c r="E34" t="s">
        <v>65</v>
      </c>
      <c r="F34">
        <v>32</v>
      </c>
      <c r="G34">
        <v>0</v>
      </c>
      <c r="H34">
        <v>0</v>
      </c>
      <c r="I34">
        <v>0</v>
      </c>
      <c r="J34" s="26">
        <f t="shared" si="2"/>
        <v>0</v>
      </c>
      <c r="K34" s="26">
        <f t="shared" si="1"/>
        <v>0</v>
      </c>
      <c r="L34" s="27">
        <f t="shared" ref="L34:L65" si="9">IF(K34=0,100-ROUND(J34,4), 100-ROUND((J34+K34)/2,4))</f>
        <v>100</v>
      </c>
      <c r="M34">
        <f t="shared" ref="M34:M65" si="10">IF(Q34&lt;-4,-9,IF(Q34&lt;-3.5,0,IF(Q34&lt;-2,1,IF(AND(Q34&lt;-1.5,L34&lt;75),1,IF(AND(Q34&lt;-1.5,L34&gt;=75),1.5,IF(AND(Q34&lt;-1,L34&lt;50),1,IF(AND(Q34&lt;-1,L34&lt;75),1.5,IF(AND(Q34&lt;-1,L34&lt;=100),2,IF(AND(Q34&lt;-0.5,L34&lt;25),1,IF(AND(Q34&lt;-0.5,L34&lt;50),1.5,IF(AND(Q34&lt;-0.5,L34&lt;75),2,IF(AND(Q34&lt;-0.5,L34&lt;=100),2.5,IF(AND(Q34&lt;0,L34&lt;25),1.5,IF(AND(Q34&lt;0,L34&lt;50),2,IF(AND(Q34&lt;0,L34&lt;75),2.5,IF(AND(Q34&lt;0,L34&lt;=100),3,IF(AND(Q34&lt;0.5,L34&lt;25),2,IF(AND(Q34&lt;0.5,L34&lt;50),2.5,IF(AND(Q34&lt;0.5,L34&lt;75),3,IF(AND(Q34&lt;0.5,L34&lt;=100),3.5,IF(AND(Q34&lt;1,L34&lt;25),2.5,IF(AND(Q34&lt;1,L34&lt;50),3,IF(AND(Q34&lt;1,L34&lt;75),3.5,IF(AND(Q34&lt;1,L34&lt;=100),4))))))))))))))))))))))))</f>
        <v>1.5</v>
      </c>
      <c r="N34">
        <f>ROUND((F34)/(VLOOKUP(C34,GDP!A$10:J$42,5,FALSE)*42)*1000,4)</f>
        <v>1.12E-2</v>
      </c>
      <c r="O34">
        <f>ROUND((H34)/(VLOOKUP(C34,GDP!A$10:J$42,9,FALSE)*42)*1000,4)</f>
        <v>0</v>
      </c>
      <c r="P34">
        <f t="shared" ref="P34:P65" si="11">IF(O34=0,ROUND(N34,4), ROUND((N34+O34)/2,4))</f>
        <v>1.12E-2</v>
      </c>
      <c r="Q34" s="26">
        <f t="shared" si="7"/>
        <v>-1.9507819773298183</v>
      </c>
      <c r="R34">
        <f>VLOOKUP(B34,Risk!A$1:D$156,4,FALSE)</f>
        <v>3.3</v>
      </c>
      <c r="S34">
        <f>VLOOKUP(B34,'Insurance penetration'!B$1:N$157,13,FALSE)</f>
        <v>3</v>
      </c>
      <c r="T34">
        <f t="shared" si="5"/>
        <v>3</v>
      </c>
      <c r="U34" t="s">
        <v>244</v>
      </c>
      <c r="V34" t="s">
        <v>238</v>
      </c>
    </row>
    <row r="35" spans="1:22" hidden="1" x14ac:dyDescent="0.25">
      <c r="A35">
        <v>2022</v>
      </c>
      <c r="B35" t="str">
        <f t="shared" si="8"/>
        <v>CroatiaEarthquake</v>
      </c>
      <c r="C35" t="s">
        <v>11</v>
      </c>
      <c r="D35" t="s">
        <v>12</v>
      </c>
      <c r="E35" t="s">
        <v>65</v>
      </c>
      <c r="F35">
        <v>3290</v>
      </c>
      <c r="G35">
        <v>0</v>
      </c>
      <c r="H35">
        <v>13635.216</v>
      </c>
      <c r="I35">
        <v>0</v>
      </c>
      <c r="J35" s="26">
        <f t="shared" si="2"/>
        <v>0</v>
      </c>
      <c r="K35" s="26">
        <f t="shared" si="1"/>
        <v>0</v>
      </c>
      <c r="L35" s="27">
        <f t="shared" si="9"/>
        <v>100</v>
      </c>
      <c r="M35">
        <f t="shared" si="10"/>
        <v>4</v>
      </c>
      <c r="N35">
        <f>ROUND((F35)/(VLOOKUP(C35,GDP!A$10:J$42,5,FALSE)*42)*1000,4)</f>
        <v>1.3668</v>
      </c>
      <c r="O35">
        <f>ROUND((H35)/(VLOOKUP(C35,GDP!A$10:J$42,9,FALSE)*42)*1000,4)</f>
        <v>5.4256000000000002</v>
      </c>
      <c r="P35">
        <f t="shared" si="11"/>
        <v>3.3961999999999999</v>
      </c>
      <c r="Q35" s="48">
        <f t="shared" si="7"/>
        <v>0.53099325764341054</v>
      </c>
      <c r="R35">
        <f>VLOOKUP(B35,Risk!A$1:D$156,4,FALSE)</f>
        <v>2.6</v>
      </c>
      <c r="S35">
        <f>VLOOKUP(B35,'Insurance penetration'!B$1:N$157,13,FALSE)</f>
        <v>3</v>
      </c>
      <c r="T35">
        <f t="shared" si="5"/>
        <v>2.5</v>
      </c>
      <c r="U35" t="s">
        <v>245</v>
      </c>
      <c r="V35" t="s">
        <v>289</v>
      </c>
    </row>
    <row r="36" spans="1:22" hidden="1" x14ac:dyDescent="0.25">
      <c r="A36">
        <v>2022</v>
      </c>
      <c r="B36" t="str">
        <f t="shared" si="8"/>
        <v>CyprusEarthquake</v>
      </c>
      <c r="C36" t="s">
        <v>13</v>
      </c>
      <c r="D36" t="s">
        <v>14</v>
      </c>
      <c r="E36" t="s">
        <v>65</v>
      </c>
      <c r="F36">
        <v>26</v>
      </c>
      <c r="G36">
        <v>0</v>
      </c>
      <c r="H36">
        <v>0</v>
      </c>
      <c r="I36">
        <v>0</v>
      </c>
      <c r="J36" s="26">
        <f t="shared" si="2"/>
        <v>0</v>
      </c>
      <c r="K36" s="26">
        <f t="shared" si="1"/>
        <v>0</v>
      </c>
      <c r="L36" s="27">
        <f t="shared" si="9"/>
        <v>100</v>
      </c>
      <c r="M36">
        <f t="shared" si="10"/>
        <v>1.5</v>
      </c>
      <c r="N36">
        <f>ROUND((F36)/(VLOOKUP(C36,GDP!A$10:J$42,5,FALSE)*42)*1000,4)</f>
        <v>2.6499999999999999E-2</v>
      </c>
      <c r="O36">
        <f>ROUND((H36)/(VLOOKUP(C36,GDP!A$10:J$42,9,FALSE)*42)*1000,4)</f>
        <v>0</v>
      </c>
      <c r="P36">
        <f t="shared" si="11"/>
        <v>2.6499999999999999E-2</v>
      </c>
      <c r="Q36" s="48">
        <f t="shared" si="7"/>
        <v>-1.5767541260631921</v>
      </c>
      <c r="R36">
        <f>VLOOKUP(B36,Risk!A$1:D$156,4,FALSE)</f>
        <v>3</v>
      </c>
      <c r="S36">
        <f>VLOOKUP(B36,'Insurance penetration'!B$1:N$157,13,FALSE)</f>
        <v>2</v>
      </c>
      <c r="T36">
        <f t="shared" si="5"/>
        <v>2.5</v>
      </c>
      <c r="U36" t="s">
        <v>239</v>
      </c>
      <c r="V36" t="s">
        <v>246</v>
      </c>
    </row>
    <row r="37" spans="1:22" hidden="1" x14ac:dyDescent="0.25">
      <c r="A37">
        <v>2022</v>
      </c>
      <c r="B37" t="str">
        <f t="shared" si="8"/>
        <v>Czech RepublicEarthquake</v>
      </c>
      <c r="C37" t="s">
        <v>15</v>
      </c>
      <c r="D37" t="s">
        <v>16</v>
      </c>
      <c r="E37" t="s">
        <v>65</v>
      </c>
      <c r="F37">
        <v>16</v>
      </c>
      <c r="G37">
        <v>0</v>
      </c>
      <c r="H37">
        <v>0</v>
      </c>
      <c r="I37">
        <v>0</v>
      </c>
      <c r="J37" s="26">
        <f t="shared" si="2"/>
        <v>0</v>
      </c>
      <c r="K37" s="26">
        <f t="shared" si="1"/>
        <v>0</v>
      </c>
      <c r="L37" s="27">
        <f t="shared" si="9"/>
        <v>100</v>
      </c>
      <c r="M37">
        <f t="shared" si="10"/>
        <v>1</v>
      </c>
      <c r="N37">
        <f>ROUND((F37)/(VLOOKUP(C37,GDP!A$10:J$42,5,FALSE)*42)*1000,4)</f>
        <v>1.6000000000000001E-3</v>
      </c>
      <c r="O37">
        <f>ROUND((H37)/(VLOOKUP(C37,GDP!A$10:J$42,9,FALSE)*42)*1000,4)</f>
        <v>0</v>
      </c>
      <c r="P37">
        <f t="shared" si="11"/>
        <v>1.6000000000000001E-3</v>
      </c>
      <c r="Q37" s="48">
        <f t="shared" si="7"/>
        <v>-2.795880017344075</v>
      </c>
      <c r="R37">
        <f>VLOOKUP(B37,Risk!A$1:D$156,4,FALSE)</f>
        <v>1.2</v>
      </c>
      <c r="S37">
        <f>VLOOKUP(B37,'Insurance penetration'!B$1:N$157,13,FALSE)</f>
        <v>2</v>
      </c>
      <c r="T37">
        <f t="shared" si="5"/>
        <v>1</v>
      </c>
      <c r="U37" t="s">
        <v>248</v>
      </c>
      <c r="V37" t="s">
        <v>247</v>
      </c>
    </row>
    <row r="38" spans="1:22" hidden="1" x14ac:dyDescent="0.25">
      <c r="A38">
        <v>2022</v>
      </c>
      <c r="B38" t="str">
        <f t="shared" si="8"/>
        <v>DenmarkEarthquake</v>
      </c>
      <c r="C38" t="s">
        <v>17</v>
      </c>
      <c r="D38" t="s">
        <v>18</v>
      </c>
      <c r="E38" t="s">
        <v>65</v>
      </c>
      <c r="F38">
        <v>0</v>
      </c>
      <c r="G38">
        <v>0</v>
      </c>
      <c r="H38">
        <v>0</v>
      </c>
      <c r="I38">
        <v>0</v>
      </c>
      <c r="J38" s="26">
        <f t="shared" si="2"/>
        <v>0</v>
      </c>
      <c r="K38" s="26">
        <f t="shared" si="1"/>
        <v>0</v>
      </c>
      <c r="L38" s="27">
        <f t="shared" si="9"/>
        <v>100</v>
      </c>
      <c r="M38">
        <f t="shared" si="10"/>
        <v>-9</v>
      </c>
      <c r="N38">
        <f>ROUND((F38)/(VLOOKUP(C38,GDP!A$10:J$42,5,FALSE)*42)*1000,4)</f>
        <v>0</v>
      </c>
      <c r="O38">
        <f>ROUND((H38)/(VLOOKUP(C38,GDP!A$10:J$42,9,FALSE)*42)*1000,4)</f>
        <v>0</v>
      </c>
      <c r="P38">
        <f t="shared" si="11"/>
        <v>0</v>
      </c>
      <c r="Q38" s="48">
        <v>-9</v>
      </c>
      <c r="R38">
        <f>VLOOKUP(B38,Risk!A$1:D$156,4,FALSE)</f>
        <v>0.2</v>
      </c>
      <c r="S38">
        <f>VLOOKUP(B38,'Insurance penetration'!B$1:N$157,13,FALSE)</f>
        <v>4</v>
      </c>
      <c r="T38">
        <f t="shared" si="5"/>
        <v>0</v>
      </c>
      <c r="U38" t="s">
        <v>210</v>
      </c>
      <c r="V38" t="s">
        <v>249</v>
      </c>
    </row>
    <row r="39" spans="1:22" hidden="1" x14ac:dyDescent="0.25">
      <c r="A39">
        <v>2022</v>
      </c>
      <c r="B39" t="str">
        <f t="shared" si="8"/>
        <v>EstoniaEarthquake</v>
      </c>
      <c r="C39" t="s">
        <v>19</v>
      </c>
      <c r="D39" t="s">
        <v>20</v>
      </c>
      <c r="E39" t="s">
        <v>65</v>
      </c>
      <c r="F39">
        <v>0</v>
      </c>
      <c r="G39">
        <v>0</v>
      </c>
      <c r="H39">
        <v>0</v>
      </c>
      <c r="I39">
        <v>0</v>
      </c>
      <c r="J39" s="26">
        <f t="shared" si="2"/>
        <v>0</v>
      </c>
      <c r="K39" s="26">
        <f t="shared" si="1"/>
        <v>0</v>
      </c>
      <c r="L39" s="27">
        <f t="shared" si="9"/>
        <v>100</v>
      </c>
      <c r="M39">
        <f t="shared" si="10"/>
        <v>-9</v>
      </c>
      <c r="N39">
        <f>ROUND((F39)/(VLOOKUP(C39,GDP!A$10:J$42,5,FALSE)*42)*1000,4)</f>
        <v>0</v>
      </c>
      <c r="O39">
        <f>ROUND((H39)/(VLOOKUP(C39,GDP!A$10:J$42,9,FALSE)*42)*1000,4)</f>
        <v>0</v>
      </c>
      <c r="P39">
        <f t="shared" si="11"/>
        <v>0</v>
      </c>
      <c r="Q39" s="48">
        <v>-9</v>
      </c>
      <c r="R39">
        <f>VLOOKUP(B39,Risk!A$1:D$156,4,FALSE)</f>
        <v>0.4</v>
      </c>
      <c r="S39">
        <f>VLOOKUP(B39,'Insurance penetration'!B$1:N$157,13,FALSE)</f>
        <v>0</v>
      </c>
      <c r="T39">
        <f t="shared" si="5"/>
        <v>0</v>
      </c>
      <c r="U39" t="s">
        <v>251</v>
      </c>
      <c r="V39" t="s">
        <v>250</v>
      </c>
    </row>
    <row r="40" spans="1:22" hidden="1" x14ac:dyDescent="0.25">
      <c r="A40">
        <v>2022</v>
      </c>
      <c r="B40" t="str">
        <f t="shared" si="8"/>
        <v>FinlandEarthquake</v>
      </c>
      <c r="C40" t="s">
        <v>21</v>
      </c>
      <c r="D40" t="s">
        <v>22</v>
      </c>
      <c r="E40" t="s">
        <v>65</v>
      </c>
      <c r="F40">
        <v>0</v>
      </c>
      <c r="G40">
        <v>0</v>
      </c>
      <c r="H40">
        <v>0</v>
      </c>
      <c r="I40">
        <v>0</v>
      </c>
      <c r="J40" s="26">
        <f t="shared" si="2"/>
        <v>0</v>
      </c>
      <c r="K40" s="26">
        <f t="shared" si="1"/>
        <v>0</v>
      </c>
      <c r="L40" s="27">
        <f t="shared" si="9"/>
        <v>100</v>
      </c>
      <c r="M40">
        <f t="shared" si="10"/>
        <v>-9</v>
      </c>
      <c r="N40">
        <f>ROUND((F40)/(VLOOKUP(C40,GDP!A$10:J$42,5,FALSE)*42)*1000,4)</f>
        <v>0</v>
      </c>
      <c r="O40">
        <f>ROUND((H40)/(VLOOKUP(C40,GDP!A$10:J$42,9,FALSE)*42)*1000,4)</f>
        <v>0</v>
      </c>
      <c r="P40">
        <f t="shared" si="11"/>
        <v>0</v>
      </c>
      <c r="Q40" s="48">
        <v>-9</v>
      </c>
      <c r="R40">
        <f>VLOOKUP(B40,Risk!A$1:D$156,4,FALSE)</f>
        <v>0.4</v>
      </c>
      <c r="S40">
        <f>VLOOKUP(B40,'Insurance penetration'!B$1:N$157,13,FALSE)</f>
        <v>2</v>
      </c>
      <c r="T40">
        <f t="shared" si="5"/>
        <v>0</v>
      </c>
      <c r="U40" t="s">
        <v>253</v>
      </c>
      <c r="V40" t="s">
        <v>252</v>
      </c>
    </row>
    <row r="41" spans="1:22" hidden="1" x14ac:dyDescent="0.25">
      <c r="A41">
        <v>2022</v>
      </c>
      <c r="B41" t="str">
        <f t="shared" si="8"/>
        <v>FranceEarthquake</v>
      </c>
      <c r="C41" t="s">
        <v>23</v>
      </c>
      <c r="D41" t="s">
        <v>24</v>
      </c>
      <c r="E41" t="s">
        <v>65</v>
      </c>
      <c r="F41">
        <v>235</v>
      </c>
      <c r="G41">
        <v>137</v>
      </c>
      <c r="H41">
        <v>0</v>
      </c>
      <c r="I41">
        <v>0</v>
      </c>
      <c r="J41" s="26">
        <f t="shared" si="2"/>
        <v>58</v>
      </c>
      <c r="K41" s="26">
        <f t="shared" si="1"/>
        <v>0</v>
      </c>
      <c r="L41" s="27">
        <f t="shared" si="9"/>
        <v>42</v>
      </c>
      <c r="M41">
        <f t="shared" si="10"/>
        <v>1</v>
      </c>
      <c r="N41">
        <f>ROUND((F41)/(VLOOKUP(C41,GDP!A$10:J$42,5,FALSE)*42)*1000,4)</f>
        <v>2.3E-3</v>
      </c>
      <c r="O41">
        <f>ROUND((H41)/(VLOOKUP(C41,GDP!A$10:J$42,9,FALSE)*42)*1000,4)</f>
        <v>0</v>
      </c>
      <c r="P41">
        <f t="shared" si="11"/>
        <v>2.3E-3</v>
      </c>
      <c r="Q41" s="48">
        <f>LOG(P41)</f>
        <v>-2.6382721639824069</v>
      </c>
      <c r="R41">
        <f>VLOOKUP(B41,Risk!A$1:D$156,4,FALSE)</f>
        <v>1</v>
      </c>
      <c r="S41">
        <f>VLOOKUP(B41,'Insurance penetration'!B$1:N$157,13,FALSE)</f>
        <v>1</v>
      </c>
      <c r="T41">
        <f t="shared" si="5"/>
        <v>1</v>
      </c>
      <c r="U41" t="s">
        <v>255</v>
      </c>
      <c r="V41" t="s">
        <v>254</v>
      </c>
    </row>
    <row r="42" spans="1:22" hidden="1" x14ac:dyDescent="0.25">
      <c r="A42">
        <v>2022</v>
      </c>
      <c r="B42" t="str">
        <f t="shared" si="8"/>
        <v>GermanyEarthquake</v>
      </c>
      <c r="C42" t="s">
        <v>25</v>
      </c>
      <c r="D42" t="s">
        <v>26</v>
      </c>
      <c r="E42" t="s">
        <v>65</v>
      </c>
      <c r="F42">
        <v>27</v>
      </c>
      <c r="G42">
        <v>10</v>
      </c>
      <c r="H42">
        <v>113.771</v>
      </c>
      <c r="I42">
        <v>11.477</v>
      </c>
      <c r="J42" s="26">
        <f t="shared" si="2"/>
        <v>37</v>
      </c>
      <c r="K42" s="26">
        <f t="shared" si="1"/>
        <v>10</v>
      </c>
      <c r="L42" s="27">
        <f t="shared" si="9"/>
        <v>76.5</v>
      </c>
      <c r="M42">
        <f t="shared" si="10"/>
        <v>1</v>
      </c>
      <c r="N42">
        <f>ROUND((F42)/(VLOOKUP(C42,GDP!A$10:J$42,5,FALSE)*42)*1000,4)</f>
        <v>2.0000000000000001E-4</v>
      </c>
      <c r="O42">
        <f>ROUND((H42)/(VLOOKUP(C42,GDP!A$10:J$42,9,FALSE)*42)*1000,4)</f>
        <v>6.9999999999999999E-4</v>
      </c>
      <c r="P42">
        <f t="shared" si="11"/>
        <v>5.0000000000000001E-4</v>
      </c>
      <c r="Q42" s="48">
        <f>LOG(P42)</f>
        <v>-3.3010299956639813</v>
      </c>
      <c r="R42">
        <f>VLOOKUP(B42,Risk!A$1:D$156,4,FALSE)</f>
        <v>1</v>
      </c>
      <c r="S42">
        <f>VLOOKUP(B42,'Insurance penetration'!B$1:N$157,13,FALSE)</f>
        <v>3</v>
      </c>
      <c r="T42">
        <f t="shared" si="5"/>
        <v>1</v>
      </c>
      <c r="U42" t="s">
        <v>207</v>
      </c>
      <c r="V42" t="s">
        <v>307</v>
      </c>
    </row>
    <row r="43" spans="1:22" hidden="1" x14ac:dyDescent="0.25">
      <c r="A43">
        <v>2022</v>
      </c>
      <c r="B43" t="str">
        <f t="shared" si="8"/>
        <v>GreeceEarthquake</v>
      </c>
      <c r="C43" t="s">
        <v>27</v>
      </c>
      <c r="D43" t="s">
        <v>28</v>
      </c>
      <c r="E43" t="s">
        <v>65</v>
      </c>
      <c r="F43">
        <v>11505</v>
      </c>
      <c r="G43">
        <v>206</v>
      </c>
      <c r="H43">
        <v>13683.183999999999</v>
      </c>
      <c r="I43">
        <v>9.5129999999999999</v>
      </c>
      <c r="J43" s="26">
        <f t="shared" si="2"/>
        <v>2</v>
      </c>
      <c r="K43" s="26">
        <f t="shared" si="1"/>
        <v>0</v>
      </c>
      <c r="L43" s="27">
        <f t="shared" si="9"/>
        <v>98</v>
      </c>
      <c r="M43">
        <f t="shared" si="10"/>
        <v>3.5</v>
      </c>
      <c r="N43">
        <f>ROUND((F43)/(VLOOKUP(C43,GDP!A$10:J$42,5,FALSE)*42)*1000,4)</f>
        <v>1.4983</v>
      </c>
      <c r="O43">
        <f>ROUND((H43)/(VLOOKUP(C43,GDP!A$10:J$42,9,FALSE)*42)*1000,4)</f>
        <v>1.6529</v>
      </c>
      <c r="P43">
        <f t="shared" si="11"/>
        <v>1.5755999999999999</v>
      </c>
      <c r="Q43" s="48">
        <f>LOG(P43)</f>
        <v>0.19744597213710413</v>
      </c>
      <c r="R43">
        <f>VLOOKUP(B43,Risk!A$1:D$156,4,FALSE)</f>
        <v>3.6</v>
      </c>
      <c r="S43">
        <f>VLOOKUP(B43,'Insurance penetration'!B$1:N$157,13,FALSE)</f>
        <v>4</v>
      </c>
      <c r="T43">
        <f t="shared" si="5"/>
        <v>4</v>
      </c>
      <c r="U43" t="s">
        <v>257</v>
      </c>
      <c r="V43" t="s">
        <v>256</v>
      </c>
    </row>
    <row r="44" spans="1:22" hidden="1" x14ac:dyDescent="0.25">
      <c r="A44">
        <v>2022</v>
      </c>
      <c r="B44" t="str">
        <f t="shared" si="8"/>
        <v>HungaryEarthquake</v>
      </c>
      <c r="C44" t="s">
        <v>29</v>
      </c>
      <c r="D44" t="s">
        <v>30</v>
      </c>
      <c r="E44" t="s">
        <v>65</v>
      </c>
      <c r="F44">
        <v>28</v>
      </c>
      <c r="G44">
        <v>0</v>
      </c>
      <c r="H44">
        <v>0</v>
      </c>
      <c r="I44">
        <v>0</v>
      </c>
      <c r="J44" s="26">
        <f t="shared" si="2"/>
        <v>0</v>
      </c>
      <c r="K44" s="26">
        <f t="shared" si="1"/>
        <v>0</v>
      </c>
      <c r="L44" s="27">
        <f t="shared" si="9"/>
        <v>100</v>
      </c>
      <c r="M44">
        <f t="shared" si="10"/>
        <v>1</v>
      </c>
      <c r="N44">
        <f>ROUND((F44)/(VLOOKUP(C44,GDP!A$10:J$42,5,FALSE)*42)*1000,4)</f>
        <v>4.3E-3</v>
      </c>
      <c r="O44">
        <f>ROUND((H44)/(VLOOKUP(C44,GDP!A$10:J$42,9,FALSE)*42)*1000,4)</f>
        <v>0</v>
      </c>
      <c r="P44">
        <f t="shared" si="11"/>
        <v>4.3E-3</v>
      </c>
      <c r="Q44" s="48">
        <f>LOG(P44)</f>
        <v>-2.3665315444204134</v>
      </c>
      <c r="R44">
        <f>VLOOKUP(B44,Risk!A$1:D$156,4,FALSE)</f>
        <v>2.2999999999999998</v>
      </c>
      <c r="S44">
        <f>VLOOKUP(B44,'Insurance penetration'!B$1:N$157,13,FALSE)</f>
        <v>2</v>
      </c>
      <c r="T44">
        <f t="shared" si="5"/>
        <v>1.5</v>
      </c>
      <c r="U44" t="s">
        <v>259</v>
      </c>
      <c r="V44" t="s">
        <v>258</v>
      </c>
    </row>
    <row r="45" spans="1:22" hidden="1" x14ac:dyDescent="0.25">
      <c r="A45">
        <v>2022</v>
      </c>
      <c r="B45" t="str">
        <f t="shared" si="8"/>
        <v>IcelandEarthquake</v>
      </c>
      <c r="C45" t="s">
        <v>31</v>
      </c>
      <c r="D45" t="s">
        <v>32</v>
      </c>
      <c r="E45" t="s">
        <v>65</v>
      </c>
      <c r="F45">
        <v>134</v>
      </c>
      <c r="G45">
        <v>131.32</v>
      </c>
      <c r="H45">
        <v>37.765999999999998</v>
      </c>
      <c r="I45">
        <v>0</v>
      </c>
      <c r="J45" s="26">
        <f t="shared" si="2"/>
        <v>98</v>
      </c>
      <c r="K45" s="26">
        <f t="shared" si="1"/>
        <v>0</v>
      </c>
      <c r="L45" s="27">
        <f t="shared" si="9"/>
        <v>2</v>
      </c>
      <c r="M45">
        <f t="shared" si="10"/>
        <v>1</v>
      </c>
      <c r="N45">
        <f>ROUND((F45)/(VLOOKUP(C45,GDP!A$10:J$42,5,FALSE)*42)*1000,4)</f>
        <v>0.1482</v>
      </c>
      <c r="O45">
        <f>ROUND((H45)/(VLOOKUP(C45,GDP!A$10:J$42,9,FALSE)*42)*1000,4)</f>
        <v>3.9800000000000002E-2</v>
      </c>
      <c r="P45">
        <f t="shared" si="11"/>
        <v>9.4E-2</v>
      </c>
      <c r="Q45" s="48">
        <f>LOG(P45)</f>
        <v>-1.0268721464003014</v>
      </c>
      <c r="R45">
        <f>VLOOKUP(B45,Risk!A$1:D$156,4,FALSE)</f>
        <v>2</v>
      </c>
      <c r="S45">
        <f>VLOOKUP(B45,'Insurance penetration'!B$1:N$157,13,FALSE)</f>
        <v>1</v>
      </c>
      <c r="T45">
        <f t="shared" si="5"/>
        <v>1</v>
      </c>
      <c r="U45" t="s">
        <v>204</v>
      </c>
      <c r="V45" t="s">
        <v>292</v>
      </c>
    </row>
    <row r="46" spans="1:22" hidden="1" x14ac:dyDescent="0.25">
      <c r="A46">
        <v>2022</v>
      </c>
      <c r="B46" t="str">
        <f t="shared" si="8"/>
        <v>IrelandEarthquake</v>
      </c>
      <c r="C46" t="s">
        <v>33</v>
      </c>
      <c r="D46" t="s">
        <v>34</v>
      </c>
      <c r="E46" t="s">
        <v>65</v>
      </c>
      <c r="F46">
        <v>0</v>
      </c>
      <c r="G46">
        <v>0</v>
      </c>
      <c r="H46">
        <v>0</v>
      </c>
      <c r="I46">
        <v>0</v>
      </c>
      <c r="J46" s="26">
        <f t="shared" si="2"/>
        <v>0</v>
      </c>
      <c r="K46" s="26">
        <f t="shared" si="1"/>
        <v>0</v>
      </c>
      <c r="L46" s="27">
        <f t="shared" si="9"/>
        <v>100</v>
      </c>
      <c r="M46">
        <f t="shared" si="10"/>
        <v>-9</v>
      </c>
      <c r="N46">
        <f>ROUND((F46)/(VLOOKUP(C46,GDP!A$10:J$42,5,FALSE)*42)*1000,4)</f>
        <v>0</v>
      </c>
      <c r="O46">
        <f>ROUND((H46)/(VLOOKUP(C46,GDP!A$10:J$42,9,FALSE)*42)*1000,4)</f>
        <v>0</v>
      </c>
      <c r="P46">
        <f t="shared" si="11"/>
        <v>0</v>
      </c>
      <c r="Q46" s="48">
        <v>-9</v>
      </c>
      <c r="R46">
        <f>VLOOKUP(B46,Risk!A$1:D$156,4,FALSE)</f>
        <v>0.2</v>
      </c>
      <c r="S46">
        <f>VLOOKUP(B46,'Insurance penetration'!B$1:N$157,13,FALSE)</f>
        <v>1</v>
      </c>
      <c r="T46">
        <f t="shared" si="5"/>
        <v>0</v>
      </c>
      <c r="U46" t="s">
        <v>261</v>
      </c>
      <c r="V46" t="s">
        <v>260</v>
      </c>
    </row>
    <row r="47" spans="1:22" hidden="1" x14ac:dyDescent="0.25">
      <c r="A47">
        <v>2022</v>
      </c>
      <c r="B47" t="str">
        <f t="shared" si="8"/>
        <v>ItalyEarthquake</v>
      </c>
      <c r="C47" t="s">
        <v>35</v>
      </c>
      <c r="D47" t="s">
        <v>36</v>
      </c>
      <c r="E47" t="s">
        <v>65</v>
      </c>
      <c r="F47" s="22">
        <v>108426</v>
      </c>
      <c r="G47" s="22">
        <v>2435</v>
      </c>
      <c r="H47">
        <v>105238.62699999999</v>
      </c>
      <c r="I47">
        <v>3495.174</v>
      </c>
      <c r="J47" s="26">
        <f t="shared" si="2"/>
        <v>2</v>
      </c>
      <c r="K47" s="26">
        <f t="shared" si="1"/>
        <v>3</v>
      </c>
      <c r="L47" s="27">
        <f t="shared" si="9"/>
        <v>97.5</v>
      </c>
      <c r="M47">
        <f t="shared" si="10"/>
        <v>3.5</v>
      </c>
      <c r="N47">
        <f>ROUND((F47)/(VLOOKUP(C47,GDP!A$10:J$42,5,FALSE)*42)*1000,4)</f>
        <v>1.454</v>
      </c>
      <c r="O47">
        <f>ROUND((H47)/(VLOOKUP(C47,GDP!A$10:J$42,9,FALSE)*42)*1000,4)</f>
        <v>1.2684</v>
      </c>
      <c r="P47">
        <f t="shared" si="11"/>
        <v>1.3612</v>
      </c>
      <c r="Q47" s="48">
        <f>LOG(P47)</f>
        <v>0.13392194042377178</v>
      </c>
      <c r="R47">
        <f>VLOOKUP(B47,Risk!A$1:D$156,4,FALSE)</f>
        <v>3.9</v>
      </c>
      <c r="S47">
        <f>VLOOKUP(B47,'Insurance penetration'!B$1:N$157,13,FALSE)</f>
        <v>4</v>
      </c>
      <c r="T47">
        <f t="shared" si="5"/>
        <v>4</v>
      </c>
      <c r="U47" t="s">
        <v>220</v>
      </c>
      <c r="V47" t="s">
        <v>262</v>
      </c>
    </row>
    <row r="48" spans="1:22" hidden="1" x14ac:dyDescent="0.25">
      <c r="A48">
        <v>2022</v>
      </c>
      <c r="B48" t="str">
        <f t="shared" si="8"/>
        <v>LatviaEarthquake</v>
      </c>
      <c r="C48" t="s">
        <v>37</v>
      </c>
      <c r="D48" t="s">
        <v>38</v>
      </c>
      <c r="E48" t="s">
        <v>65</v>
      </c>
      <c r="F48">
        <v>0</v>
      </c>
      <c r="G48">
        <v>0</v>
      </c>
      <c r="H48">
        <v>0</v>
      </c>
      <c r="I48">
        <v>0</v>
      </c>
      <c r="J48" s="26">
        <f t="shared" si="2"/>
        <v>0</v>
      </c>
      <c r="K48" s="26">
        <f t="shared" si="1"/>
        <v>0</v>
      </c>
      <c r="L48" s="27">
        <f t="shared" si="9"/>
        <v>100</v>
      </c>
      <c r="M48">
        <f t="shared" si="10"/>
        <v>-9</v>
      </c>
      <c r="N48">
        <f>ROUND((F48)/(VLOOKUP(C48,GDP!A$10:J$42,5,FALSE)*42)*1000,4)</f>
        <v>0</v>
      </c>
      <c r="O48">
        <f>ROUND((H48)/(VLOOKUP(C48,GDP!A$10:J$42,9,FALSE)*42)*1000,4)</f>
        <v>0</v>
      </c>
      <c r="P48">
        <f t="shared" si="11"/>
        <v>0</v>
      </c>
      <c r="Q48" s="48">
        <v>-9</v>
      </c>
      <c r="R48">
        <f>VLOOKUP(B48,Risk!A$1:D$156,4,FALSE)</f>
        <v>0.6</v>
      </c>
      <c r="S48">
        <f>VLOOKUP(B48,'Insurance penetration'!B$1:N$157,13,FALSE)</f>
        <v>3</v>
      </c>
      <c r="T48">
        <f t="shared" si="5"/>
        <v>1</v>
      </c>
      <c r="U48" t="s">
        <v>264</v>
      </c>
      <c r="V48" t="s">
        <v>263</v>
      </c>
    </row>
    <row r="49" spans="1:22" hidden="1" x14ac:dyDescent="0.25">
      <c r="A49">
        <v>2022</v>
      </c>
      <c r="B49" t="str">
        <f t="shared" si="8"/>
        <v>LiechtensteinEarthquake</v>
      </c>
      <c r="C49" t="s">
        <v>39</v>
      </c>
      <c r="D49" t="s">
        <v>40</v>
      </c>
      <c r="E49" t="s">
        <v>65</v>
      </c>
      <c r="F49">
        <v>0</v>
      </c>
      <c r="G49">
        <v>0</v>
      </c>
      <c r="H49">
        <v>0</v>
      </c>
      <c r="I49">
        <v>0</v>
      </c>
      <c r="J49" s="26">
        <f t="shared" si="2"/>
        <v>0</v>
      </c>
      <c r="K49" s="26">
        <f t="shared" si="1"/>
        <v>0</v>
      </c>
      <c r="L49" s="27">
        <f t="shared" si="9"/>
        <v>100</v>
      </c>
      <c r="M49">
        <f t="shared" si="10"/>
        <v>-9</v>
      </c>
      <c r="N49">
        <f>ROUND((F49)/(VLOOKUP(C49,GDP!A$10:J$42,5,FALSE)*42)*1000,4)</f>
        <v>0</v>
      </c>
      <c r="O49">
        <f>ROUND((H49)/(VLOOKUP(C49,GDP!A$10:J$42,9,FALSE)*42)*1000,4)</f>
        <v>0</v>
      </c>
      <c r="P49">
        <f t="shared" si="11"/>
        <v>0</v>
      </c>
      <c r="Q49" s="48">
        <v>-9</v>
      </c>
      <c r="R49">
        <f>VLOOKUP(B49,Risk!A$1:D$156,4,FALSE)</f>
        <v>1</v>
      </c>
      <c r="S49">
        <f>VLOOKUP(B49,'Insurance penetration'!B$1:N$157,13,FALSE)</f>
        <v>1</v>
      </c>
      <c r="T49">
        <f t="shared" si="5"/>
        <v>1</v>
      </c>
      <c r="U49" t="s">
        <v>226</v>
      </c>
      <c r="V49" t="s">
        <v>265</v>
      </c>
    </row>
    <row r="50" spans="1:22" hidden="1" x14ac:dyDescent="0.25">
      <c r="A50">
        <v>2022</v>
      </c>
      <c r="B50" t="str">
        <f t="shared" si="8"/>
        <v>LithuaniaEarthquake</v>
      </c>
      <c r="C50" t="s">
        <v>41</v>
      </c>
      <c r="D50" t="s">
        <v>42</v>
      </c>
      <c r="E50" t="s">
        <v>65</v>
      </c>
      <c r="F50">
        <v>0</v>
      </c>
      <c r="G50">
        <v>0</v>
      </c>
      <c r="H50">
        <v>0</v>
      </c>
      <c r="I50">
        <v>0</v>
      </c>
      <c r="J50" s="26">
        <f t="shared" si="2"/>
        <v>0</v>
      </c>
      <c r="K50" s="26">
        <f t="shared" si="1"/>
        <v>0</v>
      </c>
      <c r="L50" s="27">
        <f t="shared" si="9"/>
        <v>100</v>
      </c>
      <c r="M50">
        <f t="shared" si="10"/>
        <v>-9</v>
      </c>
      <c r="N50">
        <f>ROUND((F50)/(VLOOKUP(C50,GDP!A$10:J$42,5,FALSE)*42)*1000,4)</f>
        <v>0</v>
      </c>
      <c r="O50">
        <f>ROUND((H50)/(VLOOKUP(C50,GDP!A$10:J$42,9,FALSE)*42)*1000,4)</f>
        <v>0</v>
      </c>
      <c r="P50">
        <f t="shared" si="11"/>
        <v>0</v>
      </c>
      <c r="Q50" s="48">
        <v>-9</v>
      </c>
      <c r="R50">
        <f>VLOOKUP(B50,Risk!A$1:D$156,4,FALSE)</f>
        <v>0.6</v>
      </c>
      <c r="S50">
        <f>VLOOKUP(B50,'Insurance penetration'!B$1:N$157,13,FALSE)</f>
        <v>4</v>
      </c>
      <c r="T50">
        <f t="shared" si="5"/>
        <v>1</v>
      </c>
      <c r="U50" t="s">
        <v>266</v>
      </c>
      <c r="V50" t="s">
        <v>267</v>
      </c>
    </row>
    <row r="51" spans="1:22" hidden="1" x14ac:dyDescent="0.25">
      <c r="A51">
        <v>2022</v>
      </c>
      <c r="B51" t="str">
        <f t="shared" si="8"/>
        <v>LuxembourgEarthquake</v>
      </c>
      <c r="C51" t="s">
        <v>43</v>
      </c>
      <c r="D51" t="s">
        <v>44</v>
      </c>
      <c r="E51" t="s">
        <v>65</v>
      </c>
      <c r="F51">
        <v>0</v>
      </c>
      <c r="G51">
        <v>0</v>
      </c>
      <c r="H51">
        <v>0</v>
      </c>
      <c r="I51">
        <v>0</v>
      </c>
      <c r="J51" s="26">
        <f t="shared" si="2"/>
        <v>0</v>
      </c>
      <c r="K51" s="26">
        <f t="shared" si="1"/>
        <v>0</v>
      </c>
      <c r="L51" s="27">
        <f t="shared" si="9"/>
        <v>100</v>
      </c>
      <c r="M51">
        <f t="shared" si="10"/>
        <v>-9</v>
      </c>
      <c r="N51">
        <f>ROUND((F51)/(VLOOKUP(C51,GDP!A$10:J$42,5,FALSE)*42)*1000,4)</f>
        <v>0</v>
      </c>
      <c r="O51">
        <f>ROUND((H51)/(VLOOKUP(C51,GDP!A$10:J$42,9,FALSE)*42)*1000,4)</f>
        <v>0</v>
      </c>
      <c r="P51">
        <f t="shared" si="11"/>
        <v>0</v>
      </c>
      <c r="Q51" s="48">
        <v>-9</v>
      </c>
      <c r="R51">
        <f>VLOOKUP(B51,Risk!A$1:D$156,4,FALSE)</f>
        <v>0.8</v>
      </c>
      <c r="S51">
        <f>VLOOKUP(B51,'Insurance penetration'!B$1:N$157,13,FALSE)</f>
        <v>2</v>
      </c>
      <c r="T51">
        <f t="shared" si="5"/>
        <v>1</v>
      </c>
      <c r="U51" t="s">
        <v>269</v>
      </c>
      <c r="V51" t="s">
        <v>268</v>
      </c>
    </row>
    <row r="52" spans="1:22" hidden="1" x14ac:dyDescent="0.25">
      <c r="A52">
        <v>2022</v>
      </c>
      <c r="B52" t="str">
        <f t="shared" si="8"/>
        <v>MaltaEarthquake</v>
      </c>
      <c r="C52" t="s">
        <v>45</v>
      </c>
      <c r="D52" t="s">
        <v>46</v>
      </c>
      <c r="E52" t="s">
        <v>65</v>
      </c>
      <c r="F52">
        <v>0</v>
      </c>
      <c r="G52">
        <v>0</v>
      </c>
      <c r="H52">
        <v>0</v>
      </c>
      <c r="I52">
        <v>0</v>
      </c>
      <c r="J52" s="26">
        <f t="shared" si="2"/>
        <v>0</v>
      </c>
      <c r="K52" s="26">
        <f t="shared" si="1"/>
        <v>0</v>
      </c>
      <c r="L52" s="27">
        <f t="shared" si="9"/>
        <v>100</v>
      </c>
      <c r="M52">
        <f t="shared" si="10"/>
        <v>-9</v>
      </c>
      <c r="N52">
        <f>ROUND((F52)/(VLOOKUP(C52,GDP!A$10:J$42,5,FALSE)*42)*1000,4)</f>
        <v>0</v>
      </c>
      <c r="O52">
        <f>ROUND((H52)/(VLOOKUP(C52,GDP!A$10:J$42,9,FALSE)*42)*1000,4)</f>
        <v>0</v>
      </c>
      <c r="P52">
        <f t="shared" si="11"/>
        <v>0</v>
      </c>
      <c r="Q52" s="48">
        <v>-9</v>
      </c>
      <c r="R52">
        <f>VLOOKUP(B52,Risk!A$1:D$156,4,FALSE)</f>
        <v>1.3</v>
      </c>
      <c r="S52">
        <f>VLOOKUP(B52,'Insurance penetration'!B$1:N$157,13,FALSE)</f>
        <v>4</v>
      </c>
      <c r="T52">
        <f t="shared" si="5"/>
        <v>1.5</v>
      </c>
      <c r="U52" t="s">
        <v>212</v>
      </c>
      <c r="V52" t="s">
        <v>270</v>
      </c>
    </row>
    <row r="53" spans="1:22" hidden="1" x14ac:dyDescent="0.25">
      <c r="A53">
        <v>2022</v>
      </c>
      <c r="B53" t="str">
        <f t="shared" si="8"/>
        <v>NetherlandsEarthquake</v>
      </c>
      <c r="C53" t="s">
        <v>47</v>
      </c>
      <c r="D53" t="s">
        <v>48</v>
      </c>
      <c r="E53" t="s">
        <v>65</v>
      </c>
      <c r="F53">
        <v>374</v>
      </c>
      <c r="G53">
        <v>38</v>
      </c>
      <c r="H53">
        <v>0</v>
      </c>
      <c r="I53">
        <v>0</v>
      </c>
      <c r="J53" s="26">
        <f t="shared" si="2"/>
        <v>10</v>
      </c>
      <c r="K53" s="26">
        <f t="shared" si="1"/>
        <v>0</v>
      </c>
      <c r="L53" s="27">
        <f t="shared" si="9"/>
        <v>90</v>
      </c>
      <c r="M53">
        <f t="shared" si="10"/>
        <v>1.5</v>
      </c>
      <c r="N53">
        <f>ROUND((F53)/(VLOOKUP(C53,GDP!A$10:J$42,5,FALSE)*42)*1000,4)</f>
        <v>1.03E-2</v>
      </c>
      <c r="O53">
        <f>ROUND((H53)/(VLOOKUP(C53,GDP!A$10:J$42,9,FALSE)*42)*1000,4)</f>
        <v>0</v>
      </c>
      <c r="P53">
        <f t="shared" si="11"/>
        <v>1.03E-2</v>
      </c>
      <c r="Q53" s="48">
        <f t="shared" ref="Q53:Q60" si="12">LOG(P53)</f>
        <v>-1.9871627752948278</v>
      </c>
      <c r="R53">
        <f>VLOOKUP(B53,Risk!A$1:D$156,4,FALSE)</f>
        <v>1</v>
      </c>
      <c r="S53">
        <f>VLOOKUP(B53,'Insurance penetration'!B$1:N$157,13,FALSE)</f>
        <v>4</v>
      </c>
      <c r="T53">
        <f t="shared" si="5"/>
        <v>1.5</v>
      </c>
      <c r="U53" t="s">
        <v>199</v>
      </c>
      <c r="V53" t="s">
        <v>271</v>
      </c>
    </row>
    <row r="54" spans="1:22" hidden="1" x14ac:dyDescent="0.25">
      <c r="A54">
        <v>2022</v>
      </c>
      <c r="B54" t="str">
        <f t="shared" si="8"/>
        <v>NorwayEarthquake</v>
      </c>
      <c r="C54" t="s">
        <v>49</v>
      </c>
      <c r="D54" t="s">
        <v>50</v>
      </c>
      <c r="E54" t="s">
        <v>65</v>
      </c>
      <c r="F54">
        <v>1.52</v>
      </c>
      <c r="G54">
        <v>1.52</v>
      </c>
      <c r="H54">
        <v>0</v>
      </c>
      <c r="I54">
        <v>0</v>
      </c>
      <c r="J54" s="26">
        <f t="shared" si="2"/>
        <v>100</v>
      </c>
      <c r="K54" s="26">
        <f t="shared" si="1"/>
        <v>0</v>
      </c>
      <c r="L54" s="27">
        <f t="shared" si="9"/>
        <v>0</v>
      </c>
      <c r="M54">
        <f>IF(Q54&lt;-4,-9,IF(Q54&lt;-3.5,0,IF(Q54&lt;-2,1,IF(AND(Q54&lt;-1.5,L54&lt;75),1,IF(AND(Q54&lt;-1.5,L54&gt;=75),1.5,IF(AND(Q54&lt;-1,L54&lt;50),1,IF(AND(Q54&lt;-1,L54&lt;75),1.5,IF(AND(Q54&lt;-1,L54&lt;=100),2,IF(AND(Q54&lt;-0.5,L54&lt;25),1,IF(AND(Q54&lt;-0.5,L54&lt;50),1.5,IF(AND(Q54&lt;-0.5,L54&lt;75),2,IF(AND(Q54&lt;-0.5,L54&lt;=100),2.5,IF(AND(Q54&lt;0,L54&lt;25),1.5,IF(AND(Q54&lt;0,L54&lt;50),2,IF(AND(Q54&lt;0,L54&lt;75),2.5,IF(AND(Q54&lt;0,L54&lt;=100),3,IF(AND(Q54&lt;0.5,L54&lt;25),2,IF(AND(Q54&lt;0.5,L54&lt;50),2.5,IF(AND(Q54&lt;0.5,L54&lt;75),3,IF(AND(Q54&lt;0.5,L54&lt;=100),3.5,IF(AND(Q54&lt;1,L54&lt;25),2.5,IF(AND(Q54&lt;1,L54&lt;50),3,IF(AND(Q54&lt;1,L54&lt;75),3.5,IF(AND(Q54&lt;1,L54&lt;=100),4))))))))))))))))))))))))</f>
        <v>0</v>
      </c>
      <c r="N54">
        <f>ROUND((F54)/(VLOOKUP(C54,GDP!A$10:J$42,5,FALSE)*42)*1000,4)</f>
        <v>1E-4</v>
      </c>
      <c r="O54">
        <f>ROUND((H54)/(VLOOKUP(C54,GDP!A$10:J$42,9,FALSE)*42)*1000,4)</f>
        <v>0</v>
      </c>
      <c r="P54">
        <f>IF(O54=0,ROUND(N54,4), ROUND((N54+O54)/2,4))</f>
        <v>1E-4</v>
      </c>
      <c r="Q54" s="48">
        <f>LOG(P54)</f>
        <v>-4</v>
      </c>
      <c r="R54">
        <f>VLOOKUP(B54,Risk!A$1:D$156,4,FALSE)</f>
        <v>1</v>
      </c>
      <c r="S54">
        <f>VLOOKUP(B54,'Insurance penetration'!B$1:N$157,13,FALSE)</f>
        <v>1</v>
      </c>
      <c r="T54">
        <f t="shared" si="5"/>
        <v>1</v>
      </c>
      <c r="U54" t="s">
        <v>223</v>
      </c>
      <c r="V54" t="s">
        <v>222</v>
      </c>
    </row>
    <row r="55" spans="1:22" hidden="1" x14ac:dyDescent="0.25">
      <c r="A55">
        <v>2022</v>
      </c>
      <c r="B55" t="str">
        <f t="shared" si="8"/>
        <v>PolandEarthquake</v>
      </c>
      <c r="C55" t="s">
        <v>51</v>
      </c>
      <c r="D55" t="s">
        <v>52</v>
      </c>
      <c r="E55" t="s">
        <v>65</v>
      </c>
      <c r="F55">
        <v>34</v>
      </c>
      <c r="G55">
        <v>0</v>
      </c>
      <c r="H55">
        <v>0</v>
      </c>
      <c r="I55">
        <v>0</v>
      </c>
      <c r="J55" s="26">
        <f t="shared" si="2"/>
        <v>0</v>
      </c>
      <c r="K55" s="26">
        <f t="shared" si="1"/>
        <v>0</v>
      </c>
      <c r="L55" s="27">
        <f t="shared" si="9"/>
        <v>100</v>
      </c>
      <c r="M55">
        <f t="shared" si="10"/>
        <v>1</v>
      </c>
      <c r="N55">
        <f>ROUND((F55)/(VLOOKUP(C55,GDP!A$10:J$42,5,FALSE)*42)*1000,4)</f>
        <v>1.4E-3</v>
      </c>
      <c r="O55">
        <f>ROUND((H55)/(VLOOKUP(C55,GDP!A$10:J$42,9,FALSE)*42)*1000,4)</f>
        <v>0</v>
      </c>
      <c r="P55">
        <f t="shared" si="11"/>
        <v>1.4E-3</v>
      </c>
      <c r="Q55" s="48">
        <f t="shared" si="12"/>
        <v>-2.8538719643217618</v>
      </c>
      <c r="R55">
        <f>VLOOKUP(B55,Risk!A$1:D$156,4,FALSE)</f>
        <v>1</v>
      </c>
      <c r="S55">
        <f>VLOOKUP(B55,'Insurance penetration'!B$1:N$157,13,FALSE)</f>
        <v>3</v>
      </c>
      <c r="T55">
        <f t="shared" si="5"/>
        <v>1</v>
      </c>
      <c r="U55" t="s">
        <v>301</v>
      </c>
      <c r="V55" t="s">
        <v>290</v>
      </c>
    </row>
    <row r="56" spans="1:22" hidden="1" x14ac:dyDescent="0.25">
      <c r="A56">
        <v>2022</v>
      </c>
      <c r="B56" t="str">
        <f t="shared" si="8"/>
        <v>PortugalEarthquake</v>
      </c>
      <c r="C56" t="s">
        <v>53</v>
      </c>
      <c r="D56" t="s">
        <v>54</v>
      </c>
      <c r="E56" t="s">
        <v>65</v>
      </c>
      <c r="F56">
        <v>130</v>
      </c>
      <c r="G56">
        <v>0</v>
      </c>
      <c r="H56">
        <v>0</v>
      </c>
      <c r="I56">
        <v>0</v>
      </c>
      <c r="J56" s="26">
        <f t="shared" si="2"/>
        <v>0</v>
      </c>
      <c r="K56" s="26">
        <f t="shared" si="1"/>
        <v>0</v>
      </c>
      <c r="L56" s="27">
        <f t="shared" si="9"/>
        <v>100</v>
      </c>
      <c r="M56">
        <f t="shared" si="10"/>
        <v>1.5</v>
      </c>
      <c r="N56">
        <f>ROUND((F56)/(VLOOKUP(C56,GDP!A$10:J$42,5,FALSE)*42)*1000,4)</f>
        <v>1.47E-2</v>
      </c>
      <c r="O56">
        <f>ROUND((H56)/(VLOOKUP(C56,GDP!A$10:J$42,9,FALSE)*42)*1000,4)</f>
        <v>0</v>
      </c>
      <c r="P56">
        <f t="shared" si="11"/>
        <v>1.47E-2</v>
      </c>
      <c r="Q56" s="48">
        <f t="shared" si="12"/>
        <v>-1.832682665251824</v>
      </c>
      <c r="R56">
        <f>VLOOKUP(B56,Risk!A$1:D$156,4,FALSE)</f>
        <v>2.2999999999999998</v>
      </c>
      <c r="S56">
        <f>VLOOKUP(B56,'Insurance penetration'!B$1:N$157,13,FALSE)</f>
        <v>4</v>
      </c>
      <c r="T56">
        <f t="shared" si="5"/>
        <v>2.5</v>
      </c>
      <c r="U56" t="s">
        <v>206</v>
      </c>
      <c r="V56" t="s">
        <v>273</v>
      </c>
    </row>
    <row r="57" spans="1:22" hidden="1" x14ac:dyDescent="0.25">
      <c r="A57">
        <v>2022</v>
      </c>
      <c r="B57" t="str">
        <f t="shared" si="8"/>
        <v>RomaniaEarthquake</v>
      </c>
      <c r="C57" t="s">
        <v>55</v>
      </c>
      <c r="D57" t="s">
        <v>56</v>
      </c>
      <c r="E57" t="s">
        <v>65</v>
      </c>
      <c r="F57">
        <v>717</v>
      </c>
      <c r="G57">
        <v>0</v>
      </c>
      <c r="H57">
        <v>62.216000000000001</v>
      </c>
      <c r="I57">
        <v>49.151000000000003</v>
      </c>
      <c r="J57" s="26">
        <f t="shared" si="2"/>
        <v>0</v>
      </c>
      <c r="K57" s="26">
        <f t="shared" si="1"/>
        <v>79</v>
      </c>
      <c r="L57" s="27">
        <f t="shared" si="9"/>
        <v>60.5</v>
      </c>
      <c r="M57">
        <f t="shared" si="10"/>
        <v>1.5</v>
      </c>
      <c r="N57">
        <f>ROUND((F57)/(VLOOKUP(C57,GDP!A$10:J$42,5,FALSE)*42)*1000,4)</f>
        <v>7.1099999999999997E-2</v>
      </c>
      <c r="O57">
        <f>ROUND((H57)/(VLOOKUP(C57,GDP!A$10:J$42,9,FALSE)*42)*1000,4)</f>
        <v>5.7000000000000002E-3</v>
      </c>
      <c r="P57">
        <f t="shared" si="11"/>
        <v>3.8399999999999997E-2</v>
      </c>
      <c r="Q57" s="48">
        <f t="shared" si="12"/>
        <v>-1.4156687756324693</v>
      </c>
      <c r="R57">
        <f>VLOOKUP(B57,Risk!A$1:D$156,4,FALSE)</f>
        <v>3.3</v>
      </c>
      <c r="S57">
        <f>VLOOKUP(B57,'Insurance penetration'!B$1:N$157,13,FALSE)</f>
        <v>3</v>
      </c>
      <c r="T57">
        <f t="shared" si="5"/>
        <v>3</v>
      </c>
      <c r="U57" t="s">
        <v>266</v>
      </c>
      <c r="V57" t="s">
        <v>282</v>
      </c>
    </row>
    <row r="58" spans="1:22" hidden="1" x14ac:dyDescent="0.25">
      <c r="A58">
        <v>2022</v>
      </c>
      <c r="B58" t="str">
        <f t="shared" si="8"/>
        <v>SlovakiaEarthquake</v>
      </c>
      <c r="C58" t="s">
        <v>57</v>
      </c>
      <c r="D58" t="s">
        <v>58</v>
      </c>
      <c r="E58" t="s">
        <v>65</v>
      </c>
      <c r="F58">
        <v>1</v>
      </c>
      <c r="G58">
        <v>0</v>
      </c>
      <c r="H58">
        <v>0</v>
      </c>
      <c r="I58">
        <v>0</v>
      </c>
      <c r="J58" s="26">
        <f t="shared" si="2"/>
        <v>0</v>
      </c>
      <c r="K58" s="26">
        <f t="shared" si="1"/>
        <v>0</v>
      </c>
      <c r="L58" s="27">
        <f t="shared" si="9"/>
        <v>100</v>
      </c>
      <c r="M58">
        <f t="shared" si="10"/>
        <v>0</v>
      </c>
      <c r="N58">
        <f>ROUND((F58)/(VLOOKUP(C58,GDP!A$10:J$42,5,FALSE)*42)*1000,4)</f>
        <v>2.0000000000000001E-4</v>
      </c>
      <c r="O58">
        <f>ROUND((H58)/(VLOOKUP(C58,GDP!A$10:J$42,9,FALSE)*42)*1000,4)</f>
        <v>0</v>
      </c>
      <c r="P58">
        <f t="shared" si="11"/>
        <v>2.0000000000000001E-4</v>
      </c>
      <c r="Q58" s="48">
        <f t="shared" si="12"/>
        <v>-3.6989700043360187</v>
      </c>
      <c r="R58">
        <f>VLOOKUP(B58,Risk!A$1:D$156,4,FALSE)</f>
        <v>1.6</v>
      </c>
      <c r="S58">
        <f>VLOOKUP(B58,'Insurance penetration'!B$1:N$157,13,FALSE)</f>
        <v>3</v>
      </c>
      <c r="T58">
        <f t="shared" si="5"/>
        <v>1.5</v>
      </c>
      <c r="U58" t="s">
        <v>280</v>
      </c>
      <c r="V58" t="s">
        <v>291</v>
      </c>
    </row>
    <row r="59" spans="1:22" hidden="1" x14ac:dyDescent="0.25">
      <c r="A59">
        <v>2022</v>
      </c>
      <c r="B59" t="str">
        <f t="shared" si="8"/>
        <v>SloveniaEarthquake</v>
      </c>
      <c r="C59" t="s">
        <v>59</v>
      </c>
      <c r="D59" t="s">
        <v>60</v>
      </c>
      <c r="E59" t="s">
        <v>65</v>
      </c>
      <c r="F59">
        <v>18</v>
      </c>
      <c r="G59">
        <v>1</v>
      </c>
      <c r="H59">
        <v>14.346</v>
      </c>
      <c r="I59">
        <v>1.4350000000000001</v>
      </c>
      <c r="J59" s="26">
        <f t="shared" si="2"/>
        <v>6</v>
      </c>
      <c r="K59" s="26">
        <f t="shared" si="1"/>
        <v>10</v>
      </c>
      <c r="L59" s="27">
        <f t="shared" si="9"/>
        <v>92</v>
      </c>
      <c r="M59">
        <f t="shared" si="10"/>
        <v>1</v>
      </c>
      <c r="N59">
        <f>ROUND((F59)/(VLOOKUP(C59,GDP!A$10:J$42,5,FALSE)*42)*1000,4)</f>
        <v>8.2000000000000007E-3</v>
      </c>
      <c r="O59">
        <f>ROUND((H59)/(VLOOKUP(C59,GDP!A$10:J$42,9,FALSE)*42)*1000,4)</f>
        <v>6.1000000000000004E-3</v>
      </c>
      <c r="P59">
        <f t="shared" si="11"/>
        <v>7.1999999999999998E-3</v>
      </c>
      <c r="Q59" s="48">
        <f t="shared" si="12"/>
        <v>-2.1426675035687315</v>
      </c>
      <c r="R59">
        <f>VLOOKUP(B59,Risk!A$1:D$156,4,FALSE)</f>
        <v>3</v>
      </c>
      <c r="S59">
        <f>VLOOKUP(B59,'Insurance penetration'!B$1:N$157,13,FALSE)</f>
        <v>2</v>
      </c>
      <c r="T59">
        <f t="shared" si="5"/>
        <v>2.5</v>
      </c>
      <c r="U59" t="s">
        <v>293</v>
      </c>
      <c r="V59" t="s">
        <v>281</v>
      </c>
    </row>
    <row r="60" spans="1:22" hidden="1" x14ac:dyDescent="0.25">
      <c r="A60">
        <v>2022</v>
      </c>
      <c r="B60" t="str">
        <f t="shared" si="8"/>
        <v>SpainEarthquake</v>
      </c>
      <c r="C60" t="s">
        <v>61</v>
      </c>
      <c r="D60" t="s">
        <v>62</v>
      </c>
      <c r="E60" t="s">
        <v>65</v>
      </c>
      <c r="F60">
        <v>646</v>
      </c>
      <c r="G60">
        <v>600.13</v>
      </c>
      <c r="H60">
        <v>312.50900000000001</v>
      </c>
      <c r="I60">
        <v>120.464</v>
      </c>
      <c r="J60" s="26">
        <f t="shared" si="2"/>
        <v>93</v>
      </c>
      <c r="K60" s="26">
        <f t="shared" si="1"/>
        <v>39</v>
      </c>
      <c r="L60" s="27">
        <f t="shared" si="9"/>
        <v>34</v>
      </c>
      <c r="M60">
        <f t="shared" si="10"/>
        <v>1</v>
      </c>
      <c r="N60">
        <f>ROUND((F60)/(VLOOKUP(C60,GDP!A$10:J$42,5,FALSE)*42)*1000,4)</f>
        <v>1.2800000000000001E-2</v>
      </c>
      <c r="O60">
        <f>ROUND((H60)/(VLOOKUP(C60,GDP!A$10:J$42,9,FALSE)*42)*1000,4)</f>
        <v>5.5999999999999999E-3</v>
      </c>
      <c r="P60">
        <f t="shared" si="11"/>
        <v>9.1999999999999998E-3</v>
      </c>
      <c r="Q60" s="48">
        <f t="shared" si="12"/>
        <v>-2.0362121726544449</v>
      </c>
      <c r="R60">
        <f>VLOOKUP(B60,Risk!A$1:D$156,4,FALSE)</f>
        <v>1.2</v>
      </c>
      <c r="S60">
        <f>VLOOKUP(B60,'Insurance penetration'!B$1:N$157,13,FALSE)</f>
        <v>2</v>
      </c>
      <c r="T60">
        <f t="shared" si="5"/>
        <v>1</v>
      </c>
      <c r="U60" t="s">
        <v>294</v>
      </c>
      <c r="V60" t="s">
        <v>275</v>
      </c>
    </row>
    <row r="61" spans="1:22" hidden="1" x14ac:dyDescent="0.25">
      <c r="A61">
        <v>2022</v>
      </c>
      <c r="B61" t="str">
        <f t="shared" si="8"/>
        <v>SwedenEarthquake</v>
      </c>
      <c r="C61" t="s">
        <v>63</v>
      </c>
      <c r="D61" t="s">
        <v>64</v>
      </c>
      <c r="E61" t="s">
        <v>65</v>
      </c>
      <c r="F61">
        <v>0</v>
      </c>
      <c r="G61">
        <v>0</v>
      </c>
      <c r="H61">
        <v>0</v>
      </c>
      <c r="I61">
        <v>0</v>
      </c>
      <c r="J61" s="26">
        <f t="shared" si="2"/>
        <v>0</v>
      </c>
      <c r="K61" s="26">
        <f t="shared" si="1"/>
        <v>0</v>
      </c>
      <c r="L61" s="27">
        <f t="shared" si="9"/>
        <v>100</v>
      </c>
      <c r="M61">
        <f t="shared" si="10"/>
        <v>-9</v>
      </c>
      <c r="N61">
        <f>ROUND((F61)/(VLOOKUP(C61,GDP!A$10:J$42,5,FALSE)*42)*1000,4)</f>
        <v>0</v>
      </c>
      <c r="O61">
        <f>ROUND((H61)/(VLOOKUP(C61,GDP!A$10:J$42,9,FALSE)*42)*1000,4)</f>
        <v>0</v>
      </c>
      <c r="P61">
        <f t="shared" si="11"/>
        <v>0</v>
      </c>
      <c r="Q61" s="48">
        <v>-9</v>
      </c>
      <c r="R61">
        <f>VLOOKUP(B61,Risk!A$1:D$156,4,FALSE)</f>
        <v>0.4</v>
      </c>
      <c r="S61">
        <f>VLOOKUP(B61,'Insurance penetration'!B$1:N$157,13,FALSE)</f>
        <v>2</v>
      </c>
      <c r="T61">
        <f t="shared" si="5"/>
        <v>0</v>
      </c>
      <c r="U61" t="s">
        <v>278</v>
      </c>
      <c r="V61" t="s">
        <v>277</v>
      </c>
    </row>
    <row r="62" spans="1:22" hidden="1" x14ac:dyDescent="0.25">
      <c r="A62">
        <v>2022</v>
      </c>
      <c r="B62" t="str">
        <f t="shared" si="8"/>
        <v>AustriaFlood*</v>
      </c>
      <c r="C62" t="s">
        <v>4</v>
      </c>
      <c r="D62" t="s">
        <v>5</v>
      </c>
      <c r="E62" t="s">
        <v>176</v>
      </c>
      <c r="F62" s="22">
        <v>6696</v>
      </c>
      <c r="G62" s="22">
        <v>844</v>
      </c>
      <c r="H62">
        <v>6522.0990000000002</v>
      </c>
      <c r="I62">
        <v>1056.296</v>
      </c>
      <c r="J62" s="26">
        <f t="shared" si="2"/>
        <v>13</v>
      </c>
      <c r="K62" s="26">
        <f t="shared" si="1"/>
        <v>16</v>
      </c>
      <c r="L62" s="27">
        <f t="shared" si="9"/>
        <v>85.5</v>
      </c>
      <c r="M62">
        <f t="shared" si="10"/>
        <v>3</v>
      </c>
      <c r="N62">
        <f>ROUND((F62)/(VLOOKUP(C62,GDP!A$10:J$42,5,FALSE)*42)*1000,4)</f>
        <v>0.3952</v>
      </c>
      <c r="O62">
        <f>ROUND((H62)/(VLOOKUP(C62,GDP!A$10:J$42,9,FALSE)*42)*1000,4)</f>
        <v>0.34339999999999998</v>
      </c>
      <c r="P62">
        <f t="shared" si="11"/>
        <v>0.36930000000000002</v>
      </c>
      <c r="Q62" s="48">
        <f>LOG(P62)</f>
        <v>-0.43262069234902123</v>
      </c>
      <c r="R62">
        <f>VLOOKUP(B62,Risk!A$1:D$156,4,FALSE)</f>
        <v>3</v>
      </c>
      <c r="S62">
        <f>VLOOKUP(B62,'Insurance penetration'!B$1:N$157,13,FALSE)</f>
        <v>2</v>
      </c>
      <c r="T62">
        <f t="shared" si="5"/>
        <v>2.5</v>
      </c>
      <c r="U62" t="s">
        <v>237</v>
      </c>
      <c r="V62" t="s">
        <v>241</v>
      </c>
    </row>
    <row r="63" spans="1:22" hidden="1" x14ac:dyDescent="0.25">
      <c r="A63">
        <v>2022</v>
      </c>
      <c r="B63" t="str">
        <f t="shared" si="8"/>
        <v>BelgiumFlood*</v>
      </c>
      <c r="C63" t="s">
        <v>7</v>
      </c>
      <c r="D63" t="s">
        <v>8</v>
      </c>
      <c r="E63" t="s">
        <v>176</v>
      </c>
      <c r="F63" s="22">
        <v>10955</v>
      </c>
      <c r="G63" s="22">
        <v>2139</v>
      </c>
      <c r="H63">
        <v>2044.4459999999999</v>
      </c>
      <c r="I63">
        <v>1.6619999999999999</v>
      </c>
      <c r="J63" s="26">
        <f t="shared" si="2"/>
        <v>20</v>
      </c>
      <c r="K63" s="26">
        <f t="shared" si="1"/>
        <v>0</v>
      </c>
      <c r="L63" s="27">
        <f t="shared" si="9"/>
        <v>80</v>
      </c>
      <c r="M63">
        <f t="shared" si="10"/>
        <v>2.5</v>
      </c>
      <c r="N63">
        <f>ROUND((F63)/(VLOOKUP(C63,GDP!A$10:J$42,5,FALSE)*42)*1000,4)</f>
        <v>0.51449999999999996</v>
      </c>
      <c r="O63">
        <f>ROUND((H63)/(VLOOKUP(C63,GDP!A$10:J$42,9,FALSE)*42)*1000,4)</f>
        <v>8.9399999999999993E-2</v>
      </c>
      <c r="P63">
        <f t="shared" si="11"/>
        <v>0.30199999999999999</v>
      </c>
      <c r="Q63" s="26">
        <f>LOG(P63)</f>
        <v>-0.51999305704284937</v>
      </c>
      <c r="R63">
        <f>VLOOKUP(B63,Risk!A$1:D$156,4,FALSE)</f>
        <v>2.5</v>
      </c>
      <c r="S63">
        <f>VLOOKUP(B63,'Insurance penetration'!B$1:N$157,13,FALSE)</f>
        <v>1</v>
      </c>
      <c r="T63">
        <f t="shared" si="5"/>
        <v>1.5</v>
      </c>
      <c r="U63" t="s">
        <v>243</v>
      </c>
      <c r="V63" t="s">
        <v>227</v>
      </c>
    </row>
    <row r="64" spans="1:22" hidden="1" x14ac:dyDescent="0.25">
      <c r="A64">
        <v>2022</v>
      </c>
      <c r="B64" t="str">
        <f t="shared" si="8"/>
        <v>BulgariaFlood*</v>
      </c>
      <c r="C64" t="s">
        <v>9</v>
      </c>
      <c r="D64" t="s">
        <v>10</v>
      </c>
      <c r="E64" t="s">
        <v>176</v>
      </c>
      <c r="F64" s="22">
        <v>2819</v>
      </c>
      <c r="G64" s="22">
        <v>0</v>
      </c>
      <c r="H64">
        <v>1090.3869999999999</v>
      </c>
      <c r="I64">
        <v>0</v>
      </c>
      <c r="J64" s="26">
        <f t="shared" si="2"/>
        <v>0</v>
      </c>
      <c r="K64" s="26">
        <f t="shared" si="1"/>
        <v>0</v>
      </c>
      <c r="L64" s="27">
        <f t="shared" si="9"/>
        <v>100</v>
      </c>
      <c r="M64">
        <f t="shared" si="10"/>
        <v>3</v>
      </c>
      <c r="N64">
        <f>ROUND((F64)/(VLOOKUP(C64,GDP!A$10:J$42,5,FALSE)*42)*1000,4)</f>
        <v>0.9889</v>
      </c>
      <c r="O64">
        <f>ROUND((H64)/(VLOOKUP(C64,GDP!A$10:J$42,9,FALSE)*42)*1000,4)</f>
        <v>0.35510000000000003</v>
      </c>
      <c r="P64">
        <f t="shared" si="11"/>
        <v>0.67200000000000004</v>
      </c>
      <c r="Q64" s="48">
        <f>LOG(P64)</f>
        <v>-0.17263072694617473</v>
      </c>
      <c r="R64">
        <f>VLOOKUP(B64,Risk!A$1:D$156,4,FALSE)</f>
        <v>2.5</v>
      </c>
      <c r="S64">
        <f>VLOOKUP(B64,'Insurance penetration'!B$1:N$157,13,FALSE)</f>
        <v>3</v>
      </c>
      <c r="T64">
        <f t="shared" si="5"/>
        <v>2.5</v>
      </c>
      <c r="U64" t="s">
        <v>244</v>
      </c>
      <c r="V64" t="s">
        <v>238</v>
      </c>
    </row>
    <row r="65" spans="1:22" hidden="1" x14ac:dyDescent="0.25">
      <c r="A65">
        <v>2022</v>
      </c>
      <c r="B65" t="str">
        <f t="shared" si="8"/>
        <v>CroatiaFlood*</v>
      </c>
      <c r="C65" t="s">
        <v>11</v>
      </c>
      <c r="D65" t="s">
        <v>12</v>
      </c>
      <c r="E65" t="s">
        <v>176</v>
      </c>
      <c r="F65" s="22">
        <v>1843</v>
      </c>
      <c r="G65" s="22">
        <v>112</v>
      </c>
      <c r="H65">
        <v>99.412999999999997</v>
      </c>
      <c r="I65">
        <v>0</v>
      </c>
      <c r="J65" s="26">
        <f t="shared" si="2"/>
        <v>6</v>
      </c>
      <c r="K65" s="26">
        <f t="shared" si="1"/>
        <v>0</v>
      </c>
      <c r="L65" s="27">
        <f t="shared" si="9"/>
        <v>94</v>
      </c>
      <c r="M65">
        <f t="shared" si="10"/>
        <v>3</v>
      </c>
      <c r="N65">
        <f>ROUND((F65)/(VLOOKUP(C65,GDP!A$10:J$42,5,FALSE)*42)*1000,4)</f>
        <v>0.76570000000000005</v>
      </c>
      <c r="O65">
        <f>ROUND((H65)/(VLOOKUP(C65,GDP!A$10:J$42,9,FALSE)*42)*1000,4)</f>
        <v>3.9600000000000003E-2</v>
      </c>
      <c r="P65">
        <f t="shared" si="11"/>
        <v>0.4027</v>
      </c>
      <c r="Q65" s="48">
        <f>LOG(P65)</f>
        <v>-0.39501837039256843</v>
      </c>
      <c r="R65">
        <f>VLOOKUP(B65,Risk!A$1:D$156,4,FALSE)</f>
        <v>2.5</v>
      </c>
      <c r="S65">
        <f>VLOOKUP(B65,'Insurance penetration'!B$1:N$157,13,FALSE)</f>
        <v>4</v>
      </c>
      <c r="T65">
        <f t="shared" si="5"/>
        <v>3</v>
      </c>
      <c r="U65" t="s">
        <v>245</v>
      </c>
      <c r="V65" t="s">
        <v>289</v>
      </c>
    </row>
    <row r="66" spans="1:22" hidden="1" x14ac:dyDescent="0.25">
      <c r="A66">
        <v>2022</v>
      </c>
      <c r="B66" t="str">
        <f t="shared" ref="B66:B97" si="13">CONCATENATE(C66,E66)</f>
        <v>CyprusFlood*</v>
      </c>
      <c r="C66" t="s">
        <v>13</v>
      </c>
      <c r="D66" t="s">
        <v>14</v>
      </c>
      <c r="E66" t="s">
        <v>176</v>
      </c>
      <c r="F66" s="22">
        <v>0</v>
      </c>
      <c r="G66" s="22">
        <v>0</v>
      </c>
      <c r="H66">
        <v>0</v>
      </c>
      <c r="I66">
        <v>0</v>
      </c>
      <c r="J66" s="26">
        <f t="shared" ref="J66:J129" si="14">ROUND(IFERROR(100*((G66/F66)),0),0)</f>
        <v>0</v>
      </c>
      <c r="K66" s="26">
        <f t="shared" ref="K66:K129" si="15">ROUND(IFERROR(100*((I66/H66)),0),0)</f>
        <v>0</v>
      </c>
      <c r="L66" s="27">
        <f t="shared" ref="L66:L97" si="16">IF(K66=0,100-ROUND(J66,4), 100-ROUND((J66+K66)/2,4))</f>
        <v>100</v>
      </c>
      <c r="M66">
        <f t="shared" ref="M66:M97" si="17">IF(Q66&lt;-4,-9,IF(Q66&lt;-3.5,0,IF(Q66&lt;-2,1,IF(AND(Q66&lt;-1.5,L66&lt;75),1,IF(AND(Q66&lt;-1.5,L66&gt;=75),1.5,IF(AND(Q66&lt;-1,L66&lt;50),1,IF(AND(Q66&lt;-1,L66&lt;75),1.5,IF(AND(Q66&lt;-1,L66&lt;=100),2,IF(AND(Q66&lt;-0.5,L66&lt;25),1,IF(AND(Q66&lt;-0.5,L66&lt;50),1.5,IF(AND(Q66&lt;-0.5,L66&lt;75),2,IF(AND(Q66&lt;-0.5,L66&lt;=100),2.5,IF(AND(Q66&lt;0,L66&lt;25),1.5,IF(AND(Q66&lt;0,L66&lt;50),2,IF(AND(Q66&lt;0,L66&lt;75),2.5,IF(AND(Q66&lt;0,L66&lt;=100),3,IF(AND(Q66&lt;0.5,L66&lt;25),2,IF(AND(Q66&lt;0.5,L66&lt;50),2.5,IF(AND(Q66&lt;0.5,L66&lt;75),3,IF(AND(Q66&lt;0.5,L66&lt;=100),3.5,IF(AND(Q66&lt;1,L66&lt;25),2.5,IF(AND(Q66&lt;1,L66&lt;50),3,IF(AND(Q66&lt;1,L66&lt;75),3.5,IF(AND(Q66&lt;1,L66&lt;=100),4))))))))))))))))))))))))</f>
        <v>-9</v>
      </c>
      <c r="N66">
        <f>ROUND((F66)/(VLOOKUP(C66,GDP!A$10:J$42,5,FALSE)*42)*1000,4)</f>
        <v>0</v>
      </c>
      <c r="O66">
        <f>ROUND((H66)/(VLOOKUP(C66,GDP!A$10:J$42,9,FALSE)*42)*1000,4)</f>
        <v>0</v>
      </c>
      <c r="P66">
        <f t="shared" ref="P66:P97" si="18">IF(O66=0,ROUND(N66,4), ROUND((N66+O66)/2,4))</f>
        <v>0</v>
      </c>
      <c r="Q66" s="48">
        <v>-9</v>
      </c>
      <c r="R66">
        <f>VLOOKUP(B66,Risk!A$1:D$156,4,FALSE)</f>
        <v>1</v>
      </c>
      <c r="S66">
        <f>VLOOKUP(B66,'Insurance penetration'!B$1:N$157,13,FALSE)</f>
        <v>3</v>
      </c>
      <c r="T66">
        <f t="shared" si="5"/>
        <v>1</v>
      </c>
      <c r="U66" t="s">
        <v>239</v>
      </c>
      <c r="V66" t="s">
        <v>246</v>
      </c>
    </row>
    <row r="67" spans="1:22" hidden="1" x14ac:dyDescent="0.25">
      <c r="A67">
        <v>2022</v>
      </c>
      <c r="B67" t="str">
        <f t="shared" si="13"/>
        <v>Czech RepublicFlood*</v>
      </c>
      <c r="C67" t="s">
        <v>15</v>
      </c>
      <c r="D67" t="s">
        <v>16</v>
      </c>
      <c r="E67" t="s">
        <v>176</v>
      </c>
      <c r="F67" s="22">
        <v>8813</v>
      </c>
      <c r="G67" s="22">
        <v>3629.7869999999998</v>
      </c>
      <c r="H67">
        <v>8598.0679999999993</v>
      </c>
      <c r="I67">
        <v>2896.3319999999999</v>
      </c>
      <c r="J67" s="26">
        <f t="shared" si="14"/>
        <v>41</v>
      </c>
      <c r="K67" s="26">
        <f t="shared" si="15"/>
        <v>34</v>
      </c>
      <c r="L67" s="27">
        <f t="shared" si="16"/>
        <v>62.5</v>
      </c>
      <c r="M67">
        <f t="shared" si="17"/>
        <v>2.5</v>
      </c>
      <c r="N67">
        <f>ROUND((F67)/(VLOOKUP(C67,GDP!A$10:J$42,5,FALSE)*42)*1000,4)</f>
        <v>0.879</v>
      </c>
      <c r="O67">
        <f>ROUND((H67)/(VLOOKUP(C67,GDP!A$10:J$42,9,FALSE)*42)*1000,4)</f>
        <v>0.79769999999999996</v>
      </c>
      <c r="P67">
        <f t="shared" si="18"/>
        <v>0.83840000000000003</v>
      </c>
      <c r="Q67" s="48">
        <f t="shared" ref="Q67:Q91" si="19">LOG(P67)</f>
        <v>-7.6548730360348552E-2</v>
      </c>
      <c r="R67">
        <f>VLOOKUP(B67,Risk!A$1:D$156,4,FALSE)</f>
        <v>3.3</v>
      </c>
      <c r="S67">
        <f>VLOOKUP(B67,'Insurance penetration'!B$1:N$157,13,FALSE)</f>
        <v>1</v>
      </c>
      <c r="T67">
        <f t="shared" ref="T67:T130" si="20">IF(R67&lt;0.5,0,IF(R67&lt;1,1,IF(AND(R67&lt;1.5,S67&lt;1.5),1,IF(AND(R67&lt;1.5,S67&lt;2.5),1,IF(AND(R67&lt;1.5,S67&lt;3.5),1,IF(AND(R67&lt;1.5,S67&lt;4.5),1.5,IF(AND(R67&lt;2,S67&lt;1.5),1,IF(AND(R67&lt;2,S67&lt;2.5),1,IF(AND(R67&lt;2,S67&lt;3.5),1.5,IF(AND(R67&lt;2,S67&lt;4.5),2,IF(AND(R67&lt;2.5,S67&lt;1.5),1,IF(AND(R67&lt;2.5,S67&lt;2.5),1.5,IF(AND(R67&lt;2.5,S67&lt;3.5),2,IF(AND(R67&lt;2.5,S67&lt;4.5),2.5,IF(AND(R67&lt;3,S67&lt;1.5),1.5,IF(AND(R67&lt;3,S67&lt;2.5),2,IF(AND(R67&lt;3,S67&lt;3.5),2.5,IF(AND(R67&lt;3,S67&lt;4.5),3,IF(AND(R67&lt;3.5,S67&lt;1.5),2,IF(AND(R67&lt;3.5,S67&lt;2.5),2.5,IF(AND(R67&lt;3.5,S67&lt;3.5),3,IF(AND(R67&lt;3.5,S67&lt;4.5),3.5,IF(AND(R67&lt;4,S67&lt;1.5),2.5,IF(AND(R67&lt;4,S67&lt;2.5),3,IF(AND(R67&lt;4,S67&lt;3.5),3.5,IF(AND(R67&lt;4,S67&lt;4.5),4))))))))))))))))))))))))))</f>
        <v>2</v>
      </c>
      <c r="U67" t="s">
        <v>248</v>
      </c>
      <c r="V67" t="s">
        <v>247</v>
      </c>
    </row>
    <row r="68" spans="1:22" hidden="1" x14ac:dyDescent="0.25">
      <c r="A68">
        <v>2022</v>
      </c>
      <c r="B68" t="str">
        <f t="shared" si="13"/>
        <v>DenmarkFlood*</v>
      </c>
      <c r="C68" t="s">
        <v>17</v>
      </c>
      <c r="D68" t="s">
        <v>18</v>
      </c>
      <c r="E68" t="s">
        <v>176</v>
      </c>
      <c r="F68" s="22">
        <v>1223</v>
      </c>
      <c r="G68" s="22">
        <v>877</v>
      </c>
      <c r="H68">
        <v>0</v>
      </c>
      <c r="I68">
        <v>0</v>
      </c>
      <c r="J68" s="26">
        <f t="shared" si="14"/>
        <v>72</v>
      </c>
      <c r="K68" s="26">
        <f t="shared" si="15"/>
        <v>0</v>
      </c>
      <c r="L68" s="27">
        <f t="shared" si="16"/>
        <v>28</v>
      </c>
      <c r="M68">
        <f t="shared" si="17"/>
        <v>1</v>
      </c>
      <c r="N68">
        <f>ROUND((F68)/(VLOOKUP(C68,GDP!A$10:J$42,5,FALSE)*42)*1000,4)</f>
        <v>8.6999999999999994E-2</v>
      </c>
      <c r="O68">
        <f>ROUND((H68)/(VLOOKUP(C68,GDP!A$10:J$42,9,FALSE)*42)*1000,4)</f>
        <v>0</v>
      </c>
      <c r="P68">
        <f t="shared" si="18"/>
        <v>8.6999999999999994E-2</v>
      </c>
      <c r="Q68" s="48">
        <f t="shared" si="19"/>
        <v>-1.0604807473813815</v>
      </c>
      <c r="R68">
        <f>VLOOKUP(B68,Risk!A$1:D$156,4,FALSE)</f>
        <v>1.2</v>
      </c>
      <c r="S68">
        <f>VLOOKUP(B68,'Insurance penetration'!B$1:N$157,13,FALSE)</f>
        <v>1</v>
      </c>
      <c r="T68">
        <f t="shared" si="20"/>
        <v>1</v>
      </c>
      <c r="U68" t="s">
        <v>210</v>
      </c>
      <c r="V68" t="s">
        <v>249</v>
      </c>
    </row>
    <row r="69" spans="1:22" hidden="1" x14ac:dyDescent="0.25">
      <c r="A69">
        <v>2022</v>
      </c>
      <c r="B69" t="str">
        <f t="shared" si="13"/>
        <v>EstoniaFlood*</v>
      </c>
      <c r="C69" t="s">
        <v>19</v>
      </c>
      <c r="D69" t="s">
        <v>20</v>
      </c>
      <c r="E69" t="s">
        <v>176</v>
      </c>
      <c r="F69" s="22">
        <v>1</v>
      </c>
      <c r="G69" s="22">
        <v>0</v>
      </c>
      <c r="H69">
        <v>0</v>
      </c>
      <c r="I69">
        <v>0</v>
      </c>
      <c r="J69" s="26">
        <f t="shared" si="14"/>
        <v>0</v>
      </c>
      <c r="K69" s="26">
        <f t="shared" si="15"/>
        <v>0</v>
      </c>
      <c r="L69" s="27">
        <f t="shared" si="16"/>
        <v>100</v>
      </c>
      <c r="M69">
        <f t="shared" si="17"/>
        <v>1</v>
      </c>
      <c r="N69">
        <f>ROUND((F69)/(VLOOKUP(C69,GDP!A$10:J$42,5,FALSE)*42)*1000,4)</f>
        <v>8.0000000000000004E-4</v>
      </c>
      <c r="O69">
        <f>ROUND((H69)/(VLOOKUP(C69,GDP!A$10:J$42,9,FALSE)*42)*1000,4)</f>
        <v>0</v>
      </c>
      <c r="P69">
        <f t="shared" si="18"/>
        <v>8.0000000000000004E-4</v>
      </c>
      <c r="Q69" s="48">
        <f t="shared" si="19"/>
        <v>-3.0969100130080562</v>
      </c>
      <c r="R69">
        <f>VLOOKUP(B69,Risk!A$1:D$156,4,FALSE)</f>
        <v>1</v>
      </c>
      <c r="S69">
        <f>VLOOKUP(B69,'Insurance penetration'!B$1:N$157,13,FALSE)</f>
        <v>3</v>
      </c>
      <c r="T69">
        <f t="shared" si="20"/>
        <v>1</v>
      </c>
      <c r="U69" t="s">
        <v>251</v>
      </c>
      <c r="V69" t="s">
        <v>250</v>
      </c>
    </row>
    <row r="70" spans="1:22" hidden="1" x14ac:dyDescent="0.25">
      <c r="A70">
        <v>2022</v>
      </c>
      <c r="B70" t="str">
        <f t="shared" si="13"/>
        <v>FinlandFlood*</v>
      </c>
      <c r="C70" t="s">
        <v>21</v>
      </c>
      <c r="D70" t="s">
        <v>22</v>
      </c>
      <c r="E70" t="s">
        <v>176</v>
      </c>
      <c r="F70" s="22">
        <v>397</v>
      </c>
      <c r="G70" s="22">
        <v>18.2</v>
      </c>
      <c r="H70">
        <v>0</v>
      </c>
      <c r="I70">
        <v>0</v>
      </c>
      <c r="J70" s="26">
        <f t="shared" si="14"/>
        <v>5</v>
      </c>
      <c r="K70" s="26">
        <f t="shared" si="15"/>
        <v>0</v>
      </c>
      <c r="L70" s="27">
        <f t="shared" si="16"/>
        <v>95</v>
      </c>
      <c r="M70">
        <f t="shared" si="17"/>
        <v>2</v>
      </c>
      <c r="N70">
        <f>ROUND((F70)/(VLOOKUP(C70,GDP!A$10:J$42,5,FALSE)*42)*1000,4)</f>
        <v>3.7400000000000003E-2</v>
      </c>
      <c r="O70">
        <f>ROUND((H70)/(VLOOKUP(C70,GDP!A$10:J$42,9,FALSE)*42)*1000,4)</f>
        <v>0</v>
      </c>
      <c r="P70">
        <f t="shared" si="18"/>
        <v>3.7400000000000003E-2</v>
      </c>
      <c r="Q70" s="48">
        <f t="shared" si="19"/>
        <v>-1.4271283977995197</v>
      </c>
      <c r="R70">
        <f>VLOOKUP(B70,Risk!A$1:D$156,4,FALSE)</f>
        <v>1.3</v>
      </c>
      <c r="S70">
        <f>VLOOKUP(B70,'Insurance penetration'!B$1:N$157,13,FALSE)</f>
        <v>2</v>
      </c>
      <c r="T70">
        <f t="shared" si="20"/>
        <v>1</v>
      </c>
      <c r="U70" t="s">
        <v>253</v>
      </c>
      <c r="V70" t="s">
        <v>252</v>
      </c>
    </row>
    <row r="71" spans="1:22" hidden="1" x14ac:dyDescent="0.25">
      <c r="A71">
        <v>2022</v>
      </c>
      <c r="B71" t="str">
        <f t="shared" si="13"/>
        <v>FranceFlood*</v>
      </c>
      <c r="C71" t="s">
        <v>23</v>
      </c>
      <c r="D71" t="s">
        <v>24</v>
      </c>
      <c r="E71" t="s">
        <v>176</v>
      </c>
      <c r="F71" s="22">
        <v>45690</v>
      </c>
      <c r="G71" s="22">
        <v>12740</v>
      </c>
      <c r="H71">
        <v>16736.017</v>
      </c>
      <c r="I71">
        <v>7621.9939999999997</v>
      </c>
      <c r="J71" s="26">
        <f t="shared" si="14"/>
        <v>28</v>
      </c>
      <c r="K71" s="26">
        <f t="shared" si="15"/>
        <v>46</v>
      </c>
      <c r="L71" s="27">
        <f t="shared" si="16"/>
        <v>63</v>
      </c>
      <c r="M71">
        <f t="shared" si="17"/>
        <v>2</v>
      </c>
      <c r="N71">
        <f>ROUND((F71)/(VLOOKUP(C71,GDP!A$10:J$42,5,FALSE)*42)*1000,4)</f>
        <v>0.438</v>
      </c>
      <c r="O71">
        <f>ROUND((H71)/(VLOOKUP(C71,GDP!A$10:J$42,9,FALSE)*42)*1000,4)</f>
        <v>0.14510000000000001</v>
      </c>
      <c r="P71">
        <f t="shared" si="18"/>
        <v>0.29160000000000003</v>
      </c>
      <c r="Q71" s="48">
        <f t="shared" si="19"/>
        <v>-0.53521248035406299</v>
      </c>
      <c r="R71">
        <f>VLOOKUP(B71,Risk!A$1:D$156,4,FALSE)</f>
        <v>2.6</v>
      </c>
      <c r="S71">
        <f>VLOOKUP(B71,'Insurance penetration'!B$1:N$157,13,FALSE)</f>
        <v>1</v>
      </c>
      <c r="T71">
        <f t="shared" si="20"/>
        <v>1.5</v>
      </c>
      <c r="U71" t="s">
        <v>255</v>
      </c>
      <c r="V71" t="s">
        <v>254</v>
      </c>
    </row>
    <row r="72" spans="1:22" hidden="1" x14ac:dyDescent="0.25">
      <c r="A72">
        <v>2022</v>
      </c>
      <c r="B72" t="str">
        <f t="shared" si="13"/>
        <v>GermanyFlood*</v>
      </c>
      <c r="C72" t="s">
        <v>25</v>
      </c>
      <c r="D72" t="s">
        <v>26</v>
      </c>
      <c r="E72" t="s">
        <v>176</v>
      </c>
      <c r="F72" s="22">
        <v>72540</v>
      </c>
      <c r="G72" s="22">
        <v>18460</v>
      </c>
      <c r="H72">
        <v>78389.665999999997</v>
      </c>
      <c r="I72">
        <v>16030.468999999999</v>
      </c>
      <c r="J72" s="26">
        <f t="shared" si="14"/>
        <v>25</v>
      </c>
      <c r="K72" s="26">
        <f t="shared" si="15"/>
        <v>20</v>
      </c>
      <c r="L72" s="27">
        <f t="shared" si="16"/>
        <v>77.5</v>
      </c>
      <c r="M72">
        <f t="shared" si="17"/>
        <v>3</v>
      </c>
      <c r="N72">
        <f>ROUND((F72)/(VLOOKUP(C72,GDP!A$10:J$42,5,FALSE)*42)*1000,4)</f>
        <v>0.48370000000000002</v>
      </c>
      <c r="O72">
        <f>ROUND((H72)/(VLOOKUP(C72,GDP!A$10:J$42,9,FALSE)*42)*1000,4)</f>
        <v>0.46489999999999998</v>
      </c>
      <c r="P72">
        <f t="shared" si="18"/>
        <v>0.4743</v>
      </c>
      <c r="Q72" s="48">
        <f t="shared" si="19"/>
        <v>-0.32394687534812849</v>
      </c>
      <c r="R72">
        <f>VLOOKUP(B72,Risk!A$1:D$156,4,FALSE)</f>
        <v>3</v>
      </c>
      <c r="S72">
        <f>VLOOKUP(B72,'Insurance penetration'!B$1:N$157,13,FALSE)</f>
        <v>3</v>
      </c>
      <c r="T72">
        <f t="shared" si="20"/>
        <v>3</v>
      </c>
      <c r="U72" t="s">
        <v>207</v>
      </c>
      <c r="V72" t="s">
        <v>307</v>
      </c>
    </row>
    <row r="73" spans="1:22" hidden="1" x14ac:dyDescent="0.25">
      <c r="A73">
        <v>2022</v>
      </c>
      <c r="B73" t="str">
        <f t="shared" si="13"/>
        <v>GreeceFlood*</v>
      </c>
      <c r="C73" t="s">
        <v>27</v>
      </c>
      <c r="D73" t="s">
        <v>28</v>
      </c>
      <c r="E73" t="s">
        <v>176</v>
      </c>
      <c r="F73" s="22">
        <v>2278</v>
      </c>
      <c r="G73" s="22">
        <v>71</v>
      </c>
      <c r="H73">
        <v>2056.2930000000001</v>
      </c>
      <c r="I73">
        <v>0</v>
      </c>
      <c r="J73" s="26">
        <f t="shared" si="14"/>
        <v>3</v>
      </c>
      <c r="K73" s="26">
        <f t="shared" si="15"/>
        <v>0</v>
      </c>
      <c r="L73" s="27">
        <f t="shared" si="16"/>
        <v>97</v>
      </c>
      <c r="M73">
        <f t="shared" si="17"/>
        <v>2.5</v>
      </c>
      <c r="N73">
        <f>ROUND((F73)/(VLOOKUP(C73,GDP!A$10:J$42,5,FALSE)*42)*1000,4)</f>
        <v>0.29670000000000002</v>
      </c>
      <c r="O73">
        <f>ROUND((H73)/(VLOOKUP(C73,GDP!A$10:J$42,9,FALSE)*42)*1000,4)</f>
        <v>0.24840000000000001</v>
      </c>
      <c r="P73">
        <f t="shared" si="18"/>
        <v>0.27260000000000001</v>
      </c>
      <c r="Q73" s="48">
        <f t="shared" si="19"/>
        <v>-0.56447414850134525</v>
      </c>
      <c r="R73">
        <f>VLOOKUP(B73,Risk!A$1:D$156,4,FALSE)</f>
        <v>1.3</v>
      </c>
      <c r="S73">
        <f>VLOOKUP(B73,'Insurance penetration'!B$1:N$157,13,FALSE)</f>
        <v>4</v>
      </c>
      <c r="T73">
        <f t="shared" si="20"/>
        <v>1.5</v>
      </c>
      <c r="U73" t="s">
        <v>257</v>
      </c>
      <c r="V73" t="s">
        <v>256</v>
      </c>
    </row>
    <row r="74" spans="1:22" hidden="1" x14ac:dyDescent="0.25">
      <c r="A74">
        <v>2022</v>
      </c>
      <c r="B74" t="str">
        <f t="shared" si="13"/>
        <v>HungaryFlood*</v>
      </c>
      <c r="C74" t="s">
        <v>29</v>
      </c>
      <c r="D74" t="s">
        <v>30</v>
      </c>
      <c r="E74" t="s">
        <v>176</v>
      </c>
      <c r="F74" s="22">
        <v>1605</v>
      </c>
      <c r="G74" s="22">
        <v>9</v>
      </c>
      <c r="H74">
        <v>1246.924</v>
      </c>
      <c r="I74">
        <v>17.893999999999998</v>
      </c>
      <c r="J74" s="26">
        <f t="shared" si="14"/>
        <v>1</v>
      </c>
      <c r="K74" s="26">
        <f t="shared" si="15"/>
        <v>1</v>
      </c>
      <c r="L74" s="27">
        <f t="shared" si="16"/>
        <v>99</v>
      </c>
      <c r="M74">
        <f t="shared" si="17"/>
        <v>2.5</v>
      </c>
      <c r="N74">
        <f>ROUND((F74)/(VLOOKUP(C74,GDP!A$10:J$42,5,FALSE)*42)*1000,4)</f>
        <v>0.24890000000000001</v>
      </c>
      <c r="O74">
        <f>ROUND((H74)/(VLOOKUP(C74,GDP!A$10:J$42,9,FALSE)*42)*1000,4)</f>
        <v>0.18229999999999999</v>
      </c>
      <c r="P74">
        <f t="shared" si="18"/>
        <v>0.21560000000000001</v>
      </c>
      <c r="Q74" s="48">
        <f t="shared" si="19"/>
        <v>-0.66635124348529884</v>
      </c>
      <c r="R74">
        <f>VLOOKUP(B74,Risk!A$1:D$156,4,FALSE)</f>
        <v>2.6</v>
      </c>
      <c r="S74">
        <f>VLOOKUP(B74,'Insurance penetration'!B$1:N$157,13,FALSE)</f>
        <v>2</v>
      </c>
      <c r="T74">
        <f t="shared" si="20"/>
        <v>2</v>
      </c>
      <c r="U74" t="s">
        <v>259</v>
      </c>
      <c r="V74" t="s">
        <v>258</v>
      </c>
    </row>
    <row r="75" spans="1:22" hidden="1" x14ac:dyDescent="0.25">
      <c r="A75">
        <v>2022</v>
      </c>
      <c r="B75" t="str">
        <f t="shared" si="13"/>
        <v>IcelandFlood*</v>
      </c>
      <c r="C75" t="s">
        <v>31</v>
      </c>
      <c r="D75" t="s">
        <v>32</v>
      </c>
      <c r="E75" t="s">
        <v>176</v>
      </c>
      <c r="F75" s="22">
        <v>22</v>
      </c>
      <c r="G75" s="22">
        <v>21.56</v>
      </c>
      <c r="H75">
        <v>0</v>
      </c>
      <c r="I75">
        <v>0</v>
      </c>
      <c r="J75" s="26">
        <f t="shared" si="14"/>
        <v>98</v>
      </c>
      <c r="K75" s="26">
        <f t="shared" si="15"/>
        <v>0</v>
      </c>
      <c r="L75" s="27">
        <f t="shared" si="16"/>
        <v>2</v>
      </c>
      <c r="M75">
        <f t="shared" si="17"/>
        <v>1</v>
      </c>
      <c r="N75">
        <f>ROUND((F75)/(VLOOKUP(C75,GDP!A$10:J$42,5,FALSE)*42)*1000,4)</f>
        <v>2.4299999999999999E-2</v>
      </c>
      <c r="O75">
        <f>ROUND((H75)/(VLOOKUP(C75,GDP!A$10:J$42,9,FALSE)*42)*1000,4)</f>
        <v>0</v>
      </c>
      <c r="P75">
        <f t="shared" si="18"/>
        <v>2.4299999999999999E-2</v>
      </c>
      <c r="Q75" s="48">
        <f t="shared" si="19"/>
        <v>-1.6143937264016879</v>
      </c>
      <c r="R75">
        <f>VLOOKUP(B75,Risk!A$1:D$156,4,FALSE)</f>
        <v>1</v>
      </c>
      <c r="S75">
        <f>VLOOKUP(B75,'Insurance penetration'!B$1:N$157,13,FALSE)</f>
        <v>1</v>
      </c>
      <c r="T75">
        <f t="shared" si="20"/>
        <v>1</v>
      </c>
      <c r="U75" t="s">
        <v>204</v>
      </c>
      <c r="V75" t="s">
        <v>292</v>
      </c>
    </row>
    <row r="76" spans="1:22" hidden="1" x14ac:dyDescent="0.25">
      <c r="A76">
        <v>2022</v>
      </c>
      <c r="B76" t="str">
        <f t="shared" si="13"/>
        <v>IrelandFlood*</v>
      </c>
      <c r="C76" t="s">
        <v>33</v>
      </c>
      <c r="D76" t="s">
        <v>34</v>
      </c>
      <c r="E76" t="s">
        <v>176</v>
      </c>
      <c r="F76" s="22">
        <v>1503</v>
      </c>
      <c r="G76" s="22">
        <v>176</v>
      </c>
      <c r="H76">
        <v>462.78500000000003</v>
      </c>
      <c r="I76">
        <v>198.76499999999999</v>
      </c>
      <c r="J76" s="26">
        <f t="shared" si="14"/>
        <v>12</v>
      </c>
      <c r="K76" s="26">
        <f t="shared" si="15"/>
        <v>43</v>
      </c>
      <c r="L76" s="27">
        <f t="shared" si="16"/>
        <v>72.5</v>
      </c>
      <c r="M76">
        <f t="shared" si="17"/>
        <v>1.5</v>
      </c>
      <c r="N76">
        <f>ROUND((F76)/(VLOOKUP(C76,GDP!A$10:J$42,5,FALSE)*42)*1000,4)</f>
        <v>8.4900000000000003E-2</v>
      </c>
      <c r="O76">
        <f>ROUND((H76)/(VLOOKUP(C76,GDP!A$10:J$42,9,FALSE)*42)*1000,4)</f>
        <v>2.4799999999999999E-2</v>
      </c>
      <c r="P76">
        <f t="shared" si="18"/>
        <v>5.4899999999999997E-2</v>
      </c>
      <c r="Q76" s="48">
        <f t="shared" si="19"/>
        <v>-1.2604276555499081</v>
      </c>
      <c r="R76">
        <f>VLOOKUP(B76,Risk!A$1:D$156,4,FALSE)</f>
        <v>2.2000000000000002</v>
      </c>
      <c r="S76">
        <f>VLOOKUP(B76,'Insurance penetration'!B$1:N$157,13,FALSE)</f>
        <v>1</v>
      </c>
      <c r="T76">
        <f t="shared" si="20"/>
        <v>1</v>
      </c>
      <c r="U76" t="s">
        <v>261</v>
      </c>
      <c r="V76" t="s">
        <v>260</v>
      </c>
    </row>
    <row r="77" spans="1:22" hidden="1" x14ac:dyDescent="0.25">
      <c r="A77">
        <v>2022</v>
      </c>
      <c r="B77" t="str">
        <f t="shared" si="13"/>
        <v>ItalyFlood*</v>
      </c>
      <c r="C77" t="s">
        <v>35</v>
      </c>
      <c r="D77" t="s">
        <v>36</v>
      </c>
      <c r="E77" t="s">
        <v>176</v>
      </c>
      <c r="F77" s="22">
        <v>55035</v>
      </c>
      <c r="G77" s="22">
        <v>1652</v>
      </c>
      <c r="H77">
        <v>37188.858</v>
      </c>
      <c r="I77">
        <v>756.95</v>
      </c>
      <c r="J77" s="26">
        <f t="shared" si="14"/>
        <v>3</v>
      </c>
      <c r="K77" s="26">
        <f t="shared" si="15"/>
        <v>2</v>
      </c>
      <c r="L77" s="27">
        <f t="shared" si="16"/>
        <v>97.5</v>
      </c>
      <c r="M77">
        <f t="shared" si="17"/>
        <v>3</v>
      </c>
      <c r="N77">
        <f>ROUND((F77)/(VLOOKUP(C77,GDP!A$10:J$42,5,FALSE)*42)*1000,4)</f>
        <v>0.73799999999999999</v>
      </c>
      <c r="O77">
        <f>ROUND((H77)/(VLOOKUP(C77,GDP!A$10:J$42,9,FALSE)*42)*1000,4)</f>
        <v>0.44819999999999999</v>
      </c>
      <c r="P77">
        <f t="shared" si="18"/>
        <v>0.59309999999999996</v>
      </c>
      <c r="Q77" s="48">
        <f t="shared" si="19"/>
        <v>-0.22687207596666528</v>
      </c>
      <c r="R77">
        <f>VLOOKUP(B77,Risk!A$1:D$156,4,FALSE)</f>
        <v>2.2999999999999998</v>
      </c>
      <c r="S77">
        <f>VLOOKUP(B77,'Insurance penetration'!B$1:N$157,13,FALSE)</f>
        <v>4</v>
      </c>
      <c r="T77">
        <f t="shared" si="20"/>
        <v>2.5</v>
      </c>
      <c r="U77" t="s">
        <v>220</v>
      </c>
      <c r="V77" t="s">
        <v>262</v>
      </c>
    </row>
    <row r="78" spans="1:22" hidden="1" x14ac:dyDescent="0.25">
      <c r="A78">
        <v>2022</v>
      </c>
      <c r="B78" t="str">
        <f t="shared" si="13"/>
        <v>LatviaFlood*</v>
      </c>
      <c r="C78" t="s">
        <v>37</v>
      </c>
      <c r="D78" t="s">
        <v>38</v>
      </c>
      <c r="E78" t="s">
        <v>176</v>
      </c>
      <c r="F78" s="22">
        <v>436</v>
      </c>
      <c r="G78" s="22">
        <v>0</v>
      </c>
      <c r="H78">
        <v>0</v>
      </c>
      <c r="I78">
        <v>0</v>
      </c>
      <c r="J78" s="26">
        <f t="shared" si="14"/>
        <v>0</v>
      </c>
      <c r="K78" s="26">
        <f t="shared" si="15"/>
        <v>0</v>
      </c>
      <c r="L78" s="27">
        <f t="shared" si="16"/>
        <v>100</v>
      </c>
      <c r="M78">
        <f t="shared" si="17"/>
        <v>2.5</v>
      </c>
      <c r="N78">
        <f>ROUND((F78)/(VLOOKUP(C78,GDP!A$10:J$42,5,FALSE)*42)*1000,4)</f>
        <v>0.31530000000000002</v>
      </c>
      <c r="O78">
        <f>ROUND((H78)/(VLOOKUP(C78,GDP!A$10:J$42,9,FALSE)*42)*1000,4)</f>
        <v>0</v>
      </c>
      <c r="P78">
        <f t="shared" si="18"/>
        <v>0.31530000000000002</v>
      </c>
      <c r="Q78" s="48">
        <f t="shared" si="19"/>
        <v>-0.50127602925209536</v>
      </c>
      <c r="R78">
        <f>VLOOKUP(B78,Risk!A$1:D$156,4,FALSE)</f>
        <v>2.2999999999999998</v>
      </c>
      <c r="S78">
        <f>VLOOKUP(B78,'Insurance penetration'!B$1:N$157,13,FALSE)</f>
        <v>3</v>
      </c>
      <c r="T78">
        <f t="shared" si="20"/>
        <v>2</v>
      </c>
      <c r="U78" t="s">
        <v>264</v>
      </c>
      <c r="V78" t="s">
        <v>263</v>
      </c>
    </row>
    <row r="79" spans="1:22" hidden="1" x14ac:dyDescent="0.25">
      <c r="A79">
        <v>2022</v>
      </c>
      <c r="B79" t="str">
        <f t="shared" si="13"/>
        <v>LiechtensteinFlood*</v>
      </c>
      <c r="C79" t="s">
        <v>39</v>
      </c>
      <c r="D79" t="s">
        <v>40</v>
      </c>
      <c r="E79" t="s">
        <v>176</v>
      </c>
      <c r="F79" s="22">
        <v>1</v>
      </c>
      <c r="G79" s="22">
        <v>0</v>
      </c>
      <c r="H79">
        <v>0</v>
      </c>
      <c r="I79">
        <v>0</v>
      </c>
      <c r="J79" s="26">
        <f t="shared" si="14"/>
        <v>0</v>
      </c>
      <c r="K79" s="26">
        <f t="shared" si="15"/>
        <v>0</v>
      </c>
      <c r="L79" s="27">
        <f t="shared" si="16"/>
        <v>100</v>
      </c>
      <c r="M79">
        <f t="shared" si="17"/>
        <v>1</v>
      </c>
      <c r="N79">
        <f>ROUND((F79)/(VLOOKUP(C79,GDP!A$10:J$42,5,FALSE)*42)*1000,4)</f>
        <v>4.4000000000000003E-3</v>
      </c>
      <c r="O79">
        <f>ROUND((H79)/(VLOOKUP(C79,GDP!A$10:J$42,9,FALSE)*42)*1000,4)</f>
        <v>0</v>
      </c>
      <c r="P79">
        <f t="shared" si="18"/>
        <v>4.4000000000000003E-3</v>
      </c>
      <c r="Q79" s="48">
        <f t="shared" si="19"/>
        <v>-2.3565473235138126</v>
      </c>
      <c r="R79">
        <f>VLOOKUP(B79,Risk!A$1:D$156,4,FALSE)</f>
        <v>1.6</v>
      </c>
      <c r="S79">
        <f>VLOOKUP(B79,'Insurance penetration'!B$1:N$157,13,FALSE)</f>
        <v>1</v>
      </c>
      <c r="T79">
        <f t="shared" si="20"/>
        <v>1</v>
      </c>
      <c r="U79" t="s">
        <v>226</v>
      </c>
      <c r="V79" t="s">
        <v>265</v>
      </c>
    </row>
    <row r="80" spans="1:22" hidden="1" x14ac:dyDescent="0.25">
      <c r="A80">
        <v>2022</v>
      </c>
      <c r="B80" t="str">
        <f t="shared" si="13"/>
        <v>LithuaniaFlood*</v>
      </c>
      <c r="C80" t="s">
        <v>41</v>
      </c>
      <c r="D80" t="s">
        <v>42</v>
      </c>
      <c r="E80" t="s">
        <v>176</v>
      </c>
      <c r="F80" s="22">
        <v>460</v>
      </c>
      <c r="G80" s="22">
        <v>0</v>
      </c>
      <c r="H80">
        <v>0</v>
      </c>
      <c r="I80">
        <v>0</v>
      </c>
      <c r="J80" s="26">
        <f t="shared" si="14"/>
        <v>0</v>
      </c>
      <c r="K80" s="26">
        <f t="shared" si="15"/>
        <v>0</v>
      </c>
      <c r="L80" s="27">
        <f t="shared" si="16"/>
        <v>100</v>
      </c>
      <c r="M80">
        <f t="shared" si="17"/>
        <v>2.5</v>
      </c>
      <c r="N80">
        <f>ROUND((F80)/(VLOOKUP(C80,GDP!A$10:J$42,5,FALSE)*42)*1000,4)</f>
        <v>0.1978</v>
      </c>
      <c r="O80">
        <f>ROUND((H80)/(VLOOKUP(C80,GDP!A$10:J$42,9,FALSE)*42)*1000,4)</f>
        <v>0</v>
      </c>
      <c r="P80">
        <f t="shared" si="18"/>
        <v>0.1978</v>
      </c>
      <c r="Q80" s="48">
        <f t="shared" si="19"/>
        <v>-0.70377371273883937</v>
      </c>
      <c r="R80">
        <f>VLOOKUP(B80,Risk!A$1:D$156,4,FALSE)</f>
        <v>1.8</v>
      </c>
      <c r="S80">
        <f>VLOOKUP(B80,'Insurance penetration'!B$1:N$157,13,FALSE)</f>
        <v>3</v>
      </c>
      <c r="T80">
        <f t="shared" si="20"/>
        <v>1.5</v>
      </c>
      <c r="U80" t="s">
        <v>266</v>
      </c>
      <c r="V80" t="s">
        <v>267</v>
      </c>
    </row>
    <row r="81" spans="1:22" hidden="1" x14ac:dyDescent="0.25">
      <c r="A81">
        <v>2022</v>
      </c>
      <c r="B81" t="str">
        <f t="shared" si="13"/>
        <v>LuxembourgFlood*</v>
      </c>
      <c r="C81" t="s">
        <v>43</v>
      </c>
      <c r="D81" t="s">
        <v>44</v>
      </c>
      <c r="E81" t="s">
        <v>176</v>
      </c>
      <c r="F81" s="22">
        <v>244</v>
      </c>
      <c r="G81" s="22">
        <v>120</v>
      </c>
      <c r="H81">
        <v>18.757999999999999</v>
      </c>
      <c r="I81">
        <v>0</v>
      </c>
      <c r="J81" s="26">
        <f t="shared" si="14"/>
        <v>49</v>
      </c>
      <c r="K81" s="26">
        <f t="shared" si="15"/>
        <v>0</v>
      </c>
      <c r="L81" s="27">
        <f t="shared" si="16"/>
        <v>51</v>
      </c>
      <c r="M81">
        <f t="shared" si="17"/>
        <v>1.5</v>
      </c>
      <c r="N81">
        <f>ROUND((F81)/(VLOOKUP(C81,GDP!A$10:J$42,5,FALSE)*42)*1000,4)</f>
        <v>7.9200000000000007E-2</v>
      </c>
      <c r="O81">
        <f>ROUND((H81)/(VLOOKUP(C81,GDP!A$10:J$42,9,FALSE)*42)*1000,4)</f>
        <v>5.7999999999999996E-3</v>
      </c>
      <c r="P81">
        <f t="shared" si="18"/>
        <v>4.2500000000000003E-2</v>
      </c>
      <c r="Q81" s="48">
        <f t="shared" si="19"/>
        <v>-1.3716110699496884</v>
      </c>
      <c r="R81">
        <f>VLOOKUP(B81,Risk!A$1:D$156,4,FALSE)</f>
        <v>2.2000000000000002</v>
      </c>
      <c r="S81">
        <f>VLOOKUP(B81,'Insurance penetration'!B$1:N$157,13,FALSE)</f>
        <v>1</v>
      </c>
      <c r="T81">
        <f t="shared" si="20"/>
        <v>1</v>
      </c>
      <c r="U81" t="s">
        <v>269</v>
      </c>
      <c r="V81" t="s">
        <v>268</v>
      </c>
    </row>
    <row r="82" spans="1:22" hidden="1" x14ac:dyDescent="0.25">
      <c r="A82">
        <v>2022</v>
      </c>
      <c r="B82" t="str">
        <f t="shared" si="13"/>
        <v>MaltaFlood*</v>
      </c>
      <c r="C82" t="s">
        <v>45</v>
      </c>
      <c r="D82" t="s">
        <v>46</v>
      </c>
      <c r="E82" t="s">
        <v>176</v>
      </c>
      <c r="F82" s="22">
        <v>25</v>
      </c>
      <c r="G82" s="22">
        <v>0</v>
      </c>
      <c r="H82">
        <v>0</v>
      </c>
      <c r="I82">
        <v>0</v>
      </c>
      <c r="J82" s="26">
        <f t="shared" si="14"/>
        <v>0</v>
      </c>
      <c r="K82" s="26">
        <f t="shared" si="15"/>
        <v>0</v>
      </c>
      <c r="L82" s="27">
        <f t="shared" si="16"/>
        <v>100</v>
      </c>
      <c r="M82">
        <f t="shared" si="17"/>
        <v>2</v>
      </c>
      <c r="N82">
        <f>ROUND((F82)/(VLOOKUP(C82,GDP!A$10:J$42,5,FALSE)*42)*1000,4)</f>
        <v>4.1000000000000002E-2</v>
      </c>
      <c r="O82">
        <f>ROUND((H82)/(VLOOKUP(C82,GDP!A$10:J$42,9,FALSE)*42)*1000,4)</f>
        <v>0</v>
      </c>
      <c r="P82">
        <f t="shared" si="18"/>
        <v>4.1000000000000002E-2</v>
      </c>
      <c r="Q82" s="48">
        <f t="shared" si="19"/>
        <v>-1.3872161432802645</v>
      </c>
      <c r="R82">
        <f>VLOOKUP(B82,Risk!A$1:D$156,4,FALSE)</f>
        <v>1.3</v>
      </c>
      <c r="S82">
        <f>VLOOKUP(B82,'Insurance penetration'!B$1:N$157,13,FALSE)</f>
        <v>3</v>
      </c>
      <c r="T82">
        <f t="shared" si="20"/>
        <v>1</v>
      </c>
      <c r="U82" t="s">
        <v>212</v>
      </c>
      <c r="V82" t="s">
        <v>270</v>
      </c>
    </row>
    <row r="83" spans="1:22" hidden="1" x14ac:dyDescent="0.25">
      <c r="A83">
        <v>2022</v>
      </c>
      <c r="B83" t="str">
        <f t="shared" si="13"/>
        <v>NetherlandsFlood*</v>
      </c>
      <c r="C83" t="s">
        <v>47</v>
      </c>
      <c r="D83" t="s">
        <v>48</v>
      </c>
      <c r="E83" t="s">
        <v>176</v>
      </c>
      <c r="F83" s="22">
        <v>1760</v>
      </c>
      <c r="G83" s="22">
        <v>42</v>
      </c>
      <c r="H83">
        <v>1033.7360000000001</v>
      </c>
      <c r="I83">
        <v>19.353000000000002</v>
      </c>
      <c r="J83" s="26">
        <f t="shared" si="14"/>
        <v>2</v>
      </c>
      <c r="K83" s="26">
        <f t="shared" si="15"/>
        <v>2</v>
      </c>
      <c r="L83" s="27">
        <f t="shared" si="16"/>
        <v>98</v>
      </c>
      <c r="M83">
        <f t="shared" si="17"/>
        <v>2</v>
      </c>
      <c r="N83">
        <f>ROUND((F83)/(VLOOKUP(C83,GDP!A$10:J$42,5,FALSE)*42)*1000,4)</f>
        <v>4.87E-2</v>
      </c>
      <c r="O83">
        <f>ROUND((H83)/(VLOOKUP(C83,GDP!A$10:J$42,9,FALSE)*42)*1000,4)</f>
        <v>2.58E-2</v>
      </c>
      <c r="P83">
        <f t="shared" si="18"/>
        <v>3.73E-2</v>
      </c>
      <c r="Q83" s="48">
        <f t="shared" si="19"/>
        <v>-1.4282911681913124</v>
      </c>
      <c r="R83">
        <f>VLOOKUP(B83,Risk!A$1:D$156,4,FALSE)</f>
        <v>2.7</v>
      </c>
      <c r="S83">
        <f>VLOOKUP(B83,'Insurance penetration'!B$1:N$157,13,FALSE)</f>
        <v>4</v>
      </c>
      <c r="T83">
        <f t="shared" si="20"/>
        <v>3</v>
      </c>
      <c r="U83" t="s">
        <v>199</v>
      </c>
      <c r="V83" t="s">
        <v>271</v>
      </c>
    </row>
    <row r="84" spans="1:22" hidden="1" x14ac:dyDescent="0.25">
      <c r="A84">
        <v>2022</v>
      </c>
      <c r="B84" t="str">
        <f t="shared" si="13"/>
        <v>NorwayFlood*</v>
      </c>
      <c r="C84" t="s">
        <v>49</v>
      </c>
      <c r="D84" t="s">
        <v>50</v>
      </c>
      <c r="E84" t="s">
        <v>176</v>
      </c>
      <c r="F84" s="22">
        <v>983</v>
      </c>
      <c r="G84" s="22">
        <v>735</v>
      </c>
      <c r="H84">
        <v>533.46299999999997</v>
      </c>
      <c r="I84">
        <v>225.12100000000001</v>
      </c>
      <c r="J84" s="26">
        <f t="shared" si="14"/>
        <v>75</v>
      </c>
      <c r="K84" s="26">
        <f t="shared" si="15"/>
        <v>42</v>
      </c>
      <c r="L84" s="27">
        <f t="shared" si="16"/>
        <v>41.5</v>
      </c>
      <c r="M84">
        <f t="shared" si="17"/>
        <v>1</v>
      </c>
      <c r="N84">
        <f>ROUND((F84)/(VLOOKUP(C84,GDP!A$10:J$42,5,FALSE)*42)*1000,4)</f>
        <v>5.74E-2</v>
      </c>
      <c r="O84">
        <f>ROUND((H84)/(VLOOKUP(C84,GDP!A$10:J$42,9,FALSE)*42)*1000,4)</f>
        <v>3.3500000000000002E-2</v>
      </c>
      <c r="P84">
        <f t="shared" si="18"/>
        <v>4.5499999999999999E-2</v>
      </c>
      <c r="Q84" s="48">
        <f t="shared" si="19"/>
        <v>-1.3419886033428876</v>
      </c>
      <c r="R84">
        <f>VLOOKUP(B84,Risk!A$1:D$156,4,FALSE)</f>
        <v>1.3</v>
      </c>
      <c r="S84">
        <f>VLOOKUP(B84,'Insurance penetration'!B$1:N$157,13,FALSE)</f>
        <v>1</v>
      </c>
      <c r="T84">
        <f t="shared" si="20"/>
        <v>1</v>
      </c>
      <c r="U84" t="s">
        <v>223</v>
      </c>
      <c r="V84" t="s">
        <v>222</v>
      </c>
    </row>
    <row r="85" spans="1:22" hidden="1" x14ac:dyDescent="0.25">
      <c r="A85">
        <v>2022</v>
      </c>
      <c r="B85" t="str">
        <f t="shared" si="13"/>
        <v>PolandFlood*</v>
      </c>
      <c r="C85" t="s">
        <v>51</v>
      </c>
      <c r="D85" t="s">
        <v>52</v>
      </c>
      <c r="E85" t="s">
        <v>176</v>
      </c>
      <c r="F85" s="22">
        <v>12847</v>
      </c>
      <c r="G85" s="22">
        <v>1093</v>
      </c>
      <c r="H85">
        <v>12274.529</v>
      </c>
      <c r="I85">
        <v>805.55899999999997</v>
      </c>
      <c r="J85" s="26">
        <f t="shared" si="14"/>
        <v>9</v>
      </c>
      <c r="K85" s="26">
        <f t="shared" si="15"/>
        <v>7</v>
      </c>
      <c r="L85" s="27">
        <f t="shared" si="16"/>
        <v>92</v>
      </c>
      <c r="M85">
        <f t="shared" si="17"/>
        <v>3</v>
      </c>
      <c r="N85">
        <f>ROUND((F85)/(VLOOKUP(C85,GDP!A$10:J$42,5,FALSE)*42)*1000,4)</f>
        <v>0.53639999999999999</v>
      </c>
      <c r="O85">
        <f>ROUND((H85)/(VLOOKUP(C85,GDP!A$10:J$42,9,FALSE)*42)*1000,4)</f>
        <v>0.46810000000000002</v>
      </c>
      <c r="P85">
        <f t="shared" si="18"/>
        <v>0.50229999999999997</v>
      </c>
      <c r="Q85" s="48">
        <f t="shared" si="19"/>
        <v>-0.29903682184045072</v>
      </c>
      <c r="R85">
        <f>VLOOKUP(B85,Risk!A$1:D$156,4,FALSE)</f>
        <v>3.2</v>
      </c>
      <c r="S85">
        <f>VLOOKUP(B85,'Insurance penetration'!B$1:N$157,13,FALSE)</f>
        <v>2</v>
      </c>
      <c r="T85">
        <f t="shared" si="20"/>
        <v>2.5</v>
      </c>
      <c r="U85" t="s">
        <v>301</v>
      </c>
      <c r="V85" t="s">
        <v>290</v>
      </c>
    </row>
    <row r="86" spans="1:22" hidden="1" x14ac:dyDescent="0.25">
      <c r="A86">
        <v>2022</v>
      </c>
      <c r="B86" t="str">
        <f t="shared" si="13"/>
        <v>PortugalFlood*</v>
      </c>
      <c r="C86" t="s">
        <v>53</v>
      </c>
      <c r="D86" t="s">
        <v>54</v>
      </c>
      <c r="E86" t="s">
        <v>176</v>
      </c>
      <c r="F86" s="22">
        <v>1777</v>
      </c>
      <c r="G86" s="22">
        <v>31</v>
      </c>
      <c r="H86">
        <v>1958.509</v>
      </c>
      <c r="I86">
        <v>86.986000000000004</v>
      </c>
      <c r="J86" s="26">
        <f t="shared" si="14"/>
        <v>2</v>
      </c>
      <c r="K86" s="26">
        <f t="shared" si="15"/>
        <v>4</v>
      </c>
      <c r="L86" s="27">
        <f t="shared" si="16"/>
        <v>97</v>
      </c>
      <c r="M86">
        <f t="shared" si="17"/>
        <v>2.5</v>
      </c>
      <c r="N86">
        <f>ROUND((F86)/(VLOOKUP(C86,GDP!A$10:J$42,5,FALSE)*42)*1000,4)</f>
        <v>0.20030000000000001</v>
      </c>
      <c r="O86">
        <f>ROUND((H86)/(VLOOKUP(C86,GDP!A$10:J$42,9,FALSE)*42)*1000,4)</f>
        <v>0.19550000000000001</v>
      </c>
      <c r="P86">
        <f t="shared" si="18"/>
        <v>0.19789999999999999</v>
      </c>
      <c r="Q86" s="48">
        <f t="shared" si="19"/>
        <v>-0.70355420579360373</v>
      </c>
      <c r="R86">
        <f>VLOOKUP(B86,Risk!A$1:D$156,4,FALSE)</f>
        <v>1.3</v>
      </c>
      <c r="S86">
        <f>VLOOKUP(B86,'Insurance penetration'!B$1:N$157,13,FALSE)</f>
        <v>3</v>
      </c>
      <c r="T86">
        <f t="shared" si="20"/>
        <v>1</v>
      </c>
      <c r="U86" t="s">
        <v>206</v>
      </c>
      <c r="V86" t="s">
        <v>273</v>
      </c>
    </row>
    <row r="87" spans="1:22" hidden="1" x14ac:dyDescent="0.25">
      <c r="A87">
        <v>2022</v>
      </c>
      <c r="B87" t="str">
        <f t="shared" si="13"/>
        <v>RomaniaFlood*</v>
      </c>
      <c r="C87" t="s">
        <v>55</v>
      </c>
      <c r="D87" t="s">
        <v>56</v>
      </c>
      <c r="E87" t="s">
        <v>176</v>
      </c>
      <c r="F87" s="22">
        <v>6974</v>
      </c>
      <c r="G87" s="22">
        <v>172</v>
      </c>
      <c r="H87">
        <v>4313.5510000000004</v>
      </c>
      <c r="I87">
        <v>0</v>
      </c>
      <c r="J87" s="26">
        <f t="shared" si="14"/>
        <v>2</v>
      </c>
      <c r="K87" s="26">
        <f t="shared" si="15"/>
        <v>0</v>
      </c>
      <c r="L87" s="27">
        <f t="shared" si="16"/>
        <v>98</v>
      </c>
      <c r="M87">
        <f t="shared" si="17"/>
        <v>3</v>
      </c>
      <c r="N87">
        <f>ROUND((F87)/(VLOOKUP(C87,GDP!A$10:J$42,5,FALSE)*42)*1000,4)</f>
        <v>0.69140000000000001</v>
      </c>
      <c r="O87">
        <f>ROUND((H87)/(VLOOKUP(C87,GDP!A$10:J$42,9,FALSE)*42)*1000,4)</f>
        <v>0.39360000000000001</v>
      </c>
      <c r="P87">
        <f t="shared" si="18"/>
        <v>0.54249999999999998</v>
      </c>
      <c r="Q87" s="48">
        <f t="shared" si="19"/>
        <v>-0.26560025747943289</v>
      </c>
      <c r="R87">
        <f>VLOOKUP(B87,Risk!A$1:D$156,4,FALSE)</f>
        <v>2.8</v>
      </c>
      <c r="S87">
        <f>VLOOKUP(B87,'Insurance penetration'!B$1:N$157,13,FALSE)</f>
        <v>3</v>
      </c>
      <c r="T87">
        <f t="shared" si="20"/>
        <v>2.5</v>
      </c>
      <c r="U87" t="s">
        <v>266</v>
      </c>
      <c r="V87" t="s">
        <v>282</v>
      </c>
    </row>
    <row r="88" spans="1:22" hidden="1" x14ac:dyDescent="0.25">
      <c r="A88">
        <v>2022</v>
      </c>
      <c r="B88" t="str">
        <f t="shared" si="13"/>
        <v>SlovakiaFlood*</v>
      </c>
      <c r="C88" t="s">
        <v>57</v>
      </c>
      <c r="D88" t="s">
        <v>58</v>
      </c>
      <c r="E88" t="s">
        <v>176</v>
      </c>
      <c r="F88" s="22">
        <v>538</v>
      </c>
      <c r="G88" s="22">
        <v>48</v>
      </c>
      <c r="H88">
        <v>405.166</v>
      </c>
      <c r="I88">
        <v>13.404</v>
      </c>
      <c r="J88" s="26">
        <f t="shared" si="14"/>
        <v>9</v>
      </c>
      <c r="K88" s="26">
        <f t="shared" si="15"/>
        <v>3</v>
      </c>
      <c r="L88" s="27">
        <f t="shared" si="16"/>
        <v>94</v>
      </c>
      <c r="M88">
        <f t="shared" si="17"/>
        <v>2.5</v>
      </c>
      <c r="N88">
        <f>ROUND((F88)/(VLOOKUP(C88,GDP!A$10:J$42,5,FALSE)*42)*1000,4)</f>
        <v>0.13189999999999999</v>
      </c>
      <c r="O88">
        <f>ROUND((H88)/(VLOOKUP(C88,GDP!A$10:J$42,9,FALSE)*42)*1000,4)</f>
        <v>8.7900000000000006E-2</v>
      </c>
      <c r="P88">
        <f t="shared" si="18"/>
        <v>0.1099</v>
      </c>
      <c r="Q88" s="48">
        <f t="shared" si="19"/>
        <v>-0.95900230757650939</v>
      </c>
      <c r="R88">
        <f>VLOOKUP(B88,Risk!A$1:D$156,4,FALSE)</f>
        <v>2.7</v>
      </c>
      <c r="S88">
        <f>VLOOKUP(B88,'Insurance penetration'!B$1:N$157,13,FALSE)</f>
        <v>3</v>
      </c>
      <c r="T88">
        <f t="shared" si="20"/>
        <v>2.5</v>
      </c>
      <c r="U88" t="s">
        <v>280</v>
      </c>
      <c r="V88" t="s">
        <v>291</v>
      </c>
    </row>
    <row r="89" spans="1:22" hidden="1" x14ac:dyDescent="0.25">
      <c r="A89">
        <v>2022</v>
      </c>
      <c r="B89" t="str">
        <f t="shared" si="13"/>
        <v>SloveniaFlood*</v>
      </c>
      <c r="C89" t="s">
        <v>59</v>
      </c>
      <c r="D89" t="s">
        <v>60</v>
      </c>
      <c r="E89" t="s">
        <v>176</v>
      </c>
      <c r="F89" s="22">
        <v>2716</v>
      </c>
      <c r="G89" s="22">
        <v>1483</v>
      </c>
      <c r="H89">
        <v>319.69400000000002</v>
      </c>
      <c r="I89">
        <v>0</v>
      </c>
      <c r="J89" s="26">
        <f t="shared" si="14"/>
        <v>55</v>
      </c>
      <c r="K89" s="26">
        <f t="shared" si="15"/>
        <v>0</v>
      </c>
      <c r="L89" s="27">
        <f t="shared" si="16"/>
        <v>45</v>
      </c>
      <c r="M89">
        <f t="shared" si="17"/>
        <v>2</v>
      </c>
      <c r="N89">
        <f>ROUND((F89)/(VLOOKUP(C89,GDP!A$10:J$42,5,FALSE)*42)*1000,4)</f>
        <v>1.2431000000000001</v>
      </c>
      <c r="O89">
        <f>ROUND((H89)/(VLOOKUP(C89,GDP!A$10:J$42,9,FALSE)*42)*1000,4)</f>
        <v>0.1361</v>
      </c>
      <c r="P89">
        <f t="shared" si="18"/>
        <v>0.68959999999999999</v>
      </c>
      <c r="Q89" s="48">
        <f t="shared" si="19"/>
        <v>-0.16140274718334363</v>
      </c>
      <c r="R89">
        <f>VLOOKUP(B89,Risk!A$1:D$156,4,FALSE)</f>
        <v>2.5</v>
      </c>
      <c r="S89">
        <f>VLOOKUP(B89,'Insurance penetration'!B$1:N$157,13,FALSE)</f>
        <v>2</v>
      </c>
      <c r="T89">
        <f t="shared" si="20"/>
        <v>2</v>
      </c>
      <c r="U89" t="s">
        <v>189</v>
      </c>
      <c r="V89" t="s">
        <v>281</v>
      </c>
    </row>
    <row r="90" spans="1:22" hidden="1" x14ac:dyDescent="0.25">
      <c r="A90">
        <v>2022</v>
      </c>
      <c r="B90" t="str">
        <f t="shared" si="13"/>
        <v>SpainFlood*</v>
      </c>
      <c r="C90" t="s">
        <v>61</v>
      </c>
      <c r="D90" t="s">
        <v>62</v>
      </c>
      <c r="E90" t="s">
        <v>176</v>
      </c>
      <c r="F90" s="22">
        <v>24601</v>
      </c>
      <c r="G90" s="22">
        <v>7436.15</v>
      </c>
      <c r="H90">
        <v>22428.455000000002</v>
      </c>
      <c r="I90">
        <v>7871.47</v>
      </c>
      <c r="J90" s="26">
        <f t="shared" si="14"/>
        <v>30</v>
      </c>
      <c r="K90" s="26">
        <f t="shared" si="15"/>
        <v>35</v>
      </c>
      <c r="L90" s="27">
        <f t="shared" si="16"/>
        <v>67.5</v>
      </c>
      <c r="M90">
        <f t="shared" si="17"/>
        <v>2.5</v>
      </c>
      <c r="N90">
        <f>ROUND((F90)/(VLOOKUP(C90,GDP!A$10:J$42,5,FALSE)*42)*1000,4)</f>
        <v>0.48609999999999998</v>
      </c>
      <c r="O90">
        <f>ROUND((H90)/(VLOOKUP(C90,GDP!A$10:J$42,9,FALSE)*42)*1000,4)</f>
        <v>0.3992</v>
      </c>
      <c r="P90">
        <f t="shared" si="18"/>
        <v>0.44269999999999998</v>
      </c>
      <c r="Q90" s="48">
        <f t="shared" si="19"/>
        <v>-0.35389047802115209</v>
      </c>
      <c r="R90">
        <f>VLOOKUP(B90,Risk!A$1:D$156,4,FALSE)</f>
        <v>1.5</v>
      </c>
      <c r="S90">
        <f>VLOOKUP(B90,'Insurance penetration'!B$1:N$157,13,FALSE)</f>
        <v>2</v>
      </c>
      <c r="T90">
        <f t="shared" si="20"/>
        <v>1</v>
      </c>
      <c r="U90" t="s">
        <v>294</v>
      </c>
      <c r="V90" t="s">
        <v>275</v>
      </c>
    </row>
    <row r="91" spans="1:22" hidden="1" x14ac:dyDescent="0.25">
      <c r="A91">
        <v>2022</v>
      </c>
      <c r="B91" t="str">
        <f t="shared" si="13"/>
        <v>SwedenFlood*</v>
      </c>
      <c r="C91" t="s">
        <v>63</v>
      </c>
      <c r="D91" t="s">
        <v>64</v>
      </c>
      <c r="E91" t="s">
        <v>176</v>
      </c>
      <c r="F91" s="22">
        <v>271</v>
      </c>
      <c r="G91" s="22">
        <v>271</v>
      </c>
      <c r="H91">
        <v>84.611000000000004</v>
      </c>
      <c r="I91">
        <v>0</v>
      </c>
      <c r="J91" s="26">
        <f t="shared" si="14"/>
        <v>100</v>
      </c>
      <c r="K91" s="26">
        <f t="shared" si="15"/>
        <v>0</v>
      </c>
      <c r="L91" s="27">
        <f t="shared" si="16"/>
        <v>0</v>
      </c>
      <c r="M91">
        <f t="shared" si="17"/>
        <v>1</v>
      </c>
      <c r="N91">
        <f>ROUND((F91)/(VLOOKUP(C91,GDP!A$10:J$42,5,FALSE)*42)*1000,4)</f>
        <v>1.2200000000000001E-2</v>
      </c>
      <c r="O91">
        <f>ROUND((H91)/(VLOOKUP(C91,GDP!A$10:J$42,9,FALSE)*42)*1000,4)</f>
        <v>3.5999999999999999E-3</v>
      </c>
      <c r="P91">
        <f t="shared" si="18"/>
        <v>7.9000000000000008E-3</v>
      </c>
      <c r="Q91" s="48">
        <f t="shared" si="19"/>
        <v>-2.1023729087095586</v>
      </c>
      <c r="R91">
        <f>VLOOKUP(B91,Risk!A$1:D$156,4,FALSE)</f>
        <v>1.8</v>
      </c>
      <c r="S91">
        <f>VLOOKUP(B91,'Insurance penetration'!B$1:N$157,13,FALSE)</f>
        <v>2</v>
      </c>
      <c r="T91">
        <f t="shared" si="20"/>
        <v>1</v>
      </c>
      <c r="U91" t="s">
        <v>278</v>
      </c>
      <c r="V91" t="s">
        <v>277</v>
      </c>
    </row>
    <row r="92" spans="1:22" hidden="1" x14ac:dyDescent="0.25">
      <c r="A92">
        <v>2022</v>
      </c>
      <c r="B92" t="str">
        <f t="shared" si="13"/>
        <v>AustriaWildfire</v>
      </c>
      <c r="C92" t="s">
        <v>4</v>
      </c>
      <c r="D92" t="s">
        <v>5</v>
      </c>
      <c r="E92" t="s">
        <v>66</v>
      </c>
      <c r="F92" s="22">
        <v>0</v>
      </c>
      <c r="G92" s="22">
        <v>0</v>
      </c>
      <c r="H92">
        <v>0</v>
      </c>
      <c r="I92">
        <v>0</v>
      </c>
      <c r="J92" s="26">
        <f t="shared" si="14"/>
        <v>0</v>
      </c>
      <c r="K92" s="26">
        <f t="shared" si="15"/>
        <v>0</v>
      </c>
      <c r="L92" s="27">
        <f t="shared" si="16"/>
        <v>100</v>
      </c>
      <c r="M92">
        <f t="shared" si="17"/>
        <v>-9</v>
      </c>
      <c r="N92">
        <f>ROUND((F92)/(VLOOKUP(C92,GDP!A$10:J$42,5,FALSE)*42)*1000,4)</f>
        <v>0</v>
      </c>
      <c r="O92">
        <f>ROUND((H92)/(VLOOKUP(C92,GDP!A$10:J$42,9,FALSE)*42)*1000,4)</f>
        <v>0</v>
      </c>
      <c r="P92">
        <f t="shared" si="18"/>
        <v>0</v>
      </c>
      <c r="Q92" s="48">
        <v>-9</v>
      </c>
      <c r="R92">
        <f>VLOOKUP(B92,Risk!A$1:D$156,4,FALSE)</f>
        <v>2</v>
      </c>
      <c r="S92">
        <f>VLOOKUP(B92,'Insurance penetration'!B$1:N$157,13,FALSE)</f>
        <v>4</v>
      </c>
      <c r="T92">
        <f t="shared" si="20"/>
        <v>2.5</v>
      </c>
      <c r="U92" t="s">
        <v>237</v>
      </c>
      <c r="V92" t="s">
        <v>241</v>
      </c>
    </row>
    <row r="93" spans="1:22" hidden="1" x14ac:dyDescent="0.25">
      <c r="A93">
        <v>2022</v>
      </c>
      <c r="B93" t="str">
        <f t="shared" si="13"/>
        <v>BelgiumWildfire</v>
      </c>
      <c r="C93" t="s">
        <v>7</v>
      </c>
      <c r="D93" t="s">
        <v>8</v>
      </c>
      <c r="E93" t="s">
        <v>66</v>
      </c>
      <c r="F93" s="22">
        <v>0</v>
      </c>
      <c r="G93" s="22">
        <v>0</v>
      </c>
      <c r="H93">
        <v>0</v>
      </c>
      <c r="I93">
        <v>0</v>
      </c>
      <c r="J93" s="26">
        <f t="shared" si="14"/>
        <v>0</v>
      </c>
      <c r="K93" s="26">
        <f t="shared" si="15"/>
        <v>0</v>
      </c>
      <c r="L93" s="27">
        <f t="shared" si="16"/>
        <v>100</v>
      </c>
      <c r="M93">
        <f t="shared" si="17"/>
        <v>-9</v>
      </c>
      <c r="N93">
        <f>ROUND((F93)/(VLOOKUP(C93,GDP!A$10:J$42,5,FALSE)*42)*1000,4)</f>
        <v>0</v>
      </c>
      <c r="O93">
        <f>ROUND((H93)/(VLOOKUP(C93,GDP!A$10:J$42,9,FALSE)*42)*1000,4)</f>
        <v>0</v>
      </c>
      <c r="P93">
        <f t="shared" si="18"/>
        <v>0</v>
      </c>
      <c r="Q93" s="48">
        <v>-9</v>
      </c>
      <c r="R93">
        <f>VLOOKUP(B93,Risk!A$1:D$156,4,FALSE)</f>
        <v>1</v>
      </c>
      <c r="S93">
        <f>VLOOKUP(B93,'Insurance penetration'!B$1:N$157,13,FALSE)</f>
        <v>1</v>
      </c>
      <c r="T93">
        <f t="shared" si="20"/>
        <v>1</v>
      </c>
      <c r="U93" t="s">
        <v>243</v>
      </c>
      <c r="V93" t="s">
        <v>227</v>
      </c>
    </row>
    <row r="94" spans="1:22" hidden="1" x14ac:dyDescent="0.25">
      <c r="A94">
        <v>2022</v>
      </c>
      <c r="B94" t="str">
        <f t="shared" si="13"/>
        <v>BulgariaWildfire</v>
      </c>
      <c r="C94" t="s">
        <v>9</v>
      </c>
      <c r="D94" t="s">
        <v>10</v>
      </c>
      <c r="E94" t="s">
        <v>66</v>
      </c>
      <c r="F94" s="22">
        <v>27</v>
      </c>
      <c r="G94" s="22">
        <v>0</v>
      </c>
      <c r="H94">
        <v>30.902000000000001</v>
      </c>
      <c r="I94">
        <v>0</v>
      </c>
      <c r="J94" s="26">
        <f t="shared" si="14"/>
        <v>0</v>
      </c>
      <c r="K94" s="26">
        <f t="shared" si="15"/>
        <v>0</v>
      </c>
      <c r="L94" s="27">
        <f t="shared" si="16"/>
        <v>100</v>
      </c>
      <c r="M94">
        <f t="shared" si="17"/>
        <v>1</v>
      </c>
      <c r="N94">
        <f>ROUND((F94)/(VLOOKUP(C94,GDP!A$10:J$42,5,FALSE)*42)*1000,4)</f>
        <v>9.4999999999999998E-3</v>
      </c>
      <c r="O94">
        <f>ROUND((H94)/(VLOOKUP(C94,GDP!A$10:J$42,9,FALSE)*42)*1000,4)</f>
        <v>1.01E-2</v>
      </c>
      <c r="P94">
        <f t="shared" si="18"/>
        <v>9.7999999999999997E-3</v>
      </c>
      <c r="Q94" s="48">
        <f>LOG(P94)</f>
        <v>-2.0087739243075053</v>
      </c>
      <c r="R94">
        <f>VLOOKUP(B94,Risk!A$1:D$156,4,FALSE)</f>
        <v>1.3</v>
      </c>
      <c r="S94">
        <f>VLOOKUP(B94,'Insurance penetration'!B$1:N$157,13,FALSE)</f>
        <v>4</v>
      </c>
      <c r="T94">
        <f t="shared" si="20"/>
        <v>1.5</v>
      </c>
      <c r="U94" t="s">
        <v>244</v>
      </c>
      <c r="V94" t="s">
        <v>238</v>
      </c>
    </row>
    <row r="95" spans="1:22" hidden="1" x14ac:dyDescent="0.25">
      <c r="A95">
        <v>2022</v>
      </c>
      <c r="B95" t="str">
        <f t="shared" si="13"/>
        <v>CroatiaWildfire</v>
      </c>
      <c r="C95" t="s">
        <v>11</v>
      </c>
      <c r="D95" t="s">
        <v>12</v>
      </c>
      <c r="E95" t="s">
        <v>66</v>
      </c>
      <c r="F95" s="22">
        <v>51</v>
      </c>
      <c r="G95" s="22">
        <v>0</v>
      </c>
      <c r="H95">
        <v>57.390999999999998</v>
      </c>
      <c r="I95">
        <v>0</v>
      </c>
      <c r="J95" s="26">
        <f t="shared" si="14"/>
        <v>0</v>
      </c>
      <c r="K95" s="26">
        <f t="shared" si="15"/>
        <v>0</v>
      </c>
      <c r="L95" s="27">
        <f t="shared" si="16"/>
        <v>100</v>
      </c>
      <c r="M95">
        <f t="shared" si="17"/>
        <v>1.5</v>
      </c>
      <c r="N95">
        <f>ROUND((F95)/(VLOOKUP(C95,GDP!A$10:J$42,5,FALSE)*42)*1000,4)</f>
        <v>2.12E-2</v>
      </c>
      <c r="O95">
        <f>ROUND((H95)/(VLOOKUP(C95,GDP!A$10:J$42,9,FALSE)*42)*1000,4)</f>
        <v>2.2800000000000001E-2</v>
      </c>
      <c r="P95">
        <f t="shared" si="18"/>
        <v>2.1999999999999999E-2</v>
      </c>
      <c r="Q95" s="48">
        <f>LOG(P95)</f>
        <v>-1.6575773191777938</v>
      </c>
      <c r="R95">
        <f>VLOOKUP(B95,Risk!A$1:D$156,4,FALSE)</f>
        <v>2</v>
      </c>
      <c r="S95">
        <f>VLOOKUP(B95,'Insurance penetration'!B$1:N$157,13,FALSE)</f>
        <v>4</v>
      </c>
      <c r="T95">
        <f t="shared" si="20"/>
        <v>2.5</v>
      </c>
      <c r="U95" t="s">
        <v>245</v>
      </c>
      <c r="V95" t="s">
        <v>289</v>
      </c>
    </row>
    <row r="96" spans="1:22" hidden="1" x14ac:dyDescent="0.25">
      <c r="A96">
        <v>2022</v>
      </c>
      <c r="B96" t="str">
        <f t="shared" si="13"/>
        <v>CyprusWildfire</v>
      </c>
      <c r="C96" t="s">
        <v>13</v>
      </c>
      <c r="D96" t="s">
        <v>14</v>
      </c>
      <c r="E96" t="s">
        <v>66</v>
      </c>
      <c r="F96" s="22">
        <v>206</v>
      </c>
      <c r="G96" s="22">
        <v>0</v>
      </c>
      <c r="H96">
        <v>0</v>
      </c>
      <c r="I96">
        <v>0</v>
      </c>
      <c r="J96" s="26">
        <f t="shared" si="14"/>
        <v>0</v>
      </c>
      <c r="K96" s="26">
        <f t="shared" si="15"/>
        <v>0</v>
      </c>
      <c r="L96" s="27">
        <f t="shared" si="16"/>
        <v>100</v>
      </c>
      <c r="M96">
        <f t="shared" si="17"/>
        <v>2.5</v>
      </c>
      <c r="N96">
        <f>ROUND((F96)/(VLOOKUP(C96,GDP!A$10:J$42,5,FALSE)*42)*1000,4)</f>
        <v>0.21</v>
      </c>
      <c r="O96">
        <f>ROUND((H96)/(VLOOKUP(C96,GDP!A$10:J$42,9,FALSE)*42)*1000,4)</f>
        <v>0</v>
      </c>
      <c r="P96">
        <f t="shared" si="18"/>
        <v>0.21</v>
      </c>
      <c r="Q96" s="48">
        <f>LOG(P96)</f>
        <v>-0.6777807052660807</v>
      </c>
      <c r="R96">
        <f>VLOOKUP(B96,Risk!A$1:D$156,4,FALSE)</f>
        <v>2.7</v>
      </c>
      <c r="S96">
        <f>VLOOKUP(B96,'Insurance penetration'!B$1:N$157,13,FALSE)</f>
        <v>3</v>
      </c>
      <c r="T96">
        <f t="shared" si="20"/>
        <v>2.5</v>
      </c>
      <c r="U96" t="s">
        <v>239</v>
      </c>
      <c r="V96" t="s">
        <v>246</v>
      </c>
    </row>
    <row r="97" spans="1:22" hidden="1" x14ac:dyDescent="0.25">
      <c r="A97">
        <v>2022</v>
      </c>
      <c r="B97" t="str">
        <f t="shared" si="13"/>
        <v>Czech RepublicWildfire</v>
      </c>
      <c r="C97" t="s">
        <v>15</v>
      </c>
      <c r="D97" t="s">
        <v>16</v>
      </c>
      <c r="E97" t="s">
        <v>66</v>
      </c>
      <c r="F97" s="22">
        <v>0</v>
      </c>
      <c r="G97" s="22">
        <v>0</v>
      </c>
      <c r="H97">
        <v>0</v>
      </c>
      <c r="I97">
        <v>0</v>
      </c>
      <c r="J97" s="26">
        <f t="shared" si="14"/>
        <v>0</v>
      </c>
      <c r="K97" s="26">
        <f t="shared" si="15"/>
        <v>0</v>
      </c>
      <c r="L97" s="27">
        <f t="shared" si="16"/>
        <v>100</v>
      </c>
      <c r="M97">
        <f t="shared" si="17"/>
        <v>-9</v>
      </c>
      <c r="N97">
        <f>ROUND((F97)/(VLOOKUP(C97,GDP!A$10:J$42,5,FALSE)*42)*1000,4)</f>
        <v>0</v>
      </c>
      <c r="O97">
        <f>ROUND((H97)/(VLOOKUP(C97,GDP!A$10:J$42,9,FALSE)*42)*1000,4)</f>
        <v>0</v>
      </c>
      <c r="P97">
        <f t="shared" si="18"/>
        <v>0</v>
      </c>
      <c r="Q97" s="48">
        <v>-9</v>
      </c>
      <c r="R97">
        <f>VLOOKUP(B97,Risk!A$1:D$156,4,FALSE)</f>
        <v>1.7</v>
      </c>
      <c r="S97">
        <f>VLOOKUP(B97,'Insurance penetration'!B$1:N$157,13,FALSE)</f>
        <v>4</v>
      </c>
      <c r="T97">
        <f t="shared" si="20"/>
        <v>2</v>
      </c>
      <c r="U97" t="s">
        <v>248</v>
      </c>
      <c r="V97" t="s">
        <v>247</v>
      </c>
    </row>
    <row r="98" spans="1:22" hidden="1" x14ac:dyDescent="0.25">
      <c r="A98">
        <v>2022</v>
      </c>
      <c r="B98" t="str">
        <f t="shared" ref="B98:B129" si="21">CONCATENATE(C98,E98)</f>
        <v>DenmarkWildfire</v>
      </c>
      <c r="C98" t="s">
        <v>17</v>
      </c>
      <c r="D98" t="s">
        <v>18</v>
      </c>
      <c r="E98" t="s">
        <v>66</v>
      </c>
      <c r="F98" s="22">
        <v>0</v>
      </c>
      <c r="G98" s="22">
        <v>0</v>
      </c>
      <c r="H98">
        <v>0</v>
      </c>
      <c r="I98">
        <v>0</v>
      </c>
      <c r="J98" s="26">
        <f t="shared" si="14"/>
        <v>0</v>
      </c>
      <c r="K98" s="26">
        <f t="shared" si="15"/>
        <v>0</v>
      </c>
      <c r="L98" s="27">
        <f t="shared" ref="L98:L129" si="22">IF(K98=0,100-ROUND(J98,4), 100-ROUND((J98+K98)/2,4))</f>
        <v>100</v>
      </c>
      <c r="M98">
        <f t="shared" ref="M98:M129" si="23">IF(Q98&lt;-4,-9,IF(Q98&lt;-3.5,0,IF(Q98&lt;-2,1,IF(AND(Q98&lt;-1.5,L98&lt;75),1,IF(AND(Q98&lt;-1.5,L98&gt;=75),1.5,IF(AND(Q98&lt;-1,L98&lt;50),1,IF(AND(Q98&lt;-1,L98&lt;75),1.5,IF(AND(Q98&lt;-1,L98&lt;=100),2,IF(AND(Q98&lt;-0.5,L98&lt;25),1,IF(AND(Q98&lt;-0.5,L98&lt;50),1.5,IF(AND(Q98&lt;-0.5,L98&lt;75),2,IF(AND(Q98&lt;-0.5,L98&lt;=100),2.5,IF(AND(Q98&lt;0,L98&lt;25),1.5,IF(AND(Q98&lt;0,L98&lt;50),2,IF(AND(Q98&lt;0,L98&lt;75),2.5,IF(AND(Q98&lt;0,L98&lt;=100),3,IF(AND(Q98&lt;0.5,L98&lt;25),2,IF(AND(Q98&lt;0.5,L98&lt;50),2.5,IF(AND(Q98&lt;0.5,L98&lt;75),3,IF(AND(Q98&lt;0.5,L98&lt;=100),3.5,IF(AND(Q98&lt;1,L98&lt;25),2.5,IF(AND(Q98&lt;1,L98&lt;50),3,IF(AND(Q98&lt;1,L98&lt;75),3.5,IF(AND(Q98&lt;1,L98&lt;=100),4))))))))))))))))))))))))</f>
        <v>-9</v>
      </c>
      <c r="N98">
        <f>ROUND((F98)/(VLOOKUP(C98,GDP!A$10:J$42,5,FALSE)*42)*1000,4)</f>
        <v>0</v>
      </c>
      <c r="O98">
        <f>ROUND((H98)/(VLOOKUP(C98,GDP!A$10:J$42,9,FALSE)*42)*1000,4)</f>
        <v>0</v>
      </c>
      <c r="P98">
        <f t="shared" ref="P98:P129" si="24">IF(O98=0,ROUND(N98,4), ROUND((N98+O98)/2,4))</f>
        <v>0</v>
      </c>
      <c r="Q98" s="48">
        <v>-9</v>
      </c>
      <c r="R98">
        <f>VLOOKUP(B98,Risk!A$1:D$156,4,FALSE)</f>
        <v>1.3</v>
      </c>
      <c r="S98">
        <f>VLOOKUP(B98,'Insurance penetration'!B$1:N$157,13,FALSE)</f>
        <v>1</v>
      </c>
      <c r="T98">
        <f t="shared" si="20"/>
        <v>1</v>
      </c>
      <c r="U98" t="s">
        <v>210</v>
      </c>
      <c r="V98" t="s">
        <v>249</v>
      </c>
    </row>
    <row r="99" spans="1:22" hidden="1" x14ac:dyDescent="0.25">
      <c r="A99">
        <v>2022</v>
      </c>
      <c r="B99" t="str">
        <f t="shared" si="21"/>
        <v>EstoniaWildfire</v>
      </c>
      <c r="C99" t="s">
        <v>19</v>
      </c>
      <c r="D99" t="s">
        <v>20</v>
      </c>
      <c r="E99" t="s">
        <v>66</v>
      </c>
      <c r="F99" s="22">
        <v>0</v>
      </c>
      <c r="G99" s="22">
        <v>0</v>
      </c>
      <c r="H99">
        <v>0</v>
      </c>
      <c r="I99">
        <v>0</v>
      </c>
      <c r="J99" s="26">
        <f t="shared" si="14"/>
        <v>0</v>
      </c>
      <c r="K99" s="26">
        <f t="shared" si="15"/>
        <v>0</v>
      </c>
      <c r="L99" s="27">
        <f t="shared" si="22"/>
        <v>100</v>
      </c>
      <c r="M99">
        <f t="shared" si="23"/>
        <v>-9</v>
      </c>
      <c r="N99">
        <f>ROUND((F99)/(VLOOKUP(C99,GDP!A$10:J$42,5,FALSE)*42)*1000,4)</f>
        <v>0</v>
      </c>
      <c r="O99">
        <f>ROUND((H99)/(VLOOKUP(C99,GDP!A$10:J$42,9,FALSE)*42)*1000,4)</f>
        <v>0</v>
      </c>
      <c r="P99">
        <f t="shared" si="24"/>
        <v>0</v>
      </c>
      <c r="Q99" s="48">
        <v>-9</v>
      </c>
      <c r="R99">
        <f>VLOOKUP(B99,Risk!A$1:D$156,4,FALSE)</f>
        <v>1.3</v>
      </c>
      <c r="S99">
        <f>VLOOKUP(B99,'Insurance penetration'!B$1:N$157,13,FALSE)</f>
        <v>3</v>
      </c>
      <c r="T99">
        <f t="shared" si="20"/>
        <v>1</v>
      </c>
      <c r="U99" t="s">
        <v>251</v>
      </c>
      <c r="V99" t="s">
        <v>250</v>
      </c>
    </row>
    <row r="100" spans="1:22" hidden="1" x14ac:dyDescent="0.25">
      <c r="A100">
        <v>2022</v>
      </c>
      <c r="B100" t="str">
        <f t="shared" si="21"/>
        <v>FinlandWildfire</v>
      </c>
      <c r="C100" t="s">
        <v>21</v>
      </c>
      <c r="D100" t="s">
        <v>22</v>
      </c>
      <c r="E100" t="s">
        <v>66</v>
      </c>
      <c r="F100" s="22">
        <v>0</v>
      </c>
      <c r="G100" s="22">
        <v>0</v>
      </c>
      <c r="H100">
        <v>0</v>
      </c>
      <c r="I100">
        <v>0</v>
      </c>
      <c r="J100" s="26">
        <f t="shared" si="14"/>
        <v>0</v>
      </c>
      <c r="K100" s="26">
        <f t="shared" si="15"/>
        <v>0</v>
      </c>
      <c r="L100" s="27">
        <f t="shared" si="22"/>
        <v>100</v>
      </c>
      <c r="M100">
        <f t="shared" si="23"/>
        <v>-9</v>
      </c>
      <c r="N100">
        <f>ROUND((F100)/(VLOOKUP(C100,GDP!A$10:J$42,5,FALSE)*42)*1000,4)</f>
        <v>0</v>
      </c>
      <c r="O100">
        <f>ROUND((H100)/(VLOOKUP(C100,GDP!A$10:J$42,9,FALSE)*42)*1000,4)</f>
        <v>0</v>
      </c>
      <c r="P100">
        <f t="shared" si="24"/>
        <v>0</v>
      </c>
      <c r="Q100" s="48">
        <v>-9</v>
      </c>
      <c r="R100">
        <f>VLOOKUP(B100,Risk!A$1:D$156,4,FALSE)</f>
        <v>1.5</v>
      </c>
      <c r="S100">
        <f>VLOOKUP(B100,'Insurance penetration'!B$1:N$157,13,FALSE)</f>
        <v>1</v>
      </c>
      <c r="T100">
        <f t="shared" si="20"/>
        <v>1</v>
      </c>
      <c r="U100" t="s">
        <v>253</v>
      </c>
      <c r="V100" t="s">
        <v>252</v>
      </c>
    </row>
    <row r="101" spans="1:22" hidden="1" x14ac:dyDescent="0.25">
      <c r="A101">
        <v>2022</v>
      </c>
      <c r="B101" t="str">
        <f t="shared" si="21"/>
        <v>FranceWildfire</v>
      </c>
      <c r="C101" t="s">
        <v>23</v>
      </c>
      <c r="D101" t="s">
        <v>24</v>
      </c>
      <c r="E101" t="s">
        <v>66</v>
      </c>
      <c r="F101" s="22">
        <v>2609</v>
      </c>
      <c r="G101" s="22">
        <v>0</v>
      </c>
      <c r="H101">
        <v>13.875</v>
      </c>
      <c r="I101">
        <v>0</v>
      </c>
      <c r="J101" s="26">
        <f t="shared" si="14"/>
        <v>0</v>
      </c>
      <c r="K101" s="26">
        <f t="shared" si="15"/>
        <v>0</v>
      </c>
      <c r="L101" s="27">
        <f t="shared" si="22"/>
        <v>100</v>
      </c>
      <c r="M101">
        <f t="shared" si="23"/>
        <v>1.5</v>
      </c>
      <c r="N101">
        <f>ROUND((F101)/(VLOOKUP(C101,GDP!A$10:J$42,5,FALSE)*42)*1000,4)</f>
        <v>2.5000000000000001E-2</v>
      </c>
      <c r="O101">
        <f>ROUND((H101)/(VLOOKUP(C101,GDP!A$10:J$42,9,FALSE)*42)*1000,4)</f>
        <v>1E-4</v>
      </c>
      <c r="P101">
        <f t="shared" si="24"/>
        <v>1.26E-2</v>
      </c>
      <c r="Q101" s="48">
        <f>LOG(P101)</f>
        <v>-1.8996294548824371</v>
      </c>
      <c r="R101">
        <f>VLOOKUP(B101,Risk!A$1:D$156,4,FALSE)</f>
        <v>2.2999999999999998</v>
      </c>
      <c r="S101">
        <f>VLOOKUP(B101,'Insurance penetration'!B$1:N$157,13,FALSE)</f>
        <v>1</v>
      </c>
      <c r="T101">
        <f t="shared" si="20"/>
        <v>1</v>
      </c>
      <c r="U101" t="s">
        <v>255</v>
      </c>
      <c r="V101" t="s">
        <v>254</v>
      </c>
    </row>
    <row r="102" spans="1:22" hidden="1" x14ac:dyDescent="0.25">
      <c r="A102">
        <v>2022</v>
      </c>
      <c r="B102" t="str">
        <f t="shared" si="21"/>
        <v>GermanyWildfire</v>
      </c>
      <c r="C102" t="s">
        <v>25</v>
      </c>
      <c r="D102" t="s">
        <v>26</v>
      </c>
      <c r="E102" t="s">
        <v>66</v>
      </c>
      <c r="F102" s="22">
        <v>77</v>
      </c>
      <c r="G102" s="22">
        <v>0</v>
      </c>
      <c r="H102">
        <v>0</v>
      </c>
      <c r="I102">
        <v>0</v>
      </c>
      <c r="J102" s="26">
        <f t="shared" si="14"/>
        <v>0</v>
      </c>
      <c r="K102" s="26">
        <f t="shared" si="15"/>
        <v>0</v>
      </c>
      <c r="L102" s="27">
        <f t="shared" si="22"/>
        <v>100</v>
      </c>
      <c r="M102">
        <f t="shared" si="23"/>
        <v>1</v>
      </c>
      <c r="N102">
        <f>ROUND((F102)/(VLOOKUP(C102,GDP!A$10:J$42,5,FALSE)*42)*1000,4)</f>
        <v>5.0000000000000001E-4</v>
      </c>
      <c r="O102">
        <f>ROUND((H102)/(VLOOKUP(C102,GDP!A$10:J$42,9,FALSE)*42)*1000,4)</f>
        <v>0</v>
      </c>
      <c r="P102">
        <f t="shared" si="24"/>
        <v>5.0000000000000001E-4</v>
      </c>
      <c r="Q102" s="48">
        <f>LOG(P102)</f>
        <v>-3.3010299956639813</v>
      </c>
      <c r="R102">
        <f>VLOOKUP(B102,Risk!A$1:D$156,4,FALSE)</f>
        <v>1.7</v>
      </c>
      <c r="S102">
        <f>VLOOKUP(B102,'Insurance penetration'!B$1:N$157,13,FALSE)</f>
        <v>1</v>
      </c>
      <c r="T102">
        <f t="shared" si="20"/>
        <v>1</v>
      </c>
      <c r="U102" t="s">
        <v>207</v>
      </c>
      <c r="V102" t="s">
        <v>307</v>
      </c>
    </row>
    <row r="103" spans="1:22" hidden="1" x14ac:dyDescent="0.25">
      <c r="A103">
        <v>2022</v>
      </c>
      <c r="B103" t="str">
        <f t="shared" si="21"/>
        <v>GreeceWildfire</v>
      </c>
      <c r="C103" t="s">
        <v>27</v>
      </c>
      <c r="D103" t="s">
        <v>28</v>
      </c>
      <c r="E103" t="s">
        <v>66</v>
      </c>
      <c r="F103" s="22">
        <v>4638</v>
      </c>
      <c r="G103" s="22">
        <v>6</v>
      </c>
      <c r="H103">
        <v>3989.0790000000002</v>
      </c>
      <c r="I103">
        <v>0</v>
      </c>
      <c r="J103" s="26">
        <f t="shared" si="14"/>
        <v>0</v>
      </c>
      <c r="K103" s="26">
        <f t="shared" si="15"/>
        <v>0</v>
      </c>
      <c r="L103" s="27">
        <f t="shared" si="22"/>
        <v>100</v>
      </c>
      <c r="M103">
        <f t="shared" si="23"/>
        <v>3</v>
      </c>
      <c r="N103">
        <f>ROUND((F103)/(VLOOKUP(C103,GDP!A$10:J$42,5,FALSE)*42)*1000,4)</f>
        <v>0.60399999999999998</v>
      </c>
      <c r="O103">
        <f>ROUND((H103)/(VLOOKUP(C103,GDP!A$10:J$42,9,FALSE)*42)*1000,4)</f>
        <v>0.4819</v>
      </c>
      <c r="P103">
        <f t="shared" si="24"/>
        <v>0.54300000000000004</v>
      </c>
      <c r="Q103" s="48">
        <f>LOG(P103)</f>
        <v>-0.26520017041115301</v>
      </c>
      <c r="R103">
        <f>VLOOKUP(B103,Risk!A$1:D$156,4,FALSE)</f>
        <v>2.8</v>
      </c>
      <c r="S103">
        <f>VLOOKUP(B103,'Insurance penetration'!B$1:N$157,13,FALSE)</f>
        <v>4</v>
      </c>
      <c r="T103">
        <f t="shared" si="20"/>
        <v>3</v>
      </c>
      <c r="U103" t="s">
        <v>257</v>
      </c>
      <c r="V103" t="s">
        <v>256</v>
      </c>
    </row>
    <row r="104" spans="1:22" hidden="1" x14ac:dyDescent="0.25">
      <c r="A104">
        <v>2022</v>
      </c>
      <c r="B104" t="str">
        <f t="shared" si="21"/>
        <v>HungaryWildfire</v>
      </c>
      <c r="C104" t="s">
        <v>29</v>
      </c>
      <c r="D104" t="s">
        <v>30</v>
      </c>
      <c r="E104" t="s">
        <v>66</v>
      </c>
      <c r="F104" s="22">
        <v>0</v>
      </c>
      <c r="G104" s="22">
        <v>0</v>
      </c>
      <c r="H104">
        <v>0</v>
      </c>
      <c r="I104">
        <v>0</v>
      </c>
      <c r="J104" s="26">
        <f t="shared" si="14"/>
        <v>0</v>
      </c>
      <c r="K104" s="26">
        <f t="shared" si="15"/>
        <v>0</v>
      </c>
      <c r="L104" s="27">
        <f t="shared" si="22"/>
        <v>100</v>
      </c>
      <c r="M104">
        <f t="shared" si="23"/>
        <v>-9</v>
      </c>
      <c r="N104">
        <f>ROUND((F104)/(VLOOKUP(C104,GDP!A$10:J$42,5,FALSE)*42)*1000,4)</f>
        <v>0</v>
      </c>
      <c r="O104">
        <f>ROUND((H104)/(VLOOKUP(C104,GDP!A$10:J$42,9,FALSE)*42)*1000,4)</f>
        <v>0</v>
      </c>
      <c r="P104">
        <f t="shared" si="24"/>
        <v>0</v>
      </c>
      <c r="Q104" s="48">
        <v>-9</v>
      </c>
      <c r="R104">
        <f>VLOOKUP(B104,Risk!A$1:D$156,4,FALSE)</f>
        <v>1.7</v>
      </c>
      <c r="S104">
        <f>VLOOKUP(B104,'Insurance penetration'!B$1:N$157,13,FALSE)</f>
        <v>3</v>
      </c>
      <c r="T104">
        <f t="shared" si="20"/>
        <v>1.5</v>
      </c>
      <c r="U104" t="s">
        <v>259</v>
      </c>
      <c r="V104" t="s">
        <v>258</v>
      </c>
    </row>
    <row r="105" spans="1:22" hidden="1" x14ac:dyDescent="0.25">
      <c r="A105">
        <v>2022</v>
      </c>
      <c r="B105" t="str">
        <f t="shared" si="21"/>
        <v>IcelandWildfire</v>
      </c>
      <c r="C105" t="s">
        <v>31</v>
      </c>
      <c r="D105" t="s">
        <v>32</v>
      </c>
      <c r="E105" t="s">
        <v>66</v>
      </c>
      <c r="F105" s="22">
        <v>0</v>
      </c>
      <c r="G105" s="22">
        <v>0</v>
      </c>
      <c r="H105">
        <v>0</v>
      </c>
      <c r="I105">
        <v>0</v>
      </c>
      <c r="J105" s="26">
        <f t="shared" si="14"/>
        <v>0</v>
      </c>
      <c r="K105" s="26">
        <f t="shared" si="15"/>
        <v>0</v>
      </c>
      <c r="L105" s="27">
        <f t="shared" si="22"/>
        <v>100</v>
      </c>
      <c r="M105">
        <f t="shared" si="23"/>
        <v>-9</v>
      </c>
      <c r="N105">
        <f>ROUND((F105)/(VLOOKUP(C105,GDP!A$10:J$42,5,FALSE)*42)*1000,4)</f>
        <v>0</v>
      </c>
      <c r="O105">
        <f>ROUND((H105)/(VLOOKUP(C105,GDP!A$10:J$42,9,FALSE)*42)*1000,4)</f>
        <v>0</v>
      </c>
      <c r="P105">
        <f t="shared" si="24"/>
        <v>0</v>
      </c>
      <c r="Q105" s="48">
        <v>-9</v>
      </c>
      <c r="R105">
        <f>VLOOKUP(B105,Risk!A$1:D$156,4,FALSE)</f>
        <v>0.3</v>
      </c>
      <c r="S105">
        <f>VLOOKUP(B105,'Insurance penetration'!B$1:N$157,13,FALSE)</f>
        <v>2</v>
      </c>
      <c r="T105">
        <f t="shared" si="20"/>
        <v>0</v>
      </c>
      <c r="U105" t="s">
        <v>204</v>
      </c>
      <c r="V105" t="s">
        <v>292</v>
      </c>
    </row>
    <row r="106" spans="1:22" hidden="1" x14ac:dyDescent="0.25">
      <c r="A106">
        <v>2022</v>
      </c>
      <c r="B106" t="str">
        <f t="shared" si="21"/>
        <v>IrelandWildfire</v>
      </c>
      <c r="C106" t="s">
        <v>33</v>
      </c>
      <c r="D106" t="s">
        <v>34</v>
      </c>
      <c r="E106" t="s">
        <v>66</v>
      </c>
      <c r="F106" s="22">
        <v>0</v>
      </c>
      <c r="G106" s="22">
        <v>0</v>
      </c>
      <c r="H106">
        <v>0</v>
      </c>
      <c r="I106">
        <v>0</v>
      </c>
      <c r="J106" s="26">
        <f t="shared" si="14"/>
        <v>0</v>
      </c>
      <c r="K106" s="26">
        <f t="shared" si="15"/>
        <v>0</v>
      </c>
      <c r="L106" s="27">
        <f t="shared" si="22"/>
        <v>100</v>
      </c>
      <c r="M106">
        <f t="shared" si="23"/>
        <v>-9</v>
      </c>
      <c r="N106">
        <f>ROUND((F106)/(VLOOKUP(C106,GDP!A$10:J$42,5,FALSE)*42)*1000,4)</f>
        <v>0</v>
      </c>
      <c r="O106">
        <f>ROUND((H106)/(VLOOKUP(C106,GDP!A$10:J$42,9,FALSE)*42)*1000,4)</f>
        <v>0</v>
      </c>
      <c r="P106">
        <f t="shared" si="24"/>
        <v>0</v>
      </c>
      <c r="Q106" s="48">
        <v>-9</v>
      </c>
      <c r="R106">
        <f>VLOOKUP(B106,Risk!A$1:D$156,4,FALSE)</f>
        <v>1</v>
      </c>
      <c r="S106">
        <f>VLOOKUP(B106,'Insurance penetration'!B$1:N$157,13,FALSE)</f>
        <v>3</v>
      </c>
      <c r="T106">
        <f t="shared" si="20"/>
        <v>1</v>
      </c>
      <c r="U106" t="s">
        <v>261</v>
      </c>
      <c r="V106" t="s">
        <v>260</v>
      </c>
    </row>
    <row r="107" spans="1:22" hidden="1" x14ac:dyDescent="0.25">
      <c r="A107">
        <v>2022</v>
      </c>
      <c r="B107" t="str">
        <f t="shared" si="21"/>
        <v>ItalyWildfire</v>
      </c>
      <c r="C107" t="s">
        <v>35</v>
      </c>
      <c r="D107" t="s">
        <v>36</v>
      </c>
      <c r="E107" t="s">
        <v>66</v>
      </c>
      <c r="F107" s="22">
        <v>2369</v>
      </c>
      <c r="G107" s="22">
        <v>0</v>
      </c>
      <c r="H107">
        <v>3491.3490000000002</v>
      </c>
      <c r="I107">
        <v>0</v>
      </c>
      <c r="J107" s="26">
        <f t="shared" si="14"/>
        <v>0</v>
      </c>
      <c r="K107" s="26">
        <f t="shared" si="15"/>
        <v>0</v>
      </c>
      <c r="L107" s="27">
        <f t="shared" si="22"/>
        <v>100</v>
      </c>
      <c r="M107">
        <f t="shared" si="23"/>
        <v>2</v>
      </c>
      <c r="N107">
        <f>ROUND((F107)/(VLOOKUP(C107,GDP!A$10:J$42,5,FALSE)*42)*1000,4)</f>
        <v>3.1800000000000002E-2</v>
      </c>
      <c r="O107">
        <f>ROUND((H107)/(VLOOKUP(C107,GDP!A$10:J$42,9,FALSE)*42)*1000,4)</f>
        <v>4.2099999999999999E-2</v>
      </c>
      <c r="P107">
        <f t="shared" si="24"/>
        <v>3.6999999999999998E-2</v>
      </c>
      <c r="Q107" s="48">
        <f>LOG(P107)</f>
        <v>-1.431798275933005</v>
      </c>
      <c r="R107">
        <f>VLOOKUP(B107,Risk!A$1:D$156,4,FALSE)</f>
        <v>2.2999999999999998</v>
      </c>
      <c r="S107">
        <f>VLOOKUP(B107,'Insurance penetration'!B$1:N$157,13,FALSE)</f>
        <v>3</v>
      </c>
      <c r="T107">
        <f t="shared" si="20"/>
        <v>2</v>
      </c>
      <c r="U107" t="s">
        <v>220</v>
      </c>
      <c r="V107" t="s">
        <v>262</v>
      </c>
    </row>
    <row r="108" spans="1:22" hidden="1" x14ac:dyDescent="0.25">
      <c r="A108">
        <v>2022</v>
      </c>
      <c r="B108" t="str">
        <f t="shared" si="21"/>
        <v>LatviaWildfire</v>
      </c>
      <c r="C108" t="s">
        <v>37</v>
      </c>
      <c r="D108" t="s">
        <v>38</v>
      </c>
      <c r="E108" t="s">
        <v>66</v>
      </c>
      <c r="F108" s="22">
        <v>103</v>
      </c>
      <c r="G108" s="22">
        <v>0</v>
      </c>
      <c r="H108">
        <v>0</v>
      </c>
      <c r="I108">
        <v>0</v>
      </c>
      <c r="J108" s="26">
        <f t="shared" si="14"/>
        <v>0</v>
      </c>
      <c r="K108" s="26">
        <f t="shared" si="15"/>
        <v>0</v>
      </c>
      <c r="L108" s="27">
        <f t="shared" si="22"/>
        <v>100</v>
      </c>
      <c r="M108">
        <f t="shared" si="23"/>
        <v>2</v>
      </c>
      <c r="N108">
        <f>ROUND((F108)/(VLOOKUP(C108,GDP!A$10:J$42,5,FALSE)*42)*1000,4)</f>
        <v>7.4499999999999997E-2</v>
      </c>
      <c r="O108">
        <f>ROUND((H108)/(VLOOKUP(C108,GDP!A$10:J$42,9,FALSE)*42)*1000,4)</f>
        <v>0</v>
      </c>
      <c r="P108">
        <f t="shared" si="24"/>
        <v>7.4499999999999997E-2</v>
      </c>
      <c r="Q108" s="48">
        <f>LOG(P108)</f>
        <v>-1.1278437272517072</v>
      </c>
      <c r="R108">
        <f>VLOOKUP(B108,Risk!A$1:D$156,4,FALSE)</f>
        <v>1.3</v>
      </c>
      <c r="S108">
        <f>VLOOKUP(B108,'Insurance penetration'!B$1:N$157,13,FALSE)</f>
        <v>4</v>
      </c>
      <c r="T108">
        <f t="shared" si="20"/>
        <v>1.5</v>
      </c>
      <c r="U108" t="s">
        <v>264</v>
      </c>
      <c r="V108" t="s">
        <v>263</v>
      </c>
    </row>
    <row r="109" spans="1:22" hidden="1" x14ac:dyDescent="0.25">
      <c r="A109">
        <v>2022</v>
      </c>
      <c r="B109" t="str">
        <f t="shared" si="21"/>
        <v>LiechtensteinWildfire</v>
      </c>
      <c r="C109" t="s">
        <v>39</v>
      </c>
      <c r="D109" t="s">
        <v>40</v>
      </c>
      <c r="E109" t="s">
        <v>66</v>
      </c>
      <c r="F109" s="22">
        <v>0</v>
      </c>
      <c r="G109" s="22">
        <v>0</v>
      </c>
      <c r="H109">
        <v>0</v>
      </c>
      <c r="I109">
        <v>0</v>
      </c>
      <c r="J109" s="26">
        <f t="shared" si="14"/>
        <v>0</v>
      </c>
      <c r="K109" s="26">
        <f t="shared" si="15"/>
        <v>0</v>
      </c>
      <c r="L109" s="27">
        <f t="shared" si="22"/>
        <v>100</v>
      </c>
      <c r="M109">
        <f t="shared" si="23"/>
        <v>-9</v>
      </c>
      <c r="N109">
        <f>ROUND((F109)/(VLOOKUP(C109,GDP!A$10:J$42,5,FALSE)*42)*1000,4)</f>
        <v>0</v>
      </c>
      <c r="O109">
        <f>ROUND((H109)/(VLOOKUP(C109,GDP!A$10:J$42,9,FALSE)*42)*1000,4)</f>
        <v>0</v>
      </c>
      <c r="P109">
        <f t="shared" si="24"/>
        <v>0</v>
      </c>
      <c r="Q109" s="48">
        <v>-9</v>
      </c>
      <c r="R109">
        <f>VLOOKUP(B109,Risk!A$1:D$156,4,FALSE)</f>
        <v>1</v>
      </c>
      <c r="S109">
        <f>VLOOKUP(B109,'Insurance penetration'!B$1:N$157,13,FALSE)</f>
        <v>1</v>
      </c>
      <c r="T109">
        <f t="shared" si="20"/>
        <v>1</v>
      </c>
      <c r="U109" t="s">
        <v>226</v>
      </c>
      <c r="V109" t="s">
        <v>265</v>
      </c>
    </row>
    <row r="110" spans="1:22" hidden="1" x14ac:dyDescent="0.25">
      <c r="A110">
        <v>2022</v>
      </c>
      <c r="B110" t="str">
        <f t="shared" si="21"/>
        <v>LithuaniaWildfire</v>
      </c>
      <c r="C110" t="s">
        <v>41</v>
      </c>
      <c r="D110" t="s">
        <v>42</v>
      </c>
      <c r="E110" t="s">
        <v>66</v>
      </c>
      <c r="F110" s="22">
        <v>0</v>
      </c>
      <c r="G110" s="22">
        <v>0</v>
      </c>
      <c r="H110">
        <v>0</v>
      </c>
      <c r="I110">
        <v>0</v>
      </c>
      <c r="J110" s="26">
        <f t="shared" si="14"/>
        <v>0</v>
      </c>
      <c r="K110" s="26">
        <f t="shared" si="15"/>
        <v>0</v>
      </c>
      <c r="L110" s="27">
        <f t="shared" si="22"/>
        <v>100</v>
      </c>
      <c r="M110">
        <f t="shared" si="23"/>
        <v>-9</v>
      </c>
      <c r="N110">
        <f>ROUND((F110)/(VLOOKUP(C110,GDP!A$10:J$42,5,FALSE)*42)*1000,4)</f>
        <v>0</v>
      </c>
      <c r="O110">
        <f>ROUND((H110)/(VLOOKUP(C110,GDP!A$10:J$42,9,FALSE)*42)*1000,4)</f>
        <v>0</v>
      </c>
      <c r="P110">
        <f t="shared" si="24"/>
        <v>0</v>
      </c>
      <c r="Q110" s="48">
        <v>-9</v>
      </c>
      <c r="R110">
        <f>VLOOKUP(B110,Risk!A$1:D$156,4,FALSE)</f>
        <v>1.3</v>
      </c>
      <c r="S110">
        <f>VLOOKUP(B110,'Insurance penetration'!B$1:N$157,13,FALSE)</f>
        <v>3</v>
      </c>
      <c r="T110">
        <f t="shared" si="20"/>
        <v>1</v>
      </c>
      <c r="U110" t="s">
        <v>266</v>
      </c>
      <c r="V110" t="s">
        <v>267</v>
      </c>
    </row>
    <row r="111" spans="1:22" hidden="1" x14ac:dyDescent="0.25">
      <c r="A111">
        <v>2022</v>
      </c>
      <c r="B111" t="str">
        <f t="shared" si="21"/>
        <v>LuxembourgWildfire</v>
      </c>
      <c r="C111" t="s">
        <v>43</v>
      </c>
      <c r="D111" t="s">
        <v>44</v>
      </c>
      <c r="E111" t="s">
        <v>66</v>
      </c>
      <c r="F111" s="22">
        <v>0</v>
      </c>
      <c r="G111" s="22">
        <v>0</v>
      </c>
      <c r="H111">
        <v>0</v>
      </c>
      <c r="I111">
        <v>0</v>
      </c>
      <c r="J111" s="26">
        <f t="shared" si="14"/>
        <v>0</v>
      </c>
      <c r="K111" s="26">
        <f t="shared" si="15"/>
        <v>0</v>
      </c>
      <c r="L111" s="27">
        <f t="shared" si="22"/>
        <v>100</v>
      </c>
      <c r="M111">
        <f t="shared" si="23"/>
        <v>-9</v>
      </c>
      <c r="N111">
        <f>ROUND((F111)/(VLOOKUP(C111,GDP!A$10:J$42,5,FALSE)*42)*1000,4)</f>
        <v>0</v>
      </c>
      <c r="O111">
        <f>ROUND((H111)/(VLOOKUP(C111,GDP!A$10:J$42,9,FALSE)*42)*1000,4)</f>
        <v>0</v>
      </c>
      <c r="P111">
        <f t="shared" si="24"/>
        <v>0</v>
      </c>
      <c r="Q111" s="48">
        <v>-9</v>
      </c>
      <c r="R111">
        <f>VLOOKUP(B111,Risk!A$1:D$156,4,FALSE)</f>
        <v>1.3</v>
      </c>
      <c r="S111">
        <f>VLOOKUP(B111,'Insurance penetration'!B$1:N$157,13,FALSE)</f>
        <v>4</v>
      </c>
      <c r="T111">
        <f t="shared" si="20"/>
        <v>1.5</v>
      </c>
      <c r="U111" t="s">
        <v>269</v>
      </c>
      <c r="V111" t="s">
        <v>268</v>
      </c>
    </row>
    <row r="112" spans="1:22" hidden="1" x14ac:dyDescent="0.25">
      <c r="A112">
        <v>2022</v>
      </c>
      <c r="B112" t="str">
        <f t="shared" si="21"/>
        <v>MaltaWildfire</v>
      </c>
      <c r="C112" t="s">
        <v>45</v>
      </c>
      <c r="D112" t="s">
        <v>46</v>
      </c>
      <c r="E112" t="s">
        <v>66</v>
      </c>
      <c r="F112" s="22">
        <v>0</v>
      </c>
      <c r="G112" s="22">
        <v>0</v>
      </c>
      <c r="H112">
        <v>0</v>
      </c>
      <c r="I112">
        <v>0</v>
      </c>
      <c r="J112" s="26">
        <f t="shared" si="14"/>
        <v>0</v>
      </c>
      <c r="K112" s="26">
        <f t="shared" si="15"/>
        <v>0</v>
      </c>
      <c r="L112" s="27">
        <f t="shared" si="22"/>
        <v>100</v>
      </c>
      <c r="M112">
        <f t="shared" si="23"/>
        <v>-9</v>
      </c>
      <c r="N112">
        <f>ROUND((F112)/(VLOOKUP(C112,GDP!A$10:J$42,5,FALSE)*42)*1000,4)</f>
        <v>0</v>
      </c>
      <c r="O112">
        <f>ROUND((H112)/(VLOOKUP(C112,GDP!A$10:J$42,9,FALSE)*42)*1000,4)</f>
        <v>0</v>
      </c>
      <c r="P112">
        <f t="shared" si="24"/>
        <v>0</v>
      </c>
      <c r="Q112" s="48">
        <v>-9</v>
      </c>
      <c r="R112">
        <f>VLOOKUP(B112,Risk!A$1:D$156,4,FALSE)</f>
        <v>1.3</v>
      </c>
      <c r="S112">
        <f>VLOOKUP(B112,'Insurance penetration'!B$1:N$157,13,FALSE)</f>
        <v>4</v>
      </c>
      <c r="T112">
        <f t="shared" si="20"/>
        <v>1.5</v>
      </c>
      <c r="U112" t="s">
        <v>212</v>
      </c>
      <c r="V112" t="s">
        <v>270</v>
      </c>
    </row>
    <row r="113" spans="1:22" hidden="1" x14ac:dyDescent="0.25">
      <c r="A113">
        <v>2022</v>
      </c>
      <c r="B113" t="str">
        <f t="shared" si="21"/>
        <v>NetherlandsWildfire</v>
      </c>
      <c r="C113" t="s">
        <v>47</v>
      </c>
      <c r="D113" t="s">
        <v>48</v>
      </c>
      <c r="E113" t="s">
        <v>66</v>
      </c>
      <c r="F113" s="22">
        <v>0</v>
      </c>
      <c r="G113" s="22">
        <v>0</v>
      </c>
      <c r="H113">
        <v>0</v>
      </c>
      <c r="I113">
        <v>0</v>
      </c>
      <c r="J113" s="26">
        <f t="shared" si="14"/>
        <v>0</v>
      </c>
      <c r="K113" s="26">
        <f t="shared" si="15"/>
        <v>0</v>
      </c>
      <c r="L113" s="27">
        <f t="shared" si="22"/>
        <v>100</v>
      </c>
      <c r="M113">
        <f t="shared" si="23"/>
        <v>-9</v>
      </c>
      <c r="N113">
        <f>ROUND((F113)/(VLOOKUP(C113,GDP!A$10:J$42,5,FALSE)*42)*1000,4)</f>
        <v>0</v>
      </c>
      <c r="O113">
        <f>ROUND((H113)/(VLOOKUP(C113,GDP!A$10:J$42,9,FALSE)*42)*1000,4)</f>
        <v>0</v>
      </c>
      <c r="P113">
        <f t="shared" si="24"/>
        <v>0</v>
      </c>
      <c r="Q113" s="48">
        <v>-9</v>
      </c>
      <c r="R113">
        <f>VLOOKUP(B113,Risk!A$1:D$156,4,FALSE)</f>
        <v>1</v>
      </c>
      <c r="S113">
        <f>VLOOKUP(B113,'Insurance penetration'!B$1:N$157,13,FALSE)</f>
        <v>1</v>
      </c>
      <c r="T113">
        <f t="shared" si="20"/>
        <v>1</v>
      </c>
      <c r="U113" t="s">
        <v>199</v>
      </c>
      <c r="V113" t="s">
        <v>271</v>
      </c>
    </row>
    <row r="114" spans="1:22" hidden="1" x14ac:dyDescent="0.25">
      <c r="A114">
        <v>2022</v>
      </c>
      <c r="B114" t="str">
        <f t="shared" si="21"/>
        <v>NorwayWildfire</v>
      </c>
      <c r="C114" t="s">
        <v>49</v>
      </c>
      <c r="D114" t="s">
        <v>50</v>
      </c>
      <c r="E114" t="s">
        <v>66</v>
      </c>
      <c r="F114" s="22">
        <v>0</v>
      </c>
      <c r="G114" s="22">
        <v>0</v>
      </c>
      <c r="H114">
        <v>0</v>
      </c>
      <c r="I114">
        <v>0</v>
      </c>
      <c r="J114" s="26">
        <f t="shared" si="14"/>
        <v>0</v>
      </c>
      <c r="K114" s="26">
        <f t="shared" si="15"/>
        <v>0</v>
      </c>
      <c r="L114" s="27">
        <f t="shared" si="22"/>
        <v>100</v>
      </c>
      <c r="M114">
        <f t="shared" si="23"/>
        <v>-9</v>
      </c>
      <c r="N114">
        <f>ROUND((F114)/(VLOOKUP(C114,GDP!A$10:J$42,5,FALSE)*42)*1000,4)</f>
        <v>0</v>
      </c>
      <c r="O114">
        <f>ROUND((H114)/(VLOOKUP(C114,GDP!A$10:J$42,9,FALSE)*42)*1000,4)</f>
        <v>0</v>
      </c>
      <c r="P114">
        <f t="shared" si="24"/>
        <v>0</v>
      </c>
      <c r="Q114" s="48">
        <v>-9</v>
      </c>
      <c r="R114">
        <f>VLOOKUP(B114,Risk!A$1:D$156,4,FALSE)</f>
        <v>1.3</v>
      </c>
      <c r="S114">
        <f>VLOOKUP(B114,'Insurance penetration'!B$1:N$157,13,FALSE)</f>
        <v>1</v>
      </c>
      <c r="T114">
        <f t="shared" si="20"/>
        <v>1</v>
      </c>
      <c r="U114" t="s">
        <v>223</v>
      </c>
      <c r="V114" t="s">
        <v>222</v>
      </c>
    </row>
    <row r="115" spans="1:22" hidden="1" x14ac:dyDescent="0.25">
      <c r="A115">
        <v>2022</v>
      </c>
      <c r="B115" t="str">
        <f t="shared" si="21"/>
        <v>PolandWildfire</v>
      </c>
      <c r="C115" t="s">
        <v>51</v>
      </c>
      <c r="D115" t="s">
        <v>52</v>
      </c>
      <c r="E115" t="s">
        <v>66</v>
      </c>
      <c r="F115" s="22">
        <v>0</v>
      </c>
      <c r="G115" s="22">
        <v>0</v>
      </c>
      <c r="H115">
        <v>0</v>
      </c>
      <c r="I115">
        <v>0</v>
      </c>
      <c r="J115" s="26">
        <f t="shared" si="14"/>
        <v>0</v>
      </c>
      <c r="K115" s="26">
        <f t="shared" si="15"/>
        <v>0</v>
      </c>
      <c r="L115" s="27">
        <f t="shared" si="22"/>
        <v>100</v>
      </c>
      <c r="M115">
        <f t="shared" si="23"/>
        <v>-9</v>
      </c>
      <c r="N115">
        <f>ROUND((F115)/(VLOOKUP(C115,GDP!A$10:J$42,5,FALSE)*42)*1000,4)</f>
        <v>0</v>
      </c>
      <c r="O115">
        <f>ROUND((H115)/(VLOOKUP(C115,GDP!A$10:J$42,9,FALSE)*42)*1000,4)</f>
        <v>0</v>
      </c>
      <c r="P115">
        <f t="shared" si="24"/>
        <v>0</v>
      </c>
      <c r="Q115" s="48">
        <v>-9</v>
      </c>
      <c r="R115">
        <f>VLOOKUP(B115,Risk!A$1:D$156,4,FALSE)</f>
        <v>1.3</v>
      </c>
      <c r="S115">
        <f>VLOOKUP(B115,'Insurance penetration'!B$1:N$157,13,FALSE)</f>
        <v>4</v>
      </c>
      <c r="T115">
        <f t="shared" si="20"/>
        <v>1.5</v>
      </c>
      <c r="U115" t="s">
        <v>301</v>
      </c>
      <c r="V115" t="s">
        <v>272</v>
      </c>
    </row>
    <row r="116" spans="1:22" hidden="1" x14ac:dyDescent="0.25">
      <c r="A116">
        <v>2022</v>
      </c>
      <c r="B116" t="str">
        <f t="shared" si="21"/>
        <v>PortugalWildfire</v>
      </c>
      <c r="C116" t="s">
        <v>53</v>
      </c>
      <c r="D116" t="s">
        <v>54</v>
      </c>
      <c r="E116" t="s">
        <v>66</v>
      </c>
      <c r="F116" s="22">
        <v>6878</v>
      </c>
      <c r="G116" s="22">
        <v>335</v>
      </c>
      <c r="H116">
        <v>6063.4390000000003</v>
      </c>
      <c r="I116">
        <v>328.31599999999997</v>
      </c>
      <c r="J116" s="26">
        <f t="shared" si="14"/>
        <v>5</v>
      </c>
      <c r="K116" s="26">
        <f t="shared" si="15"/>
        <v>5</v>
      </c>
      <c r="L116" s="27">
        <f t="shared" si="22"/>
        <v>95</v>
      </c>
      <c r="M116">
        <f t="shared" si="23"/>
        <v>3</v>
      </c>
      <c r="N116">
        <f>ROUND((F116)/(VLOOKUP(C116,GDP!A$10:J$42,5,FALSE)*42)*1000,4)</f>
        <v>0.77510000000000001</v>
      </c>
      <c r="O116">
        <f>ROUND((H116)/(VLOOKUP(C116,GDP!A$10:J$42,9,FALSE)*42)*1000,4)</f>
        <v>0.60519999999999996</v>
      </c>
      <c r="P116">
        <f t="shared" si="24"/>
        <v>0.69020000000000004</v>
      </c>
      <c r="Q116" s="48">
        <f>LOG(P116)</f>
        <v>-0.16102504504453194</v>
      </c>
      <c r="R116">
        <f>VLOOKUP(B116,Risk!A$1:D$156,4,FALSE)</f>
        <v>3</v>
      </c>
      <c r="S116">
        <f>VLOOKUP(B116,'Insurance penetration'!B$1:N$157,13,FALSE)</f>
        <v>3</v>
      </c>
      <c r="T116">
        <f t="shared" si="20"/>
        <v>3</v>
      </c>
      <c r="U116" t="s">
        <v>206</v>
      </c>
      <c r="V116" t="s">
        <v>273</v>
      </c>
    </row>
    <row r="117" spans="1:22" hidden="1" x14ac:dyDescent="0.25">
      <c r="A117">
        <v>2022</v>
      </c>
      <c r="B117" t="str">
        <f t="shared" si="21"/>
        <v>RomaniaWildfire</v>
      </c>
      <c r="C117" t="s">
        <v>55</v>
      </c>
      <c r="D117" t="s">
        <v>56</v>
      </c>
      <c r="E117" t="s">
        <v>66</v>
      </c>
      <c r="F117" s="22">
        <v>0</v>
      </c>
      <c r="G117" s="22">
        <v>0</v>
      </c>
      <c r="H117">
        <v>0</v>
      </c>
      <c r="I117">
        <v>0</v>
      </c>
      <c r="J117" s="26">
        <f t="shared" si="14"/>
        <v>0</v>
      </c>
      <c r="K117" s="26">
        <f t="shared" si="15"/>
        <v>0</v>
      </c>
      <c r="L117" s="27">
        <f t="shared" si="22"/>
        <v>100</v>
      </c>
      <c r="M117">
        <f t="shared" si="23"/>
        <v>-9</v>
      </c>
      <c r="N117">
        <f>ROUND((F117)/(VLOOKUP(C117,GDP!A$10:J$42,5,FALSE)*42)*1000,4)</f>
        <v>0</v>
      </c>
      <c r="O117">
        <f>ROUND((H117)/(VLOOKUP(C117,GDP!A$10:J$42,9,FALSE)*42)*1000,4)</f>
        <v>0</v>
      </c>
      <c r="P117">
        <f t="shared" si="24"/>
        <v>0</v>
      </c>
      <c r="Q117" s="48">
        <v>-9</v>
      </c>
      <c r="R117">
        <f>VLOOKUP(B117,Risk!A$1:D$156,4,FALSE)</f>
        <v>1.7</v>
      </c>
      <c r="S117">
        <f>VLOOKUP(B117,'Insurance penetration'!B$1:N$157,13,FALSE)</f>
        <v>4</v>
      </c>
      <c r="T117">
        <f t="shared" si="20"/>
        <v>2</v>
      </c>
      <c r="U117" t="s">
        <v>266</v>
      </c>
      <c r="V117" t="s">
        <v>282</v>
      </c>
    </row>
    <row r="118" spans="1:22" hidden="1" x14ac:dyDescent="0.25">
      <c r="A118">
        <v>2022</v>
      </c>
      <c r="B118" t="str">
        <f t="shared" si="21"/>
        <v>SlovakiaWildfire</v>
      </c>
      <c r="C118" t="s">
        <v>57</v>
      </c>
      <c r="D118" t="s">
        <v>58</v>
      </c>
      <c r="E118" t="s">
        <v>66</v>
      </c>
      <c r="F118" s="22">
        <v>0</v>
      </c>
      <c r="G118" s="22">
        <v>0</v>
      </c>
      <c r="H118">
        <v>0</v>
      </c>
      <c r="I118">
        <v>0</v>
      </c>
      <c r="J118" s="26">
        <f t="shared" si="14"/>
        <v>0</v>
      </c>
      <c r="K118" s="26">
        <f t="shared" si="15"/>
        <v>0</v>
      </c>
      <c r="L118" s="27">
        <f t="shared" si="22"/>
        <v>100</v>
      </c>
      <c r="M118">
        <f t="shared" si="23"/>
        <v>-9</v>
      </c>
      <c r="N118">
        <f>ROUND((F118)/(VLOOKUP(C118,GDP!A$10:J$42,5,FALSE)*42)*1000,4)</f>
        <v>0</v>
      </c>
      <c r="O118">
        <f>ROUND((H118)/(VLOOKUP(C118,GDP!A$10:J$42,9,FALSE)*42)*1000,4)</f>
        <v>0</v>
      </c>
      <c r="P118">
        <f t="shared" si="24"/>
        <v>0</v>
      </c>
      <c r="Q118" s="48">
        <v>-9</v>
      </c>
      <c r="R118">
        <f>VLOOKUP(B118,Risk!A$1:D$156,4,FALSE)</f>
        <v>2</v>
      </c>
      <c r="S118">
        <f>VLOOKUP(B118,'Insurance penetration'!B$1:N$157,13,FALSE)</f>
        <v>4</v>
      </c>
      <c r="T118">
        <f t="shared" si="20"/>
        <v>2.5</v>
      </c>
      <c r="U118" t="s">
        <v>280</v>
      </c>
      <c r="V118" t="s">
        <v>291</v>
      </c>
    </row>
    <row r="119" spans="1:22" hidden="1" x14ac:dyDescent="0.25">
      <c r="A119">
        <v>2022</v>
      </c>
      <c r="B119" t="str">
        <f t="shared" si="21"/>
        <v>SloveniaWildfire</v>
      </c>
      <c r="C119" t="s">
        <v>59</v>
      </c>
      <c r="D119" t="s">
        <v>60</v>
      </c>
      <c r="E119" t="s">
        <v>66</v>
      </c>
      <c r="F119" s="22">
        <v>0</v>
      </c>
      <c r="G119" s="22">
        <v>0</v>
      </c>
      <c r="H119">
        <v>0</v>
      </c>
      <c r="I119">
        <v>0</v>
      </c>
      <c r="J119" s="26">
        <f t="shared" si="14"/>
        <v>0</v>
      </c>
      <c r="K119" s="26">
        <f t="shared" si="15"/>
        <v>0</v>
      </c>
      <c r="L119" s="27">
        <f t="shared" si="22"/>
        <v>100</v>
      </c>
      <c r="M119">
        <f t="shared" si="23"/>
        <v>-9</v>
      </c>
      <c r="N119">
        <f>ROUND((F119)/(VLOOKUP(C119,GDP!A$10:J$42,5,FALSE)*42)*1000,4)</f>
        <v>0</v>
      </c>
      <c r="O119">
        <f>ROUND((H119)/(VLOOKUP(C119,GDP!A$10:J$42,9,FALSE)*42)*1000,4)</f>
        <v>0</v>
      </c>
      <c r="P119">
        <f t="shared" si="24"/>
        <v>0</v>
      </c>
      <c r="Q119" s="48">
        <v>-9</v>
      </c>
      <c r="R119">
        <f>VLOOKUP(B119,Risk!A$1:D$156,4,FALSE)</f>
        <v>1.7</v>
      </c>
      <c r="S119">
        <f>VLOOKUP(B119,'Insurance penetration'!B$1:N$157,13,FALSE)</f>
        <v>4</v>
      </c>
      <c r="T119">
        <f t="shared" si="20"/>
        <v>2</v>
      </c>
      <c r="U119" t="s">
        <v>189</v>
      </c>
      <c r="V119" t="s">
        <v>281</v>
      </c>
    </row>
    <row r="120" spans="1:22" hidden="1" x14ac:dyDescent="0.25">
      <c r="A120">
        <v>2022</v>
      </c>
      <c r="B120" t="str">
        <f t="shared" si="21"/>
        <v>SpainWildfire</v>
      </c>
      <c r="C120" t="s">
        <v>61</v>
      </c>
      <c r="D120" t="s">
        <v>62</v>
      </c>
      <c r="E120" t="s">
        <v>66</v>
      </c>
      <c r="F120" s="22">
        <v>3374</v>
      </c>
      <c r="G120" s="22">
        <v>3</v>
      </c>
      <c r="H120">
        <v>3804.4969999999998</v>
      </c>
      <c r="I120">
        <v>164.167</v>
      </c>
      <c r="J120" s="26">
        <f t="shared" si="14"/>
        <v>0</v>
      </c>
      <c r="K120" s="26">
        <f t="shared" si="15"/>
        <v>4</v>
      </c>
      <c r="L120" s="27">
        <f t="shared" si="22"/>
        <v>98</v>
      </c>
      <c r="M120">
        <f t="shared" si="23"/>
        <v>2</v>
      </c>
      <c r="N120">
        <f>ROUND((F120)/(VLOOKUP(C120,GDP!A$10:J$42,5,FALSE)*42)*1000,4)</f>
        <v>6.6699999999999995E-2</v>
      </c>
      <c r="O120">
        <f>ROUND((H120)/(VLOOKUP(C120,GDP!A$10:J$42,9,FALSE)*42)*1000,4)</f>
        <v>6.7699999999999996E-2</v>
      </c>
      <c r="P120">
        <f t="shared" si="24"/>
        <v>6.7199999999999996E-2</v>
      </c>
      <c r="Q120" s="48">
        <f t="shared" ref="Q120:Q138" si="25">LOG(P120)</f>
        <v>-1.1726307269461749</v>
      </c>
      <c r="R120">
        <f>VLOOKUP(B120,Risk!A$1:D$156,4,FALSE)</f>
        <v>2.2999999999999998</v>
      </c>
      <c r="S120">
        <f>VLOOKUP(B120,'Insurance penetration'!B$1:N$157,13,FALSE)</f>
        <v>1</v>
      </c>
      <c r="T120">
        <f t="shared" si="20"/>
        <v>1</v>
      </c>
      <c r="U120" t="s">
        <v>276</v>
      </c>
      <c r="V120" t="s">
        <v>275</v>
      </c>
    </row>
    <row r="121" spans="1:22" hidden="1" x14ac:dyDescent="0.25">
      <c r="A121">
        <v>2022</v>
      </c>
      <c r="B121" t="str">
        <f t="shared" si="21"/>
        <v>SwedenWildfire</v>
      </c>
      <c r="C121" t="s">
        <v>63</v>
      </c>
      <c r="D121" t="s">
        <v>64</v>
      </c>
      <c r="E121" t="s">
        <v>66</v>
      </c>
      <c r="F121" s="22">
        <v>250</v>
      </c>
      <c r="G121" s="22">
        <v>88.69</v>
      </c>
      <c r="H121">
        <v>110.068</v>
      </c>
      <c r="I121">
        <v>0</v>
      </c>
      <c r="J121" s="26">
        <f t="shared" si="14"/>
        <v>35</v>
      </c>
      <c r="K121" s="26">
        <f t="shared" si="15"/>
        <v>0</v>
      </c>
      <c r="L121" s="27">
        <f t="shared" si="22"/>
        <v>65</v>
      </c>
      <c r="M121">
        <f t="shared" si="23"/>
        <v>1</v>
      </c>
      <c r="N121">
        <f>ROUND((F121)/(VLOOKUP(C121,GDP!A$10:J$42,5,FALSE)*42)*1000,4)</f>
        <v>1.12E-2</v>
      </c>
      <c r="O121">
        <f>ROUND((H121)/(VLOOKUP(C121,GDP!A$10:J$42,9,FALSE)*42)*1000,4)</f>
        <v>4.5999999999999999E-3</v>
      </c>
      <c r="P121">
        <f t="shared" si="24"/>
        <v>7.9000000000000008E-3</v>
      </c>
      <c r="Q121" s="48">
        <f t="shared" si="25"/>
        <v>-2.1023729087095586</v>
      </c>
      <c r="R121">
        <f>VLOOKUP(B121,Risk!A$1:D$156,4,FALSE)</f>
        <v>1.8</v>
      </c>
      <c r="S121">
        <f>VLOOKUP(B121,'Insurance penetration'!B$1:N$157,13,FALSE)</f>
        <v>2</v>
      </c>
      <c r="T121">
        <f t="shared" si="20"/>
        <v>1</v>
      </c>
      <c r="U121" t="s">
        <v>278</v>
      </c>
      <c r="V121" t="s">
        <v>277</v>
      </c>
    </row>
    <row r="122" spans="1:22" hidden="1" x14ac:dyDescent="0.25">
      <c r="A122">
        <v>2022</v>
      </c>
      <c r="B122" t="str">
        <f t="shared" si="21"/>
        <v>AustriaWindstorm</v>
      </c>
      <c r="C122" t="s">
        <v>4</v>
      </c>
      <c r="D122" t="s">
        <v>5</v>
      </c>
      <c r="E122" t="s">
        <v>67</v>
      </c>
      <c r="F122" s="22">
        <v>4930</v>
      </c>
      <c r="G122" s="22">
        <v>1519</v>
      </c>
      <c r="H122">
        <v>2403.59</v>
      </c>
      <c r="I122">
        <v>821.54</v>
      </c>
      <c r="J122" s="26">
        <f t="shared" si="14"/>
        <v>31</v>
      </c>
      <c r="K122" s="26">
        <f t="shared" si="15"/>
        <v>34</v>
      </c>
      <c r="L122" s="27">
        <f t="shared" si="22"/>
        <v>67.5</v>
      </c>
      <c r="M122">
        <f t="shared" si="23"/>
        <v>2</v>
      </c>
      <c r="N122">
        <f>ROUND((F122)/(VLOOKUP(C122,GDP!A$10:J$42,5,FALSE)*42)*1000,4)</f>
        <v>0.29099999999999998</v>
      </c>
      <c r="O122">
        <f>ROUND((H122)/(VLOOKUP(C122,GDP!A$10:J$42,9,FALSE)*42)*1000,4)</f>
        <v>0.1265</v>
      </c>
      <c r="P122">
        <f t="shared" si="24"/>
        <v>0.20880000000000001</v>
      </c>
      <c r="Q122" s="48">
        <f t="shared" si="25"/>
        <v>-0.6802695056697754</v>
      </c>
      <c r="R122">
        <f>VLOOKUP(B122,Risk!A$1:D$156,4,FALSE)</f>
        <v>2</v>
      </c>
      <c r="S122">
        <f>VLOOKUP(B122,'Insurance penetration'!B$1:N$157,13,FALSE)</f>
        <v>1</v>
      </c>
      <c r="T122">
        <f t="shared" si="20"/>
        <v>1</v>
      </c>
      <c r="U122" t="s">
        <v>237</v>
      </c>
      <c r="V122" t="s">
        <v>241</v>
      </c>
    </row>
    <row r="123" spans="1:22" hidden="1" x14ac:dyDescent="0.25">
      <c r="A123">
        <v>2022</v>
      </c>
      <c r="B123" t="str">
        <f t="shared" si="21"/>
        <v>BelgiumWindstorm</v>
      </c>
      <c r="C123" t="s">
        <v>7</v>
      </c>
      <c r="D123" t="s">
        <v>8</v>
      </c>
      <c r="E123" t="s">
        <v>67</v>
      </c>
      <c r="F123" s="22">
        <v>3442</v>
      </c>
      <c r="G123" s="22">
        <v>1779</v>
      </c>
      <c r="H123">
        <v>3206.89</v>
      </c>
      <c r="I123">
        <v>1957.058</v>
      </c>
      <c r="J123" s="26">
        <f t="shared" si="14"/>
        <v>52</v>
      </c>
      <c r="K123" s="26">
        <f t="shared" si="15"/>
        <v>61</v>
      </c>
      <c r="L123" s="27">
        <f t="shared" si="22"/>
        <v>43.5</v>
      </c>
      <c r="M123">
        <f t="shared" si="23"/>
        <v>1.5</v>
      </c>
      <c r="N123">
        <f>ROUND((F123)/(VLOOKUP(C123,GDP!A$10:J$42,5,FALSE)*42)*1000,4)</f>
        <v>0.16170000000000001</v>
      </c>
      <c r="O123">
        <f>ROUND((H123)/(VLOOKUP(C123,GDP!A$10:J$42,9,FALSE)*42)*1000,4)</f>
        <v>0.14019999999999999</v>
      </c>
      <c r="P123">
        <f t="shared" si="24"/>
        <v>0.151</v>
      </c>
      <c r="Q123" s="48">
        <f t="shared" si="25"/>
        <v>-0.82102305270683062</v>
      </c>
      <c r="R123">
        <f>VLOOKUP(B123,Risk!A$1:D$156,4,FALSE)</f>
        <v>2.7</v>
      </c>
      <c r="S123">
        <f>VLOOKUP(B123,'Insurance penetration'!B$1:N$157,13,FALSE)</f>
        <v>1</v>
      </c>
      <c r="T123">
        <f t="shared" si="20"/>
        <v>1.5</v>
      </c>
      <c r="U123" t="s">
        <v>243</v>
      </c>
      <c r="V123" t="s">
        <v>227</v>
      </c>
    </row>
    <row r="124" spans="1:22" hidden="1" x14ac:dyDescent="0.25">
      <c r="A124">
        <v>2022</v>
      </c>
      <c r="B124" t="str">
        <f t="shared" si="21"/>
        <v>BulgariaWindstorm</v>
      </c>
      <c r="C124" t="s">
        <v>9</v>
      </c>
      <c r="D124" t="s">
        <v>10</v>
      </c>
      <c r="E124" t="s">
        <v>67</v>
      </c>
      <c r="F124" s="22">
        <v>554</v>
      </c>
      <c r="G124" s="22">
        <v>74</v>
      </c>
      <c r="H124">
        <v>623.80999999999995</v>
      </c>
      <c r="I124">
        <v>83.555999999999997</v>
      </c>
      <c r="J124" s="26">
        <f t="shared" si="14"/>
        <v>13</v>
      </c>
      <c r="K124" s="26">
        <f t="shared" si="15"/>
        <v>13</v>
      </c>
      <c r="L124" s="27">
        <f t="shared" si="22"/>
        <v>87</v>
      </c>
      <c r="M124">
        <f t="shared" si="23"/>
        <v>2.5</v>
      </c>
      <c r="N124">
        <f>ROUND((F124)/(VLOOKUP(C124,GDP!A$10:J$42,5,FALSE)*42)*1000,4)</f>
        <v>0.1943</v>
      </c>
      <c r="O124">
        <f>ROUND((H124)/(VLOOKUP(C124,GDP!A$10:J$42,9,FALSE)*42)*1000,4)</f>
        <v>0.2031</v>
      </c>
      <c r="P124">
        <f t="shared" si="24"/>
        <v>0.19869999999999999</v>
      </c>
      <c r="Q124" s="48">
        <f t="shared" si="25"/>
        <v>-0.70180213289018489</v>
      </c>
      <c r="R124">
        <f>VLOOKUP(B124,Risk!A$1:D$156,4,FALSE)</f>
        <v>1</v>
      </c>
      <c r="S124">
        <f>VLOOKUP(B124,'Insurance penetration'!B$1:N$157,13,FALSE)</f>
        <v>4</v>
      </c>
      <c r="T124">
        <f t="shared" si="20"/>
        <v>1.5</v>
      </c>
      <c r="U124" t="s">
        <v>244</v>
      </c>
      <c r="V124" t="s">
        <v>238</v>
      </c>
    </row>
    <row r="125" spans="1:22" hidden="1" x14ac:dyDescent="0.25">
      <c r="A125">
        <v>2022</v>
      </c>
      <c r="B125" t="str">
        <f t="shared" si="21"/>
        <v>CroatiaWindstorm</v>
      </c>
      <c r="C125" t="s">
        <v>11</v>
      </c>
      <c r="D125" t="s">
        <v>12</v>
      </c>
      <c r="E125" t="s">
        <v>67</v>
      </c>
      <c r="F125" s="22">
        <v>307</v>
      </c>
      <c r="G125" s="22">
        <v>0</v>
      </c>
      <c r="H125">
        <v>177.97900000000001</v>
      </c>
      <c r="I125">
        <v>6.633</v>
      </c>
      <c r="J125" s="26">
        <f t="shared" si="14"/>
        <v>0</v>
      </c>
      <c r="K125" s="26">
        <f t="shared" si="15"/>
        <v>4</v>
      </c>
      <c r="L125" s="48">
        <f t="shared" si="22"/>
        <v>98</v>
      </c>
      <c r="M125">
        <f>IF(Q125&lt;-4,-9,IF(Q125&lt;-3.5,0,IF(Q125&lt;-2,1,IF(AND(Q125&lt;-1.5,L125&lt;75),1,IF(AND(Q125&lt;-1.5,L125&gt;=75),1.5,IF(AND(Q125&lt;-1,L125&lt;50),1,IF(AND(Q125&lt;-1,L125&lt;75),1.5,IF(AND(Q125&lt;-1,L125&lt;=100),2,IF(AND(Q125&lt;-0.5,L125&lt;25),1,IF(AND(Q125&lt;-0.5,L125&lt;50),1.5,IF(AND(Q125&lt;-0.5,L125&lt;75),2,IF(AND(Q125&lt;-0.5,L125&lt;=100),2.5,IF(AND(Q125&lt;0,L125&lt;25),1.5,IF(AND(Q125&lt;0,L125&lt;50),2,IF(AND(Q125&lt;0,L125&lt;75),2.5,IF(AND(Q125&lt;0,L125&lt;=100),3,IF(AND(Q125&lt;0.5,L125&lt;25),2,IF(AND(Q125&lt;0.5,L125&lt;50),2.5,IF(AND(Q125&lt;0.5,L125&lt;75),3,IF(AND(Q125&lt;0.5,L125&lt;=100),3.5,IF(AND(Q125&lt;1,L125&lt;25),2.5,IF(AND(Q125&lt;1,L125&lt;50),3,IF(AND(Q125&lt;1,L125&lt;75),3.5,IF(AND(Q125&lt;1,L125&lt;=100),4))))))))))))))))))))))))</f>
        <v>2</v>
      </c>
      <c r="N125">
        <f>ROUND((F125)/(VLOOKUP(C125,GDP!A$10:J$42,5,FALSE)*42)*1000,4)</f>
        <v>0.1275</v>
      </c>
      <c r="O125">
        <f>ROUND((H125)/(VLOOKUP(C125,GDP!A$10:J$42,9,FALSE)*42)*1000,4)</f>
        <v>7.0800000000000002E-2</v>
      </c>
      <c r="P125">
        <f t="shared" si="24"/>
        <v>9.9199999999999997E-2</v>
      </c>
      <c r="Q125" s="26">
        <f t="shared" si="25"/>
        <v>-1.0034883278458213</v>
      </c>
      <c r="R125">
        <f>VLOOKUP(B125,Risk!A$1:D$156,4,FALSE)</f>
        <v>1</v>
      </c>
      <c r="S125">
        <f>VLOOKUP(B125,'Insurance penetration'!B$1:N$157,13,FALSE)</f>
        <v>3</v>
      </c>
      <c r="T125">
        <f t="shared" si="20"/>
        <v>1</v>
      </c>
      <c r="U125" t="s">
        <v>245</v>
      </c>
      <c r="V125" t="s">
        <v>289</v>
      </c>
    </row>
    <row r="126" spans="1:22" hidden="1" x14ac:dyDescent="0.25">
      <c r="A126">
        <v>2022</v>
      </c>
      <c r="B126" t="str">
        <f t="shared" si="21"/>
        <v>CyprusWindstorm</v>
      </c>
      <c r="C126" t="s">
        <v>13</v>
      </c>
      <c r="D126" t="s">
        <v>14</v>
      </c>
      <c r="E126" t="s">
        <v>67</v>
      </c>
      <c r="F126" s="22">
        <v>43</v>
      </c>
      <c r="G126" s="22">
        <v>8</v>
      </c>
      <c r="H126">
        <v>0</v>
      </c>
      <c r="I126">
        <v>0</v>
      </c>
      <c r="J126" s="26">
        <f t="shared" si="14"/>
        <v>19</v>
      </c>
      <c r="K126" s="26">
        <f t="shared" si="15"/>
        <v>0</v>
      </c>
      <c r="L126" s="27">
        <f t="shared" si="22"/>
        <v>81</v>
      </c>
      <c r="M126">
        <f t="shared" si="23"/>
        <v>2</v>
      </c>
      <c r="N126">
        <f>ROUND((F126)/(VLOOKUP(C126,GDP!A$10:J$42,5,FALSE)*42)*1000,4)</f>
        <v>4.3799999999999999E-2</v>
      </c>
      <c r="O126">
        <f>ROUND((H126)/(VLOOKUP(C126,GDP!A$10:J$42,9,FALSE)*42)*1000,4)</f>
        <v>0</v>
      </c>
      <c r="P126">
        <f t="shared" si="24"/>
        <v>4.3799999999999999E-2</v>
      </c>
      <c r="Q126" s="48">
        <f t="shared" si="25"/>
        <v>-1.3585258894959005</v>
      </c>
      <c r="R126">
        <f>VLOOKUP(B126,Risk!A$1:D$156,4,FALSE)</f>
        <v>1.7</v>
      </c>
      <c r="S126">
        <f>VLOOKUP(B126,'Insurance penetration'!B$1:N$157,13,FALSE)</f>
        <v>2</v>
      </c>
      <c r="T126">
        <f t="shared" si="20"/>
        <v>1</v>
      </c>
      <c r="U126" t="s">
        <v>239</v>
      </c>
      <c r="V126" t="s">
        <v>246</v>
      </c>
    </row>
    <row r="127" spans="1:22" hidden="1" x14ac:dyDescent="0.25">
      <c r="A127">
        <v>2022</v>
      </c>
      <c r="B127" t="str">
        <f t="shared" si="21"/>
        <v>Czech RepublicWindstorm</v>
      </c>
      <c r="C127" t="s">
        <v>15</v>
      </c>
      <c r="D127" t="s">
        <v>16</v>
      </c>
      <c r="E127" t="s">
        <v>67</v>
      </c>
      <c r="F127" s="22">
        <v>3666</v>
      </c>
      <c r="G127" s="22">
        <v>848.58749999999998</v>
      </c>
      <c r="H127">
        <v>993.29399999999998</v>
      </c>
      <c r="I127">
        <v>68.355000000000004</v>
      </c>
      <c r="J127" s="26">
        <f t="shared" si="14"/>
        <v>23</v>
      </c>
      <c r="K127" s="26">
        <f t="shared" si="15"/>
        <v>7</v>
      </c>
      <c r="L127" s="27">
        <f t="shared" si="22"/>
        <v>85</v>
      </c>
      <c r="M127">
        <f t="shared" si="23"/>
        <v>2.5</v>
      </c>
      <c r="N127">
        <f>ROUND((F127)/(VLOOKUP(C127,GDP!A$10:J$42,5,FALSE)*42)*1000,4)</f>
        <v>0.36559999999999998</v>
      </c>
      <c r="O127">
        <f>ROUND((H127)/(VLOOKUP(C127,GDP!A$10:J$42,9,FALSE)*42)*1000,4)</f>
        <v>9.2200000000000004E-2</v>
      </c>
      <c r="P127">
        <f t="shared" si="24"/>
        <v>0.22889999999999999</v>
      </c>
      <c r="Q127" s="48">
        <f t="shared" si="25"/>
        <v>-0.64035420732545711</v>
      </c>
      <c r="R127">
        <f>VLOOKUP(B127,Risk!A$1:D$156,4,FALSE)</f>
        <v>2</v>
      </c>
      <c r="S127">
        <f>VLOOKUP(B127,'Insurance penetration'!B$1:N$157,13,FALSE)</f>
        <v>1</v>
      </c>
      <c r="T127">
        <f t="shared" si="20"/>
        <v>1</v>
      </c>
      <c r="U127" t="s">
        <v>248</v>
      </c>
      <c r="V127" t="s">
        <v>247</v>
      </c>
    </row>
    <row r="128" spans="1:22" hidden="1" x14ac:dyDescent="0.25">
      <c r="A128">
        <v>2022</v>
      </c>
      <c r="B128" t="str">
        <f t="shared" si="21"/>
        <v>DenmarkWindstorm</v>
      </c>
      <c r="C128" t="s">
        <v>17</v>
      </c>
      <c r="D128" t="s">
        <v>18</v>
      </c>
      <c r="E128" t="s">
        <v>67</v>
      </c>
      <c r="F128" s="22">
        <v>5961</v>
      </c>
      <c r="G128" s="22">
        <v>3383</v>
      </c>
      <c r="H128">
        <v>7311.0159999999996</v>
      </c>
      <c r="I128">
        <v>4851.5069999999996</v>
      </c>
      <c r="J128" s="26">
        <f t="shared" si="14"/>
        <v>57</v>
      </c>
      <c r="K128" s="26">
        <f t="shared" si="15"/>
        <v>66</v>
      </c>
      <c r="L128" s="27">
        <f t="shared" si="22"/>
        <v>38.5</v>
      </c>
      <c r="M128">
        <f t="shared" si="23"/>
        <v>2</v>
      </c>
      <c r="N128">
        <f>ROUND((F128)/(VLOOKUP(C128,GDP!A$10:J$42,5,FALSE)*42)*1000,4)</f>
        <v>0.42430000000000001</v>
      </c>
      <c r="O128">
        <f>ROUND((H128)/(VLOOKUP(C128,GDP!A$10:J$42,9,FALSE)*42)*1000,4)</f>
        <v>0.4672</v>
      </c>
      <c r="P128">
        <f t="shared" si="24"/>
        <v>0.44579999999999997</v>
      </c>
      <c r="Q128" s="48">
        <f t="shared" si="25"/>
        <v>-0.35085993585578112</v>
      </c>
      <c r="R128">
        <f>VLOOKUP(B128,Risk!A$1:D$156,4,FALSE)</f>
        <v>3.2</v>
      </c>
      <c r="S128">
        <f>VLOOKUP(B128,'Insurance penetration'!B$1:N$157,13,FALSE)</f>
        <v>1</v>
      </c>
      <c r="T128">
        <f t="shared" si="20"/>
        <v>2</v>
      </c>
      <c r="U128" t="s">
        <v>210</v>
      </c>
      <c r="V128" t="s">
        <v>249</v>
      </c>
    </row>
    <row r="129" spans="1:22" hidden="1" x14ac:dyDescent="0.25">
      <c r="A129">
        <v>2022</v>
      </c>
      <c r="B129" t="str">
        <f t="shared" si="21"/>
        <v>EstoniaWindstorm</v>
      </c>
      <c r="C129" t="s">
        <v>19</v>
      </c>
      <c r="D129" t="s">
        <v>20</v>
      </c>
      <c r="E129" t="s">
        <v>67</v>
      </c>
      <c r="F129" s="22">
        <v>210</v>
      </c>
      <c r="G129" s="22">
        <v>32</v>
      </c>
      <c r="H129">
        <v>180.37700000000001</v>
      </c>
      <c r="I129">
        <v>36.075000000000003</v>
      </c>
      <c r="J129" s="26">
        <f t="shared" si="14"/>
        <v>15</v>
      </c>
      <c r="K129" s="26">
        <f t="shared" si="15"/>
        <v>20</v>
      </c>
      <c r="L129" s="27">
        <f t="shared" si="22"/>
        <v>82.5</v>
      </c>
      <c r="M129">
        <f t="shared" si="23"/>
        <v>2.5</v>
      </c>
      <c r="N129">
        <f>ROUND((F129)/(VLOOKUP(C129,GDP!A$10:J$42,5,FALSE)*42)*1000,4)</f>
        <v>0.16309999999999999</v>
      </c>
      <c r="O129">
        <f>ROUND((H129)/(VLOOKUP(C129,GDP!A$10:J$42,9,FALSE)*42)*1000,4)</f>
        <v>0.13420000000000001</v>
      </c>
      <c r="P129">
        <f t="shared" si="24"/>
        <v>0.1487</v>
      </c>
      <c r="Q129" s="48">
        <f t="shared" si="25"/>
        <v>-0.82768903147804584</v>
      </c>
      <c r="R129">
        <f>VLOOKUP(B129,Risk!A$1:D$156,4,FALSE)</f>
        <v>1.5</v>
      </c>
      <c r="S129">
        <f>VLOOKUP(B129,'Insurance penetration'!B$1:N$157,13,FALSE)</f>
        <v>1</v>
      </c>
      <c r="T129">
        <f t="shared" si="20"/>
        <v>1</v>
      </c>
      <c r="U129" t="s">
        <v>251</v>
      </c>
      <c r="V129" t="s">
        <v>250</v>
      </c>
    </row>
    <row r="130" spans="1:22" hidden="1" x14ac:dyDescent="0.25">
      <c r="A130">
        <v>2022</v>
      </c>
      <c r="B130" t="str">
        <f t="shared" ref="B130:B193" si="26">CONCATENATE(C130,E130)</f>
        <v>FinlandWindstorm</v>
      </c>
      <c r="C130" t="s">
        <v>21</v>
      </c>
      <c r="D130" t="s">
        <v>22</v>
      </c>
      <c r="E130" t="s">
        <v>67</v>
      </c>
      <c r="F130" s="22">
        <v>338</v>
      </c>
      <c r="G130" s="22">
        <v>181.2</v>
      </c>
      <c r="H130">
        <v>20.738</v>
      </c>
      <c r="I130">
        <v>0</v>
      </c>
      <c r="J130" s="26">
        <f t="shared" ref="J130:J193" si="27">ROUND(IFERROR(100*((G130/F130)),0),0)</f>
        <v>54</v>
      </c>
      <c r="K130" s="26">
        <f t="shared" ref="K130:K193" si="28">ROUND(IFERROR(100*((I130/H130)),0),0)</f>
        <v>0</v>
      </c>
      <c r="L130" s="27">
        <f t="shared" ref="L130:L193" si="29">IF(K130=0,100-ROUND(J130,4), 100-ROUND((J130+K130)/2,4))</f>
        <v>46</v>
      </c>
      <c r="M130">
        <f t="shared" ref="M130:M193" si="30">IF(Q130&lt;-4,-9,IF(Q130&lt;-3.5,0,IF(Q130&lt;-2,1,IF(AND(Q130&lt;-1.5,L130&lt;75),1,IF(AND(Q130&lt;-1.5,L130&gt;=75),1.5,IF(AND(Q130&lt;-1,L130&lt;50),1,IF(AND(Q130&lt;-1,L130&lt;75),1.5,IF(AND(Q130&lt;-1,L130&lt;=100),2,IF(AND(Q130&lt;-0.5,L130&lt;25),1,IF(AND(Q130&lt;-0.5,L130&lt;50),1.5,IF(AND(Q130&lt;-0.5,L130&lt;75),2,IF(AND(Q130&lt;-0.5,L130&lt;=100),2.5,IF(AND(Q130&lt;0,L130&lt;25),1.5,IF(AND(Q130&lt;0,L130&lt;50),2,IF(AND(Q130&lt;0,L130&lt;75),2.5,IF(AND(Q130&lt;0,L130&lt;=100),3,IF(AND(Q130&lt;0.5,L130&lt;25),2,IF(AND(Q130&lt;0.5,L130&lt;50),2.5,IF(AND(Q130&lt;0.5,L130&lt;75),3,IF(AND(Q130&lt;0.5,L130&lt;=100),3.5,IF(AND(Q130&lt;1,L130&lt;25),2.5,IF(AND(Q130&lt;1,L130&lt;50),3,IF(AND(Q130&lt;1,L130&lt;75),3.5,IF(AND(Q130&lt;1,L130&lt;=100),4))))))))))))))))))))))))</f>
        <v>1</v>
      </c>
      <c r="N130">
        <f>ROUND((F130)/(VLOOKUP(C130,GDP!A$10:J$42,5,FALSE)*42)*1000,4)</f>
        <v>3.1800000000000002E-2</v>
      </c>
      <c r="O130">
        <f>ROUND((H130)/(VLOOKUP(C130,GDP!A$10:J$42,9,FALSE)*42)*1000,4)</f>
        <v>1.6999999999999999E-3</v>
      </c>
      <c r="P130">
        <f t="shared" ref="P130:P193" si="31">IF(O130=0,ROUND(N130,4), ROUND((N130+O130)/2,4))</f>
        <v>1.6799999999999999E-2</v>
      </c>
      <c r="Q130" s="48">
        <f t="shared" si="25"/>
        <v>-1.7746907182741372</v>
      </c>
      <c r="R130">
        <f>VLOOKUP(B130,Risk!A$1:D$156,4,FALSE)</f>
        <v>1.3</v>
      </c>
      <c r="S130">
        <f>VLOOKUP(B130,'Insurance penetration'!B$1:N$157,13,FALSE)</f>
        <v>1</v>
      </c>
      <c r="T130">
        <f t="shared" si="20"/>
        <v>1</v>
      </c>
      <c r="U130" t="s">
        <v>253</v>
      </c>
      <c r="V130" t="s">
        <v>252</v>
      </c>
    </row>
    <row r="131" spans="1:22" hidden="1" x14ac:dyDescent="0.25">
      <c r="A131">
        <v>2022</v>
      </c>
      <c r="B131" t="str">
        <f t="shared" si="26"/>
        <v>FranceWindstorm</v>
      </c>
      <c r="C131" t="s">
        <v>23</v>
      </c>
      <c r="D131" t="s">
        <v>24</v>
      </c>
      <c r="E131" t="s">
        <v>67</v>
      </c>
      <c r="F131" s="22">
        <v>51545</v>
      </c>
      <c r="G131" s="22">
        <v>19983</v>
      </c>
      <c r="H131">
        <v>43530.959000000003</v>
      </c>
      <c r="I131">
        <v>18423.425999999999</v>
      </c>
      <c r="J131" s="26">
        <f t="shared" si="27"/>
        <v>39</v>
      </c>
      <c r="K131" s="26">
        <f t="shared" si="28"/>
        <v>42</v>
      </c>
      <c r="L131" s="27">
        <f t="shared" si="29"/>
        <v>59.5</v>
      </c>
      <c r="M131">
        <f t="shared" si="30"/>
        <v>2.5</v>
      </c>
      <c r="N131">
        <f>ROUND((F131)/(VLOOKUP(C131,GDP!A$10:J$42,5,FALSE)*42)*1000,4)</f>
        <v>0.49409999999999998</v>
      </c>
      <c r="O131">
        <f>ROUND((H131)/(VLOOKUP(C131,GDP!A$10:J$42,9,FALSE)*42)*1000,4)</f>
        <v>0.3775</v>
      </c>
      <c r="P131">
        <f t="shared" si="31"/>
        <v>0.43580000000000002</v>
      </c>
      <c r="Q131" s="48">
        <f t="shared" si="25"/>
        <v>-0.36071277408976316</v>
      </c>
      <c r="R131">
        <f>VLOOKUP(B131,Risk!A$1:D$156,4,FALSE)</f>
        <v>2.4</v>
      </c>
      <c r="S131">
        <f>VLOOKUP(B131,'Insurance penetration'!B$1:N$157,13,FALSE)</f>
        <v>1</v>
      </c>
      <c r="T131">
        <f t="shared" ref="T131:T194" si="32">IF(R131&lt;0.5,0,IF(R131&lt;1,1,IF(AND(R131&lt;1.5,S131&lt;1.5),1,IF(AND(R131&lt;1.5,S131&lt;2.5),1,IF(AND(R131&lt;1.5,S131&lt;3.5),1,IF(AND(R131&lt;1.5,S131&lt;4.5),1.5,IF(AND(R131&lt;2,S131&lt;1.5),1,IF(AND(R131&lt;2,S131&lt;2.5),1,IF(AND(R131&lt;2,S131&lt;3.5),1.5,IF(AND(R131&lt;2,S131&lt;4.5),2,IF(AND(R131&lt;2.5,S131&lt;1.5),1,IF(AND(R131&lt;2.5,S131&lt;2.5),1.5,IF(AND(R131&lt;2.5,S131&lt;3.5),2,IF(AND(R131&lt;2.5,S131&lt;4.5),2.5,IF(AND(R131&lt;3,S131&lt;1.5),1.5,IF(AND(R131&lt;3,S131&lt;2.5),2,IF(AND(R131&lt;3,S131&lt;3.5),2.5,IF(AND(R131&lt;3,S131&lt;4.5),3,IF(AND(R131&lt;3.5,S131&lt;1.5),2,IF(AND(R131&lt;3.5,S131&lt;2.5),2.5,IF(AND(R131&lt;3.5,S131&lt;3.5),3,IF(AND(R131&lt;3.5,S131&lt;4.5),3.5,IF(AND(R131&lt;4,S131&lt;1.5),2.5,IF(AND(R131&lt;4,S131&lt;2.5),3,IF(AND(R131&lt;4,S131&lt;3.5),3.5,IF(AND(R131&lt;4,S131&lt;4.5),4))))))))))))))))))))))))))</f>
        <v>1</v>
      </c>
      <c r="U131" t="s">
        <v>255</v>
      </c>
      <c r="V131" t="s">
        <v>254</v>
      </c>
    </row>
    <row r="132" spans="1:22" hidden="1" x14ac:dyDescent="0.25">
      <c r="A132">
        <v>2022</v>
      </c>
      <c r="B132" t="str">
        <f t="shared" si="26"/>
        <v>GermanyWindstorm</v>
      </c>
      <c r="C132" t="s">
        <v>25</v>
      </c>
      <c r="D132" t="s">
        <v>26</v>
      </c>
      <c r="E132" t="s">
        <v>67</v>
      </c>
      <c r="F132" s="22">
        <v>78183</v>
      </c>
      <c r="G132" s="22">
        <v>36426</v>
      </c>
      <c r="H132">
        <v>42526.36</v>
      </c>
      <c r="I132">
        <v>23238.048999999999</v>
      </c>
      <c r="J132" s="26">
        <f t="shared" si="27"/>
        <v>47</v>
      </c>
      <c r="K132" s="26">
        <f t="shared" si="28"/>
        <v>55</v>
      </c>
      <c r="L132" s="27">
        <f t="shared" si="29"/>
        <v>49</v>
      </c>
      <c r="M132">
        <f t="shared" si="30"/>
        <v>2</v>
      </c>
      <c r="N132">
        <f>ROUND((F132)/(VLOOKUP(C132,GDP!A$10:J$42,5,FALSE)*42)*1000,4)</f>
        <v>0.52129999999999999</v>
      </c>
      <c r="O132">
        <f>ROUND((H132)/(VLOOKUP(C132,GDP!A$10:J$42,9,FALSE)*42)*1000,4)</f>
        <v>0.25219999999999998</v>
      </c>
      <c r="P132">
        <f t="shared" si="31"/>
        <v>0.38679999999999998</v>
      </c>
      <c r="Q132" s="48">
        <f t="shared" si="25"/>
        <v>-0.41251353458903595</v>
      </c>
      <c r="R132">
        <f>VLOOKUP(B132,Risk!A$1:D$156,4,FALSE)</f>
        <v>2.4</v>
      </c>
      <c r="S132">
        <f>VLOOKUP(B132,'Insurance penetration'!B$1:N$157,13,FALSE)</f>
        <v>1</v>
      </c>
      <c r="T132">
        <f t="shared" si="32"/>
        <v>1</v>
      </c>
      <c r="U132" t="s">
        <v>207</v>
      </c>
      <c r="V132" t="s">
        <v>307</v>
      </c>
    </row>
    <row r="133" spans="1:22" hidden="1" x14ac:dyDescent="0.25">
      <c r="A133">
        <v>2022</v>
      </c>
      <c r="B133" t="str">
        <f t="shared" si="26"/>
        <v>GreeceWindstorm</v>
      </c>
      <c r="C133" t="s">
        <v>27</v>
      </c>
      <c r="D133" t="s">
        <v>28</v>
      </c>
      <c r="E133" t="s">
        <v>67</v>
      </c>
      <c r="F133" s="22">
        <v>2513</v>
      </c>
      <c r="G133" s="22">
        <v>32</v>
      </c>
      <c r="H133">
        <v>1322.43</v>
      </c>
      <c r="I133">
        <v>0</v>
      </c>
      <c r="J133" s="26">
        <f t="shared" si="27"/>
        <v>1</v>
      </c>
      <c r="K133" s="26">
        <f t="shared" si="28"/>
        <v>0</v>
      </c>
      <c r="L133" s="27">
        <f t="shared" si="29"/>
        <v>99</v>
      </c>
      <c r="M133">
        <f t="shared" si="30"/>
        <v>2.5</v>
      </c>
      <c r="N133">
        <f>ROUND((F133)/(VLOOKUP(C133,GDP!A$10:J$42,5,FALSE)*42)*1000,4)</f>
        <v>0.32729999999999998</v>
      </c>
      <c r="O133">
        <f>ROUND((H133)/(VLOOKUP(C133,GDP!A$10:J$42,9,FALSE)*42)*1000,4)</f>
        <v>0.15970000000000001</v>
      </c>
      <c r="P133">
        <f t="shared" si="31"/>
        <v>0.24349999999999999</v>
      </c>
      <c r="Q133" s="48">
        <f t="shared" si="25"/>
        <v>-0.61350103444934689</v>
      </c>
      <c r="R133">
        <f>VLOOKUP(B133,Risk!A$1:D$156,4,FALSE)</f>
        <v>1.7</v>
      </c>
      <c r="S133">
        <f>VLOOKUP(B133,'Insurance penetration'!B$1:N$157,13,FALSE)</f>
        <v>4</v>
      </c>
      <c r="T133">
        <f t="shared" si="32"/>
        <v>2</v>
      </c>
      <c r="U133" t="s">
        <v>257</v>
      </c>
      <c r="V133" t="s">
        <v>256</v>
      </c>
    </row>
    <row r="134" spans="1:22" hidden="1" x14ac:dyDescent="0.25">
      <c r="A134">
        <v>2022</v>
      </c>
      <c r="B134" t="str">
        <f t="shared" si="26"/>
        <v>HungaryWindstorm</v>
      </c>
      <c r="C134" t="s">
        <v>29</v>
      </c>
      <c r="D134" t="s">
        <v>30</v>
      </c>
      <c r="E134" t="s">
        <v>67</v>
      </c>
      <c r="F134" s="22">
        <v>36</v>
      </c>
      <c r="G134" s="22">
        <v>6</v>
      </c>
      <c r="H134">
        <v>13.442</v>
      </c>
      <c r="I134">
        <v>6.7210000000000001</v>
      </c>
      <c r="J134" s="26">
        <f t="shared" si="27"/>
        <v>17</v>
      </c>
      <c r="K134" s="26">
        <f t="shared" si="28"/>
        <v>50</v>
      </c>
      <c r="L134" s="27">
        <f t="shared" si="29"/>
        <v>66.5</v>
      </c>
      <c r="M134">
        <f t="shared" si="30"/>
        <v>1</v>
      </c>
      <c r="N134">
        <f>ROUND((F134)/(VLOOKUP(C134,GDP!A$10:J$42,5,FALSE)*42)*1000,4)</f>
        <v>5.5999999999999999E-3</v>
      </c>
      <c r="O134">
        <f>ROUND((H134)/(VLOOKUP(C134,GDP!A$10:J$42,9,FALSE)*42)*1000,4)</f>
        <v>2E-3</v>
      </c>
      <c r="P134">
        <f t="shared" si="31"/>
        <v>3.8E-3</v>
      </c>
      <c r="Q134" s="48">
        <f t="shared" si="25"/>
        <v>-2.4202164033831899</v>
      </c>
      <c r="R134">
        <f>VLOOKUP(B134,Risk!A$1:D$156,4,FALSE)</f>
        <v>1.3</v>
      </c>
      <c r="S134">
        <f>VLOOKUP(B134,'Insurance penetration'!B$1:N$157,13,FALSE)</f>
        <v>2</v>
      </c>
      <c r="T134">
        <f t="shared" si="32"/>
        <v>1</v>
      </c>
      <c r="U134" t="s">
        <v>259</v>
      </c>
      <c r="V134" t="s">
        <v>258</v>
      </c>
    </row>
    <row r="135" spans="1:22" hidden="1" x14ac:dyDescent="0.25">
      <c r="A135">
        <v>2022</v>
      </c>
      <c r="B135" t="str">
        <f t="shared" si="26"/>
        <v>IcelandWindstorm</v>
      </c>
      <c r="C135" t="s">
        <v>31</v>
      </c>
      <c r="D135" t="s">
        <v>32</v>
      </c>
      <c r="E135" t="s">
        <v>67</v>
      </c>
      <c r="F135" s="22">
        <v>3</v>
      </c>
      <c r="G135" s="22">
        <v>0</v>
      </c>
      <c r="H135">
        <v>0</v>
      </c>
      <c r="I135">
        <v>0</v>
      </c>
      <c r="J135" s="26">
        <f t="shared" si="27"/>
        <v>0</v>
      </c>
      <c r="K135" s="26">
        <f t="shared" si="28"/>
        <v>0</v>
      </c>
      <c r="L135" s="27">
        <f t="shared" si="29"/>
        <v>100</v>
      </c>
      <c r="M135">
        <f t="shared" si="30"/>
        <v>1</v>
      </c>
      <c r="N135">
        <f>ROUND((F135)/(VLOOKUP(C135,GDP!A$10:J$42,5,FALSE)*42)*1000,4)</f>
        <v>3.3E-3</v>
      </c>
      <c r="O135">
        <f>ROUND((H135)/(VLOOKUP(C135,GDP!A$10:J$42,9,FALSE)*42)*1000,4)</f>
        <v>0</v>
      </c>
      <c r="P135">
        <f t="shared" si="31"/>
        <v>3.3E-3</v>
      </c>
      <c r="Q135" s="48">
        <f t="shared" si="25"/>
        <v>-2.4814860601221125</v>
      </c>
      <c r="R135">
        <f>VLOOKUP(B135,Risk!A$1:D$156,4,FALSE)</f>
        <v>1.3</v>
      </c>
      <c r="S135">
        <f>VLOOKUP(B135,'Insurance penetration'!B$1:N$157,13,FALSE)</f>
        <v>2</v>
      </c>
      <c r="T135">
        <f t="shared" si="32"/>
        <v>1</v>
      </c>
      <c r="U135" t="s">
        <v>204</v>
      </c>
      <c r="V135" t="s">
        <v>292</v>
      </c>
    </row>
    <row r="136" spans="1:22" hidden="1" x14ac:dyDescent="0.25">
      <c r="A136">
        <v>2022</v>
      </c>
      <c r="B136" t="str">
        <f t="shared" si="26"/>
        <v>IrelandWindstorm</v>
      </c>
      <c r="C136" t="s">
        <v>33</v>
      </c>
      <c r="D136" t="s">
        <v>34</v>
      </c>
      <c r="E136" t="s">
        <v>67</v>
      </c>
      <c r="F136" s="22">
        <v>1848</v>
      </c>
      <c r="G136" s="22">
        <v>423</v>
      </c>
      <c r="H136">
        <v>557.92499999999995</v>
      </c>
      <c r="I136">
        <v>136.17400000000001</v>
      </c>
      <c r="J136" s="26">
        <f t="shared" si="27"/>
        <v>23</v>
      </c>
      <c r="K136" s="26">
        <f t="shared" si="28"/>
        <v>24</v>
      </c>
      <c r="L136" s="27">
        <f t="shared" si="29"/>
        <v>76.5</v>
      </c>
      <c r="M136">
        <f t="shared" si="30"/>
        <v>2</v>
      </c>
      <c r="N136">
        <f>ROUND((F136)/(VLOOKUP(C136,GDP!A$10:J$42,5,FALSE)*42)*1000,4)</f>
        <v>0.10440000000000001</v>
      </c>
      <c r="O136">
        <f>ROUND((H136)/(VLOOKUP(C136,GDP!A$10:J$42,9,FALSE)*42)*1000,4)</f>
        <v>2.9899999999999999E-2</v>
      </c>
      <c r="P136">
        <f t="shared" si="31"/>
        <v>6.7199999999999996E-2</v>
      </c>
      <c r="Q136" s="48">
        <f t="shared" si="25"/>
        <v>-1.1726307269461749</v>
      </c>
      <c r="R136">
        <f>VLOOKUP(B136,Risk!A$1:D$156,4,FALSE)</f>
        <v>2.2000000000000002</v>
      </c>
      <c r="S136">
        <f>VLOOKUP(B136,'Insurance penetration'!B$1:N$157,13,FALSE)</f>
        <v>1</v>
      </c>
      <c r="T136">
        <f t="shared" si="32"/>
        <v>1</v>
      </c>
      <c r="U136" t="s">
        <v>261</v>
      </c>
      <c r="V136" t="s">
        <v>260</v>
      </c>
    </row>
    <row r="137" spans="1:22" hidden="1" x14ac:dyDescent="0.25">
      <c r="A137">
        <v>2022</v>
      </c>
      <c r="B137" t="str">
        <f t="shared" si="26"/>
        <v>ItalyWindstorm</v>
      </c>
      <c r="C137" t="s">
        <v>35</v>
      </c>
      <c r="D137" t="s">
        <v>36</v>
      </c>
      <c r="E137" t="s">
        <v>67</v>
      </c>
      <c r="F137" s="22">
        <v>17366</v>
      </c>
      <c r="G137" s="22">
        <v>602</v>
      </c>
      <c r="H137">
        <v>8207.9050000000007</v>
      </c>
      <c r="I137">
        <v>361.447</v>
      </c>
      <c r="J137" s="26">
        <f t="shared" si="27"/>
        <v>3</v>
      </c>
      <c r="K137" s="26">
        <f t="shared" si="28"/>
        <v>4</v>
      </c>
      <c r="L137" s="27">
        <f t="shared" si="29"/>
        <v>96.5</v>
      </c>
      <c r="M137">
        <f t="shared" si="30"/>
        <v>2.5</v>
      </c>
      <c r="N137">
        <f>ROUND((F137)/(VLOOKUP(C137,GDP!A$10:J$42,5,FALSE)*42)*1000,4)</f>
        <v>0.2329</v>
      </c>
      <c r="O137">
        <f>ROUND((H137)/(VLOOKUP(C137,GDP!A$10:J$42,9,FALSE)*42)*1000,4)</f>
        <v>9.8900000000000002E-2</v>
      </c>
      <c r="P137">
        <f t="shared" si="31"/>
        <v>0.16589999999999999</v>
      </c>
      <c r="Q137" s="48">
        <f t="shared" si="25"/>
        <v>-0.78015361397563932</v>
      </c>
      <c r="R137">
        <f>VLOOKUP(B137,Risk!A$1:D$156,4,FALSE)</f>
        <v>1.8</v>
      </c>
      <c r="S137">
        <f>VLOOKUP(B137,'Insurance penetration'!B$1:N$157,13,FALSE)</f>
        <v>3</v>
      </c>
      <c r="T137">
        <f t="shared" si="32"/>
        <v>1.5</v>
      </c>
      <c r="U137" t="s">
        <v>220</v>
      </c>
      <c r="V137" t="s">
        <v>262</v>
      </c>
    </row>
    <row r="138" spans="1:22" hidden="1" x14ac:dyDescent="0.25">
      <c r="A138">
        <v>2022</v>
      </c>
      <c r="B138" t="str">
        <f t="shared" si="26"/>
        <v>LatviaWindstorm</v>
      </c>
      <c r="C138" t="s">
        <v>37</v>
      </c>
      <c r="D138" t="s">
        <v>38</v>
      </c>
      <c r="E138" t="s">
        <v>67</v>
      </c>
      <c r="F138" s="22">
        <v>401</v>
      </c>
      <c r="G138" s="22">
        <v>49</v>
      </c>
      <c r="H138">
        <v>451.755</v>
      </c>
      <c r="I138">
        <v>55.500999999999998</v>
      </c>
      <c r="J138" s="26">
        <f t="shared" si="27"/>
        <v>12</v>
      </c>
      <c r="K138" s="26">
        <f t="shared" si="28"/>
        <v>12</v>
      </c>
      <c r="L138" s="27">
        <f t="shared" si="29"/>
        <v>88</v>
      </c>
      <c r="M138">
        <f t="shared" si="30"/>
        <v>2.5</v>
      </c>
      <c r="N138">
        <f>ROUND((F138)/(VLOOKUP(C138,GDP!A$10:J$42,5,FALSE)*42)*1000,4)</f>
        <v>0.28999999999999998</v>
      </c>
      <c r="O138">
        <f>ROUND((H138)/(VLOOKUP(C138,GDP!A$10:J$42,9,FALSE)*42)*1000,4)</f>
        <v>0.30630000000000002</v>
      </c>
      <c r="P138">
        <f t="shared" si="31"/>
        <v>0.29820000000000002</v>
      </c>
      <c r="Q138" s="48">
        <f t="shared" si="25"/>
        <v>-0.5254923608830242</v>
      </c>
      <c r="R138">
        <f>VLOOKUP(B138,Risk!A$1:D$156,4,FALSE)</f>
        <v>1.8</v>
      </c>
      <c r="S138">
        <f>VLOOKUP(B138,'Insurance penetration'!B$1:N$157,13,FALSE)</f>
        <v>2</v>
      </c>
      <c r="T138">
        <f t="shared" si="32"/>
        <v>1</v>
      </c>
      <c r="U138" t="s">
        <v>264</v>
      </c>
      <c r="V138" t="s">
        <v>263</v>
      </c>
    </row>
    <row r="139" spans="1:22" hidden="1" x14ac:dyDescent="0.25">
      <c r="A139">
        <v>2022</v>
      </c>
      <c r="B139" t="str">
        <f t="shared" si="26"/>
        <v>LiechtensteinWindstorm</v>
      </c>
      <c r="C139" t="s">
        <v>39</v>
      </c>
      <c r="D139" t="s">
        <v>40</v>
      </c>
      <c r="E139" t="s">
        <v>67</v>
      </c>
      <c r="F139" s="22">
        <v>14</v>
      </c>
      <c r="G139" s="22">
        <v>14</v>
      </c>
      <c r="H139">
        <v>0</v>
      </c>
      <c r="I139">
        <v>0</v>
      </c>
      <c r="J139" s="26">
        <f t="shared" si="27"/>
        <v>100</v>
      </c>
      <c r="K139" s="26">
        <f t="shared" si="28"/>
        <v>0</v>
      </c>
      <c r="L139" s="27">
        <f t="shared" si="29"/>
        <v>0</v>
      </c>
      <c r="M139">
        <f t="shared" si="30"/>
        <v>1</v>
      </c>
      <c r="N139">
        <f>ROUND((F139)/(VLOOKUP(C139,GDP!A$10:J$42,5,FALSE)*42)*1000,4)</f>
        <v>6.2199999999999998E-2</v>
      </c>
      <c r="O139">
        <f>ROUND((H139)/(VLOOKUP(C139,GDP!A$10:J$42,9,FALSE)*42)*1000,4)</f>
        <v>0</v>
      </c>
      <c r="P139">
        <f t="shared" si="31"/>
        <v>6.2199999999999998E-2</v>
      </c>
      <c r="Q139" s="48">
        <f>LOG(P139)</f>
        <v>-1.2062096153091812</v>
      </c>
      <c r="R139">
        <f>VLOOKUP(B139,Risk!A$1:D$156,4,FALSE)</f>
        <v>1.3</v>
      </c>
      <c r="S139">
        <f>VLOOKUP(B139,'Insurance penetration'!B$1:N$157,13,FALSE)</f>
        <v>1</v>
      </c>
      <c r="T139">
        <f t="shared" si="32"/>
        <v>1</v>
      </c>
      <c r="U139" t="s">
        <v>226</v>
      </c>
      <c r="V139" t="s">
        <v>265</v>
      </c>
    </row>
    <row r="140" spans="1:22" hidden="1" x14ac:dyDescent="0.25">
      <c r="A140">
        <v>2022</v>
      </c>
      <c r="B140" t="str">
        <f t="shared" si="26"/>
        <v>LithuaniaWindstorm</v>
      </c>
      <c r="C140" t="s">
        <v>41</v>
      </c>
      <c r="D140" t="s">
        <v>42</v>
      </c>
      <c r="E140" t="s">
        <v>67</v>
      </c>
      <c r="F140" s="22">
        <v>51</v>
      </c>
      <c r="G140" s="22">
        <v>7</v>
      </c>
      <c r="H140">
        <v>51.067</v>
      </c>
      <c r="I140">
        <v>8.3249999999999993</v>
      </c>
      <c r="J140" s="26">
        <f t="shared" si="27"/>
        <v>14</v>
      </c>
      <c r="K140" s="26">
        <f t="shared" si="28"/>
        <v>16</v>
      </c>
      <c r="L140" s="27">
        <f t="shared" si="29"/>
        <v>85</v>
      </c>
      <c r="M140">
        <f t="shared" si="30"/>
        <v>1.5</v>
      </c>
      <c r="N140">
        <f>ROUND((F140)/(VLOOKUP(C140,GDP!A$10:J$42,5,FALSE)*42)*1000,4)</f>
        <v>2.1899999999999999E-2</v>
      </c>
      <c r="O140">
        <f>ROUND((H140)/(VLOOKUP(C140,GDP!A$10:J$42,9,FALSE)*42)*1000,4)</f>
        <v>2.06E-2</v>
      </c>
      <c r="P140">
        <f t="shared" si="31"/>
        <v>2.1299999999999999E-2</v>
      </c>
      <c r="Q140" s="48">
        <f t="shared" ref="Q140:Q156" si="33">LOG(P140)</f>
        <v>-1.6716203965612624</v>
      </c>
      <c r="R140">
        <f>VLOOKUP(B140,Risk!A$1:D$156,4,FALSE)</f>
        <v>1.5</v>
      </c>
      <c r="S140">
        <f>VLOOKUP(B140,'Insurance penetration'!B$1:N$157,13,FALSE)</f>
        <v>3</v>
      </c>
      <c r="T140">
        <f t="shared" si="32"/>
        <v>1.5</v>
      </c>
      <c r="U140" t="s">
        <v>266</v>
      </c>
      <c r="V140" t="s">
        <v>267</v>
      </c>
    </row>
    <row r="141" spans="1:22" hidden="1" x14ac:dyDescent="0.25">
      <c r="A141">
        <v>2022</v>
      </c>
      <c r="B141" t="str">
        <f t="shared" si="26"/>
        <v>LuxembourgWindstorm</v>
      </c>
      <c r="C141" t="s">
        <v>43</v>
      </c>
      <c r="D141" t="s">
        <v>44</v>
      </c>
      <c r="E141" t="s">
        <v>67</v>
      </c>
      <c r="F141" s="22">
        <v>375</v>
      </c>
      <c r="G141" s="22">
        <v>236.35</v>
      </c>
      <c r="H141">
        <v>513.70000000000005</v>
      </c>
      <c r="I141">
        <v>330.7</v>
      </c>
      <c r="J141" s="26">
        <f t="shared" si="27"/>
        <v>63</v>
      </c>
      <c r="K141" s="26">
        <f t="shared" si="28"/>
        <v>64</v>
      </c>
      <c r="L141" s="27">
        <f t="shared" si="29"/>
        <v>36.5</v>
      </c>
      <c r="M141">
        <f t="shared" si="30"/>
        <v>1.5</v>
      </c>
      <c r="N141">
        <f>ROUND((F141)/(VLOOKUP(C141,GDP!A$10:J$42,5,FALSE)*42)*1000,4)</f>
        <v>0.12180000000000001</v>
      </c>
      <c r="O141">
        <f>ROUND((H141)/(VLOOKUP(C141,GDP!A$10:J$42,9,FALSE)*42)*1000,4)</f>
        <v>0.15970000000000001</v>
      </c>
      <c r="P141">
        <f t="shared" si="31"/>
        <v>0.14080000000000001</v>
      </c>
      <c r="Q141" s="48">
        <f t="shared" si="33"/>
        <v>-0.85139734519390653</v>
      </c>
      <c r="R141">
        <f>VLOOKUP(B141,Risk!A$1:D$156,4,FALSE)</f>
        <v>2.4</v>
      </c>
      <c r="S141">
        <f>VLOOKUP(B141,'Insurance penetration'!B$1:N$157,13,FALSE)</f>
        <v>1</v>
      </c>
      <c r="T141">
        <f t="shared" si="32"/>
        <v>1</v>
      </c>
      <c r="U141" t="s">
        <v>269</v>
      </c>
      <c r="V141" t="s">
        <v>268</v>
      </c>
    </row>
    <row r="142" spans="1:22" hidden="1" x14ac:dyDescent="0.25">
      <c r="A142">
        <v>2022</v>
      </c>
      <c r="B142" t="str">
        <f t="shared" si="26"/>
        <v>MaltaWindstorm</v>
      </c>
      <c r="C142" t="s">
        <v>45</v>
      </c>
      <c r="D142" t="s">
        <v>46</v>
      </c>
      <c r="E142" t="s">
        <v>67</v>
      </c>
      <c r="F142" s="22">
        <v>29</v>
      </c>
      <c r="G142" s="22">
        <v>3.68</v>
      </c>
      <c r="H142">
        <v>0</v>
      </c>
      <c r="I142">
        <v>0</v>
      </c>
      <c r="J142" s="26">
        <f t="shared" si="27"/>
        <v>13</v>
      </c>
      <c r="K142" s="26">
        <f t="shared" si="28"/>
        <v>0</v>
      </c>
      <c r="L142" s="27">
        <f t="shared" si="29"/>
        <v>87</v>
      </c>
      <c r="M142">
        <f t="shared" si="30"/>
        <v>2</v>
      </c>
      <c r="N142">
        <f>ROUND((F142)/(VLOOKUP(C142,GDP!A$10:J$42,5,FALSE)*42)*1000,4)</f>
        <v>4.7500000000000001E-2</v>
      </c>
      <c r="O142">
        <f>ROUND((H142)/(VLOOKUP(C142,GDP!A$10:J$42,9,FALSE)*42)*1000,4)</f>
        <v>0</v>
      </c>
      <c r="P142">
        <f t="shared" si="31"/>
        <v>4.7500000000000001E-2</v>
      </c>
      <c r="Q142" s="48">
        <f t="shared" si="33"/>
        <v>-1.3233063903751334</v>
      </c>
      <c r="R142">
        <f>VLOOKUP(B142,Risk!A$1:D$156,4,FALSE)</f>
        <v>1.3</v>
      </c>
      <c r="S142">
        <f>VLOOKUP(B142,'Insurance penetration'!B$1:N$157,13,FALSE)</f>
        <v>4</v>
      </c>
      <c r="T142">
        <f t="shared" si="32"/>
        <v>1.5</v>
      </c>
      <c r="U142" t="s">
        <v>212</v>
      </c>
      <c r="V142" t="s">
        <v>270</v>
      </c>
    </row>
    <row r="143" spans="1:22" hidden="1" x14ac:dyDescent="0.25">
      <c r="A143">
        <v>2022</v>
      </c>
      <c r="B143" t="str">
        <f t="shared" si="26"/>
        <v>NetherlandsWindstorm</v>
      </c>
      <c r="C143" t="s">
        <v>47</v>
      </c>
      <c r="D143" t="s">
        <v>48</v>
      </c>
      <c r="E143" t="s">
        <v>67</v>
      </c>
      <c r="F143" s="22">
        <v>9874</v>
      </c>
      <c r="G143" s="22">
        <v>5849</v>
      </c>
      <c r="H143">
        <v>8020.1310000000003</v>
      </c>
      <c r="I143">
        <v>4042.799</v>
      </c>
      <c r="J143" s="26">
        <f t="shared" si="27"/>
        <v>59</v>
      </c>
      <c r="K143" s="26">
        <f t="shared" si="28"/>
        <v>50</v>
      </c>
      <c r="L143" s="27">
        <f t="shared" si="29"/>
        <v>45.5</v>
      </c>
      <c r="M143">
        <f t="shared" si="30"/>
        <v>1.5</v>
      </c>
      <c r="N143">
        <f>ROUND((F143)/(VLOOKUP(C143,GDP!A$10:J$42,5,FALSE)*42)*1000,4)</f>
        <v>0.27310000000000001</v>
      </c>
      <c r="O143">
        <f>ROUND((H143)/(VLOOKUP(C143,GDP!A$10:J$42,9,FALSE)*42)*1000,4)</f>
        <v>0.20019999999999999</v>
      </c>
      <c r="P143">
        <f t="shared" si="31"/>
        <v>0.23669999999999999</v>
      </c>
      <c r="Q143" s="48">
        <f t="shared" si="33"/>
        <v>-0.62580174207091732</v>
      </c>
      <c r="R143">
        <f>VLOOKUP(B143,Risk!A$1:D$156,4,FALSE)</f>
        <v>2.6</v>
      </c>
      <c r="S143">
        <f>VLOOKUP(B143,'Insurance penetration'!B$1:N$157,13,FALSE)</f>
        <v>1</v>
      </c>
      <c r="T143">
        <f t="shared" si="32"/>
        <v>1.5</v>
      </c>
      <c r="U143" t="s">
        <v>199</v>
      </c>
      <c r="V143" t="s">
        <v>271</v>
      </c>
    </row>
    <row r="144" spans="1:22" hidden="1" x14ac:dyDescent="0.25">
      <c r="A144">
        <v>2022</v>
      </c>
      <c r="B144" t="str">
        <f t="shared" si="26"/>
        <v>NorwayWindstorm</v>
      </c>
      <c r="C144" t="s">
        <v>49</v>
      </c>
      <c r="D144" t="s">
        <v>50</v>
      </c>
      <c r="E144" t="s">
        <v>67</v>
      </c>
      <c r="F144" s="22">
        <v>1182</v>
      </c>
      <c r="G144" s="22">
        <v>1182</v>
      </c>
      <c r="H144">
        <v>455.60899999999998</v>
      </c>
      <c r="I144">
        <v>439.09199999999998</v>
      </c>
      <c r="J144" s="26">
        <f t="shared" si="27"/>
        <v>100</v>
      </c>
      <c r="K144" s="26">
        <f t="shared" si="28"/>
        <v>96</v>
      </c>
      <c r="L144" s="27">
        <f t="shared" si="29"/>
        <v>2</v>
      </c>
      <c r="M144">
        <f t="shared" si="30"/>
        <v>1</v>
      </c>
      <c r="N144">
        <f>ROUND((F144)/(VLOOKUP(C144,GDP!A$10:J$42,5,FALSE)*42)*1000,4)</f>
        <v>6.9000000000000006E-2</v>
      </c>
      <c r="O144">
        <f>ROUND((H144)/(VLOOKUP(C144,GDP!A$10:J$42,9,FALSE)*42)*1000,4)</f>
        <v>2.86E-2</v>
      </c>
      <c r="P144">
        <f t="shared" si="31"/>
        <v>4.8800000000000003E-2</v>
      </c>
      <c r="Q144" s="48">
        <f t="shared" si="33"/>
        <v>-1.3115801779972893</v>
      </c>
      <c r="R144">
        <f>VLOOKUP(B144,Risk!A$1:D$156,4,FALSE)</f>
        <v>1.9</v>
      </c>
      <c r="S144">
        <f>VLOOKUP(B144,'Insurance penetration'!B$1:N$157,13,FALSE)</f>
        <v>1</v>
      </c>
      <c r="T144">
        <f t="shared" si="32"/>
        <v>1</v>
      </c>
      <c r="U144" t="s">
        <v>223</v>
      </c>
      <c r="V144" t="s">
        <v>222</v>
      </c>
    </row>
    <row r="145" spans="1:22" hidden="1" x14ac:dyDescent="0.25">
      <c r="A145">
        <v>2022</v>
      </c>
      <c r="B145" t="str">
        <f t="shared" si="26"/>
        <v>PolandWindstorm</v>
      </c>
      <c r="C145" t="s">
        <v>51</v>
      </c>
      <c r="D145" t="s">
        <v>52</v>
      </c>
      <c r="E145" t="s">
        <v>67</v>
      </c>
      <c r="F145" s="22">
        <v>477</v>
      </c>
      <c r="G145" s="22">
        <v>85</v>
      </c>
      <c r="H145">
        <v>632.03499999999997</v>
      </c>
      <c r="I145">
        <v>16.266999999999999</v>
      </c>
      <c r="J145" s="26">
        <f t="shared" si="27"/>
        <v>18</v>
      </c>
      <c r="K145" s="26">
        <f t="shared" si="28"/>
        <v>3</v>
      </c>
      <c r="L145" s="27">
        <f t="shared" si="29"/>
        <v>89.5</v>
      </c>
      <c r="M145">
        <f t="shared" si="30"/>
        <v>1.5</v>
      </c>
      <c r="N145">
        <f>ROUND((F145)/(VLOOKUP(C145,GDP!A$10:J$42,5,FALSE)*42)*1000,4)</f>
        <v>1.9900000000000001E-2</v>
      </c>
      <c r="O145">
        <f>ROUND((H145)/(VLOOKUP(C145,GDP!A$10:J$42,9,FALSE)*42)*1000,4)</f>
        <v>2.41E-2</v>
      </c>
      <c r="P145">
        <f t="shared" si="31"/>
        <v>2.1999999999999999E-2</v>
      </c>
      <c r="Q145" s="48">
        <f t="shared" si="33"/>
        <v>-1.6575773191777938</v>
      </c>
      <c r="R145">
        <f>VLOOKUP(B145,Risk!A$1:D$156,4,FALSE)</f>
        <v>1.4</v>
      </c>
      <c r="S145">
        <f>VLOOKUP(B145,'Insurance penetration'!B$1:N$157,13,FALSE)</f>
        <v>1</v>
      </c>
      <c r="T145">
        <f t="shared" si="32"/>
        <v>1</v>
      </c>
      <c r="U145" t="s">
        <v>301</v>
      </c>
      <c r="V145" t="s">
        <v>272</v>
      </c>
    </row>
    <row r="146" spans="1:22" hidden="1" x14ac:dyDescent="0.25">
      <c r="A146">
        <v>2022</v>
      </c>
      <c r="B146" t="str">
        <f t="shared" si="26"/>
        <v>PortugalWindstorm</v>
      </c>
      <c r="C146" t="s">
        <v>53</v>
      </c>
      <c r="D146" t="s">
        <v>54</v>
      </c>
      <c r="E146" t="s">
        <v>67</v>
      </c>
      <c r="F146" s="22">
        <v>2056</v>
      </c>
      <c r="G146" s="22">
        <v>163</v>
      </c>
      <c r="H146">
        <v>502.358</v>
      </c>
      <c r="I146">
        <v>312.017</v>
      </c>
      <c r="J146" s="26">
        <f t="shared" si="27"/>
        <v>8</v>
      </c>
      <c r="K146" s="26">
        <f t="shared" si="28"/>
        <v>62</v>
      </c>
      <c r="L146" s="27">
        <f t="shared" si="29"/>
        <v>65</v>
      </c>
      <c r="M146">
        <f t="shared" si="30"/>
        <v>2</v>
      </c>
      <c r="N146">
        <f>ROUND((F146)/(VLOOKUP(C146,GDP!A$10:J$42,5,FALSE)*42)*1000,4)</f>
        <v>0.23169999999999999</v>
      </c>
      <c r="O146">
        <f>ROUND((H146)/(VLOOKUP(C146,GDP!A$10:J$42,9,FALSE)*42)*1000,4)</f>
        <v>5.0099999999999999E-2</v>
      </c>
      <c r="P146">
        <f t="shared" si="31"/>
        <v>0.1409</v>
      </c>
      <c r="Q146" s="48">
        <f t="shared" si="33"/>
        <v>-0.8510890068906436</v>
      </c>
      <c r="R146">
        <f>VLOOKUP(B146,Risk!A$1:D$156,4,FALSE)</f>
        <v>2</v>
      </c>
      <c r="S146">
        <f>VLOOKUP(B146,'Insurance penetration'!B$1:N$157,13,FALSE)</f>
        <v>1</v>
      </c>
      <c r="T146">
        <f t="shared" si="32"/>
        <v>1</v>
      </c>
      <c r="U146" t="s">
        <v>206</v>
      </c>
      <c r="V146" t="s">
        <v>273</v>
      </c>
    </row>
    <row r="147" spans="1:22" hidden="1" x14ac:dyDescent="0.25">
      <c r="A147">
        <v>2022</v>
      </c>
      <c r="B147" t="str">
        <f t="shared" si="26"/>
        <v>RomaniaWindstorm</v>
      </c>
      <c r="C147" t="s">
        <v>55</v>
      </c>
      <c r="D147" t="s">
        <v>56</v>
      </c>
      <c r="E147" t="s">
        <v>67</v>
      </c>
      <c r="F147" s="22">
        <v>60</v>
      </c>
      <c r="G147" s="22">
        <v>0</v>
      </c>
      <c r="H147">
        <v>8.07</v>
      </c>
      <c r="I147">
        <v>0</v>
      </c>
      <c r="J147" s="26">
        <f t="shared" si="27"/>
        <v>0</v>
      </c>
      <c r="K147" s="26">
        <f t="shared" si="28"/>
        <v>0</v>
      </c>
      <c r="L147" s="27">
        <f t="shared" si="29"/>
        <v>100</v>
      </c>
      <c r="M147">
        <f t="shared" si="30"/>
        <v>1</v>
      </c>
      <c r="N147">
        <f>ROUND((F147)/(VLOOKUP(C147,GDP!A$10:J$42,5,FALSE)*42)*1000,4)</f>
        <v>5.8999999999999999E-3</v>
      </c>
      <c r="O147">
        <f>ROUND((H147)/(VLOOKUP(C147,GDP!A$10:J$42,9,FALSE)*42)*1000,4)</f>
        <v>6.9999999999999999E-4</v>
      </c>
      <c r="P147">
        <f t="shared" si="31"/>
        <v>3.3E-3</v>
      </c>
      <c r="Q147" s="48">
        <f t="shared" si="33"/>
        <v>-2.4814860601221125</v>
      </c>
      <c r="R147">
        <f>VLOOKUP(B147,Risk!A$1:D$156,4,FALSE)</f>
        <v>1</v>
      </c>
      <c r="S147">
        <f>VLOOKUP(B147,'Insurance penetration'!B$1:N$157,13,FALSE)</f>
        <v>4</v>
      </c>
      <c r="T147">
        <f t="shared" si="32"/>
        <v>1.5</v>
      </c>
      <c r="U147" t="s">
        <v>266</v>
      </c>
      <c r="V147" t="s">
        <v>282</v>
      </c>
    </row>
    <row r="148" spans="1:22" hidden="1" x14ac:dyDescent="0.25">
      <c r="A148">
        <v>2022</v>
      </c>
      <c r="B148" t="str">
        <f t="shared" si="26"/>
        <v>SlovakiaWindstorm</v>
      </c>
      <c r="C148" t="s">
        <v>57</v>
      </c>
      <c r="D148" t="s">
        <v>58</v>
      </c>
      <c r="E148" t="s">
        <v>67</v>
      </c>
      <c r="F148" s="22">
        <v>576</v>
      </c>
      <c r="G148" s="22">
        <v>13</v>
      </c>
      <c r="H148">
        <v>549.87699999999995</v>
      </c>
      <c r="I148">
        <v>0</v>
      </c>
      <c r="J148" s="26">
        <f t="shared" si="27"/>
        <v>2</v>
      </c>
      <c r="K148" s="26">
        <f t="shared" si="28"/>
        <v>0</v>
      </c>
      <c r="L148" s="27">
        <f t="shared" si="29"/>
        <v>98</v>
      </c>
      <c r="M148">
        <f t="shared" si="30"/>
        <v>2.5</v>
      </c>
      <c r="N148">
        <f>ROUND((F148)/(VLOOKUP(C148,GDP!A$10:J$42,5,FALSE)*42)*1000,4)</f>
        <v>0.14119999999999999</v>
      </c>
      <c r="O148">
        <f>ROUND((H148)/(VLOOKUP(C148,GDP!A$10:J$42,9,FALSE)*42)*1000,4)</f>
        <v>0.1193</v>
      </c>
      <c r="P148">
        <f t="shared" si="31"/>
        <v>0.1303</v>
      </c>
      <c r="Q148" s="48">
        <f t="shared" si="33"/>
        <v>-0.88505558428741526</v>
      </c>
      <c r="R148">
        <f>VLOOKUP(B148,Risk!A$1:D$156,4,FALSE)</f>
        <v>1.6</v>
      </c>
      <c r="S148">
        <f>VLOOKUP(B148,'Insurance penetration'!B$1:N$157,13,FALSE)</f>
        <v>3</v>
      </c>
      <c r="T148">
        <f t="shared" si="32"/>
        <v>1.5</v>
      </c>
      <c r="U148" t="s">
        <v>280</v>
      </c>
      <c r="V148" t="s">
        <v>274</v>
      </c>
    </row>
    <row r="149" spans="1:22" hidden="1" x14ac:dyDescent="0.25">
      <c r="A149">
        <v>2022</v>
      </c>
      <c r="B149" t="str">
        <f t="shared" si="26"/>
        <v>SloveniaWindstorm</v>
      </c>
      <c r="C149" t="s">
        <v>59</v>
      </c>
      <c r="D149" t="s">
        <v>60</v>
      </c>
      <c r="E149" t="s">
        <v>67</v>
      </c>
      <c r="F149" s="22">
        <v>1339</v>
      </c>
      <c r="G149" s="22">
        <v>212</v>
      </c>
      <c r="H149">
        <v>512.29300000000001</v>
      </c>
      <c r="I149">
        <v>0</v>
      </c>
      <c r="J149" s="26">
        <f t="shared" si="27"/>
        <v>16</v>
      </c>
      <c r="K149" s="26">
        <f t="shared" si="28"/>
        <v>0</v>
      </c>
      <c r="L149" s="27">
        <f t="shared" si="29"/>
        <v>84</v>
      </c>
      <c r="M149">
        <f t="shared" si="30"/>
        <v>3</v>
      </c>
      <c r="N149">
        <f>ROUND((F149)/(VLOOKUP(C149,GDP!A$10:J$42,5,FALSE)*42)*1000,4)</f>
        <v>0.6129</v>
      </c>
      <c r="O149">
        <f>ROUND((H149)/(VLOOKUP(C149,GDP!A$10:J$42,9,FALSE)*42)*1000,4)</f>
        <v>0.21809999999999999</v>
      </c>
      <c r="P149">
        <f t="shared" si="31"/>
        <v>0.41549999999999998</v>
      </c>
      <c r="Q149" s="48">
        <f t="shared" si="33"/>
        <v>-0.38142897187987024</v>
      </c>
      <c r="R149">
        <f>VLOOKUP(B149,Risk!A$1:D$156,4,FALSE)</f>
        <v>1.8</v>
      </c>
      <c r="S149">
        <f>VLOOKUP(B149,'Insurance penetration'!B$1:N$157,13,FALSE)</f>
        <v>1</v>
      </c>
      <c r="T149">
        <f t="shared" si="32"/>
        <v>1</v>
      </c>
      <c r="U149" t="s">
        <v>189</v>
      </c>
      <c r="V149" t="s">
        <v>281</v>
      </c>
    </row>
    <row r="150" spans="1:22" hidden="1" x14ac:dyDescent="0.25">
      <c r="A150">
        <v>2022</v>
      </c>
      <c r="B150" t="str">
        <f t="shared" si="26"/>
        <v>SpainWindstorm</v>
      </c>
      <c r="C150" t="s">
        <v>61</v>
      </c>
      <c r="D150" t="s">
        <v>62</v>
      </c>
      <c r="E150" t="s">
        <v>67</v>
      </c>
      <c r="F150" s="22">
        <v>13943</v>
      </c>
      <c r="G150" s="22">
        <v>3319</v>
      </c>
      <c r="H150">
        <v>7965.1350000000002</v>
      </c>
      <c r="I150">
        <v>2314.6999999999998</v>
      </c>
      <c r="J150" s="26">
        <f t="shared" si="27"/>
        <v>24</v>
      </c>
      <c r="K150" s="26">
        <f t="shared" si="28"/>
        <v>29</v>
      </c>
      <c r="L150" s="27">
        <f t="shared" si="29"/>
        <v>73.5</v>
      </c>
      <c r="M150">
        <f t="shared" si="30"/>
        <v>2</v>
      </c>
      <c r="N150">
        <f>ROUND((F150)/(VLOOKUP(C150,GDP!A$10:J$42,5,FALSE)*42)*1000,4)</f>
        <v>0.27550000000000002</v>
      </c>
      <c r="O150">
        <f>ROUND((H150)/(VLOOKUP(C150,GDP!A$10:J$42,9,FALSE)*42)*1000,4)</f>
        <v>0.14180000000000001</v>
      </c>
      <c r="P150">
        <f t="shared" si="31"/>
        <v>0.2087</v>
      </c>
      <c r="Q150" s="48">
        <f t="shared" si="33"/>
        <v>-0.68047755093454598</v>
      </c>
      <c r="R150">
        <f>VLOOKUP(B150,Risk!A$1:D$156,4,FALSE)</f>
        <v>2</v>
      </c>
      <c r="S150">
        <f>VLOOKUP(B150,'Insurance penetration'!B$1:N$157,13,FALSE)</f>
        <v>2</v>
      </c>
      <c r="T150">
        <f t="shared" si="32"/>
        <v>1.5</v>
      </c>
      <c r="U150" t="s">
        <v>276</v>
      </c>
      <c r="V150" t="s">
        <v>275</v>
      </c>
    </row>
    <row r="151" spans="1:22" hidden="1" x14ac:dyDescent="0.25">
      <c r="A151">
        <v>2022</v>
      </c>
      <c r="B151" t="str">
        <f t="shared" si="26"/>
        <v>SwedenWindstorm</v>
      </c>
      <c r="C151" t="s">
        <v>63</v>
      </c>
      <c r="D151" t="s">
        <v>64</v>
      </c>
      <c r="E151" t="s">
        <v>67</v>
      </c>
      <c r="F151" s="22">
        <v>4096</v>
      </c>
      <c r="G151" s="22">
        <v>1194</v>
      </c>
      <c r="H151">
        <v>4166.0479999999998</v>
      </c>
      <c r="I151">
        <v>1097.0889999999999</v>
      </c>
      <c r="J151" s="26">
        <f t="shared" si="27"/>
        <v>29</v>
      </c>
      <c r="K151" s="26">
        <f t="shared" si="28"/>
        <v>26</v>
      </c>
      <c r="L151" s="27">
        <f t="shared" si="29"/>
        <v>72.5</v>
      </c>
      <c r="M151">
        <f t="shared" si="30"/>
        <v>2</v>
      </c>
      <c r="N151">
        <f>ROUND((F151)/(VLOOKUP(C151,GDP!A$10:J$42,5,FALSE)*42)*1000,4)</f>
        <v>0.18390000000000001</v>
      </c>
      <c r="O151">
        <f>ROUND((H151)/(VLOOKUP(C151,GDP!A$10:J$42,9,FALSE)*42)*1000,4)</f>
        <v>0.1749</v>
      </c>
      <c r="P151">
        <f t="shared" si="31"/>
        <v>0.1794</v>
      </c>
      <c r="Q151" s="48">
        <f t="shared" si="33"/>
        <v>-0.74617756129192669</v>
      </c>
      <c r="R151">
        <f>VLOOKUP(B151,Risk!A$1:D$156,4,FALSE)</f>
        <v>2</v>
      </c>
      <c r="S151">
        <f>VLOOKUP(B151,'Insurance penetration'!B$1:N$157,13,FALSE)</f>
        <v>1</v>
      </c>
      <c r="T151">
        <f t="shared" si="32"/>
        <v>1</v>
      </c>
      <c r="U151" t="s">
        <v>278</v>
      </c>
      <c r="V151" t="s">
        <v>277</v>
      </c>
    </row>
    <row r="152" spans="1:22" hidden="1" x14ac:dyDescent="0.25">
      <c r="A152">
        <v>2022</v>
      </c>
      <c r="B152" t="str">
        <f t="shared" si="26"/>
        <v>EEAWindstorm</v>
      </c>
      <c r="C152" t="s">
        <v>68</v>
      </c>
      <c r="D152" t="s">
        <v>68</v>
      </c>
      <c r="E152" t="s">
        <v>67</v>
      </c>
      <c r="F152" s="22">
        <v>205418</v>
      </c>
      <c r="G152" s="22">
        <v>77624</v>
      </c>
      <c r="H152" s="22">
        <v>134904.79299999998</v>
      </c>
      <c r="I152">
        <v>58607.030999999974</v>
      </c>
      <c r="J152" s="26">
        <f t="shared" si="27"/>
        <v>38</v>
      </c>
      <c r="K152" s="26">
        <f t="shared" si="28"/>
        <v>43</v>
      </c>
      <c r="L152" s="27">
        <f t="shared" si="29"/>
        <v>59.5</v>
      </c>
      <c r="M152">
        <f t="shared" si="30"/>
        <v>2</v>
      </c>
      <c r="N152">
        <f>ROUND((F152)/(VLOOKUP(C152,GDP!A$10:J$42,5,FALSE)*42)*1000,4)</f>
        <v>0.32869999999999999</v>
      </c>
      <c r="O152">
        <f>ROUND((H152)/(VLOOKUP(C152,GDP!A$10:J$42,9,FALSE)*42)*1000,4)</f>
        <v>0.1961</v>
      </c>
      <c r="P152">
        <f t="shared" si="31"/>
        <v>0.26240000000000002</v>
      </c>
      <c r="Q152" s="48">
        <f t="shared" si="33"/>
        <v>-0.58103616929637725</v>
      </c>
      <c r="R152">
        <f>VLOOKUP(B152,Risk!A$1:D$156,4,FALSE)</f>
        <v>1.8</v>
      </c>
      <c r="S152">
        <v>1.9</v>
      </c>
      <c r="T152">
        <f t="shared" si="32"/>
        <v>1</v>
      </c>
      <c r="U152" t="s">
        <v>303</v>
      </c>
      <c r="V152" t="s">
        <v>304</v>
      </c>
    </row>
    <row r="153" spans="1:22" hidden="1" x14ac:dyDescent="0.25">
      <c r="A153">
        <v>2022</v>
      </c>
      <c r="B153" t="str">
        <f t="shared" si="26"/>
        <v>EEAWildfire</v>
      </c>
      <c r="C153" t="s">
        <v>68</v>
      </c>
      <c r="D153" t="s">
        <v>68</v>
      </c>
      <c r="E153" t="s">
        <v>66</v>
      </c>
      <c r="F153" s="22">
        <v>20582</v>
      </c>
      <c r="G153" s="22">
        <v>433</v>
      </c>
      <c r="H153">
        <v>17560.599999999999</v>
      </c>
      <c r="I153">
        <v>492.48299999999995</v>
      </c>
      <c r="J153" s="26">
        <f t="shared" si="27"/>
        <v>2</v>
      </c>
      <c r="K153" s="26">
        <f t="shared" si="28"/>
        <v>3</v>
      </c>
      <c r="L153" s="27">
        <f t="shared" si="29"/>
        <v>97.5</v>
      </c>
      <c r="M153">
        <f>IF(Q153&lt;-4,-9,IF(Q153&lt;-3.5,0,IF(Q153&lt;-2,1,IF(AND(Q153&lt;-1.5,L153&lt;75),1,IF(AND(Q153&lt;-1.5,L153&gt;=75),1.5,IF(AND(Q153&lt;-1,L153&lt;50),1,IF(AND(Q153&lt;-1,L153&lt;75),1.5,IF(AND(Q153&lt;-1,L153&lt;=100),2,IF(AND(Q153&lt;-0.5,L153&lt;25),1,IF(AND(Q153&lt;-0.5,L153&lt;50),1.5,IF(AND(Q153&lt;-0.5,L153&lt;75),2,IF(AND(Q153&lt;-0.5,L153&lt;=100),2.5,IF(AND(Q153&lt;0,L153&lt;25),1.5,IF(AND(Q153&lt;0,L153&lt;50),2,IF(AND(Q153&lt;0,L153&lt;75),2.5,IF(AND(Q153&lt;0,L153&lt;=100),3,IF(AND(Q153&lt;0.5,L153&lt;25),2,IF(AND(Q153&lt;0.5,L153&lt;50),2.5,IF(AND(Q153&lt;0.5,L153&lt;75),3,IF(AND(Q153&lt;0.5,L153&lt;=100),3.5,IF(AND(Q153&lt;1,L153&lt;25),2.5,IF(AND(Q153&lt;1,L153&lt;50),3,IF(AND(Q153&lt;1,L153&lt;75),3.5,IF(AND(Q153&lt;1,L153&lt;=100),4))))))))))))))))))))))))</f>
        <v>1.5</v>
      </c>
      <c r="N153">
        <f>ROUND((F153)/(VLOOKUP(C153,GDP!A$10:J$42,5,FALSE)*42)*1000,4)</f>
        <v>3.2899999999999999E-2</v>
      </c>
      <c r="O153">
        <f>ROUND((H153)/(VLOOKUP(C153,GDP!A$10:J$42,9,FALSE)*42)*1000,4)</f>
        <v>2.5499999999999998E-2</v>
      </c>
      <c r="P153">
        <f t="shared" si="31"/>
        <v>2.92E-2</v>
      </c>
      <c r="Q153" s="48">
        <f t="shared" si="33"/>
        <v>-1.5346171485515816</v>
      </c>
      <c r="R153">
        <f>VLOOKUP(B153,Risk!A$1:D$156,4,FALSE)</f>
        <v>1.6</v>
      </c>
      <c r="S153">
        <v>2.8</v>
      </c>
      <c r="T153">
        <f t="shared" si="32"/>
        <v>1.5</v>
      </c>
      <c r="U153" t="s">
        <v>303</v>
      </c>
      <c r="V153" t="s">
        <v>304</v>
      </c>
    </row>
    <row r="154" spans="1:22" hidden="1" x14ac:dyDescent="0.25">
      <c r="A154">
        <v>2022</v>
      </c>
      <c r="B154" t="str">
        <f t="shared" si="26"/>
        <v>EEAFlood*</v>
      </c>
      <c r="C154" t="s">
        <v>68</v>
      </c>
      <c r="D154" t="s">
        <v>68</v>
      </c>
      <c r="E154" t="s">
        <v>176</v>
      </c>
      <c r="F154" s="56">
        <v>265053</v>
      </c>
      <c r="G154" s="56">
        <v>52181</v>
      </c>
      <c r="H154">
        <v>197805.42799999999</v>
      </c>
      <c r="I154">
        <v>37602.254999999997</v>
      </c>
      <c r="J154" s="26">
        <f t="shared" si="27"/>
        <v>20</v>
      </c>
      <c r="K154" s="26">
        <f t="shared" si="28"/>
        <v>19</v>
      </c>
      <c r="L154" s="27">
        <f t="shared" si="29"/>
        <v>80.5</v>
      </c>
      <c r="M154">
        <f t="shared" si="30"/>
        <v>3</v>
      </c>
      <c r="N154">
        <f>ROUND((F154)/(VLOOKUP(C154,GDP!A$10:J$42,5,FALSE)*42)*1000,4)</f>
        <v>0.42409999999999998</v>
      </c>
      <c r="O154">
        <f>ROUND((H154)/(VLOOKUP(C154,GDP!A$10:J$42,9,FALSE)*42)*1000,4)</f>
        <v>0.28749999999999998</v>
      </c>
      <c r="P154">
        <f t="shared" si="31"/>
        <v>0.35580000000000001</v>
      </c>
      <c r="Q154" s="48">
        <f t="shared" si="33"/>
        <v>-0.44879405625209373</v>
      </c>
      <c r="R154">
        <f>VLOOKUP(B154,Risk!A$1:D$156,4,FALSE)</f>
        <v>2.1</v>
      </c>
      <c r="S154">
        <v>2.4</v>
      </c>
      <c r="T154">
        <f t="shared" si="32"/>
        <v>1.5</v>
      </c>
      <c r="U154" t="s">
        <v>303</v>
      </c>
      <c r="V154" t="s">
        <v>304</v>
      </c>
    </row>
    <row r="155" spans="1:22" hidden="1" x14ac:dyDescent="0.25">
      <c r="A155">
        <v>2022</v>
      </c>
      <c r="B155" t="str">
        <f t="shared" si="26"/>
        <v>EEACoastal Flood</v>
      </c>
      <c r="C155" t="s">
        <v>68</v>
      </c>
      <c r="D155" t="s">
        <v>68</v>
      </c>
      <c r="E155" t="s">
        <v>6</v>
      </c>
      <c r="F155" s="56">
        <v>2626</v>
      </c>
      <c r="G155" s="56">
        <v>1371.8</v>
      </c>
      <c r="H155">
        <v>0</v>
      </c>
      <c r="I155">
        <v>0</v>
      </c>
      <c r="J155" s="26">
        <f t="shared" si="27"/>
        <v>52</v>
      </c>
      <c r="K155" s="26">
        <f t="shared" si="28"/>
        <v>0</v>
      </c>
      <c r="L155" s="27">
        <f t="shared" si="29"/>
        <v>48</v>
      </c>
      <c r="M155">
        <f t="shared" si="30"/>
        <v>1</v>
      </c>
      <c r="N155">
        <f>ROUND((F155)/(VLOOKUP(C155,GDP!A$10:J$42,5,FALSE)*42)*1000,4)</f>
        <v>4.1999999999999997E-3</v>
      </c>
      <c r="O155">
        <f>ROUND((H155)/(VLOOKUP(C155,GDP!A$10:J$42,9,FALSE)*42)*1000,4)</f>
        <v>0</v>
      </c>
      <c r="P155">
        <f t="shared" si="31"/>
        <v>4.1999999999999997E-3</v>
      </c>
      <c r="Q155" s="48">
        <f t="shared" si="33"/>
        <v>-2.3767507096020997</v>
      </c>
      <c r="R155">
        <f>VLOOKUP(B155,Risk!A$1:D$156,4,FALSE)</f>
        <v>1.1000000000000001</v>
      </c>
      <c r="S155">
        <v>2.5</v>
      </c>
      <c r="T155">
        <f t="shared" si="32"/>
        <v>1</v>
      </c>
      <c r="U155" t="s">
        <v>303</v>
      </c>
      <c r="V155" t="s">
        <v>304</v>
      </c>
    </row>
    <row r="156" spans="1:22" hidden="1" x14ac:dyDescent="0.25">
      <c r="A156">
        <v>2022</v>
      </c>
      <c r="B156" t="str">
        <f t="shared" si="26"/>
        <v>EEAEarthquake</v>
      </c>
      <c r="C156" t="s">
        <v>68</v>
      </c>
      <c r="D156" t="s">
        <v>68</v>
      </c>
      <c r="E156" t="s">
        <v>65</v>
      </c>
      <c r="F156" s="56">
        <v>125768.52</v>
      </c>
      <c r="G156" s="56">
        <v>3559.97</v>
      </c>
      <c r="H156">
        <v>133426.77699999997</v>
      </c>
      <c r="I156">
        <v>3687.2139999999995</v>
      </c>
      <c r="J156" s="26">
        <f t="shared" si="27"/>
        <v>3</v>
      </c>
      <c r="K156" s="26">
        <f t="shared" si="28"/>
        <v>3</v>
      </c>
      <c r="L156" s="27">
        <f t="shared" si="29"/>
        <v>97</v>
      </c>
      <c r="M156">
        <f t="shared" si="30"/>
        <v>2.5</v>
      </c>
      <c r="N156">
        <f>ROUND((F156)/(VLOOKUP(C156,GDP!A$10:J$42,5,FALSE)*42)*1000,4)</f>
        <v>0.20119999999999999</v>
      </c>
      <c r="O156">
        <f>ROUND((H156)/(VLOOKUP(C156,GDP!A$10:J$42,9,FALSE)*42)*1000,4)</f>
        <v>0.19389999999999999</v>
      </c>
      <c r="P156">
        <f t="shared" si="31"/>
        <v>0.1976</v>
      </c>
      <c r="Q156" s="48">
        <f t="shared" si="33"/>
        <v>-0.70421305974839066</v>
      </c>
      <c r="R156">
        <f>VLOOKUP(B156,Risk!A$1:D$156,4,FALSE)</f>
        <v>1.6</v>
      </c>
      <c r="S156">
        <v>2.5</v>
      </c>
      <c r="T156">
        <f t="shared" si="32"/>
        <v>1.5</v>
      </c>
      <c r="U156" t="s">
        <v>303</v>
      </c>
      <c r="V156" t="s">
        <v>304</v>
      </c>
    </row>
    <row r="157" spans="1:22" hidden="1" x14ac:dyDescent="0.25">
      <c r="A157">
        <v>2023</v>
      </c>
      <c r="B157" t="str">
        <f t="shared" si="26"/>
        <v>AustriaCoastal Flood</v>
      </c>
      <c r="C157" t="s">
        <v>4</v>
      </c>
      <c r="D157" t="s">
        <v>5</v>
      </c>
      <c r="E157" t="s">
        <v>6</v>
      </c>
      <c r="F157" s="56">
        <v>0</v>
      </c>
      <c r="G157" s="56">
        <v>0</v>
      </c>
      <c r="H157"/>
      <c r="I157"/>
      <c r="J157" s="26">
        <f t="shared" si="27"/>
        <v>0</v>
      </c>
      <c r="K157" s="26">
        <f t="shared" si="28"/>
        <v>0</v>
      </c>
      <c r="L157" s="27">
        <f>IF(K157=0,100-ROUND(J157,4), 100-ROUND((J157+K157)/2,4))</f>
        <v>100</v>
      </c>
      <c r="M157">
        <f>IF(Q157&lt;-4,-9,IF(Q157&lt;-3.5,0,IF(Q157&lt;-2,1,IF(AND(Q157&lt;-1.5,L157&lt;75),1,IF(AND(Q157&lt;-1.5,L157&gt;=75),1.5,IF(AND(Q157&lt;-1,L157&lt;50),1,IF(AND(Q157&lt;-1,L157&lt;75),1.5,IF(AND(Q157&lt;-1,L157&lt;=100),2,IF(AND(Q157&lt;-0.5,L157&lt;25),1,IF(AND(Q157&lt;-0.5,L157&lt;50),1.5,IF(AND(Q157&lt;-0.5,L157&lt;75),2,IF(AND(Q157&lt;-0.5,L157&lt;=100),2.5,IF(AND(Q157&lt;0,L157&lt;25),1.5,IF(AND(Q157&lt;0,L157&lt;50),2,IF(AND(Q157&lt;0,L157&lt;75),2.5,IF(AND(Q157&lt;0,L157&lt;=100),3,IF(AND(Q157&lt;0.5,L157&lt;25),2,IF(AND(Q157&lt;0.5,L157&lt;50),2.5,IF(AND(Q157&lt;0.5,L157&lt;75),3,IF(AND(Q157&lt;0.5,L157&lt;=100),3.5,IF(AND(Q157&lt;1,L157&lt;25),2.5,IF(AND(Q157&lt;1,L157&lt;50),3,IF(AND(Q157&lt;1,L157&lt;75),3.5,IF(AND(Q157&lt;1,L157&lt;=100),4))))))))))))))))))))))))</f>
        <v>-9</v>
      </c>
      <c r="N157">
        <f>ROUND((F157)/(VLOOKUP(C157,GDP!A$10:J$42,6,FALSE)*43)*1000,4)</f>
        <v>0</v>
      </c>
      <c r="O157">
        <f>ROUND((H157)/(VLOOKUP(C157,GDP!A$10:K$42,11,FALSE)*43)*1000,4)</f>
        <v>0</v>
      </c>
      <c r="P157">
        <f>IF(O157=0,ROUND(N157,4), ROUND((N157+O157)/2,4))</f>
        <v>0</v>
      </c>
      <c r="Q157" s="48">
        <v>-9</v>
      </c>
      <c r="R157">
        <f>VLOOKUP(B157,Risk!A$1:D$156,4,FALSE)</f>
        <v>0</v>
      </c>
      <c r="S157">
        <f>VLOOKUP(B157,'Insurance penetration'!B$158:N$313,13,FALSE)</f>
        <v>0</v>
      </c>
      <c r="T157">
        <f t="shared" si="32"/>
        <v>0</v>
      </c>
      <c r="U157" t="s">
        <v>237</v>
      </c>
      <c r="V157" t="s">
        <v>241</v>
      </c>
    </row>
    <row r="158" spans="1:22" hidden="1" x14ac:dyDescent="0.25">
      <c r="A158">
        <v>2023</v>
      </c>
      <c r="B158" t="str">
        <f t="shared" si="26"/>
        <v>BelgiumCoastal Flood</v>
      </c>
      <c r="C158" t="s">
        <v>7</v>
      </c>
      <c r="D158" t="s">
        <v>8</v>
      </c>
      <c r="E158" t="s">
        <v>6</v>
      </c>
      <c r="H158" s="22"/>
      <c r="I158"/>
      <c r="J158" s="26">
        <f t="shared" si="27"/>
        <v>0</v>
      </c>
      <c r="K158" s="26">
        <f t="shared" si="28"/>
        <v>0</v>
      </c>
      <c r="L158" s="27">
        <f t="shared" si="29"/>
        <v>100</v>
      </c>
      <c r="M158">
        <f>IF(Q158&lt;-4,-9,IF(Q158&lt;-3.5,0,IF(Q158&lt;-2,1,IF(AND(Q158&lt;-1.5,L158&lt;75),1,IF(AND(Q158&lt;-1.5,L158&gt;=75),1.5,IF(AND(Q158&lt;-1,L158&lt;50),1,IF(AND(Q158&lt;-1,L158&lt;75),1.5,IF(AND(Q158&lt;-1,L158&lt;=100),2,IF(AND(Q158&lt;-0.5,L158&lt;25),1,IF(AND(Q158&lt;-0.5,L158&lt;50),1.5,IF(AND(Q158&lt;-0.5,L158&lt;75),2,IF(AND(Q158&lt;-0.5,L158&lt;=100),2.5,IF(AND(Q158&lt;0,L158&lt;25),1.5,IF(AND(Q158&lt;0,L158&lt;50),2,IF(AND(Q158&lt;0,L158&lt;75),2.5,IF(AND(Q158&lt;0,L158&lt;=100),3,IF(AND(Q158&lt;0.5,L158&lt;25),2,IF(AND(Q158&lt;0.5,L158&lt;50),2.5,IF(AND(Q158&lt;0.5,L158&lt;75),3,IF(AND(Q158&lt;0.5,L158&lt;=100),3.5,IF(AND(Q158&lt;1,L158&lt;25),2.5,IF(AND(Q158&lt;1,L158&lt;50),3,IF(AND(Q158&lt;1,L158&lt;75),3.5,IF(AND(Q158&lt;1,L158&lt;=100),4))))))))))))))))))))))))</f>
        <v>-9</v>
      </c>
      <c r="N158">
        <f>ROUND((F158)/(VLOOKUP(C158,GDP!A$10:J$42,6,FALSE)*43)*1000,4)</f>
        <v>0</v>
      </c>
      <c r="O158">
        <f>ROUND((H158)/(VLOOKUP(C158,GDP!A$10:K$42,11,FALSE)*43)*1000,4)</f>
        <v>0</v>
      </c>
      <c r="P158">
        <f t="shared" si="31"/>
        <v>0</v>
      </c>
      <c r="Q158" s="48">
        <v>-9</v>
      </c>
      <c r="R158">
        <f>VLOOKUP(B158,Risk!A$1:D$156,4,FALSE)</f>
        <v>2</v>
      </c>
      <c r="S158">
        <f>VLOOKUP(B158,'Insurance penetration'!B$158:N$313,13,FALSE)</f>
        <v>1</v>
      </c>
      <c r="T158">
        <f t="shared" si="32"/>
        <v>1</v>
      </c>
      <c r="U158" t="s">
        <v>243</v>
      </c>
      <c r="V158" t="s">
        <v>242</v>
      </c>
    </row>
    <row r="159" spans="1:22" hidden="1" x14ac:dyDescent="0.25">
      <c r="A159">
        <v>2023</v>
      </c>
      <c r="B159" t="str">
        <f t="shared" si="26"/>
        <v>BulgariaCoastal Flood</v>
      </c>
      <c r="C159" t="s">
        <v>9</v>
      </c>
      <c r="D159" t="s">
        <v>10</v>
      </c>
      <c r="E159" t="s">
        <v>6</v>
      </c>
      <c r="H159"/>
      <c r="I159"/>
      <c r="J159" s="26">
        <f t="shared" si="27"/>
        <v>0</v>
      </c>
      <c r="K159" s="26">
        <f t="shared" si="28"/>
        <v>0</v>
      </c>
      <c r="L159" s="27">
        <f t="shared" si="29"/>
        <v>100</v>
      </c>
      <c r="M159">
        <f t="shared" si="30"/>
        <v>-9</v>
      </c>
      <c r="N159">
        <f>ROUND((F159)/(VLOOKUP(C159,GDP!A$10:J$42,6,FALSE)*43)*1000,4)</f>
        <v>0</v>
      </c>
      <c r="O159">
        <f>ROUND((H159)/(VLOOKUP(C159,GDP!A$10:K$42,11,FALSE)*43)*1000,4)</f>
        <v>0</v>
      </c>
      <c r="P159">
        <f t="shared" si="31"/>
        <v>0</v>
      </c>
      <c r="Q159" s="48">
        <v>-9</v>
      </c>
      <c r="R159">
        <f>VLOOKUP(B159,Risk!A$1:D$156,4,FALSE)</f>
        <v>1</v>
      </c>
      <c r="S159">
        <f>VLOOKUP(B159,'Insurance penetration'!B$158:N$313,13,FALSE)</f>
        <v>4</v>
      </c>
      <c r="T159">
        <f t="shared" si="32"/>
        <v>1.5</v>
      </c>
      <c r="U159" t="s">
        <v>244</v>
      </c>
      <c r="V159" t="s">
        <v>238</v>
      </c>
    </row>
    <row r="160" spans="1:22" hidden="1" x14ac:dyDescent="0.25">
      <c r="A160">
        <v>2023</v>
      </c>
      <c r="B160" t="str">
        <f t="shared" si="26"/>
        <v>CroatiaCoastal Flood</v>
      </c>
      <c r="C160" t="s">
        <v>11</v>
      </c>
      <c r="D160" t="s">
        <v>12</v>
      </c>
      <c r="E160" t="s">
        <v>6</v>
      </c>
      <c r="H160"/>
      <c r="I160"/>
      <c r="J160" s="26">
        <f t="shared" si="27"/>
        <v>0</v>
      </c>
      <c r="K160" s="26">
        <f t="shared" si="28"/>
        <v>0</v>
      </c>
      <c r="L160" s="27">
        <f t="shared" si="29"/>
        <v>100</v>
      </c>
      <c r="M160">
        <f t="shared" si="30"/>
        <v>-9</v>
      </c>
      <c r="N160">
        <f>ROUND((F160)/(VLOOKUP(C160,GDP!A$10:J$42,6,FALSE)*43)*1000,4)</f>
        <v>0</v>
      </c>
      <c r="O160">
        <f>ROUND((H160)/(VLOOKUP(C160,GDP!A$10:K$42,11,FALSE)*43)*1000,4)</f>
        <v>0</v>
      </c>
      <c r="P160">
        <f t="shared" si="31"/>
        <v>0</v>
      </c>
      <c r="Q160" s="48">
        <v>-9</v>
      </c>
      <c r="R160">
        <f>VLOOKUP(B160,Risk!A$1:D$156,4,FALSE)</f>
        <v>1</v>
      </c>
      <c r="S160">
        <f>VLOOKUP(B160,'Insurance penetration'!B$158:N$313,13,FALSE)</f>
        <v>4</v>
      </c>
      <c r="T160">
        <f t="shared" si="32"/>
        <v>1.5</v>
      </c>
      <c r="U160" t="s">
        <v>245</v>
      </c>
      <c r="V160" t="s">
        <v>289</v>
      </c>
    </row>
    <row r="161" spans="1:22" hidden="1" x14ac:dyDescent="0.25">
      <c r="A161">
        <v>2023</v>
      </c>
      <c r="B161" t="str">
        <f t="shared" si="26"/>
        <v>CyprusCoastal Flood</v>
      </c>
      <c r="C161" t="s">
        <v>13</v>
      </c>
      <c r="D161" t="s">
        <v>14</v>
      </c>
      <c r="E161" t="s">
        <v>6</v>
      </c>
      <c r="H161"/>
      <c r="I161"/>
      <c r="J161" s="26">
        <f t="shared" si="27"/>
        <v>0</v>
      </c>
      <c r="K161" s="26">
        <f t="shared" si="28"/>
        <v>0</v>
      </c>
      <c r="L161" s="27">
        <f t="shared" si="29"/>
        <v>100</v>
      </c>
      <c r="M161">
        <f t="shared" si="30"/>
        <v>-9</v>
      </c>
      <c r="N161">
        <f>ROUND((F161)/(VLOOKUP(C161,GDP!A$10:J$42,6,FALSE)*43)*1000,4)</f>
        <v>0</v>
      </c>
      <c r="O161">
        <f>ROUND((H161)/(VLOOKUP(C161,GDP!A$10:K$42,11,FALSE)*43)*1000,4)</f>
        <v>0</v>
      </c>
      <c r="P161">
        <f t="shared" si="31"/>
        <v>0</v>
      </c>
      <c r="Q161" s="48">
        <v>-9</v>
      </c>
      <c r="R161">
        <f>VLOOKUP(B161,Risk!A$1:D$156,4,FALSE)</f>
        <v>1.3</v>
      </c>
      <c r="S161">
        <f>VLOOKUP(B161,'Insurance penetration'!B$158:N$313,13,FALSE)</f>
        <v>3</v>
      </c>
      <c r="T161">
        <f t="shared" si="32"/>
        <v>1</v>
      </c>
      <c r="U161" t="s">
        <v>239</v>
      </c>
      <c r="V161" t="s">
        <v>246</v>
      </c>
    </row>
    <row r="162" spans="1:22" hidden="1" x14ac:dyDescent="0.25">
      <c r="A162">
        <v>2023</v>
      </c>
      <c r="B162" t="str">
        <f t="shared" si="26"/>
        <v>Czech RepublicCoastal Flood</v>
      </c>
      <c r="C162" t="s">
        <v>15</v>
      </c>
      <c r="D162" t="s">
        <v>16</v>
      </c>
      <c r="E162" t="s">
        <v>6</v>
      </c>
      <c r="H162"/>
      <c r="I162"/>
      <c r="J162" s="26">
        <f t="shared" si="27"/>
        <v>0</v>
      </c>
      <c r="K162" s="26">
        <f t="shared" si="28"/>
        <v>0</v>
      </c>
      <c r="L162" s="27">
        <f t="shared" si="29"/>
        <v>100</v>
      </c>
      <c r="M162">
        <f t="shared" si="30"/>
        <v>-9</v>
      </c>
      <c r="N162">
        <f>ROUND((F162)/(VLOOKUP(C162,GDP!A$10:J$42,6,FALSE)*43)*1000,4)</f>
        <v>0</v>
      </c>
      <c r="O162">
        <f>ROUND((H162)/(VLOOKUP(C162,GDP!A$10:K$42,11,FALSE)*43)*1000,4)</f>
        <v>0</v>
      </c>
      <c r="P162">
        <f t="shared" si="31"/>
        <v>0</v>
      </c>
      <c r="Q162" s="48">
        <v>-9</v>
      </c>
      <c r="R162">
        <f>VLOOKUP(B162,Risk!A$1:D$156,4,FALSE)</f>
        <v>0</v>
      </c>
      <c r="S162">
        <f>VLOOKUP(B162,'Insurance penetration'!B$158:N$313,13,FALSE)</f>
        <v>0</v>
      </c>
      <c r="T162">
        <f t="shared" si="32"/>
        <v>0</v>
      </c>
      <c r="U162" t="s">
        <v>248</v>
      </c>
      <c r="V162" t="s">
        <v>247</v>
      </c>
    </row>
    <row r="163" spans="1:22" hidden="1" x14ac:dyDescent="0.25">
      <c r="A163">
        <v>2023</v>
      </c>
      <c r="B163" t="str">
        <f t="shared" si="26"/>
        <v>DenmarkCoastal Flood</v>
      </c>
      <c r="C163" t="s">
        <v>17</v>
      </c>
      <c r="D163" t="s">
        <v>18</v>
      </c>
      <c r="E163" t="s">
        <v>6</v>
      </c>
      <c r="F163" s="56">
        <v>856.32488266669679</v>
      </c>
      <c r="G163" s="56">
        <v>642.2436620000226</v>
      </c>
      <c r="H163"/>
      <c r="I163"/>
      <c r="J163" s="26">
        <f t="shared" si="27"/>
        <v>75</v>
      </c>
      <c r="K163" s="26">
        <f t="shared" si="28"/>
        <v>0</v>
      </c>
      <c r="L163" s="27">
        <f t="shared" si="29"/>
        <v>25</v>
      </c>
      <c r="M163">
        <f t="shared" si="30"/>
        <v>1</v>
      </c>
      <c r="N163">
        <f>ROUND((F163)/(VLOOKUP(C163,GDP!A$10:J$42,6,FALSE)*43)*1000,4)</f>
        <v>5.2299999999999999E-2</v>
      </c>
      <c r="O163">
        <f>ROUND((H163)/(VLOOKUP(C163,GDP!A$10:K$42,11,FALSE)*43)*1000,4)</f>
        <v>0</v>
      </c>
      <c r="P163">
        <f t="shared" si="31"/>
        <v>5.2299999999999999E-2</v>
      </c>
      <c r="Q163" s="48">
        <f t="shared" ref="Q163:Q220" si="34">LOG(P163)</f>
        <v>-1.2814983111327258</v>
      </c>
      <c r="R163">
        <f>VLOOKUP(B163,Risk!A$1:D$156,4,FALSE)</f>
        <v>2</v>
      </c>
      <c r="S163">
        <f>VLOOKUP(B163,'Insurance penetration'!B$158:N$313,13,FALSE)</f>
        <v>1</v>
      </c>
      <c r="T163">
        <f t="shared" si="32"/>
        <v>1</v>
      </c>
      <c r="U163" t="s">
        <v>210</v>
      </c>
      <c r="V163" t="s">
        <v>249</v>
      </c>
    </row>
    <row r="164" spans="1:22" hidden="1" x14ac:dyDescent="0.25">
      <c r="A164">
        <v>2023</v>
      </c>
      <c r="B164" t="str">
        <f t="shared" si="26"/>
        <v>EstoniaCoastal Flood</v>
      </c>
      <c r="C164" t="s">
        <v>19</v>
      </c>
      <c r="D164" t="s">
        <v>20</v>
      </c>
      <c r="E164" t="s">
        <v>6</v>
      </c>
      <c r="H164"/>
      <c r="I164"/>
      <c r="J164" s="26">
        <f t="shared" si="27"/>
        <v>0</v>
      </c>
      <c r="K164" s="26">
        <f t="shared" si="28"/>
        <v>0</v>
      </c>
      <c r="L164" s="27">
        <f t="shared" si="29"/>
        <v>100</v>
      </c>
      <c r="M164">
        <f t="shared" si="30"/>
        <v>-9</v>
      </c>
      <c r="N164">
        <f>ROUND((F164)/(VLOOKUP(C164,GDP!A$10:J$42,6,FALSE)*43)*1000,4)</f>
        <v>0</v>
      </c>
      <c r="O164">
        <f>ROUND((H164)/(VLOOKUP(C164,GDP!A$10:K$42,11,FALSE)*43)*1000,4)</f>
        <v>0</v>
      </c>
      <c r="P164">
        <f t="shared" si="31"/>
        <v>0</v>
      </c>
      <c r="Q164" s="48">
        <v>-9</v>
      </c>
      <c r="R164">
        <f>VLOOKUP(B164,Risk!A$1:D$156,4,FALSE)</f>
        <v>1</v>
      </c>
      <c r="S164">
        <f>VLOOKUP(B164,'Insurance penetration'!B$158:N$313,13,FALSE)</f>
        <v>3</v>
      </c>
      <c r="T164">
        <f t="shared" si="32"/>
        <v>1</v>
      </c>
      <c r="U164" t="s">
        <v>251</v>
      </c>
      <c r="V164" t="s">
        <v>250</v>
      </c>
    </row>
    <row r="165" spans="1:22" hidden="1" x14ac:dyDescent="0.25">
      <c r="A165">
        <v>2023</v>
      </c>
      <c r="B165" t="str">
        <f t="shared" si="26"/>
        <v>FinlandCoastal Flood</v>
      </c>
      <c r="C165" t="s">
        <v>21</v>
      </c>
      <c r="D165" t="s">
        <v>22</v>
      </c>
      <c r="E165" t="s">
        <v>6</v>
      </c>
      <c r="F165" s="56">
        <v>172.7667941922561</v>
      </c>
      <c r="G165" s="56">
        <v>86.38339709612805</v>
      </c>
      <c r="H165"/>
      <c r="I165"/>
      <c r="J165" s="26">
        <f t="shared" si="27"/>
        <v>50</v>
      </c>
      <c r="K165" s="26">
        <f t="shared" si="28"/>
        <v>0</v>
      </c>
      <c r="L165" s="27">
        <f t="shared" si="29"/>
        <v>50</v>
      </c>
      <c r="M165">
        <f t="shared" si="30"/>
        <v>1</v>
      </c>
      <c r="N165">
        <f>ROUND((F165)/(VLOOKUP(C165,GDP!A$10:J$42,6,FALSE)*43)*1000,4)</f>
        <v>1.4999999999999999E-2</v>
      </c>
      <c r="O165">
        <f>ROUND((H165)/(VLOOKUP(C165,GDP!A$10:K$42,11,FALSE)*43)*1000,4)</f>
        <v>0</v>
      </c>
      <c r="P165">
        <f t="shared" si="31"/>
        <v>1.4999999999999999E-2</v>
      </c>
      <c r="Q165" s="48">
        <f t="shared" si="34"/>
        <v>-1.8239087409443189</v>
      </c>
      <c r="R165">
        <f>VLOOKUP(B165,Risk!A$1:D$156,4,FALSE)</f>
        <v>1</v>
      </c>
      <c r="S165">
        <f>VLOOKUP(B165,'Insurance penetration'!B$158:N$313,13,FALSE)</f>
        <v>3</v>
      </c>
      <c r="T165">
        <f t="shared" si="32"/>
        <v>1</v>
      </c>
      <c r="U165" t="s">
        <v>253</v>
      </c>
      <c r="V165" t="s">
        <v>252</v>
      </c>
    </row>
    <row r="166" spans="1:22" hidden="1" x14ac:dyDescent="0.25">
      <c r="A166">
        <v>2023</v>
      </c>
      <c r="B166" t="str">
        <f t="shared" si="26"/>
        <v>FranceCoastal Flood</v>
      </c>
      <c r="C166" t="s">
        <v>23</v>
      </c>
      <c r="D166" t="s">
        <v>24</v>
      </c>
      <c r="E166" t="s">
        <v>6</v>
      </c>
      <c r="F166" s="56">
        <v>25.314588774780511</v>
      </c>
      <c r="G166" s="56">
        <v>25.314588774780511</v>
      </c>
      <c r="H166"/>
      <c r="I166"/>
      <c r="J166" s="26">
        <f t="shared" si="27"/>
        <v>100</v>
      </c>
      <c r="K166" s="26">
        <f t="shared" si="28"/>
        <v>0</v>
      </c>
      <c r="L166" s="27">
        <f t="shared" si="29"/>
        <v>0</v>
      </c>
      <c r="M166">
        <f t="shared" si="30"/>
        <v>0</v>
      </c>
      <c r="N166">
        <f>ROUND((F166)/(VLOOKUP(C166,GDP!A$10:J$42,6,FALSE)*43)*1000,4)</f>
        <v>2.0000000000000001E-4</v>
      </c>
      <c r="O166">
        <f>ROUND((H166)/(VLOOKUP(C166,GDP!A$10:K$42,11,FALSE)*43)*1000,4)</f>
        <v>0</v>
      </c>
      <c r="P166">
        <f t="shared" si="31"/>
        <v>2.0000000000000001E-4</v>
      </c>
      <c r="Q166" s="48">
        <f t="shared" si="34"/>
        <v>-3.6989700043360187</v>
      </c>
      <c r="R166">
        <f>VLOOKUP(B166,Risk!A$1:D$156,4,FALSE)</f>
        <v>2</v>
      </c>
      <c r="S166">
        <f>VLOOKUP(B166,'Insurance penetration'!B$158:N$313,13,FALSE)</f>
        <v>1</v>
      </c>
      <c r="T166">
        <f t="shared" si="32"/>
        <v>1</v>
      </c>
      <c r="U166" t="s">
        <v>255</v>
      </c>
      <c r="V166" t="s">
        <v>254</v>
      </c>
    </row>
    <row r="167" spans="1:22" hidden="1" x14ac:dyDescent="0.25">
      <c r="A167">
        <v>2023</v>
      </c>
      <c r="B167" t="str">
        <f t="shared" si="26"/>
        <v>GermanyCoastal Flood</v>
      </c>
      <c r="C167" t="s">
        <v>25</v>
      </c>
      <c r="D167" t="s">
        <v>26</v>
      </c>
      <c r="E167" t="s">
        <v>6</v>
      </c>
      <c r="H167"/>
      <c r="I167"/>
      <c r="J167" s="26">
        <f t="shared" si="27"/>
        <v>0</v>
      </c>
      <c r="K167" s="26">
        <f t="shared" si="28"/>
        <v>0</v>
      </c>
      <c r="L167" s="27">
        <f t="shared" si="29"/>
        <v>100</v>
      </c>
      <c r="M167">
        <f t="shared" si="30"/>
        <v>-9</v>
      </c>
      <c r="N167">
        <f>ROUND((F167)/(VLOOKUP(C167,GDP!A$10:J$42,6,FALSE)*43)*1000,4)</f>
        <v>0</v>
      </c>
      <c r="O167">
        <f>ROUND((H167)/(VLOOKUP(C167,GDP!A$10:K$42,11,FALSE)*43)*1000,4)</f>
        <v>0</v>
      </c>
      <c r="P167">
        <f t="shared" si="31"/>
        <v>0</v>
      </c>
      <c r="Q167" s="48">
        <v>-9</v>
      </c>
      <c r="R167">
        <f>VLOOKUP(B167,Risk!A$1:D$156,4,FALSE)</f>
        <v>2</v>
      </c>
      <c r="S167">
        <f>VLOOKUP(B167,'Insurance penetration'!B$158:N$313,13,FALSE)</f>
        <v>4</v>
      </c>
      <c r="T167">
        <f t="shared" si="32"/>
        <v>2.5</v>
      </c>
      <c r="U167" t="s">
        <v>347</v>
      </c>
      <c r="V167" t="s">
        <v>345</v>
      </c>
    </row>
    <row r="168" spans="1:22" hidden="1" x14ac:dyDescent="0.25">
      <c r="A168">
        <v>2023</v>
      </c>
      <c r="B168" t="str">
        <f t="shared" si="26"/>
        <v>GreeceCoastal Flood</v>
      </c>
      <c r="C168" t="s">
        <v>27</v>
      </c>
      <c r="D168" t="s">
        <v>28</v>
      </c>
      <c r="E168" t="s">
        <v>6</v>
      </c>
      <c r="H168"/>
      <c r="I168"/>
      <c r="J168" s="26">
        <f t="shared" si="27"/>
        <v>0</v>
      </c>
      <c r="K168" s="26">
        <f t="shared" si="28"/>
        <v>0</v>
      </c>
      <c r="L168" s="27">
        <f t="shared" si="29"/>
        <v>100</v>
      </c>
      <c r="M168">
        <f t="shared" si="30"/>
        <v>-9</v>
      </c>
      <c r="N168">
        <f>ROUND((F168)/(VLOOKUP(C168,GDP!A$10:J$42,6,FALSE)*43)*1000,4)</f>
        <v>0</v>
      </c>
      <c r="O168">
        <f>ROUND((H168)/(VLOOKUP(C168,GDP!A$10:K$42,11,FALSE)*43)*1000,4)</f>
        <v>0</v>
      </c>
      <c r="P168">
        <f t="shared" si="31"/>
        <v>0</v>
      </c>
      <c r="Q168" s="48">
        <v>-9</v>
      </c>
      <c r="R168">
        <f>VLOOKUP(B168,Risk!A$1:D$156,4,FALSE)</f>
        <v>1</v>
      </c>
      <c r="S168">
        <f>VLOOKUP(B168,'Insurance penetration'!B$158:N$313,13,FALSE)</f>
        <v>4</v>
      </c>
      <c r="T168">
        <f t="shared" si="32"/>
        <v>1.5</v>
      </c>
      <c r="U168" t="s">
        <v>257</v>
      </c>
      <c r="V168" t="s">
        <v>256</v>
      </c>
    </row>
    <row r="169" spans="1:22" hidden="1" x14ac:dyDescent="0.25">
      <c r="A169">
        <v>2023</v>
      </c>
      <c r="B169" t="str">
        <f t="shared" si="26"/>
        <v>HungaryCoastal Flood</v>
      </c>
      <c r="C169" t="s">
        <v>29</v>
      </c>
      <c r="D169" t="s">
        <v>30</v>
      </c>
      <c r="E169" t="s">
        <v>6</v>
      </c>
      <c r="H169"/>
      <c r="I169"/>
      <c r="J169" s="26">
        <f t="shared" si="27"/>
        <v>0</v>
      </c>
      <c r="K169" s="26">
        <f t="shared" si="28"/>
        <v>0</v>
      </c>
      <c r="L169" s="27">
        <f t="shared" si="29"/>
        <v>100</v>
      </c>
      <c r="M169">
        <f t="shared" si="30"/>
        <v>-9</v>
      </c>
      <c r="N169">
        <f>ROUND((F169)/(VLOOKUP(C169,GDP!A$10:J$42,6,FALSE)*43)*1000,4)</f>
        <v>0</v>
      </c>
      <c r="O169">
        <f>ROUND((H169)/(VLOOKUP(C169,GDP!A$10:K$42,11,FALSE)*43)*1000,4)</f>
        <v>0</v>
      </c>
      <c r="P169">
        <f t="shared" si="31"/>
        <v>0</v>
      </c>
      <c r="Q169" s="48">
        <v>-9</v>
      </c>
      <c r="R169">
        <f>VLOOKUP(B169,Risk!A$1:D$156,4,FALSE)</f>
        <v>0</v>
      </c>
      <c r="S169">
        <f>VLOOKUP(B169,'Insurance penetration'!B$158:N$313,13,FALSE)</f>
        <v>0</v>
      </c>
      <c r="T169">
        <f t="shared" si="32"/>
        <v>0</v>
      </c>
      <c r="U169" t="s">
        <v>259</v>
      </c>
      <c r="V169" t="s">
        <v>258</v>
      </c>
    </row>
    <row r="170" spans="1:22" hidden="1" x14ac:dyDescent="0.25">
      <c r="A170">
        <v>2023</v>
      </c>
      <c r="B170" t="str">
        <f t="shared" si="26"/>
        <v>IcelandCoastal Flood</v>
      </c>
      <c r="C170" t="s">
        <v>31</v>
      </c>
      <c r="D170" t="s">
        <v>32</v>
      </c>
      <c r="E170" t="s">
        <v>6</v>
      </c>
      <c r="H170"/>
      <c r="I170"/>
      <c r="J170" s="26">
        <f t="shared" si="27"/>
        <v>0</v>
      </c>
      <c r="K170" s="26">
        <f t="shared" si="28"/>
        <v>0</v>
      </c>
      <c r="L170" s="27">
        <f t="shared" si="29"/>
        <v>100</v>
      </c>
      <c r="M170">
        <f t="shared" si="30"/>
        <v>-9</v>
      </c>
      <c r="N170">
        <f>ROUND((F170)/(VLOOKUP(C170,GDP!A$10:J$42,6,FALSE)*43)*1000,4)</f>
        <v>0</v>
      </c>
      <c r="O170">
        <f>ROUND((H170)/(VLOOKUP(C170,GDP!A$10:K$42,11,FALSE)*43)*1000,4)</f>
        <v>0</v>
      </c>
      <c r="P170">
        <f t="shared" si="31"/>
        <v>0</v>
      </c>
      <c r="Q170" s="48">
        <v>-9</v>
      </c>
      <c r="R170">
        <f>VLOOKUP(B170,Risk!A$1:D$156,4,FALSE)</f>
        <v>1.3</v>
      </c>
      <c r="S170">
        <f>VLOOKUP(B170,'Insurance penetration'!B$158:N$313,13,FALSE)</f>
        <v>1</v>
      </c>
      <c r="T170">
        <f t="shared" si="32"/>
        <v>1</v>
      </c>
      <c r="U170" t="s">
        <v>204</v>
      </c>
      <c r="V170" t="s">
        <v>292</v>
      </c>
    </row>
    <row r="171" spans="1:22" x14ac:dyDescent="0.25">
      <c r="A171">
        <v>2023</v>
      </c>
      <c r="B171" t="str">
        <f t="shared" si="26"/>
        <v>IrelandCoastal Flood</v>
      </c>
      <c r="C171" t="s">
        <v>33</v>
      </c>
      <c r="D171" t="s">
        <v>34</v>
      </c>
      <c r="E171" t="s">
        <v>6</v>
      </c>
      <c r="H171"/>
      <c r="I171"/>
      <c r="J171" s="26">
        <f t="shared" si="27"/>
        <v>0</v>
      </c>
      <c r="K171" s="26">
        <f t="shared" si="28"/>
        <v>0</v>
      </c>
      <c r="L171" s="27">
        <f t="shared" si="29"/>
        <v>100</v>
      </c>
      <c r="M171">
        <f t="shared" si="30"/>
        <v>-9</v>
      </c>
      <c r="N171">
        <f>ROUND((F171)/(VLOOKUP(C171,GDP!A$10:J$42,6,FALSE)*43)*1000,4)</f>
        <v>0</v>
      </c>
      <c r="O171">
        <f>ROUND((H171)/(VLOOKUP(C171,GDP!A$10:K$42,11,FALSE)*43)*1000,4)</f>
        <v>0</v>
      </c>
      <c r="P171">
        <f t="shared" si="31"/>
        <v>0</v>
      </c>
      <c r="Q171" s="48">
        <v>-9</v>
      </c>
      <c r="R171">
        <f>VLOOKUP(B171,Risk!A$1:D$156,4,FALSE)</f>
        <v>2</v>
      </c>
      <c r="S171">
        <f>VLOOKUP(B171,'Insurance penetration'!B$158:N$313,13,FALSE)</f>
        <v>2</v>
      </c>
      <c r="T171">
        <f t="shared" si="32"/>
        <v>1.5</v>
      </c>
      <c r="U171" t="s">
        <v>261</v>
      </c>
      <c r="V171" t="s">
        <v>260</v>
      </c>
    </row>
    <row r="172" spans="1:22" hidden="1" x14ac:dyDescent="0.25">
      <c r="A172">
        <v>2023</v>
      </c>
      <c r="B172" t="str">
        <f t="shared" si="26"/>
        <v>ItalyCoastal Flood</v>
      </c>
      <c r="C172" t="s">
        <v>35</v>
      </c>
      <c r="D172" t="s">
        <v>36</v>
      </c>
      <c r="E172" t="s">
        <v>6</v>
      </c>
      <c r="H172"/>
      <c r="I172"/>
      <c r="J172" s="26">
        <f t="shared" si="27"/>
        <v>0</v>
      </c>
      <c r="K172" s="26">
        <f t="shared" si="28"/>
        <v>0</v>
      </c>
      <c r="L172" s="27">
        <f t="shared" si="29"/>
        <v>100</v>
      </c>
      <c r="M172">
        <f t="shared" si="30"/>
        <v>-9</v>
      </c>
      <c r="N172">
        <f>ROUND((F172)/(VLOOKUP(C172,GDP!A$10:J$42,6,FALSE)*43)*1000,4)</f>
        <v>0</v>
      </c>
      <c r="O172">
        <f>ROUND((H172)/(VLOOKUP(C172,GDP!A$10:K$42,11,FALSE)*43)*1000,4)</f>
        <v>0</v>
      </c>
      <c r="P172">
        <f t="shared" si="31"/>
        <v>0</v>
      </c>
      <c r="Q172" s="48">
        <v>-9</v>
      </c>
      <c r="R172">
        <f>VLOOKUP(B172,Risk!A$1:D$156,4,FALSE)</f>
        <v>1.5</v>
      </c>
      <c r="S172">
        <f>VLOOKUP(B172,'Insurance penetration'!B$158:N$313,13,FALSE)</f>
        <v>4</v>
      </c>
      <c r="T172">
        <f t="shared" si="32"/>
        <v>2</v>
      </c>
      <c r="U172" t="s">
        <v>220</v>
      </c>
      <c r="V172" t="s">
        <v>262</v>
      </c>
    </row>
    <row r="173" spans="1:22" hidden="1" x14ac:dyDescent="0.25">
      <c r="A173">
        <v>2023</v>
      </c>
      <c r="B173" t="str">
        <f t="shared" si="26"/>
        <v>LatviaCoastal Flood</v>
      </c>
      <c r="C173" t="s">
        <v>37</v>
      </c>
      <c r="D173" t="s">
        <v>38</v>
      </c>
      <c r="E173" t="s">
        <v>6</v>
      </c>
      <c r="H173"/>
      <c r="I173"/>
      <c r="J173" s="26">
        <f t="shared" si="27"/>
        <v>0</v>
      </c>
      <c r="K173" s="26">
        <f t="shared" si="28"/>
        <v>0</v>
      </c>
      <c r="L173" s="27">
        <f t="shared" si="29"/>
        <v>100</v>
      </c>
      <c r="M173">
        <f t="shared" si="30"/>
        <v>-9</v>
      </c>
      <c r="N173">
        <f>ROUND((F173)/(VLOOKUP(C173,GDP!A$10:J$42,6,FALSE)*43)*1000,4)</f>
        <v>0</v>
      </c>
      <c r="O173">
        <f>ROUND((H173)/(VLOOKUP(C173,GDP!A$10:K$42,11,FALSE)*43)*1000,4)</f>
        <v>0</v>
      </c>
      <c r="P173">
        <f t="shared" si="31"/>
        <v>0</v>
      </c>
      <c r="Q173" s="48">
        <v>-9</v>
      </c>
      <c r="R173">
        <f>VLOOKUP(B173,Risk!A$1:D$156,4,FALSE)</f>
        <v>1</v>
      </c>
      <c r="S173">
        <f>VLOOKUP(B173,'Insurance penetration'!B$158:N$313,13,FALSE)</f>
        <v>4</v>
      </c>
      <c r="T173">
        <f t="shared" si="32"/>
        <v>1.5</v>
      </c>
      <c r="U173" t="s">
        <v>264</v>
      </c>
      <c r="V173" t="s">
        <v>263</v>
      </c>
    </row>
    <row r="174" spans="1:22" hidden="1" x14ac:dyDescent="0.25">
      <c r="A174">
        <v>2023</v>
      </c>
      <c r="B174" t="str">
        <f t="shared" si="26"/>
        <v>LiechtensteinCoastal Flood</v>
      </c>
      <c r="C174" t="s">
        <v>39</v>
      </c>
      <c r="D174" t="s">
        <v>40</v>
      </c>
      <c r="E174" t="s">
        <v>6</v>
      </c>
      <c r="H174"/>
      <c r="I174"/>
      <c r="J174" s="26">
        <f t="shared" si="27"/>
        <v>0</v>
      </c>
      <c r="K174" s="26">
        <f t="shared" si="28"/>
        <v>0</v>
      </c>
      <c r="L174" s="27">
        <f t="shared" si="29"/>
        <v>100</v>
      </c>
      <c r="M174">
        <f t="shared" si="30"/>
        <v>-9</v>
      </c>
      <c r="N174">
        <f>ROUND((F174)/(VLOOKUP(C174,GDP!A$10:J$42,6,FALSE)*43)*1000,4)</f>
        <v>0</v>
      </c>
      <c r="O174">
        <f>ROUND((H174)/(VLOOKUP(C174,GDP!A$10:K$42,11,FALSE)*43)*1000,4)</f>
        <v>0</v>
      </c>
      <c r="P174">
        <f t="shared" si="31"/>
        <v>0</v>
      </c>
      <c r="Q174" s="48">
        <v>-9</v>
      </c>
      <c r="R174">
        <f>VLOOKUP(B174,Risk!A$1:D$156,4,FALSE)</f>
        <v>0</v>
      </c>
      <c r="S174">
        <f>VLOOKUP(B174,'Insurance penetration'!B$158:N$313,13,FALSE)</f>
        <v>0</v>
      </c>
      <c r="T174">
        <f t="shared" si="32"/>
        <v>0</v>
      </c>
      <c r="U174" t="s">
        <v>226</v>
      </c>
      <c r="V174" t="s">
        <v>265</v>
      </c>
    </row>
    <row r="175" spans="1:22" hidden="1" x14ac:dyDescent="0.25">
      <c r="A175">
        <v>2023</v>
      </c>
      <c r="B175" t="str">
        <f t="shared" si="26"/>
        <v>LithuaniaCoastal Flood</v>
      </c>
      <c r="C175" t="s">
        <v>41</v>
      </c>
      <c r="D175" t="s">
        <v>42</v>
      </c>
      <c r="E175" t="s">
        <v>6</v>
      </c>
      <c r="H175"/>
      <c r="I175"/>
      <c r="J175" s="26">
        <f t="shared" si="27"/>
        <v>0</v>
      </c>
      <c r="K175" s="26">
        <f t="shared" si="28"/>
        <v>0</v>
      </c>
      <c r="L175" s="27">
        <f t="shared" si="29"/>
        <v>100</v>
      </c>
      <c r="M175">
        <f t="shared" si="30"/>
        <v>-9</v>
      </c>
      <c r="N175">
        <f>ROUND((F175)/(VLOOKUP(C175,GDP!A$10:J$42,6,FALSE)*43)*1000,4)</f>
        <v>0</v>
      </c>
      <c r="O175">
        <f>ROUND((H175)/(VLOOKUP(C175,GDP!A$10:K$42,11,FALSE)*43)*1000,4)</f>
        <v>0</v>
      </c>
      <c r="P175">
        <f t="shared" si="31"/>
        <v>0</v>
      </c>
      <c r="Q175" s="48">
        <v>-9</v>
      </c>
      <c r="R175">
        <f>VLOOKUP(B175,Risk!A$1:D$156,4,FALSE)</f>
        <v>1</v>
      </c>
      <c r="S175">
        <f>VLOOKUP(B175,'Insurance penetration'!B$158:N$313,13,FALSE)</f>
        <v>3</v>
      </c>
      <c r="T175">
        <f t="shared" si="32"/>
        <v>1</v>
      </c>
      <c r="U175" t="s">
        <v>266</v>
      </c>
      <c r="V175" t="s">
        <v>267</v>
      </c>
    </row>
    <row r="176" spans="1:22" hidden="1" x14ac:dyDescent="0.25">
      <c r="A176">
        <v>2023</v>
      </c>
      <c r="B176" t="str">
        <f t="shared" si="26"/>
        <v>LuxembourgCoastal Flood</v>
      </c>
      <c r="C176" t="s">
        <v>43</v>
      </c>
      <c r="D176" t="s">
        <v>44</v>
      </c>
      <c r="E176" t="s">
        <v>6</v>
      </c>
      <c r="H176"/>
      <c r="I176"/>
      <c r="J176" s="26">
        <f t="shared" si="27"/>
        <v>0</v>
      </c>
      <c r="K176" s="26">
        <f t="shared" si="28"/>
        <v>0</v>
      </c>
      <c r="L176" s="27">
        <f t="shared" si="29"/>
        <v>100</v>
      </c>
      <c r="M176">
        <f t="shared" si="30"/>
        <v>-9</v>
      </c>
      <c r="N176">
        <f>ROUND((F176)/(VLOOKUP(C176,GDP!A$10:J$42,6,FALSE)*43)*1000,4)</f>
        <v>0</v>
      </c>
      <c r="O176">
        <f>ROUND((H176)/(VLOOKUP(C176,GDP!A$10:K$42,11,FALSE)*43)*1000,4)</f>
        <v>0</v>
      </c>
      <c r="P176">
        <f t="shared" si="31"/>
        <v>0</v>
      </c>
      <c r="Q176" s="48">
        <v>-9</v>
      </c>
      <c r="R176">
        <f>VLOOKUP(B176,Risk!A$1:D$156,4,FALSE)</f>
        <v>0</v>
      </c>
      <c r="S176">
        <f>VLOOKUP(B176,'Insurance penetration'!B$158:N$313,13,FALSE)</f>
        <v>0</v>
      </c>
      <c r="T176">
        <f t="shared" si="32"/>
        <v>0</v>
      </c>
      <c r="U176" t="s">
        <v>269</v>
      </c>
      <c r="V176" t="s">
        <v>268</v>
      </c>
    </row>
    <row r="177" spans="1:22" hidden="1" x14ac:dyDescent="0.25">
      <c r="A177">
        <v>2023</v>
      </c>
      <c r="B177" t="str">
        <f t="shared" si="26"/>
        <v>MaltaCoastal Flood</v>
      </c>
      <c r="C177" t="s">
        <v>45</v>
      </c>
      <c r="D177" t="s">
        <v>46</v>
      </c>
      <c r="E177" t="s">
        <v>6</v>
      </c>
      <c r="H177"/>
      <c r="I177"/>
      <c r="J177" s="26">
        <f t="shared" si="27"/>
        <v>0</v>
      </c>
      <c r="K177" s="26">
        <f t="shared" si="28"/>
        <v>0</v>
      </c>
      <c r="L177" s="27">
        <f t="shared" si="29"/>
        <v>100</v>
      </c>
      <c r="M177">
        <f t="shared" si="30"/>
        <v>-9</v>
      </c>
      <c r="N177">
        <f>ROUND((F177)/(VLOOKUP(C177,GDP!A$10:J$42,6,FALSE)*43)*1000,4)</f>
        <v>0</v>
      </c>
      <c r="O177">
        <f>ROUND((H177)/(VLOOKUP(C177,GDP!A$10:K$42,11,FALSE)*43)*1000,4)</f>
        <v>0</v>
      </c>
      <c r="P177">
        <f t="shared" si="31"/>
        <v>0</v>
      </c>
      <c r="Q177" s="48">
        <v>-9</v>
      </c>
      <c r="R177">
        <f>VLOOKUP(B177,Risk!A$1:D$156,4,FALSE)</f>
        <v>1</v>
      </c>
      <c r="S177">
        <f>VLOOKUP(B177,'Insurance penetration'!B$158:N$313,13,FALSE)</f>
        <v>4</v>
      </c>
      <c r="T177">
        <f t="shared" si="32"/>
        <v>1.5</v>
      </c>
      <c r="U177" t="s">
        <v>212</v>
      </c>
      <c r="V177" t="s">
        <v>270</v>
      </c>
    </row>
    <row r="178" spans="1:22" hidden="1" x14ac:dyDescent="0.25">
      <c r="A178">
        <v>2023</v>
      </c>
      <c r="B178" t="str">
        <f t="shared" si="26"/>
        <v>NetherlandsCoastal Flood</v>
      </c>
      <c r="C178" t="s">
        <v>47</v>
      </c>
      <c r="D178" t="s">
        <v>48</v>
      </c>
      <c r="E178" t="s">
        <v>6</v>
      </c>
      <c r="H178"/>
      <c r="I178"/>
      <c r="J178" s="26">
        <f t="shared" si="27"/>
        <v>0</v>
      </c>
      <c r="K178" s="26">
        <f t="shared" si="28"/>
        <v>0</v>
      </c>
      <c r="L178" s="27">
        <f t="shared" si="29"/>
        <v>100</v>
      </c>
      <c r="M178">
        <f t="shared" si="30"/>
        <v>-9</v>
      </c>
      <c r="N178">
        <f>ROUND((F178)/(VLOOKUP(C178,GDP!A$10:J$42,6,FALSE)*43)*1000,4)</f>
        <v>0</v>
      </c>
      <c r="O178">
        <f>ROUND((H178)/(VLOOKUP(C178,GDP!A$10:K$42,11,FALSE)*43)*1000,4)</f>
        <v>0</v>
      </c>
      <c r="P178">
        <f t="shared" si="31"/>
        <v>0</v>
      </c>
      <c r="Q178" s="48">
        <v>-9</v>
      </c>
      <c r="R178">
        <f>VLOOKUP(B178,Risk!A$1:D$156,4,FALSE)</f>
        <v>2.6</v>
      </c>
      <c r="S178">
        <f>VLOOKUP(B178,'Insurance penetration'!B$158:N$313,13,FALSE)</f>
        <v>4</v>
      </c>
      <c r="T178">
        <f t="shared" si="32"/>
        <v>3</v>
      </c>
      <c r="U178" t="s">
        <v>200</v>
      </c>
      <c r="V178" t="s">
        <v>340</v>
      </c>
    </row>
    <row r="179" spans="1:22" hidden="1" x14ac:dyDescent="0.25">
      <c r="A179">
        <v>2023</v>
      </c>
      <c r="B179" t="str">
        <f t="shared" si="26"/>
        <v>NorwayCoastal Flood</v>
      </c>
      <c r="C179" t="s">
        <v>49</v>
      </c>
      <c r="D179" t="s">
        <v>50</v>
      </c>
      <c r="E179" t="s">
        <v>6</v>
      </c>
      <c r="H179"/>
      <c r="I179"/>
      <c r="J179" s="26">
        <f t="shared" si="27"/>
        <v>0</v>
      </c>
      <c r="K179" s="26">
        <f t="shared" si="28"/>
        <v>0</v>
      </c>
      <c r="L179" s="27">
        <f t="shared" si="29"/>
        <v>100</v>
      </c>
      <c r="M179">
        <f t="shared" si="30"/>
        <v>-9</v>
      </c>
      <c r="N179">
        <f>ROUND((F179)/(VLOOKUP(C179,GDP!A$10:J$42,6,FALSE)*43)*1000,4)</f>
        <v>0</v>
      </c>
      <c r="O179">
        <f>ROUND((H179)/(VLOOKUP(C179,GDP!A$10:K$42,11,FALSE)*43)*1000,4)</f>
        <v>0</v>
      </c>
      <c r="P179">
        <f t="shared" si="31"/>
        <v>0</v>
      </c>
      <c r="Q179" s="48">
        <v>-9</v>
      </c>
      <c r="R179">
        <f>VLOOKUP(B179,Risk!A$1:D$156,4,FALSE)</f>
        <v>1.7</v>
      </c>
      <c r="S179">
        <f>VLOOKUP(B179,'Insurance penetration'!B$158:N$313,13,FALSE)</f>
        <v>1</v>
      </c>
      <c r="T179">
        <f t="shared" si="32"/>
        <v>1</v>
      </c>
      <c r="U179" t="s">
        <v>223</v>
      </c>
      <c r="V179" t="s">
        <v>222</v>
      </c>
    </row>
    <row r="180" spans="1:22" hidden="1" x14ac:dyDescent="0.25">
      <c r="A180">
        <v>2023</v>
      </c>
      <c r="B180" t="str">
        <f t="shared" si="26"/>
        <v>PolandCoastal Flood</v>
      </c>
      <c r="C180" t="s">
        <v>51</v>
      </c>
      <c r="D180" t="s">
        <v>52</v>
      </c>
      <c r="E180" t="s">
        <v>6</v>
      </c>
      <c r="F180" s="56">
        <v>85.389454867691072</v>
      </c>
      <c r="G180" s="56">
        <v>0</v>
      </c>
      <c r="H180"/>
      <c r="I180"/>
      <c r="J180" s="26">
        <f t="shared" si="27"/>
        <v>0</v>
      </c>
      <c r="K180" s="26">
        <f t="shared" si="28"/>
        <v>0</v>
      </c>
      <c r="L180" s="27">
        <f t="shared" si="29"/>
        <v>100</v>
      </c>
      <c r="M180">
        <f t="shared" si="30"/>
        <v>1</v>
      </c>
      <c r="N180">
        <f>ROUND((F180)/(VLOOKUP(C180,GDP!A$10:J$42,6,FALSE)*43)*1000,4)</f>
        <v>3.0000000000000001E-3</v>
      </c>
      <c r="O180">
        <f>ROUND((H180)/(VLOOKUP(C180,GDP!A$10:K$42,11,FALSE)*43)*1000,4)</f>
        <v>0</v>
      </c>
      <c r="P180">
        <f t="shared" si="31"/>
        <v>3.0000000000000001E-3</v>
      </c>
      <c r="Q180" s="48">
        <f t="shared" si="34"/>
        <v>-2.5228787452803374</v>
      </c>
      <c r="R180">
        <f>VLOOKUP(B180,Risk!A$1:D$156,4,FALSE)</f>
        <v>1.7</v>
      </c>
      <c r="S180">
        <f>VLOOKUP(B180,'Insurance penetration'!B$158:N$313,13,FALSE)</f>
        <v>4</v>
      </c>
      <c r="T180">
        <f t="shared" si="32"/>
        <v>2</v>
      </c>
      <c r="U180" t="s">
        <v>301</v>
      </c>
      <c r="V180" t="s">
        <v>290</v>
      </c>
    </row>
    <row r="181" spans="1:22" hidden="1" x14ac:dyDescent="0.25">
      <c r="A181">
        <v>2023</v>
      </c>
      <c r="B181" t="str">
        <f t="shared" si="26"/>
        <v>PortugalCoastal Flood</v>
      </c>
      <c r="C181" t="s">
        <v>53</v>
      </c>
      <c r="D181" t="s">
        <v>54</v>
      </c>
      <c r="E181" t="s">
        <v>6</v>
      </c>
      <c r="H181"/>
      <c r="I181"/>
      <c r="J181" s="26">
        <f t="shared" si="27"/>
        <v>0</v>
      </c>
      <c r="K181" s="26">
        <f t="shared" si="28"/>
        <v>0</v>
      </c>
      <c r="L181" s="27">
        <f t="shared" si="29"/>
        <v>100</v>
      </c>
      <c r="M181">
        <f t="shared" si="30"/>
        <v>-9</v>
      </c>
      <c r="N181">
        <f>ROUND((F181)/(VLOOKUP(C181,GDP!A$10:J$42,6,FALSE)*43)*1000,4)</f>
        <v>0</v>
      </c>
      <c r="O181">
        <f>ROUND((H181)/(VLOOKUP(C181,GDP!A$10:K$42,11,FALSE)*43)*1000,4)</f>
        <v>0</v>
      </c>
      <c r="P181">
        <f t="shared" si="31"/>
        <v>0</v>
      </c>
      <c r="Q181" s="48">
        <v>-9</v>
      </c>
      <c r="R181">
        <f>VLOOKUP(B181,Risk!A$1:D$156,4,FALSE)</f>
        <v>1.7</v>
      </c>
      <c r="S181">
        <f>VLOOKUP(B181,'Insurance penetration'!B$158:N$313,13,FALSE)</f>
        <v>4</v>
      </c>
      <c r="T181">
        <f t="shared" si="32"/>
        <v>2</v>
      </c>
      <c r="U181" t="s">
        <v>206</v>
      </c>
      <c r="V181" t="s">
        <v>273</v>
      </c>
    </row>
    <row r="182" spans="1:22" hidden="1" x14ac:dyDescent="0.25">
      <c r="A182">
        <v>2023</v>
      </c>
      <c r="B182" t="str">
        <f t="shared" si="26"/>
        <v>RomaniaCoastal Flood</v>
      </c>
      <c r="C182" t="s">
        <v>55</v>
      </c>
      <c r="D182" t="s">
        <v>56</v>
      </c>
      <c r="E182" t="s">
        <v>6</v>
      </c>
      <c r="H182"/>
      <c r="I182"/>
      <c r="J182" s="26">
        <f t="shared" si="27"/>
        <v>0</v>
      </c>
      <c r="K182" s="26">
        <f t="shared" si="28"/>
        <v>0</v>
      </c>
      <c r="L182" s="27">
        <f t="shared" si="29"/>
        <v>100</v>
      </c>
      <c r="M182">
        <f t="shared" si="30"/>
        <v>-9</v>
      </c>
      <c r="N182">
        <f>ROUND((F182)/(VLOOKUP(C182,GDP!A$10:J$42,6,FALSE)*43)*1000,4)</f>
        <v>0</v>
      </c>
      <c r="O182">
        <f>ROUND((H182)/(VLOOKUP(C182,GDP!A$10:K$42,11,FALSE)*43)*1000,4)</f>
        <v>0</v>
      </c>
      <c r="P182">
        <f t="shared" si="31"/>
        <v>0</v>
      </c>
      <c r="Q182" s="48">
        <v>-9</v>
      </c>
      <c r="R182">
        <f>VLOOKUP(B182,Risk!A$1:D$156,4,FALSE)</f>
        <v>1</v>
      </c>
      <c r="S182">
        <f>VLOOKUP(B182,'Insurance penetration'!B$158:N$313,13,FALSE)</f>
        <v>4</v>
      </c>
      <c r="T182">
        <f t="shared" si="32"/>
        <v>1.5</v>
      </c>
      <c r="U182" t="s">
        <v>266</v>
      </c>
      <c r="V182" t="s">
        <v>279</v>
      </c>
    </row>
    <row r="183" spans="1:22" hidden="1" x14ac:dyDescent="0.25">
      <c r="A183">
        <v>2023</v>
      </c>
      <c r="B183" t="str">
        <f t="shared" si="26"/>
        <v>SlovakiaCoastal Flood</v>
      </c>
      <c r="C183" t="s">
        <v>57</v>
      </c>
      <c r="D183" t="s">
        <v>58</v>
      </c>
      <c r="E183" t="s">
        <v>6</v>
      </c>
      <c r="H183"/>
      <c r="I183"/>
      <c r="J183" s="26">
        <f t="shared" si="27"/>
        <v>0</v>
      </c>
      <c r="K183" s="26">
        <f t="shared" si="28"/>
        <v>0</v>
      </c>
      <c r="L183" s="27">
        <f t="shared" si="29"/>
        <v>100</v>
      </c>
      <c r="M183">
        <f t="shared" si="30"/>
        <v>-9</v>
      </c>
      <c r="N183">
        <f>ROUND((F183)/(VLOOKUP(C183,GDP!A$10:J$42,6,FALSE)*43)*1000,4)</f>
        <v>0</v>
      </c>
      <c r="O183">
        <f>ROUND((H183)/(VLOOKUP(C183,GDP!A$10:K$42,11,FALSE)*43)*1000,4)</f>
        <v>0</v>
      </c>
      <c r="P183">
        <f t="shared" si="31"/>
        <v>0</v>
      </c>
      <c r="Q183" s="48">
        <v>-9</v>
      </c>
      <c r="R183">
        <f>VLOOKUP(B183,Risk!A$1:D$156,4,FALSE)</f>
        <v>0</v>
      </c>
      <c r="S183">
        <f>VLOOKUP(B183,'Insurance penetration'!B$158:N$313,13,FALSE)</f>
        <v>0</v>
      </c>
      <c r="T183">
        <f t="shared" si="32"/>
        <v>0</v>
      </c>
      <c r="U183" t="s">
        <v>280</v>
      </c>
      <c r="V183" t="s">
        <v>291</v>
      </c>
    </row>
    <row r="184" spans="1:22" hidden="1" x14ac:dyDescent="0.25">
      <c r="A184">
        <v>2023</v>
      </c>
      <c r="B184" t="str">
        <f t="shared" si="26"/>
        <v>SloveniaCoastal Flood</v>
      </c>
      <c r="C184" t="s">
        <v>59</v>
      </c>
      <c r="D184" t="s">
        <v>60</v>
      </c>
      <c r="E184" t="s">
        <v>6</v>
      </c>
      <c r="H184"/>
      <c r="I184"/>
      <c r="J184" s="26">
        <f t="shared" si="27"/>
        <v>0</v>
      </c>
      <c r="K184" s="26">
        <f t="shared" si="28"/>
        <v>0</v>
      </c>
      <c r="L184" s="27">
        <f t="shared" si="29"/>
        <v>100</v>
      </c>
      <c r="M184">
        <f t="shared" si="30"/>
        <v>-9</v>
      </c>
      <c r="N184">
        <f>ROUND((F184)/(VLOOKUP(C184,GDP!A$10:J$42,6,FALSE)*43)*1000,4)</f>
        <v>0</v>
      </c>
      <c r="O184">
        <f>ROUND((H184)/(VLOOKUP(C184,GDP!A$10:K$42,11,FALSE)*43)*1000,4)</f>
        <v>0</v>
      </c>
      <c r="P184">
        <f t="shared" si="31"/>
        <v>0</v>
      </c>
      <c r="Q184" s="48">
        <v>-9</v>
      </c>
      <c r="R184">
        <f>VLOOKUP(B184,Risk!A$1:D$156,4,FALSE)</f>
        <v>1</v>
      </c>
      <c r="S184">
        <f>VLOOKUP(B184,'Insurance penetration'!B$158:N$313,13,FALSE)</f>
        <v>4</v>
      </c>
      <c r="T184">
        <f t="shared" si="32"/>
        <v>1.5</v>
      </c>
      <c r="U184" t="s">
        <v>189</v>
      </c>
      <c r="V184" t="s">
        <v>281</v>
      </c>
    </row>
    <row r="185" spans="1:22" hidden="1" x14ac:dyDescent="0.25">
      <c r="A185">
        <v>2023</v>
      </c>
      <c r="B185" t="str">
        <f t="shared" si="26"/>
        <v>SpainCoastal Flood</v>
      </c>
      <c r="C185" t="s">
        <v>61</v>
      </c>
      <c r="D185" t="s">
        <v>62</v>
      </c>
      <c r="E185" t="s">
        <v>6</v>
      </c>
      <c r="F185" s="56">
        <v>7</v>
      </c>
      <c r="G185" s="56">
        <v>229</v>
      </c>
      <c r="H185"/>
      <c r="I185"/>
      <c r="J185" s="26">
        <f t="shared" si="27"/>
        <v>3271</v>
      </c>
      <c r="K185" s="26">
        <f t="shared" si="28"/>
        <v>0</v>
      </c>
      <c r="L185" s="27">
        <f t="shared" si="29"/>
        <v>-3171</v>
      </c>
      <c r="M185">
        <f t="shared" si="30"/>
        <v>0</v>
      </c>
      <c r="N185">
        <f>ROUND((F185)/(VLOOKUP(C185,GDP!A$10:J$42,6,FALSE)*43)*1000,4)</f>
        <v>1E-4</v>
      </c>
      <c r="O185">
        <f>ROUND((H185)/(VLOOKUP(C185,GDP!A$10:K$42,11,FALSE)*43)*1000,4)</f>
        <v>0</v>
      </c>
      <c r="P185">
        <f t="shared" si="31"/>
        <v>1E-4</v>
      </c>
      <c r="Q185" s="48">
        <f t="shared" si="34"/>
        <v>-4</v>
      </c>
      <c r="R185">
        <f>VLOOKUP(B185,Risk!A$1:D$156,4,FALSE)</f>
        <v>1.3</v>
      </c>
      <c r="S185">
        <f>VLOOKUP(B185,'Insurance penetration'!B$158:N$313,13,FALSE)</f>
        <v>1</v>
      </c>
      <c r="T185">
        <f t="shared" si="32"/>
        <v>1</v>
      </c>
      <c r="U185" t="s">
        <v>294</v>
      </c>
      <c r="V185" t="s">
        <v>275</v>
      </c>
    </row>
    <row r="186" spans="1:22" hidden="1" x14ac:dyDescent="0.25">
      <c r="A186">
        <v>2023</v>
      </c>
      <c r="B186" t="str">
        <f t="shared" si="26"/>
        <v>SwedenCoastal Flood</v>
      </c>
      <c r="C186" t="s">
        <v>63</v>
      </c>
      <c r="D186" t="s">
        <v>64</v>
      </c>
      <c r="E186" t="s">
        <v>6</v>
      </c>
      <c r="H186"/>
      <c r="I186"/>
      <c r="J186" s="26">
        <f t="shared" si="27"/>
        <v>0</v>
      </c>
      <c r="K186" s="26">
        <f t="shared" si="28"/>
        <v>0</v>
      </c>
      <c r="L186" s="27">
        <f t="shared" si="29"/>
        <v>100</v>
      </c>
      <c r="M186">
        <f t="shared" si="30"/>
        <v>-9</v>
      </c>
      <c r="N186">
        <f>ROUND((F186)/(VLOOKUP(C186,GDP!A$10:J$42,6,FALSE)*43)*1000,4)</f>
        <v>0</v>
      </c>
      <c r="O186">
        <f>ROUND((H186)/(VLOOKUP(C186,GDP!A$10:K$42,11,FALSE)*43)*1000,4)</f>
        <v>0</v>
      </c>
      <c r="P186">
        <f>IF(O186=0,ROUND(N186,4), ROUND((N186+O186)/2,4))</f>
        <v>0</v>
      </c>
      <c r="Q186" s="48">
        <v>-9</v>
      </c>
      <c r="R186">
        <f>VLOOKUP(B186,Risk!A$1:D$156,4,FALSE)</f>
        <v>1</v>
      </c>
      <c r="S186">
        <f>VLOOKUP(B186,'Insurance penetration'!B$158:N$313,13,FALSE)</f>
        <v>3</v>
      </c>
      <c r="T186">
        <f t="shared" si="32"/>
        <v>1</v>
      </c>
      <c r="U186" t="s">
        <v>278</v>
      </c>
      <c r="V186" t="s">
        <v>277</v>
      </c>
    </row>
    <row r="187" spans="1:22" hidden="1" x14ac:dyDescent="0.25">
      <c r="A187">
        <v>2023</v>
      </c>
      <c r="B187" t="str">
        <f t="shared" si="26"/>
        <v>AustriaEarthquake</v>
      </c>
      <c r="C187" t="s">
        <v>4</v>
      </c>
      <c r="D187" t="s">
        <v>5</v>
      </c>
      <c r="E187" t="s">
        <v>65</v>
      </c>
      <c r="F187" s="56">
        <v>72.165301492141211</v>
      </c>
      <c r="G187" s="56">
        <v>0</v>
      </c>
      <c r="H187"/>
      <c r="I187"/>
      <c r="J187" s="26">
        <f t="shared" si="27"/>
        <v>0</v>
      </c>
      <c r="K187" s="26">
        <f t="shared" si="28"/>
        <v>0</v>
      </c>
      <c r="L187" s="27">
        <f t="shared" si="29"/>
        <v>100</v>
      </c>
      <c r="M187">
        <f t="shared" si="30"/>
        <v>1</v>
      </c>
      <c r="N187">
        <f>ROUND((F187)/(VLOOKUP(C187,GDP!A$10:J$42,6,FALSE)*43)*1000,4)</f>
        <v>3.8E-3</v>
      </c>
      <c r="O187">
        <f>ROUND((H187)/(VLOOKUP(C187,GDP!A$10:K$42,11,FALSE)*43)*1000,4)</f>
        <v>0</v>
      </c>
      <c r="P187">
        <f t="shared" si="31"/>
        <v>3.8E-3</v>
      </c>
      <c r="Q187" s="48">
        <f t="shared" si="34"/>
        <v>-2.4202164033831899</v>
      </c>
      <c r="R187">
        <f>VLOOKUP(B187,Risk!A$1:D$156,4,FALSE)</f>
        <v>2</v>
      </c>
      <c r="S187">
        <f>VLOOKUP(B187,'Insurance penetration'!B$158:N$313,13,FALSE)</f>
        <v>3</v>
      </c>
      <c r="T187">
        <f t="shared" si="32"/>
        <v>2</v>
      </c>
      <c r="U187" t="s">
        <v>237</v>
      </c>
      <c r="V187" t="s">
        <v>241</v>
      </c>
    </row>
    <row r="188" spans="1:22" hidden="1" x14ac:dyDescent="0.25">
      <c r="A188">
        <v>2023</v>
      </c>
      <c r="B188" t="str">
        <f t="shared" si="26"/>
        <v>BelgiumEarthquake</v>
      </c>
      <c r="C188" t="s">
        <v>7</v>
      </c>
      <c r="D188" t="s">
        <v>8</v>
      </c>
      <c r="E188" t="s">
        <v>65</v>
      </c>
      <c r="F188" s="56">
        <v>130.29007655293674</v>
      </c>
      <c r="G188" s="56">
        <v>0</v>
      </c>
      <c r="H188">
        <v>315.2554097197588</v>
      </c>
      <c r="I188">
        <v>0</v>
      </c>
      <c r="J188" s="26">
        <f t="shared" si="27"/>
        <v>0</v>
      </c>
      <c r="K188" s="26">
        <f t="shared" si="28"/>
        <v>0</v>
      </c>
      <c r="L188" s="27">
        <f t="shared" si="29"/>
        <v>100</v>
      </c>
      <c r="M188">
        <f>IF(Q188&lt;-4,-9,IF(Q188&lt;-3.5,0,IF(Q188&lt;-2,1,IF(AND(Q188&lt;-1.5,L188&lt;75),1,IF(AND(Q188&lt;-1.5,L188&gt;=75),1.5,IF(AND(Q188&lt;-1,L188&lt;50),1,IF(AND(Q188&lt;-1,L188&lt;75),1.5,IF(AND(Q188&lt;-1,L188&lt;=100),2,IF(AND(Q188&lt;-0.5,L188&lt;25),1,IF(AND(Q188&lt;-0.5,L188&lt;50),1.5,IF(AND(Q188&lt;-0.5,L188&lt;75),2,IF(AND(Q188&lt;-0.5,L188&lt;=100),2.5,IF(AND(Q188&lt;0,L188&lt;25),1.5,IF(AND(Q188&lt;0,L188&lt;50),2,IF(AND(Q188&lt;0,L188&lt;75),2.5,IF(AND(Q188&lt;0,L188&lt;=100),3,IF(AND(Q188&lt;0.5,L188&lt;25),2,IF(AND(Q188&lt;0.5,L188&lt;50),2.5,IF(AND(Q188&lt;0.5,L188&lt;75),3,IF(AND(Q188&lt;0.5,L188&lt;=100),3.5,IF(AND(Q188&lt;1,L188&lt;25),2.5,IF(AND(Q188&lt;1,L188&lt;50),3,IF(AND(Q188&lt;1,L188&lt;75),3.5,IF(AND(Q188&lt;1,L188&lt;=100),4))))))))))))))))))))))))</f>
        <v>1</v>
      </c>
      <c r="N188">
        <f>ROUND((F188)/(VLOOKUP(C188,GDP!A$10:J$42,6,FALSE)*43)*1000,4)</f>
        <v>5.4999999999999997E-3</v>
      </c>
      <c r="O188">
        <f>ROUND((H188)/(VLOOKUP(C188,GDP!A$10:K$42,11,FALSE)*43)*1000,4)</f>
        <v>1.24E-2</v>
      </c>
      <c r="P188">
        <f t="shared" si="31"/>
        <v>8.9999999999999993E-3</v>
      </c>
      <c r="Q188" s="26">
        <f t="shared" si="34"/>
        <v>-2.0457574905606752</v>
      </c>
      <c r="R188">
        <f>VLOOKUP(B188,Risk!A$1:D$156,4,FALSE)</f>
        <v>1.5</v>
      </c>
      <c r="S188">
        <f>VLOOKUP(B188,'Insurance penetration'!B$158:N$313,13,FALSE)</f>
        <v>1</v>
      </c>
      <c r="T188">
        <f t="shared" si="32"/>
        <v>1</v>
      </c>
      <c r="U188" t="s">
        <v>243</v>
      </c>
      <c r="V188" t="s">
        <v>227</v>
      </c>
    </row>
    <row r="189" spans="1:22" hidden="1" x14ac:dyDescent="0.25">
      <c r="A189">
        <v>2023</v>
      </c>
      <c r="B189" t="str">
        <f t="shared" si="26"/>
        <v>BulgariaEarthquake</v>
      </c>
      <c r="C189" t="s">
        <v>9</v>
      </c>
      <c r="D189" t="s">
        <v>10</v>
      </c>
      <c r="E189" t="s">
        <v>65</v>
      </c>
      <c r="F189" s="56">
        <v>34.705337135780638</v>
      </c>
      <c r="G189" s="56">
        <v>0</v>
      </c>
      <c r="H189"/>
      <c r="I189"/>
      <c r="J189" s="26">
        <f t="shared" si="27"/>
        <v>0</v>
      </c>
      <c r="K189" s="26">
        <f t="shared" si="28"/>
        <v>0</v>
      </c>
      <c r="L189" s="27">
        <f t="shared" si="29"/>
        <v>100</v>
      </c>
      <c r="M189">
        <f t="shared" si="30"/>
        <v>1</v>
      </c>
      <c r="N189">
        <f>ROUND((F189)/(VLOOKUP(C189,GDP!A$10:J$42,6,FALSE)*43)*1000,4)</f>
        <v>9.4999999999999998E-3</v>
      </c>
      <c r="O189">
        <f>ROUND((H189)/(VLOOKUP(C189,GDP!A$10:K$42,11,FALSE)*43)*1000,4)</f>
        <v>0</v>
      </c>
      <c r="P189">
        <f t="shared" si="31"/>
        <v>9.4999999999999998E-3</v>
      </c>
      <c r="Q189" s="26">
        <f t="shared" si="34"/>
        <v>-2.0222763947111524</v>
      </c>
      <c r="R189">
        <f>VLOOKUP(B189,Risk!A$1:D$156,4,FALSE)</f>
        <v>3.3</v>
      </c>
      <c r="S189">
        <f>VLOOKUP(B189,'Insurance penetration'!B$158:N$313,13,FALSE)</f>
        <v>3</v>
      </c>
      <c r="T189">
        <f t="shared" si="32"/>
        <v>3</v>
      </c>
      <c r="U189" t="s">
        <v>244</v>
      </c>
      <c r="V189" t="s">
        <v>238</v>
      </c>
    </row>
    <row r="190" spans="1:22" hidden="1" x14ac:dyDescent="0.25">
      <c r="A190">
        <v>2023</v>
      </c>
      <c r="B190" t="str">
        <f t="shared" si="26"/>
        <v>CroatiaEarthquake</v>
      </c>
      <c r="C190" t="s">
        <v>11</v>
      </c>
      <c r="D190" t="s">
        <v>12</v>
      </c>
      <c r="E190" t="s">
        <v>65</v>
      </c>
      <c r="F190" s="56">
        <v>1226.3826806007294</v>
      </c>
      <c r="G190" s="56">
        <v>0</v>
      </c>
      <c r="H190">
        <v>13059.964526427813</v>
      </c>
      <c r="I190">
        <v>0</v>
      </c>
      <c r="J190" s="26">
        <f t="shared" si="27"/>
        <v>0</v>
      </c>
      <c r="K190" s="26">
        <f t="shared" si="28"/>
        <v>0</v>
      </c>
      <c r="L190" s="27">
        <f t="shared" si="29"/>
        <v>100</v>
      </c>
      <c r="M190">
        <f t="shared" si="30"/>
        <v>3.5</v>
      </c>
      <c r="N190">
        <f>ROUND((F190)/(VLOOKUP(C190,GDP!A$10:J$42,6,FALSE)*43)*1000,4)</f>
        <v>0.42609999999999998</v>
      </c>
      <c r="O190">
        <f>ROUND((H190)/(VLOOKUP(C190,GDP!A$10:K$42,11,FALSE)*43)*1000,4)</f>
        <v>4.2302</v>
      </c>
      <c r="P190">
        <f t="shared" si="31"/>
        <v>2.3281999999999998</v>
      </c>
      <c r="Q190" s="48">
        <f t="shared" si="34"/>
        <v>0.36702028489775723</v>
      </c>
      <c r="R190">
        <f>VLOOKUP(B190,Risk!A$1:D$156,4,FALSE)</f>
        <v>2.6</v>
      </c>
      <c r="S190">
        <f>VLOOKUP(B190,'Insurance penetration'!B$158:N$313,13,FALSE)</f>
        <v>3</v>
      </c>
      <c r="T190">
        <f t="shared" si="32"/>
        <v>2.5</v>
      </c>
      <c r="U190" t="s">
        <v>245</v>
      </c>
      <c r="V190" t="s">
        <v>289</v>
      </c>
    </row>
    <row r="191" spans="1:22" hidden="1" x14ac:dyDescent="0.25">
      <c r="A191">
        <v>2023</v>
      </c>
      <c r="B191" t="str">
        <f t="shared" si="26"/>
        <v>CyprusEarthquake</v>
      </c>
      <c r="C191" t="s">
        <v>13</v>
      </c>
      <c r="D191" t="s">
        <v>14</v>
      </c>
      <c r="E191" t="s">
        <v>65</v>
      </c>
      <c r="F191" s="56">
        <v>27.927708878077251</v>
      </c>
      <c r="G191" s="56">
        <v>0</v>
      </c>
      <c r="H191"/>
      <c r="I191"/>
      <c r="J191" s="26">
        <f t="shared" si="27"/>
        <v>0</v>
      </c>
      <c r="K191" s="26">
        <f t="shared" si="28"/>
        <v>0</v>
      </c>
      <c r="L191" s="27">
        <f t="shared" si="29"/>
        <v>100</v>
      </c>
      <c r="M191">
        <f t="shared" si="30"/>
        <v>1.5</v>
      </c>
      <c r="N191">
        <f>ROUND((F191)/(VLOOKUP(C191,GDP!A$10:J$42,6,FALSE)*43)*1000,4)</f>
        <v>2.4E-2</v>
      </c>
      <c r="O191">
        <f>ROUND((H191)/(VLOOKUP(C191,GDP!A$10:K$42,11,FALSE)*43)*1000,4)</f>
        <v>0</v>
      </c>
      <c r="P191">
        <f t="shared" si="31"/>
        <v>2.4E-2</v>
      </c>
      <c r="Q191" s="48">
        <f t="shared" si="34"/>
        <v>-1.6197887582883939</v>
      </c>
      <c r="R191">
        <f>VLOOKUP(B191,Risk!A$1:D$156,4,FALSE)</f>
        <v>3</v>
      </c>
      <c r="S191">
        <f>VLOOKUP(B191,'Insurance penetration'!B$158:N$313,13,FALSE)</f>
        <v>2</v>
      </c>
      <c r="T191">
        <f t="shared" si="32"/>
        <v>2.5</v>
      </c>
      <c r="U191" t="s">
        <v>239</v>
      </c>
      <c r="V191" t="s">
        <v>246</v>
      </c>
    </row>
    <row r="192" spans="1:22" hidden="1" x14ac:dyDescent="0.25">
      <c r="A192">
        <v>2023</v>
      </c>
      <c r="B192" t="str">
        <f t="shared" si="26"/>
        <v>Czech RepublicEarthquake</v>
      </c>
      <c r="C192" t="s">
        <v>15</v>
      </c>
      <c r="D192" t="s">
        <v>16</v>
      </c>
      <c r="E192" t="s">
        <v>65</v>
      </c>
      <c r="F192" s="56">
        <v>17.097464540621761</v>
      </c>
      <c r="G192" s="56">
        <v>0</v>
      </c>
      <c r="H192"/>
      <c r="I192"/>
      <c r="J192" s="26">
        <f t="shared" si="27"/>
        <v>0</v>
      </c>
      <c r="K192" s="26">
        <f t="shared" si="28"/>
        <v>0</v>
      </c>
      <c r="L192" s="27">
        <f t="shared" si="29"/>
        <v>100</v>
      </c>
      <c r="M192">
        <f t="shared" si="30"/>
        <v>1</v>
      </c>
      <c r="N192">
        <f>ROUND((F192)/(VLOOKUP(C192,GDP!A$10:J$42,6,FALSE)*43)*1000,4)</f>
        <v>1.4E-3</v>
      </c>
      <c r="O192">
        <f>ROUND((H192)/(VLOOKUP(C192,GDP!A$10:K$42,11,FALSE)*43)*1000,4)</f>
        <v>0</v>
      </c>
      <c r="P192">
        <f t="shared" si="31"/>
        <v>1.4E-3</v>
      </c>
      <c r="Q192" s="48">
        <f t="shared" si="34"/>
        <v>-2.8538719643217618</v>
      </c>
      <c r="R192">
        <f>VLOOKUP(B192,Risk!A$1:D$156,4,FALSE)</f>
        <v>1.2</v>
      </c>
      <c r="S192">
        <f>VLOOKUP(B192,'Insurance penetration'!B$158:N$313,13,FALSE)</f>
        <v>1</v>
      </c>
      <c r="T192">
        <f t="shared" si="32"/>
        <v>1</v>
      </c>
      <c r="U192" t="s">
        <v>248</v>
      </c>
      <c r="V192" t="s">
        <v>247</v>
      </c>
    </row>
    <row r="193" spans="1:22" hidden="1" x14ac:dyDescent="0.25">
      <c r="A193">
        <v>2023</v>
      </c>
      <c r="B193" t="str">
        <f t="shared" si="26"/>
        <v>DenmarkEarthquake</v>
      </c>
      <c r="C193" t="s">
        <v>17</v>
      </c>
      <c r="D193" t="s">
        <v>18</v>
      </c>
      <c r="E193" t="s">
        <v>65</v>
      </c>
      <c r="H193"/>
      <c r="I193"/>
      <c r="J193" s="26">
        <f t="shared" si="27"/>
        <v>0</v>
      </c>
      <c r="K193" s="26">
        <f t="shared" si="28"/>
        <v>0</v>
      </c>
      <c r="L193" s="27">
        <f t="shared" si="29"/>
        <v>100</v>
      </c>
      <c r="M193">
        <f t="shared" si="30"/>
        <v>-9</v>
      </c>
      <c r="N193">
        <f>ROUND((F193)/(VLOOKUP(C193,GDP!A$10:J$42,6,FALSE)*43)*1000,4)</f>
        <v>0</v>
      </c>
      <c r="O193">
        <f>ROUND((H193)/(VLOOKUP(C193,GDP!A$10:K$42,11,FALSE)*43)*1000,4)</f>
        <v>0</v>
      </c>
      <c r="P193">
        <f t="shared" si="31"/>
        <v>0</v>
      </c>
      <c r="Q193" s="48">
        <v>-9</v>
      </c>
      <c r="R193">
        <f>VLOOKUP(B193,Risk!A$1:D$156,4,FALSE)</f>
        <v>0.2</v>
      </c>
      <c r="S193">
        <f>VLOOKUP(B193,'Insurance penetration'!B$158:N$313,13,FALSE)</f>
        <v>4</v>
      </c>
      <c r="T193">
        <f t="shared" si="32"/>
        <v>0</v>
      </c>
      <c r="U193" t="s">
        <v>210</v>
      </c>
      <c r="V193" t="s">
        <v>249</v>
      </c>
    </row>
    <row r="194" spans="1:22" hidden="1" x14ac:dyDescent="0.25">
      <c r="A194">
        <v>2023</v>
      </c>
      <c r="B194" t="str">
        <f t="shared" ref="B194:B257" si="35">CONCATENATE(C194,E194)</f>
        <v>EstoniaEarthquake</v>
      </c>
      <c r="C194" t="s">
        <v>19</v>
      </c>
      <c r="D194" t="s">
        <v>20</v>
      </c>
      <c r="E194" t="s">
        <v>65</v>
      </c>
      <c r="H194"/>
      <c r="I194"/>
      <c r="J194" s="26">
        <f t="shared" ref="J194:J257" si="36">ROUND(IFERROR(100*((G194/F194)),0),0)</f>
        <v>0</v>
      </c>
      <c r="K194" s="26">
        <f t="shared" ref="K194:K216" si="37">ROUND(IFERROR(100*((I194/H194)),0),0)</f>
        <v>0</v>
      </c>
      <c r="L194" s="27">
        <f t="shared" ref="L194:L257" si="38">IF(K194=0,100-ROUND(J194,4), 100-ROUND((J194+K194)/2,4))</f>
        <v>100</v>
      </c>
      <c r="M194">
        <f t="shared" ref="M194:M257" si="39">IF(Q194&lt;-4,-9,IF(Q194&lt;-3.5,0,IF(Q194&lt;-2,1,IF(AND(Q194&lt;-1.5,L194&lt;75),1,IF(AND(Q194&lt;-1.5,L194&gt;=75),1.5,IF(AND(Q194&lt;-1,L194&lt;50),1,IF(AND(Q194&lt;-1,L194&lt;75),1.5,IF(AND(Q194&lt;-1,L194&lt;=100),2,IF(AND(Q194&lt;-0.5,L194&lt;25),1,IF(AND(Q194&lt;-0.5,L194&lt;50),1.5,IF(AND(Q194&lt;-0.5,L194&lt;75),2,IF(AND(Q194&lt;-0.5,L194&lt;=100),2.5,IF(AND(Q194&lt;0,L194&lt;25),1.5,IF(AND(Q194&lt;0,L194&lt;50),2,IF(AND(Q194&lt;0,L194&lt;75),2.5,IF(AND(Q194&lt;0,L194&lt;=100),3,IF(AND(Q194&lt;0.5,L194&lt;25),2,IF(AND(Q194&lt;0.5,L194&lt;50),2.5,IF(AND(Q194&lt;0.5,L194&lt;75),3,IF(AND(Q194&lt;0.5,L194&lt;=100),3.5,IF(AND(Q194&lt;1,L194&lt;25),2.5,IF(AND(Q194&lt;1,L194&lt;50),3,IF(AND(Q194&lt;1,L194&lt;75),3.5,IF(AND(Q194&lt;1,L194&lt;=100),4))))))))))))))))))))))))</f>
        <v>-9</v>
      </c>
      <c r="N194">
        <f>ROUND((F194)/(VLOOKUP(C194,GDP!A$10:J$42,6,FALSE)*43)*1000,4)</f>
        <v>0</v>
      </c>
      <c r="O194">
        <f>ROUND((H194)/(VLOOKUP(C194,GDP!A$10:K$42,11,FALSE)*43)*1000,4)</f>
        <v>0</v>
      </c>
      <c r="P194">
        <f t="shared" ref="P194:P257" si="40">IF(O194=0,ROUND(N194,4), ROUND((N194+O194)/2,4))</f>
        <v>0</v>
      </c>
      <c r="Q194" s="48">
        <v>-9</v>
      </c>
      <c r="R194">
        <f>VLOOKUP(B194,Risk!A$1:D$156,4,FALSE)</f>
        <v>0.4</v>
      </c>
      <c r="S194">
        <f>VLOOKUP(B194,'Insurance penetration'!B$158:N$313,13,FALSE)</f>
        <v>0</v>
      </c>
      <c r="T194">
        <f t="shared" si="32"/>
        <v>0</v>
      </c>
      <c r="U194" t="s">
        <v>251</v>
      </c>
      <c r="V194" t="s">
        <v>250</v>
      </c>
    </row>
    <row r="195" spans="1:22" hidden="1" x14ac:dyDescent="0.25">
      <c r="A195">
        <v>2023</v>
      </c>
      <c r="B195" t="str">
        <f t="shared" si="35"/>
        <v>FinlandEarthquake</v>
      </c>
      <c r="C195" t="s">
        <v>21</v>
      </c>
      <c r="D195" t="s">
        <v>22</v>
      </c>
      <c r="E195" t="s">
        <v>65</v>
      </c>
      <c r="H195"/>
      <c r="I195"/>
      <c r="J195" s="26">
        <f t="shared" si="36"/>
        <v>0</v>
      </c>
      <c r="K195" s="26">
        <f t="shared" si="37"/>
        <v>0</v>
      </c>
      <c r="L195" s="27">
        <f t="shared" si="38"/>
        <v>100</v>
      </c>
      <c r="M195">
        <f t="shared" si="39"/>
        <v>-9</v>
      </c>
      <c r="N195">
        <f>ROUND((F195)/(VLOOKUP(C195,GDP!A$10:J$42,6,FALSE)*43)*1000,4)</f>
        <v>0</v>
      </c>
      <c r="O195">
        <f>ROUND((H195)/(VLOOKUP(C195,GDP!A$10:K$42,11,FALSE)*43)*1000,4)</f>
        <v>0</v>
      </c>
      <c r="P195">
        <f t="shared" si="40"/>
        <v>0</v>
      </c>
      <c r="Q195" s="48">
        <v>-9</v>
      </c>
      <c r="R195">
        <f>VLOOKUP(B195,Risk!A$1:D$156,4,FALSE)</f>
        <v>0.4</v>
      </c>
      <c r="S195">
        <f>VLOOKUP(B195,'Insurance penetration'!B$158:N$313,13,FALSE)</f>
        <v>1</v>
      </c>
      <c r="T195">
        <f t="shared" ref="T195:T258" si="41">IF(R195&lt;0.5,0,IF(R195&lt;1,1,IF(AND(R195&lt;1.5,S195&lt;1.5),1,IF(AND(R195&lt;1.5,S195&lt;2.5),1,IF(AND(R195&lt;1.5,S195&lt;3.5),1,IF(AND(R195&lt;1.5,S195&lt;4.5),1.5,IF(AND(R195&lt;2,S195&lt;1.5),1,IF(AND(R195&lt;2,S195&lt;2.5),1,IF(AND(R195&lt;2,S195&lt;3.5),1.5,IF(AND(R195&lt;2,S195&lt;4.5),2,IF(AND(R195&lt;2.5,S195&lt;1.5),1,IF(AND(R195&lt;2.5,S195&lt;2.5),1.5,IF(AND(R195&lt;2.5,S195&lt;3.5),2,IF(AND(R195&lt;2.5,S195&lt;4.5),2.5,IF(AND(R195&lt;3,S195&lt;1.5),1.5,IF(AND(R195&lt;3,S195&lt;2.5),2,IF(AND(R195&lt;3,S195&lt;3.5),2.5,IF(AND(R195&lt;3,S195&lt;4.5),3,IF(AND(R195&lt;3.5,S195&lt;1.5),2,IF(AND(R195&lt;3.5,S195&lt;2.5),2.5,IF(AND(R195&lt;3.5,S195&lt;3.5),3,IF(AND(R195&lt;3.5,S195&lt;4.5),3.5,IF(AND(R195&lt;4,S195&lt;1.5),2.5,IF(AND(R195&lt;4,S195&lt;2.5),3,IF(AND(R195&lt;4,S195&lt;3.5),3.5,IF(AND(R195&lt;4,S195&lt;4.5),4))))))))))))))))))))))))))</f>
        <v>0</v>
      </c>
      <c r="U195" t="s">
        <v>253</v>
      </c>
      <c r="V195" t="s">
        <v>252</v>
      </c>
    </row>
    <row r="196" spans="1:22" hidden="1" x14ac:dyDescent="0.25">
      <c r="A196">
        <v>2023</v>
      </c>
      <c r="B196" t="str">
        <f t="shared" si="35"/>
        <v>FranceEarthquake</v>
      </c>
      <c r="C196" t="s">
        <v>23</v>
      </c>
      <c r="D196" t="s">
        <v>24</v>
      </c>
      <c r="E196" t="s">
        <v>65</v>
      </c>
      <c r="F196" s="56">
        <v>419.57401019670385</v>
      </c>
      <c r="G196" s="56">
        <v>147.97676450423347</v>
      </c>
      <c r="H196"/>
      <c r="I196"/>
      <c r="J196" s="26">
        <f t="shared" si="36"/>
        <v>35</v>
      </c>
      <c r="K196" s="26">
        <f t="shared" si="37"/>
        <v>0</v>
      </c>
      <c r="L196" s="27">
        <f t="shared" si="38"/>
        <v>65</v>
      </c>
      <c r="M196">
        <f t="shared" si="39"/>
        <v>1</v>
      </c>
      <c r="N196">
        <f>ROUND((F196)/(VLOOKUP(C196,GDP!A$10:J$42,6,FALSE)*43)*1000,4)</f>
        <v>3.7000000000000002E-3</v>
      </c>
      <c r="O196">
        <f>ROUND((H196)/(VLOOKUP(C196,GDP!A$10:K$42,11,FALSE)*43)*1000,4)</f>
        <v>0</v>
      </c>
      <c r="P196">
        <f t="shared" si="40"/>
        <v>3.7000000000000002E-3</v>
      </c>
      <c r="Q196" s="48">
        <f t="shared" si="34"/>
        <v>-2.431798275933005</v>
      </c>
      <c r="R196">
        <f>VLOOKUP(B196,Risk!A$1:D$156,4,FALSE)</f>
        <v>1</v>
      </c>
      <c r="S196">
        <f>VLOOKUP(B196,'Insurance penetration'!B$158:N$313,13,FALSE)</f>
        <v>1</v>
      </c>
      <c r="T196">
        <f t="shared" si="41"/>
        <v>1</v>
      </c>
      <c r="U196" t="s">
        <v>255</v>
      </c>
      <c r="V196" t="s">
        <v>254</v>
      </c>
    </row>
    <row r="197" spans="1:22" hidden="1" x14ac:dyDescent="0.25">
      <c r="A197">
        <v>2023</v>
      </c>
      <c r="B197" t="str">
        <f t="shared" si="35"/>
        <v>GermanyEarthquake</v>
      </c>
      <c r="C197" t="s">
        <v>25</v>
      </c>
      <c r="D197" t="s">
        <v>26</v>
      </c>
      <c r="E197" t="s">
        <v>65</v>
      </c>
      <c r="F197" s="56">
        <v>52.539496620992182</v>
      </c>
      <c r="G197" s="56">
        <v>10.992513660158838</v>
      </c>
      <c r="H197">
        <v>108.97215324583186</v>
      </c>
      <c r="I197">
        <v>10.992373181979426</v>
      </c>
      <c r="J197" s="26">
        <f t="shared" si="36"/>
        <v>21</v>
      </c>
      <c r="K197" s="26">
        <f t="shared" si="37"/>
        <v>10</v>
      </c>
      <c r="L197" s="27">
        <f t="shared" si="38"/>
        <v>84.5</v>
      </c>
      <c r="M197">
        <f t="shared" si="39"/>
        <v>1</v>
      </c>
      <c r="N197">
        <f>ROUND((F197)/(VLOOKUP(C197,GDP!A$10:J$42,6,FALSE)*43)*1000,4)</f>
        <v>2.9999999999999997E-4</v>
      </c>
      <c r="O197">
        <f>ROUND((H197)/(VLOOKUP(C197,GDP!A$10:K$42,11,FALSE)*43)*1000,4)</f>
        <v>5.9999999999999995E-4</v>
      </c>
      <c r="P197">
        <f t="shared" si="40"/>
        <v>5.0000000000000001E-4</v>
      </c>
      <c r="Q197" s="48">
        <f t="shared" si="34"/>
        <v>-3.3010299956639813</v>
      </c>
      <c r="R197">
        <f>VLOOKUP(B197,Risk!A$1:D$156,4,FALSE)</f>
        <v>1</v>
      </c>
      <c r="S197">
        <f>VLOOKUP(B197,'Insurance penetration'!B$158:N$313,13,FALSE)</f>
        <v>2</v>
      </c>
      <c r="T197">
        <f t="shared" si="41"/>
        <v>1</v>
      </c>
      <c r="U197" t="s">
        <v>347</v>
      </c>
      <c r="V197" t="s">
        <v>345</v>
      </c>
    </row>
    <row r="198" spans="1:22" hidden="1" x14ac:dyDescent="0.25">
      <c r="A198">
        <v>2023</v>
      </c>
      <c r="B198" t="str">
        <f t="shared" si="35"/>
        <v>GreeceEarthquake</v>
      </c>
      <c r="C198" t="s">
        <v>27</v>
      </c>
      <c r="D198" t="s">
        <v>28</v>
      </c>
      <c r="E198" t="s">
        <v>65</v>
      </c>
      <c r="F198" s="56">
        <v>12260.976881356639</v>
      </c>
      <c r="G198" s="56">
        <v>270.43544711285841</v>
      </c>
      <c r="H198">
        <v>13105.907236608728</v>
      </c>
      <c r="I198">
        <v>9.1113870166725786</v>
      </c>
      <c r="J198" s="26">
        <f t="shared" si="36"/>
        <v>2</v>
      </c>
      <c r="K198" s="26">
        <f t="shared" si="37"/>
        <v>0</v>
      </c>
      <c r="L198" s="27">
        <f t="shared" si="38"/>
        <v>98</v>
      </c>
      <c r="M198">
        <f t="shared" si="39"/>
        <v>3.5</v>
      </c>
      <c r="N198">
        <f>ROUND((F198)/(VLOOKUP(C198,GDP!A$10:J$42,6,FALSE)*43)*1000,4)</f>
        <v>1.3707</v>
      </c>
      <c r="O198">
        <f>ROUND((H198)/(VLOOKUP(C198,GDP!A$10:K$42,11,FALSE)*43)*1000,4)</f>
        <v>1.3658999999999999</v>
      </c>
      <c r="P198">
        <f t="shared" si="40"/>
        <v>1.3683000000000001</v>
      </c>
      <c r="Q198" s="48">
        <f t="shared" si="34"/>
        <v>0.13618132696060076</v>
      </c>
      <c r="R198">
        <f>VLOOKUP(B198,Risk!A$1:D$156,4,FALSE)</f>
        <v>3.6</v>
      </c>
      <c r="S198">
        <f>VLOOKUP(B198,'Insurance penetration'!B$158:N$313,13,FALSE)</f>
        <v>4</v>
      </c>
      <c r="T198">
        <f t="shared" si="41"/>
        <v>4</v>
      </c>
      <c r="U198" t="s">
        <v>257</v>
      </c>
      <c r="V198" t="s">
        <v>256</v>
      </c>
    </row>
    <row r="199" spans="1:22" hidden="1" x14ac:dyDescent="0.25">
      <c r="A199">
        <v>2023</v>
      </c>
      <c r="B199" t="str">
        <f t="shared" si="35"/>
        <v>HungaryEarthquake</v>
      </c>
      <c r="C199" t="s">
        <v>29</v>
      </c>
      <c r="D199" t="s">
        <v>30</v>
      </c>
      <c r="E199" t="s">
        <v>65</v>
      </c>
      <c r="F199" s="56">
        <v>33.079183168525603</v>
      </c>
      <c r="G199" s="56">
        <v>12.190726665386272</v>
      </c>
      <c r="H199"/>
      <c r="I199"/>
      <c r="J199" s="26">
        <f t="shared" si="36"/>
        <v>37</v>
      </c>
      <c r="K199" s="26">
        <f t="shared" si="37"/>
        <v>0</v>
      </c>
      <c r="L199" s="27">
        <f t="shared" si="38"/>
        <v>63</v>
      </c>
      <c r="M199">
        <f t="shared" si="39"/>
        <v>1</v>
      </c>
      <c r="N199">
        <f>ROUND((F199)/(VLOOKUP(C199,GDP!A$10:J$42,6,FALSE)*43)*1000,4)</f>
        <v>4.4999999999999997E-3</v>
      </c>
      <c r="O199">
        <f>ROUND((H199)/(VLOOKUP(C199,GDP!A$10:K$42,11,FALSE)*43)*1000,4)</f>
        <v>0</v>
      </c>
      <c r="P199">
        <f t="shared" si="40"/>
        <v>4.4999999999999997E-3</v>
      </c>
      <c r="Q199" s="48">
        <f t="shared" si="34"/>
        <v>-2.3467874862246565</v>
      </c>
      <c r="R199">
        <f>VLOOKUP(B199,Risk!A$1:D$156,4,FALSE)</f>
        <v>2.2999999999999998</v>
      </c>
      <c r="S199">
        <f>VLOOKUP(B199,'Insurance penetration'!B$158:N$313,13,FALSE)</f>
        <v>2</v>
      </c>
      <c r="T199">
        <f t="shared" si="41"/>
        <v>1.5</v>
      </c>
      <c r="U199" t="s">
        <v>259</v>
      </c>
      <c r="V199" t="s">
        <v>258</v>
      </c>
    </row>
    <row r="200" spans="1:22" hidden="1" x14ac:dyDescent="0.25">
      <c r="A200">
        <v>2023</v>
      </c>
      <c r="B200" t="str">
        <f t="shared" si="35"/>
        <v>IcelandEarthquake</v>
      </c>
      <c r="C200" t="s">
        <v>31</v>
      </c>
      <c r="D200" t="s">
        <v>32</v>
      </c>
      <c r="E200" t="s">
        <v>65</v>
      </c>
      <c r="F200" s="56">
        <v>154</v>
      </c>
      <c r="G200">
        <v>131.32</v>
      </c>
      <c r="H200">
        <v>36.17240156083718</v>
      </c>
      <c r="I200">
        <v>0</v>
      </c>
      <c r="J200" s="26">
        <f t="shared" si="36"/>
        <v>85</v>
      </c>
      <c r="K200" s="26">
        <f t="shared" si="37"/>
        <v>0</v>
      </c>
      <c r="L200" s="27">
        <f t="shared" si="38"/>
        <v>15</v>
      </c>
      <c r="M200">
        <f t="shared" si="39"/>
        <v>1</v>
      </c>
      <c r="N200">
        <f>ROUND((F200)/(VLOOKUP(C200,GDP!A$10:J$42,6,FALSE)*43)*1000,4)</f>
        <v>0.13420000000000001</v>
      </c>
      <c r="O200">
        <f>ROUND((H200)/(VLOOKUP(C200,GDP!A$10:K$42,11,FALSE)*43)*1000,4)</f>
        <v>2.9399999999999999E-2</v>
      </c>
      <c r="P200">
        <f t="shared" si="40"/>
        <v>8.1799999999999998E-2</v>
      </c>
      <c r="Q200" s="48">
        <f t="shared" si="34"/>
        <v>-1.0872466963286771</v>
      </c>
      <c r="R200">
        <f>VLOOKUP(B200,Risk!A$1:D$156,4,FALSE)</f>
        <v>2</v>
      </c>
      <c r="S200">
        <f>VLOOKUP(B200,'Insurance penetration'!B$158:N$313,13,FALSE)</f>
        <v>1</v>
      </c>
      <c r="T200">
        <f t="shared" si="41"/>
        <v>1</v>
      </c>
      <c r="U200" t="s">
        <v>204</v>
      </c>
      <c r="V200" t="s">
        <v>292</v>
      </c>
    </row>
    <row r="201" spans="1:22" x14ac:dyDescent="0.25">
      <c r="A201">
        <v>2023</v>
      </c>
      <c r="B201" t="str">
        <f t="shared" si="35"/>
        <v>IrelandEarthquake</v>
      </c>
      <c r="C201" t="s">
        <v>33</v>
      </c>
      <c r="D201" t="s">
        <v>34</v>
      </c>
      <c r="E201" t="s">
        <v>65</v>
      </c>
      <c r="H201"/>
      <c r="I201"/>
      <c r="J201" s="26">
        <f t="shared" si="36"/>
        <v>0</v>
      </c>
      <c r="K201" s="26">
        <f t="shared" si="37"/>
        <v>0</v>
      </c>
      <c r="L201" s="27">
        <f t="shared" si="38"/>
        <v>100</v>
      </c>
      <c r="M201">
        <f t="shared" si="39"/>
        <v>-9</v>
      </c>
      <c r="N201">
        <f>ROUND((F201)/(VLOOKUP(C201,GDP!A$10:J$42,6,FALSE)*43)*1000,4)</f>
        <v>0</v>
      </c>
      <c r="O201">
        <f>ROUND((H201)/(VLOOKUP(C201,GDP!A$10:K$42,11,FALSE)*43)*1000,4)</f>
        <v>0</v>
      </c>
      <c r="P201">
        <f t="shared" si="40"/>
        <v>0</v>
      </c>
      <c r="Q201" s="48">
        <v>-9</v>
      </c>
      <c r="R201">
        <f>VLOOKUP(B201,Risk!A$1:D$156,4,FALSE)</f>
        <v>0.2</v>
      </c>
      <c r="S201">
        <f>VLOOKUP(B201,'Insurance penetration'!B$158:N$313,13,FALSE)</f>
        <v>1</v>
      </c>
      <c r="T201">
        <f t="shared" si="41"/>
        <v>0</v>
      </c>
      <c r="U201" t="s">
        <v>261</v>
      </c>
      <c r="V201" t="s">
        <v>260</v>
      </c>
    </row>
    <row r="202" spans="1:22" hidden="1" x14ac:dyDescent="0.25">
      <c r="A202">
        <v>2023</v>
      </c>
      <c r="B202" t="str">
        <f t="shared" si="35"/>
        <v>ItalyEarthquake</v>
      </c>
      <c r="C202" t="s">
        <v>35</v>
      </c>
      <c r="D202" t="s">
        <v>36</v>
      </c>
      <c r="E202" t="s">
        <v>65</v>
      </c>
      <c r="F202" s="56">
        <v>119092</v>
      </c>
      <c r="G202" s="56">
        <v>2629.994077269097</v>
      </c>
      <c r="H202">
        <v>100861.20255409718</v>
      </c>
      <c r="I202">
        <v>3347.7181624689611</v>
      </c>
      <c r="J202" s="26">
        <f t="shared" si="36"/>
        <v>2</v>
      </c>
      <c r="K202" s="26">
        <f t="shared" si="37"/>
        <v>3</v>
      </c>
      <c r="L202" s="27">
        <f t="shared" si="38"/>
        <v>97.5</v>
      </c>
      <c r="M202">
        <f t="shared" si="39"/>
        <v>3.5</v>
      </c>
      <c r="N202">
        <f>ROUND((F202)/(VLOOKUP(C202,GDP!A$10:J$42,6,FALSE)*43)*1000,4)</f>
        <v>1.4507000000000001</v>
      </c>
      <c r="O202">
        <f>ROUND((H202)/(VLOOKUP(C202,GDP!A$10:K$42,11,FALSE)*43)*1000,4)</f>
        <v>1.1455</v>
      </c>
      <c r="P202">
        <f t="shared" si="40"/>
        <v>1.2981</v>
      </c>
      <c r="Q202" s="48">
        <f t="shared" si="34"/>
        <v>0.11330814991838672</v>
      </c>
      <c r="R202">
        <f>VLOOKUP(B202,Risk!A$1:D$156,4,FALSE)</f>
        <v>3.9</v>
      </c>
      <c r="S202">
        <f>VLOOKUP(B202,'Insurance penetration'!B$158:N$313,13,FALSE)</f>
        <v>4</v>
      </c>
      <c r="T202">
        <f t="shared" si="41"/>
        <v>4</v>
      </c>
      <c r="U202" t="s">
        <v>220</v>
      </c>
      <c r="V202" t="s">
        <v>262</v>
      </c>
    </row>
    <row r="203" spans="1:22" hidden="1" x14ac:dyDescent="0.25">
      <c r="A203">
        <v>2023</v>
      </c>
      <c r="B203" t="str">
        <f t="shared" si="35"/>
        <v>LatviaEarthquake</v>
      </c>
      <c r="C203" t="s">
        <v>37</v>
      </c>
      <c r="D203" t="s">
        <v>38</v>
      </c>
      <c r="E203" t="s">
        <v>65</v>
      </c>
      <c r="H203"/>
      <c r="I203"/>
      <c r="J203" s="26">
        <f t="shared" si="36"/>
        <v>0</v>
      </c>
      <c r="K203" s="26">
        <f t="shared" si="37"/>
        <v>0</v>
      </c>
      <c r="L203" s="27">
        <f t="shared" si="38"/>
        <v>100</v>
      </c>
      <c r="M203">
        <f t="shared" si="39"/>
        <v>-9</v>
      </c>
      <c r="N203">
        <f>ROUND((F203)/(VLOOKUP(C203,GDP!A$10:J$42,6,FALSE)*43)*1000,4)</f>
        <v>0</v>
      </c>
      <c r="O203">
        <f>ROUND((H203)/(VLOOKUP(C203,GDP!A$10:K$42,11,FALSE)*43)*1000,4)</f>
        <v>0</v>
      </c>
      <c r="P203">
        <f t="shared" si="40"/>
        <v>0</v>
      </c>
      <c r="Q203" s="48">
        <v>-9</v>
      </c>
      <c r="R203">
        <f>VLOOKUP(B203,Risk!A$1:D$156,4,FALSE)</f>
        <v>0.6</v>
      </c>
      <c r="S203">
        <f>VLOOKUP(B203,'Insurance penetration'!B$158:N$313,13,FALSE)</f>
        <v>3</v>
      </c>
      <c r="T203">
        <f t="shared" si="41"/>
        <v>1</v>
      </c>
      <c r="U203" t="s">
        <v>264</v>
      </c>
      <c r="V203" t="s">
        <v>263</v>
      </c>
    </row>
    <row r="204" spans="1:22" hidden="1" x14ac:dyDescent="0.25">
      <c r="A204">
        <v>2023</v>
      </c>
      <c r="B204" t="str">
        <f t="shared" si="35"/>
        <v>LiechtensteinEarthquake</v>
      </c>
      <c r="C204" t="s">
        <v>39</v>
      </c>
      <c r="D204" t="s">
        <v>40</v>
      </c>
      <c r="E204" t="s">
        <v>65</v>
      </c>
      <c r="H204"/>
      <c r="I204"/>
      <c r="J204" s="26">
        <f t="shared" si="36"/>
        <v>0</v>
      </c>
      <c r="K204" s="26">
        <f t="shared" si="37"/>
        <v>0</v>
      </c>
      <c r="L204" s="27">
        <f t="shared" si="38"/>
        <v>100</v>
      </c>
      <c r="M204">
        <f t="shared" si="39"/>
        <v>-9</v>
      </c>
      <c r="N204">
        <f>ROUND((F204)/(VLOOKUP(C204,GDP!A$10:J$42,6,FALSE)*43)*1000,4)</f>
        <v>0</v>
      </c>
      <c r="O204">
        <f>ROUND((H204)/(VLOOKUP(C204,GDP!A$10:K$42,11,FALSE)*43)*1000,4)</f>
        <v>0</v>
      </c>
      <c r="P204">
        <f t="shared" si="40"/>
        <v>0</v>
      </c>
      <c r="Q204" s="48">
        <v>-9</v>
      </c>
      <c r="R204">
        <f>VLOOKUP(B204,Risk!A$1:D$156,4,FALSE)</f>
        <v>1</v>
      </c>
      <c r="S204">
        <f>VLOOKUP(B204,'Insurance penetration'!B$158:N$313,13,FALSE)</f>
        <v>1</v>
      </c>
      <c r="T204">
        <f t="shared" si="41"/>
        <v>1</v>
      </c>
      <c r="U204" t="s">
        <v>226</v>
      </c>
      <c r="V204" t="s">
        <v>265</v>
      </c>
    </row>
    <row r="205" spans="1:22" hidden="1" x14ac:dyDescent="0.25">
      <c r="A205">
        <v>2023</v>
      </c>
      <c r="B205" t="str">
        <f t="shared" si="35"/>
        <v>LithuaniaEarthquake</v>
      </c>
      <c r="C205" t="s">
        <v>41</v>
      </c>
      <c r="D205" t="s">
        <v>42</v>
      </c>
      <c r="E205" t="s">
        <v>65</v>
      </c>
      <c r="H205"/>
      <c r="I205"/>
      <c r="J205" s="26">
        <f t="shared" si="36"/>
        <v>0</v>
      </c>
      <c r="K205" s="26">
        <f t="shared" si="37"/>
        <v>0</v>
      </c>
      <c r="L205" s="27">
        <f t="shared" si="38"/>
        <v>100</v>
      </c>
      <c r="M205">
        <f t="shared" si="39"/>
        <v>-9</v>
      </c>
      <c r="N205">
        <f>ROUND((F205)/(VLOOKUP(C205,GDP!A$10:J$42,6,FALSE)*43)*1000,4)</f>
        <v>0</v>
      </c>
      <c r="O205">
        <f>ROUND((H205)/(VLOOKUP(C205,GDP!A$10:K$42,11,FALSE)*43)*1000,4)</f>
        <v>0</v>
      </c>
      <c r="P205">
        <f t="shared" si="40"/>
        <v>0</v>
      </c>
      <c r="Q205" s="48">
        <v>-9</v>
      </c>
      <c r="R205">
        <f>VLOOKUP(B205,Risk!A$1:D$156,4,FALSE)</f>
        <v>0.6</v>
      </c>
      <c r="S205">
        <f>VLOOKUP(B205,'Insurance penetration'!B$158:N$313,13,FALSE)</f>
        <v>4</v>
      </c>
      <c r="T205">
        <f t="shared" si="41"/>
        <v>1</v>
      </c>
      <c r="U205" t="s">
        <v>266</v>
      </c>
      <c r="V205" t="s">
        <v>267</v>
      </c>
    </row>
    <row r="206" spans="1:22" hidden="1" x14ac:dyDescent="0.25">
      <c r="A206">
        <v>2023</v>
      </c>
      <c r="B206" t="str">
        <f t="shared" si="35"/>
        <v>LuxembourgEarthquake</v>
      </c>
      <c r="C206" t="s">
        <v>43</v>
      </c>
      <c r="D206" t="s">
        <v>44</v>
      </c>
      <c r="E206" t="s">
        <v>65</v>
      </c>
      <c r="H206"/>
      <c r="I206"/>
      <c r="J206" s="26">
        <f t="shared" si="36"/>
        <v>0</v>
      </c>
      <c r="K206" s="26">
        <f t="shared" si="37"/>
        <v>0</v>
      </c>
      <c r="L206" s="27">
        <f t="shared" si="38"/>
        <v>100</v>
      </c>
      <c r="M206">
        <f t="shared" si="39"/>
        <v>-9</v>
      </c>
      <c r="N206">
        <f>ROUND((F206)/(VLOOKUP(C206,GDP!A$10:J$42,6,FALSE)*43)*1000,4)</f>
        <v>0</v>
      </c>
      <c r="O206">
        <f>ROUND((H206)/(VLOOKUP(C206,GDP!A$10:K$42,11,FALSE)*43)*1000,4)</f>
        <v>0</v>
      </c>
      <c r="P206">
        <f t="shared" si="40"/>
        <v>0</v>
      </c>
      <c r="Q206" s="48">
        <v>-9</v>
      </c>
      <c r="R206">
        <f>VLOOKUP(B206,Risk!A$1:D$156,4,FALSE)</f>
        <v>0.8</v>
      </c>
      <c r="S206">
        <f>VLOOKUP(B206,'Insurance penetration'!B$158:N$313,13,FALSE)</f>
        <v>1</v>
      </c>
      <c r="T206">
        <f t="shared" si="41"/>
        <v>1</v>
      </c>
      <c r="U206" t="s">
        <v>269</v>
      </c>
      <c r="V206" t="s">
        <v>268</v>
      </c>
    </row>
    <row r="207" spans="1:22" hidden="1" x14ac:dyDescent="0.25">
      <c r="A207">
        <v>2023</v>
      </c>
      <c r="B207" t="str">
        <f t="shared" si="35"/>
        <v>MaltaEarthquake</v>
      </c>
      <c r="C207" t="s">
        <v>45</v>
      </c>
      <c r="D207" t="s">
        <v>46</v>
      </c>
      <c r="E207" t="s">
        <v>65</v>
      </c>
      <c r="H207"/>
      <c r="I207"/>
      <c r="J207" s="26">
        <f t="shared" si="36"/>
        <v>0</v>
      </c>
      <c r="K207" s="26">
        <f t="shared" si="37"/>
        <v>0</v>
      </c>
      <c r="L207" s="27">
        <f t="shared" si="38"/>
        <v>100</v>
      </c>
      <c r="M207">
        <f t="shared" si="39"/>
        <v>-9</v>
      </c>
      <c r="N207">
        <f>ROUND((F207)/(VLOOKUP(C207,GDP!A$10:J$42,6,FALSE)*43)*1000,4)</f>
        <v>0</v>
      </c>
      <c r="O207">
        <f>ROUND((H207)/(VLOOKUP(C207,GDP!A$10:K$42,11,FALSE)*43)*1000,4)</f>
        <v>0</v>
      </c>
      <c r="P207">
        <f t="shared" si="40"/>
        <v>0</v>
      </c>
      <c r="Q207" s="48">
        <v>-9</v>
      </c>
      <c r="R207">
        <f>VLOOKUP(B207,Risk!A$1:D$156,4,FALSE)</f>
        <v>1.3</v>
      </c>
      <c r="S207">
        <f>VLOOKUP(B207,'Insurance penetration'!B$158:N$313,13,FALSE)</f>
        <v>4</v>
      </c>
      <c r="T207">
        <f t="shared" si="41"/>
        <v>1.5</v>
      </c>
      <c r="U207" t="s">
        <v>212</v>
      </c>
      <c r="V207" t="s">
        <v>270</v>
      </c>
    </row>
    <row r="208" spans="1:22" hidden="1" x14ac:dyDescent="0.25">
      <c r="A208">
        <v>2023</v>
      </c>
      <c r="B208" t="str">
        <f t="shared" si="35"/>
        <v>NetherlandsEarthquake</v>
      </c>
      <c r="C208" t="s">
        <v>47</v>
      </c>
      <c r="D208" t="s">
        <v>48</v>
      </c>
      <c r="E208" t="s">
        <v>65</v>
      </c>
      <c r="F208" s="56">
        <v>404.31411584908869</v>
      </c>
      <c r="G208" s="56">
        <v>40.69247059479315</v>
      </c>
      <c r="H208"/>
      <c r="I208"/>
      <c r="J208" s="26">
        <f t="shared" si="36"/>
        <v>10</v>
      </c>
      <c r="K208" s="26">
        <f t="shared" si="37"/>
        <v>0</v>
      </c>
      <c r="L208" s="27">
        <f t="shared" si="38"/>
        <v>90</v>
      </c>
      <c r="M208">
        <f t="shared" si="39"/>
        <v>1</v>
      </c>
      <c r="N208">
        <f>ROUND((F208)/(VLOOKUP(C208,GDP!A$10:J$42,6,FALSE)*43)*1000,4)</f>
        <v>9.7999999999999997E-3</v>
      </c>
      <c r="O208">
        <f>ROUND((H208)/(VLOOKUP(C208,GDP!A$10:K$42,11,FALSE)*43)*1000,4)</f>
        <v>0</v>
      </c>
      <c r="P208">
        <f t="shared" si="40"/>
        <v>9.7999999999999997E-3</v>
      </c>
      <c r="Q208" s="48">
        <f t="shared" si="34"/>
        <v>-2.0087739243075053</v>
      </c>
      <c r="R208">
        <f>VLOOKUP(B208,Risk!A$1:D$156,4,FALSE)</f>
        <v>1</v>
      </c>
      <c r="S208">
        <f>VLOOKUP(B208,'Insurance penetration'!B$158:N$313,13,FALSE)</f>
        <v>4</v>
      </c>
      <c r="T208">
        <f t="shared" si="41"/>
        <v>1.5</v>
      </c>
      <c r="U208" t="s">
        <v>199</v>
      </c>
      <c r="V208" t="s">
        <v>340</v>
      </c>
    </row>
    <row r="209" spans="1:22" hidden="1" x14ac:dyDescent="0.25">
      <c r="A209">
        <v>2023</v>
      </c>
      <c r="B209" t="str">
        <f t="shared" si="35"/>
        <v>NorwayEarthquake</v>
      </c>
      <c r="C209" t="s">
        <v>49</v>
      </c>
      <c r="D209" t="s">
        <v>50</v>
      </c>
      <c r="E209" t="s">
        <v>65</v>
      </c>
      <c r="F209" s="56">
        <v>175.62317436604189</v>
      </c>
      <c r="G209" s="56">
        <v>176</v>
      </c>
      <c r="H209"/>
      <c r="I209"/>
      <c r="J209" s="26">
        <f t="shared" si="36"/>
        <v>100</v>
      </c>
      <c r="K209" s="26">
        <f t="shared" si="37"/>
        <v>0</v>
      </c>
      <c r="L209" s="27">
        <f t="shared" si="38"/>
        <v>0</v>
      </c>
      <c r="M209">
        <f>IF(Q209&lt;-4,-9,IF(Q209&lt;-3.5,0,IF(Q209&lt;-2,1,IF(AND(Q209&lt;-1.5,L209&lt;75),1,IF(AND(Q209&lt;-1.5,L209&gt;=75),1.5,IF(AND(Q209&lt;-1,L209&lt;50),1,IF(AND(Q209&lt;-1,L209&lt;75),1.5,IF(AND(Q209&lt;-1,L209&lt;=100),2,IF(AND(Q209&lt;-0.5,L209&lt;25),1,IF(AND(Q209&lt;-0.5,L209&lt;50),1.5,IF(AND(Q209&lt;-0.5,L209&lt;75),2,IF(AND(Q209&lt;-0.5,L209&lt;=100),2.5,IF(AND(Q209&lt;0,L209&lt;25),1.5,IF(AND(Q209&lt;0,L209&lt;50),2,IF(AND(Q209&lt;0,L209&lt;75),2.5,IF(AND(Q209&lt;0,L209&lt;=100),3,IF(AND(Q209&lt;0.5,L209&lt;25),2,IF(AND(Q209&lt;0.5,L209&lt;50),2.5,IF(AND(Q209&lt;0.5,L209&lt;75),3,IF(AND(Q209&lt;0.5,L209&lt;=100),3.5,IF(AND(Q209&lt;1,L209&lt;25),2.5,IF(AND(Q209&lt;1,L209&lt;50),3,IF(AND(Q209&lt;1,L209&lt;75),3.5,IF(AND(Q209&lt;1,L209&lt;=100),4))))))))))))))))))))))))</f>
        <v>1</v>
      </c>
      <c r="N209">
        <f>ROUND((F209)/(VLOOKUP(C209,GDP!A$10:J$42,6,FALSE)*43)*1000,4)</f>
        <v>7.4000000000000003E-3</v>
      </c>
      <c r="O209">
        <f>ROUND((H209)/(VLOOKUP(C209,GDP!A$10:K$42,11,FALSE)*43)*1000,4)</f>
        <v>0</v>
      </c>
      <c r="P209">
        <f t="shared" si="40"/>
        <v>7.4000000000000003E-3</v>
      </c>
      <c r="Q209" s="48">
        <f t="shared" si="34"/>
        <v>-2.1307682802690238</v>
      </c>
      <c r="R209">
        <f>VLOOKUP(B209,Risk!A$1:D$156,4,FALSE)</f>
        <v>1</v>
      </c>
      <c r="S209">
        <f>VLOOKUP(B209,'Insurance penetration'!B$158:N$313,13,FALSE)</f>
        <v>1</v>
      </c>
      <c r="T209">
        <f t="shared" si="41"/>
        <v>1</v>
      </c>
      <c r="U209" t="s">
        <v>223</v>
      </c>
      <c r="V209" t="s">
        <v>222</v>
      </c>
    </row>
    <row r="210" spans="1:22" hidden="1" x14ac:dyDescent="0.25">
      <c r="A210">
        <v>2023</v>
      </c>
      <c r="B210" t="str">
        <f t="shared" si="35"/>
        <v>PolandEarthquake</v>
      </c>
      <c r="C210" t="s">
        <v>51</v>
      </c>
      <c r="D210" t="s">
        <v>52</v>
      </c>
      <c r="E210" t="s">
        <v>65</v>
      </c>
      <c r="F210" s="56">
        <v>36.927412075131286</v>
      </c>
      <c r="G210" s="56">
        <v>0</v>
      </c>
      <c r="H210"/>
      <c r="I210"/>
      <c r="J210" s="26">
        <f t="shared" si="36"/>
        <v>0</v>
      </c>
      <c r="K210" s="26">
        <f t="shared" si="37"/>
        <v>0</v>
      </c>
      <c r="L210" s="27">
        <f t="shared" si="38"/>
        <v>100</v>
      </c>
      <c r="M210">
        <f t="shared" si="39"/>
        <v>1</v>
      </c>
      <c r="N210">
        <f>ROUND((F210)/(VLOOKUP(C210,GDP!A$10:J$42,6,FALSE)*43)*1000,4)</f>
        <v>1.2999999999999999E-3</v>
      </c>
      <c r="O210">
        <f>ROUND((H210)/(VLOOKUP(C210,GDP!A$10:K$42,11,FALSE)*43)*1000,4)</f>
        <v>0</v>
      </c>
      <c r="P210">
        <f t="shared" si="40"/>
        <v>1.2999999999999999E-3</v>
      </c>
      <c r="Q210" s="48">
        <f t="shared" si="34"/>
        <v>-2.8860566476931631</v>
      </c>
      <c r="R210">
        <f>VLOOKUP(B210,Risk!A$1:D$156,4,FALSE)</f>
        <v>1</v>
      </c>
      <c r="S210">
        <f>VLOOKUP(B210,'Insurance penetration'!B$158:N$313,13,FALSE)</f>
        <v>3</v>
      </c>
      <c r="T210">
        <f t="shared" si="41"/>
        <v>1</v>
      </c>
      <c r="U210" t="s">
        <v>301</v>
      </c>
      <c r="V210" t="s">
        <v>290</v>
      </c>
    </row>
    <row r="211" spans="1:22" hidden="1" x14ac:dyDescent="0.25">
      <c r="A211">
        <v>2023</v>
      </c>
      <c r="B211" t="str">
        <f t="shared" si="35"/>
        <v>PortugalEarthquake</v>
      </c>
      <c r="C211" t="s">
        <v>53</v>
      </c>
      <c r="D211" t="s">
        <v>54</v>
      </c>
      <c r="E211" t="s">
        <v>65</v>
      </c>
      <c r="F211" s="56">
        <v>139.90600108099059</v>
      </c>
      <c r="G211" s="56">
        <v>0</v>
      </c>
      <c r="H211"/>
      <c r="I211"/>
      <c r="J211" s="26">
        <f t="shared" si="36"/>
        <v>0</v>
      </c>
      <c r="K211" s="26">
        <f t="shared" si="37"/>
        <v>0</v>
      </c>
      <c r="L211" s="27">
        <f t="shared" si="38"/>
        <v>100</v>
      </c>
      <c r="M211">
        <f t="shared" si="39"/>
        <v>1.5</v>
      </c>
      <c r="N211">
        <f>ROUND((F211)/(VLOOKUP(C211,GDP!A$10:J$42,6,FALSE)*43)*1000,4)</f>
        <v>1.3599999999999999E-2</v>
      </c>
      <c r="O211">
        <f>ROUND((H211)/(VLOOKUP(C211,GDP!A$10:K$42,11,FALSE)*43)*1000,4)</f>
        <v>0</v>
      </c>
      <c r="P211">
        <f t="shared" si="40"/>
        <v>1.3599999999999999E-2</v>
      </c>
      <c r="Q211" s="48">
        <f t="shared" si="34"/>
        <v>-1.8664610916297826</v>
      </c>
      <c r="R211">
        <f>VLOOKUP(B211,Risk!A$1:D$156,4,FALSE)</f>
        <v>2.2999999999999998</v>
      </c>
      <c r="S211">
        <f>VLOOKUP(B211,'Insurance penetration'!B$158:N$313,13,FALSE)</f>
        <v>4</v>
      </c>
      <c r="T211">
        <f t="shared" si="41"/>
        <v>2.5</v>
      </c>
      <c r="U211" t="s">
        <v>206</v>
      </c>
      <c r="V211" t="s">
        <v>273</v>
      </c>
    </row>
    <row r="212" spans="1:22" hidden="1" x14ac:dyDescent="0.25">
      <c r="A212">
        <v>2023</v>
      </c>
      <c r="B212" t="str">
        <f t="shared" si="35"/>
        <v>RomaniaEarthquake</v>
      </c>
      <c r="C212" t="s">
        <v>55</v>
      </c>
      <c r="D212" t="s">
        <v>56</v>
      </c>
      <c r="E212" t="s">
        <v>65</v>
      </c>
      <c r="F212" s="56">
        <v>773.8423057797803</v>
      </c>
      <c r="G212" s="56">
        <v>0</v>
      </c>
      <c r="H212">
        <v>62.216000000000001</v>
      </c>
      <c r="I212">
        <v>47</v>
      </c>
      <c r="J212" s="26">
        <f t="shared" si="36"/>
        <v>0</v>
      </c>
      <c r="K212" s="26">
        <f t="shared" si="37"/>
        <v>76</v>
      </c>
      <c r="L212" s="27">
        <f t="shared" si="38"/>
        <v>62</v>
      </c>
      <c r="M212">
        <f t="shared" si="39"/>
        <v>1.5</v>
      </c>
      <c r="N212">
        <f>ROUND((F212)/(VLOOKUP(C212,GDP!A$10:J$42,6,FALSE)*43)*1000,4)</f>
        <v>6.2899999999999998E-2</v>
      </c>
      <c r="O212">
        <f>ROUND((H212)/(VLOOKUP(C212,GDP!A$10:K$42,11,FALSE)*43)*1000,4)</f>
        <v>4.7000000000000002E-3</v>
      </c>
      <c r="P212">
        <f t="shared" si="40"/>
        <v>3.3799999999999997E-2</v>
      </c>
      <c r="Q212" s="48">
        <f t="shared" si="34"/>
        <v>-1.4710832997223453</v>
      </c>
      <c r="R212">
        <f>VLOOKUP(B212,Risk!A$1:D$156,4,FALSE)</f>
        <v>3.3</v>
      </c>
      <c r="S212">
        <f>VLOOKUP(B212,'Insurance penetration'!B$158:N$313,13,FALSE)</f>
        <v>3</v>
      </c>
      <c r="T212">
        <f t="shared" si="41"/>
        <v>3</v>
      </c>
      <c r="U212" t="s">
        <v>266</v>
      </c>
      <c r="V212" t="s">
        <v>282</v>
      </c>
    </row>
    <row r="213" spans="1:22" hidden="1" x14ac:dyDescent="0.25">
      <c r="A213">
        <v>2023</v>
      </c>
      <c r="B213" t="str">
        <f t="shared" si="35"/>
        <v>SlovakiaEarthquake</v>
      </c>
      <c r="C213" t="s">
        <v>57</v>
      </c>
      <c r="D213" t="s">
        <v>58</v>
      </c>
      <c r="E213" t="s">
        <v>65</v>
      </c>
      <c r="F213" s="56">
        <v>0.93237951239784267</v>
      </c>
      <c r="G213" s="56">
        <v>0</v>
      </c>
      <c r="H213"/>
      <c r="I213"/>
      <c r="J213" s="26">
        <f t="shared" si="36"/>
        <v>0</v>
      </c>
      <c r="K213" s="26">
        <f t="shared" si="37"/>
        <v>0</v>
      </c>
      <c r="L213" s="27">
        <f t="shared" si="38"/>
        <v>100</v>
      </c>
      <c r="M213">
        <f t="shared" si="39"/>
        <v>0</v>
      </c>
      <c r="N213">
        <f>ROUND((F213)/(VLOOKUP(C213,GDP!A$10:J$42,6,FALSE)*43)*1000,4)</f>
        <v>2.0000000000000001E-4</v>
      </c>
      <c r="O213">
        <f>ROUND((H213)/(VLOOKUP(C213,GDP!A$10:K$42,11,FALSE)*43)*1000,4)</f>
        <v>0</v>
      </c>
      <c r="P213">
        <f t="shared" si="40"/>
        <v>2.0000000000000001E-4</v>
      </c>
      <c r="Q213" s="48">
        <f t="shared" si="34"/>
        <v>-3.6989700043360187</v>
      </c>
      <c r="R213">
        <f>VLOOKUP(B213,Risk!A$1:D$156,4,FALSE)</f>
        <v>1.6</v>
      </c>
      <c r="S213">
        <f>VLOOKUP(B213,'Insurance penetration'!B$158:N$313,13,FALSE)</f>
        <v>3</v>
      </c>
      <c r="T213">
        <f t="shared" si="41"/>
        <v>1.5</v>
      </c>
      <c r="U213" t="s">
        <v>313</v>
      </c>
      <c r="V213" t="s">
        <v>291</v>
      </c>
    </row>
    <row r="214" spans="1:22" hidden="1" x14ac:dyDescent="0.25">
      <c r="A214">
        <v>2023</v>
      </c>
      <c r="B214" t="str">
        <f t="shared" si="35"/>
        <v>SloveniaEarthquake</v>
      </c>
      <c r="C214" t="s">
        <v>59</v>
      </c>
      <c r="D214" t="s">
        <v>60</v>
      </c>
      <c r="E214" t="s">
        <v>65</v>
      </c>
      <c r="F214" s="56">
        <v>68.661936376205887</v>
      </c>
      <c r="G214" s="56">
        <v>1.3740642075198548</v>
      </c>
      <c r="H214">
        <v>13.740688187300462</v>
      </c>
      <c r="I214">
        <v>1.3737140830081589</v>
      </c>
      <c r="J214" s="26">
        <f t="shared" si="36"/>
        <v>2</v>
      </c>
      <c r="K214" s="26">
        <f t="shared" si="37"/>
        <v>10</v>
      </c>
      <c r="L214" s="27">
        <f t="shared" si="38"/>
        <v>94</v>
      </c>
      <c r="M214">
        <f t="shared" si="39"/>
        <v>1.5</v>
      </c>
      <c r="N214">
        <f>ROUND((F214)/(VLOOKUP(C214,GDP!A$10:J$42,6,FALSE)*43)*1000,4)</f>
        <v>2.8000000000000001E-2</v>
      </c>
      <c r="O214">
        <f>ROUND((H214)/(VLOOKUP(C214,GDP!A$10:K$42,11,FALSE)*43)*1000,4)</f>
        <v>5.1999999999999998E-3</v>
      </c>
      <c r="P214">
        <f t="shared" si="40"/>
        <v>1.66E-2</v>
      </c>
      <c r="Q214" s="48">
        <f t="shared" si="34"/>
        <v>-1.779891911959945</v>
      </c>
      <c r="R214">
        <f>VLOOKUP(B214,Risk!A$1:D$156,4,FALSE)</f>
        <v>3</v>
      </c>
      <c r="S214">
        <f>VLOOKUP(B214,'Insurance penetration'!B$158:N$313,13,FALSE)</f>
        <v>4</v>
      </c>
      <c r="T214">
        <f t="shared" si="41"/>
        <v>3.5</v>
      </c>
      <c r="U214" t="s">
        <v>293</v>
      </c>
      <c r="V214" t="s">
        <v>281</v>
      </c>
    </row>
    <row r="215" spans="1:22" hidden="1" x14ac:dyDescent="0.25">
      <c r="A215">
        <v>2023</v>
      </c>
      <c r="B215" t="str">
        <f t="shared" si="35"/>
        <v>SpainEarthquake</v>
      </c>
      <c r="C215" t="s">
        <v>61</v>
      </c>
      <c r="D215" t="s">
        <v>62</v>
      </c>
      <c r="E215" t="s">
        <v>65</v>
      </c>
      <c r="F215" s="56">
        <v>2216</v>
      </c>
      <c r="G215" s="56">
        <v>854</v>
      </c>
      <c r="H215">
        <v>299.32422844980493</v>
      </c>
      <c r="I215">
        <v>115.38134090102875</v>
      </c>
      <c r="J215" s="26">
        <f t="shared" si="36"/>
        <v>39</v>
      </c>
      <c r="K215" s="26">
        <f t="shared" si="37"/>
        <v>39</v>
      </c>
      <c r="L215" s="27">
        <f t="shared" si="38"/>
        <v>61</v>
      </c>
      <c r="M215">
        <f t="shared" si="39"/>
        <v>1</v>
      </c>
      <c r="N215">
        <f>ROUND((F215)/(VLOOKUP(C215,GDP!A$10:J$42,6,FALSE)*43)*1000,4)</f>
        <v>3.8300000000000001E-2</v>
      </c>
      <c r="O215">
        <f>ROUND((H215)/(VLOOKUP(C215,GDP!A$10:K$42,11,FALSE)*43)*1000,4)</f>
        <v>4.7999999999999996E-3</v>
      </c>
      <c r="P215">
        <f t="shared" si="40"/>
        <v>2.1600000000000001E-2</v>
      </c>
      <c r="Q215" s="48">
        <f t="shared" si="34"/>
        <v>-1.6655462488490691</v>
      </c>
      <c r="R215">
        <f>VLOOKUP(B215,Risk!A$1:D$156,4,FALSE)</f>
        <v>1.2</v>
      </c>
      <c r="S215">
        <f>VLOOKUP(B215,'Insurance penetration'!B$158:N$313,13,FALSE)</f>
        <v>1</v>
      </c>
      <c r="T215">
        <f t="shared" si="41"/>
        <v>1</v>
      </c>
      <c r="U215" t="s">
        <v>294</v>
      </c>
      <c r="V215" t="s">
        <v>275</v>
      </c>
    </row>
    <row r="216" spans="1:22" hidden="1" x14ac:dyDescent="0.25">
      <c r="A216">
        <v>2023</v>
      </c>
      <c r="B216" t="str">
        <f t="shared" si="35"/>
        <v>SwedenEarthquake</v>
      </c>
      <c r="C216" t="s">
        <v>63</v>
      </c>
      <c r="D216" t="s">
        <v>64</v>
      </c>
      <c r="E216" t="s">
        <v>65</v>
      </c>
      <c r="H216"/>
      <c r="I216"/>
      <c r="J216" s="26">
        <f t="shared" si="36"/>
        <v>0</v>
      </c>
      <c r="K216" s="26">
        <f t="shared" si="37"/>
        <v>0</v>
      </c>
      <c r="L216" s="27">
        <f t="shared" si="38"/>
        <v>100</v>
      </c>
      <c r="M216">
        <f t="shared" si="39"/>
        <v>-9</v>
      </c>
      <c r="N216">
        <f>ROUND((F216)/(VLOOKUP(C216,GDP!A$10:J$42,6,FALSE)*43)*1000,4)</f>
        <v>0</v>
      </c>
      <c r="O216">
        <f>ROUND((H216)/(VLOOKUP(C216,GDP!A$10:K$42,11,FALSE)*43)*1000,4)</f>
        <v>0</v>
      </c>
      <c r="P216">
        <f t="shared" si="40"/>
        <v>0</v>
      </c>
      <c r="Q216" s="48">
        <v>-9</v>
      </c>
      <c r="R216">
        <f>VLOOKUP(B216,Risk!A$1:D$156,4,FALSE)</f>
        <v>0.4</v>
      </c>
      <c r="S216">
        <f>VLOOKUP(B216,'Insurance penetration'!B$158:N$313,13,FALSE)</f>
        <v>1</v>
      </c>
      <c r="T216">
        <f t="shared" si="41"/>
        <v>0</v>
      </c>
      <c r="U216" t="s">
        <v>278</v>
      </c>
      <c r="V216" t="s">
        <v>277</v>
      </c>
    </row>
    <row r="217" spans="1:22" hidden="1" x14ac:dyDescent="0.25">
      <c r="A217">
        <v>2023</v>
      </c>
      <c r="B217" t="str">
        <f t="shared" si="35"/>
        <v>AustriaFlood*</v>
      </c>
      <c r="C217" t="s">
        <v>4</v>
      </c>
      <c r="D217" t="s">
        <v>5</v>
      </c>
      <c r="E217" t="s">
        <v>176</v>
      </c>
      <c r="F217" s="56">
        <v>7231.9448442849862</v>
      </c>
      <c r="G217" s="56">
        <v>911.33388275616937</v>
      </c>
      <c r="H217" s="22">
        <v>6247</v>
      </c>
      <c r="I217" s="22">
        <v>1012</v>
      </c>
      <c r="J217" s="26">
        <f t="shared" si="36"/>
        <v>13</v>
      </c>
      <c r="K217" s="26">
        <f>ROUND(IFERROR(100*((#REF!/#REF!)),0),0)</f>
        <v>0</v>
      </c>
      <c r="L217" s="27">
        <f t="shared" si="38"/>
        <v>87</v>
      </c>
      <c r="M217">
        <f t="shared" si="39"/>
        <v>3</v>
      </c>
      <c r="N217">
        <f>ROUND((F217)/(VLOOKUP(C217,GDP!A$10:J$42,6,FALSE)*43)*1000,4)</f>
        <v>0.37619999999999998</v>
      </c>
      <c r="O217">
        <f>ROUND((H217)/(VLOOKUP(C217,GDP!A$10:K$42,11,FALSE)*43)*1000,4)</f>
        <v>0.30299999999999999</v>
      </c>
      <c r="P217">
        <f>IF(O217=0,ROUND(N217,4), ROUND((N217+O217)/2,4))</f>
        <v>0.33960000000000001</v>
      </c>
      <c r="Q217" s="48">
        <f t="shared" si="34"/>
        <v>-0.4690323184280849</v>
      </c>
      <c r="R217">
        <f>VLOOKUP(B217,Risk!A$1:D$156,4,FALSE)</f>
        <v>3</v>
      </c>
      <c r="S217">
        <f>VLOOKUP(B217,'Insurance penetration'!B$158:N$313,13,FALSE)</f>
        <v>2</v>
      </c>
      <c r="T217">
        <f t="shared" si="41"/>
        <v>2.5</v>
      </c>
      <c r="U217" t="s">
        <v>237</v>
      </c>
      <c r="V217" t="s">
        <v>241</v>
      </c>
    </row>
    <row r="218" spans="1:22" hidden="1" x14ac:dyDescent="0.25">
      <c r="A218">
        <v>2023</v>
      </c>
      <c r="B218" t="str">
        <f t="shared" si="35"/>
        <v>BelgiumFlood*</v>
      </c>
      <c r="C218" t="s">
        <v>7</v>
      </c>
      <c r="D218" t="s">
        <v>8</v>
      </c>
      <c r="E218" t="s">
        <v>176</v>
      </c>
      <c r="F218" s="56">
        <v>11832.18318219365</v>
      </c>
      <c r="G218" s="56">
        <v>2919.2341877234649</v>
      </c>
      <c r="H218">
        <v>2245.5374246186589</v>
      </c>
      <c r="I218">
        <v>1.5918765519687834</v>
      </c>
      <c r="J218" s="26">
        <f t="shared" si="36"/>
        <v>25</v>
      </c>
      <c r="K218" s="26">
        <f>ROUND(IFERROR(100*((I218/H218)),0),0)</f>
        <v>0</v>
      </c>
      <c r="L218" s="27">
        <f t="shared" si="38"/>
        <v>75</v>
      </c>
      <c r="M218">
        <f t="shared" si="39"/>
        <v>2.5</v>
      </c>
      <c r="N218">
        <f>ROUND((F218)/(VLOOKUP(C218,GDP!A$10:J$42,6,FALSE)*43)*1000,4)</f>
        <v>0.50080000000000002</v>
      </c>
      <c r="O218">
        <f>ROUND((H218)/(VLOOKUP(C218,GDP!A$10:K$42,11,FALSE)*43)*1000,4)</f>
        <v>8.8599999999999998E-2</v>
      </c>
      <c r="P218">
        <f t="shared" si="40"/>
        <v>0.29470000000000002</v>
      </c>
      <c r="Q218" s="48">
        <f t="shared" si="34"/>
        <v>-0.53061986415007478</v>
      </c>
      <c r="R218">
        <f>VLOOKUP(B218,Risk!A$1:D$156,4,FALSE)</f>
        <v>2.5</v>
      </c>
      <c r="S218">
        <f>VLOOKUP(B218,'Insurance penetration'!B$158:N$313,13,FALSE)</f>
        <v>1</v>
      </c>
      <c r="T218">
        <f t="shared" si="41"/>
        <v>1.5</v>
      </c>
      <c r="U218" t="s">
        <v>243</v>
      </c>
      <c r="V218" t="s">
        <v>227</v>
      </c>
    </row>
    <row r="219" spans="1:22" hidden="1" x14ac:dyDescent="0.25">
      <c r="A219">
        <v>2023</v>
      </c>
      <c r="B219" t="str">
        <f t="shared" si="35"/>
        <v>BulgariaFlood*</v>
      </c>
      <c r="C219" t="s">
        <v>9</v>
      </c>
      <c r="D219" t="s">
        <v>10</v>
      </c>
      <c r="E219" t="s">
        <v>176</v>
      </c>
      <c r="F219" s="56">
        <v>3076.7147488210767</v>
      </c>
      <c r="G219" s="56">
        <v>0</v>
      </c>
      <c r="H219" s="22">
        <v>1086</v>
      </c>
      <c r="I219" s="22">
        <v>0</v>
      </c>
      <c r="J219" s="26">
        <f t="shared" si="36"/>
        <v>0</v>
      </c>
      <c r="K219" s="26">
        <f>ROUND(IFERROR(100*((#REF!/#REF!)),0),0)</f>
        <v>0</v>
      </c>
      <c r="L219" s="27">
        <f t="shared" si="38"/>
        <v>100</v>
      </c>
      <c r="M219">
        <f t="shared" si="39"/>
        <v>3</v>
      </c>
      <c r="N219">
        <f>ROUND((F219)/(VLOOKUP(C219,GDP!A$10:J$42,6,FALSE)*43)*1000,4)</f>
        <v>0.84619999999999995</v>
      </c>
      <c r="O219">
        <f>ROUND((H219)/(VLOOKUP(C219,GDP!A$10:K$42,11,FALSE)*43)*1000,4)</f>
        <v>0.27850000000000003</v>
      </c>
      <c r="P219">
        <f t="shared" si="40"/>
        <v>0.56240000000000001</v>
      </c>
      <c r="Q219" s="48">
        <f t="shared" si="34"/>
        <v>-0.24995468798823245</v>
      </c>
      <c r="R219">
        <f>VLOOKUP(B219,Risk!A$1:D$156,4,FALSE)</f>
        <v>2.5</v>
      </c>
      <c r="S219">
        <f>VLOOKUP(B219,'Insurance penetration'!B$158:N$313,13,FALSE)</f>
        <v>3</v>
      </c>
      <c r="T219">
        <f t="shared" si="41"/>
        <v>2.5</v>
      </c>
      <c r="U219" t="s">
        <v>244</v>
      </c>
      <c r="V219" t="s">
        <v>238</v>
      </c>
    </row>
    <row r="220" spans="1:22" hidden="1" x14ac:dyDescent="0.25">
      <c r="A220">
        <v>2023</v>
      </c>
      <c r="B220" t="str">
        <f t="shared" si="35"/>
        <v>CroatiaFlood*</v>
      </c>
      <c r="C220" t="s">
        <v>11</v>
      </c>
      <c r="D220" t="s">
        <v>12</v>
      </c>
      <c r="E220" t="s">
        <v>176</v>
      </c>
      <c r="F220" s="56">
        <v>1988.956447888065</v>
      </c>
      <c r="G220" s="56">
        <v>121.40421955947104</v>
      </c>
      <c r="H220">
        <v>95.21904930826534</v>
      </c>
      <c r="I220">
        <v>0</v>
      </c>
      <c r="J220" s="26">
        <f t="shared" si="36"/>
        <v>6</v>
      </c>
      <c r="K220" s="26">
        <f t="shared" ref="K220:K240" si="42">ROUND(IFERROR(100*((I220/H220)),0),0)</f>
        <v>0</v>
      </c>
      <c r="L220" s="27">
        <f t="shared" si="38"/>
        <v>94</v>
      </c>
      <c r="M220">
        <f t="shared" si="39"/>
        <v>3</v>
      </c>
      <c r="N220">
        <f>ROUND((F220)/(VLOOKUP(C220,GDP!A$10:J$42,6,FALSE)*43)*1000,4)</f>
        <v>0.69099999999999995</v>
      </c>
      <c r="O220">
        <f>ROUND((H220)/(VLOOKUP(C220,GDP!A$10:K$42,11,FALSE)*43)*1000,4)</f>
        <v>3.0800000000000001E-2</v>
      </c>
      <c r="P220">
        <f t="shared" si="40"/>
        <v>0.3609</v>
      </c>
      <c r="Q220" s="48">
        <f t="shared" si="34"/>
        <v>-0.4426131179404928</v>
      </c>
      <c r="R220">
        <f>VLOOKUP(B220,Risk!A$1:D$156,4,FALSE)</f>
        <v>2.5</v>
      </c>
      <c r="S220">
        <f>VLOOKUP(B220,'Insurance penetration'!B$158:N$313,13,FALSE)</f>
        <v>4</v>
      </c>
      <c r="T220">
        <f t="shared" si="41"/>
        <v>3</v>
      </c>
      <c r="U220" t="s">
        <v>245</v>
      </c>
      <c r="V220" t="s">
        <v>289</v>
      </c>
    </row>
    <row r="221" spans="1:22" hidden="1" x14ac:dyDescent="0.25">
      <c r="A221">
        <v>2023</v>
      </c>
      <c r="B221" t="str">
        <f t="shared" si="35"/>
        <v>CyprusFlood*</v>
      </c>
      <c r="C221" t="s">
        <v>13</v>
      </c>
      <c r="D221" t="s">
        <v>14</v>
      </c>
      <c r="E221" t="s">
        <v>176</v>
      </c>
      <c r="H221"/>
      <c r="I221"/>
      <c r="J221" s="26">
        <f t="shared" si="36"/>
        <v>0</v>
      </c>
      <c r="K221" s="26">
        <f t="shared" si="42"/>
        <v>0</v>
      </c>
      <c r="L221" s="27">
        <f t="shared" si="38"/>
        <v>100</v>
      </c>
      <c r="M221">
        <f t="shared" si="39"/>
        <v>-9</v>
      </c>
      <c r="N221">
        <f>ROUND((F221)/(VLOOKUP(C221,GDP!A$10:J$42,6,FALSE)*43)*1000,4)</f>
        <v>0</v>
      </c>
      <c r="O221">
        <f>ROUND((H221)/(VLOOKUP(C221,GDP!A$10:K$42,11,FALSE)*43)*1000,4)</f>
        <v>0</v>
      </c>
      <c r="P221">
        <f t="shared" si="40"/>
        <v>0</v>
      </c>
      <c r="Q221" s="48">
        <v>-9</v>
      </c>
      <c r="R221">
        <f>VLOOKUP(B221,Risk!A$1:D$156,4,FALSE)</f>
        <v>1</v>
      </c>
      <c r="S221">
        <f>VLOOKUP(B221,'Insurance penetration'!B$158:N$313,13,FALSE)</f>
        <v>3</v>
      </c>
      <c r="T221">
        <f t="shared" si="41"/>
        <v>1</v>
      </c>
      <c r="U221" t="s">
        <v>239</v>
      </c>
      <c r="V221" t="s">
        <v>246</v>
      </c>
    </row>
    <row r="222" spans="1:22" hidden="1" x14ac:dyDescent="0.25">
      <c r="A222">
        <v>2023</v>
      </c>
      <c r="B222" t="str">
        <f t="shared" si="35"/>
        <v>Czech RepublicFlood*</v>
      </c>
      <c r="C222" t="s">
        <v>15</v>
      </c>
      <c r="D222" t="s">
        <v>16</v>
      </c>
      <c r="E222" t="s">
        <v>176</v>
      </c>
      <c r="F222" s="56">
        <v>9564.4735757820199</v>
      </c>
      <c r="G222" s="22">
        <v>3629.7869999999998</v>
      </c>
      <c r="H222">
        <v>8235.3254700248326</v>
      </c>
      <c r="I222">
        <v>2774.1388790351189</v>
      </c>
      <c r="J222" s="26">
        <f t="shared" si="36"/>
        <v>38</v>
      </c>
      <c r="K222" s="26">
        <f t="shared" si="42"/>
        <v>34</v>
      </c>
      <c r="L222" s="27">
        <f t="shared" si="38"/>
        <v>64</v>
      </c>
      <c r="M222">
        <f t="shared" si="39"/>
        <v>2.5</v>
      </c>
      <c r="N222">
        <f>ROUND((F222)/(VLOOKUP(C222,GDP!A$10:J$42,6,FALSE)*43)*1000,4)</f>
        <v>0.80520000000000003</v>
      </c>
      <c r="O222">
        <f>ROUND((H222)/(VLOOKUP(C222,GDP!A$10:K$42,11,FALSE)*43)*1000,4)</f>
        <v>0.64639999999999997</v>
      </c>
      <c r="P222">
        <f t="shared" si="40"/>
        <v>0.7258</v>
      </c>
      <c r="Q222" s="48">
        <f t="shared" ref="Q222:Q285" si="43">LOG(P222)</f>
        <v>-0.13918303613546232</v>
      </c>
      <c r="R222">
        <f>VLOOKUP(B222,Risk!A$1:D$156,4,FALSE)</f>
        <v>3.3</v>
      </c>
      <c r="S222">
        <f>VLOOKUP(B222,'Insurance penetration'!B$158:N$313,13,FALSE)</f>
        <v>1</v>
      </c>
      <c r="T222">
        <f t="shared" si="41"/>
        <v>2</v>
      </c>
      <c r="U222" t="s">
        <v>248</v>
      </c>
      <c r="V222" t="s">
        <v>247</v>
      </c>
    </row>
    <row r="223" spans="1:22" hidden="1" x14ac:dyDescent="0.25">
      <c r="A223">
        <v>2023</v>
      </c>
      <c r="B223" t="str">
        <f t="shared" si="35"/>
        <v>DenmarkFlood*</v>
      </c>
      <c r="C223" t="s">
        <v>17</v>
      </c>
      <c r="D223" t="s">
        <v>18</v>
      </c>
      <c r="E223" t="s">
        <v>176</v>
      </c>
      <c r="F223" s="56">
        <v>1321.1356229759367</v>
      </c>
      <c r="G223" s="56">
        <v>947.28071359233672</v>
      </c>
      <c r="H223"/>
      <c r="I223"/>
      <c r="J223" s="26">
        <f t="shared" si="36"/>
        <v>72</v>
      </c>
      <c r="K223" s="26">
        <f t="shared" si="42"/>
        <v>0</v>
      </c>
      <c r="L223" s="27">
        <f t="shared" si="38"/>
        <v>28</v>
      </c>
      <c r="M223">
        <f t="shared" si="39"/>
        <v>1</v>
      </c>
      <c r="N223">
        <f>ROUND((F223)/(VLOOKUP(C223,GDP!A$10:J$42,6,FALSE)*43)*1000,4)</f>
        <v>8.0699999999999994E-2</v>
      </c>
      <c r="O223">
        <f>ROUND((H223)/(VLOOKUP(C223,GDP!A$10:K$42,11,FALSE)*43)*1000,4)</f>
        <v>0</v>
      </c>
      <c r="P223">
        <f t="shared" si="40"/>
        <v>8.0699999999999994E-2</v>
      </c>
      <c r="Q223" s="48">
        <f t="shared" si="43"/>
        <v>-1.0931264652779296</v>
      </c>
      <c r="R223">
        <f>VLOOKUP(B223,Risk!A$1:D$156,4,FALSE)</f>
        <v>1.2</v>
      </c>
      <c r="S223">
        <f>VLOOKUP(B223,'Insurance penetration'!B$158:N$313,13,FALSE)</f>
        <v>1</v>
      </c>
      <c r="T223">
        <f t="shared" si="41"/>
        <v>1</v>
      </c>
      <c r="U223" t="s">
        <v>210</v>
      </c>
      <c r="V223" t="s">
        <v>249</v>
      </c>
    </row>
    <row r="224" spans="1:22" hidden="1" x14ac:dyDescent="0.25">
      <c r="A224">
        <v>2023</v>
      </c>
      <c r="B224" t="str">
        <f t="shared" si="35"/>
        <v>EstoniaFlood*</v>
      </c>
      <c r="C224" t="s">
        <v>19</v>
      </c>
      <c r="D224" t="s">
        <v>20</v>
      </c>
      <c r="E224" t="s">
        <v>176</v>
      </c>
      <c r="F224" s="56">
        <v>0.54035599409935442</v>
      </c>
      <c r="G224" s="56">
        <v>0</v>
      </c>
      <c r="H224"/>
      <c r="I224"/>
      <c r="J224" s="26">
        <f t="shared" si="36"/>
        <v>0</v>
      </c>
      <c r="K224" s="26">
        <f t="shared" si="42"/>
        <v>0</v>
      </c>
      <c r="L224" s="27">
        <f t="shared" si="38"/>
        <v>100</v>
      </c>
      <c r="M224">
        <f t="shared" si="39"/>
        <v>0</v>
      </c>
      <c r="N224">
        <f>ROUND((F224)/(VLOOKUP(C224,GDP!A$10:J$42,6,FALSE)*43)*1000,4)</f>
        <v>2.9999999999999997E-4</v>
      </c>
      <c r="O224">
        <f>ROUND((H224)/(VLOOKUP(C224,GDP!A$10:K$42,11,FALSE)*43)*1000,4)</f>
        <v>0</v>
      </c>
      <c r="P224">
        <f t="shared" si="40"/>
        <v>2.9999999999999997E-4</v>
      </c>
      <c r="Q224" s="48">
        <f t="shared" si="43"/>
        <v>-3.5228787452803374</v>
      </c>
      <c r="R224">
        <f>VLOOKUP(B224,Risk!A$1:D$156,4,FALSE)</f>
        <v>1</v>
      </c>
      <c r="S224">
        <f>VLOOKUP(B224,'Insurance penetration'!B$158:N$313,13,FALSE)</f>
        <v>3</v>
      </c>
      <c r="T224">
        <f t="shared" si="41"/>
        <v>1</v>
      </c>
      <c r="U224" t="s">
        <v>251</v>
      </c>
      <c r="V224" t="s">
        <v>250</v>
      </c>
    </row>
    <row r="225" spans="1:22" hidden="1" x14ac:dyDescent="0.25">
      <c r="A225">
        <v>2023</v>
      </c>
      <c r="B225" t="str">
        <f t="shared" si="35"/>
        <v>FinlandFlood*</v>
      </c>
      <c r="C225" t="s">
        <v>21</v>
      </c>
      <c r="D225" t="s">
        <v>22</v>
      </c>
      <c r="E225" t="s">
        <v>176</v>
      </c>
      <c r="F225" s="56">
        <v>429.27836811683642</v>
      </c>
      <c r="G225" s="56">
        <v>18</v>
      </c>
      <c r="H225"/>
      <c r="I225"/>
      <c r="J225" s="26">
        <f t="shared" si="36"/>
        <v>4</v>
      </c>
      <c r="K225" s="26">
        <f t="shared" si="42"/>
        <v>0</v>
      </c>
      <c r="L225" s="27">
        <f t="shared" si="38"/>
        <v>96</v>
      </c>
      <c r="M225">
        <f t="shared" si="39"/>
        <v>2</v>
      </c>
      <c r="N225">
        <f>ROUND((F225)/(VLOOKUP(C225,GDP!A$10:J$42,6,FALSE)*43)*1000,4)</f>
        <v>3.7199999999999997E-2</v>
      </c>
      <c r="O225">
        <f>ROUND((H225)/(VLOOKUP(C225,GDP!A$10:K$42,11,FALSE)*43)*1000,4)</f>
        <v>0</v>
      </c>
      <c r="P225">
        <f t="shared" si="40"/>
        <v>3.7199999999999997E-2</v>
      </c>
      <c r="Q225" s="48">
        <f t="shared" si="43"/>
        <v>-1.4294570601181025</v>
      </c>
      <c r="R225">
        <f>VLOOKUP(B225,Risk!A$1:D$156,4,FALSE)</f>
        <v>1.3</v>
      </c>
      <c r="S225">
        <f>VLOOKUP(B225,'Insurance penetration'!B$158:N$313,13,FALSE)</f>
        <v>1</v>
      </c>
      <c r="T225">
        <f t="shared" si="41"/>
        <v>1</v>
      </c>
      <c r="U225" t="s">
        <v>253</v>
      </c>
      <c r="V225" t="s">
        <v>252</v>
      </c>
    </row>
    <row r="226" spans="1:22" hidden="1" x14ac:dyDescent="0.25">
      <c r="A226">
        <v>2023</v>
      </c>
      <c r="B226" t="str">
        <f t="shared" si="35"/>
        <v>FranceFlood*</v>
      </c>
      <c r="C226" t="s">
        <v>23</v>
      </c>
      <c r="D226" t="s">
        <v>24</v>
      </c>
      <c r="E226" t="s">
        <v>176</v>
      </c>
      <c r="F226" s="56">
        <v>48197.224113104268</v>
      </c>
      <c r="G226" s="56">
        <v>12702.862700962762</v>
      </c>
      <c r="H226">
        <v>16029.947676481022</v>
      </c>
      <c r="I226">
        <v>7300.4345512593118</v>
      </c>
      <c r="J226" s="26">
        <f t="shared" si="36"/>
        <v>26</v>
      </c>
      <c r="K226" s="26">
        <f t="shared" si="42"/>
        <v>46</v>
      </c>
      <c r="L226" s="27">
        <f t="shared" si="38"/>
        <v>64</v>
      </c>
      <c r="M226">
        <f t="shared" si="39"/>
        <v>2</v>
      </c>
      <c r="N226">
        <f>ROUND((F226)/(VLOOKUP(C226,GDP!A$10:J$42,6,FALSE)*43)*1000,4)</f>
        <v>0.42470000000000002</v>
      </c>
      <c r="O226">
        <f>ROUND((H226)/(VLOOKUP(C226,GDP!A$10:K$42,11,FALSE)*43)*1000,4)</f>
        <v>0.13170000000000001</v>
      </c>
      <c r="P226">
        <f t="shared" si="40"/>
        <v>0.2782</v>
      </c>
      <c r="Q226" s="48">
        <f t="shared" si="43"/>
        <v>-0.55564287434397241</v>
      </c>
      <c r="R226">
        <f>VLOOKUP(B226,Risk!A$1:D$156,4,FALSE)</f>
        <v>2.6</v>
      </c>
      <c r="S226">
        <f>VLOOKUP(B226,'Insurance penetration'!B$158:N$313,13,FALSE)</f>
        <v>1</v>
      </c>
      <c r="T226">
        <f t="shared" si="41"/>
        <v>1.5</v>
      </c>
      <c r="U226" t="s">
        <v>255</v>
      </c>
      <c r="V226" t="s">
        <v>254</v>
      </c>
    </row>
    <row r="227" spans="1:22" hidden="1" x14ac:dyDescent="0.25">
      <c r="A227">
        <v>2023</v>
      </c>
      <c r="B227" t="str">
        <f t="shared" si="35"/>
        <v>GermanyFlood*</v>
      </c>
      <c r="C227" t="s">
        <v>25</v>
      </c>
      <c r="D227" t="s">
        <v>26</v>
      </c>
      <c r="E227" t="s">
        <v>176</v>
      </c>
      <c r="F227" s="56">
        <v>78383.036005997405</v>
      </c>
      <c r="G227" s="56">
        <v>20008.92502396119</v>
      </c>
      <c r="H227">
        <v>74975.788400141901</v>
      </c>
      <c r="I227">
        <v>15354.164597374956</v>
      </c>
      <c r="J227" s="26">
        <f t="shared" si="36"/>
        <v>26</v>
      </c>
      <c r="K227" s="26">
        <f t="shared" si="42"/>
        <v>20</v>
      </c>
      <c r="L227" s="27">
        <f t="shared" si="38"/>
        <v>77</v>
      </c>
      <c r="M227">
        <f t="shared" si="39"/>
        <v>3</v>
      </c>
      <c r="N227">
        <f>ROUND((F227)/(VLOOKUP(C227,GDP!A$10:J$42,6,FALSE)*43)*1000,4)</f>
        <v>0.47020000000000001</v>
      </c>
      <c r="O227">
        <f>ROUND((H227)/(VLOOKUP(C227,GDP!A$10:K$42,11,FALSE)*43)*1000,4)</f>
        <v>0.41930000000000001</v>
      </c>
      <c r="P227">
        <f t="shared" si="40"/>
        <v>0.44479999999999997</v>
      </c>
      <c r="Q227" s="48">
        <f t="shared" si="43"/>
        <v>-0.35183522142599899</v>
      </c>
      <c r="R227">
        <f>VLOOKUP(B227,Risk!A$1:D$156,4,FALSE)</f>
        <v>3</v>
      </c>
      <c r="S227">
        <f>VLOOKUP(B227,'Insurance penetration'!B$158:N$313,13,FALSE)</f>
        <v>2</v>
      </c>
      <c r="T227">
        <f t="shared" si="41"/>
        <v>2.5</v>
      </c>
      <c r="U227" t="s">
        <v>347</v>
      </c>
      <c r="V227" t="s">
        <v>345</v>
      </c>
    </row>
    <row r="228" spans="1:22" hidden="1" x14ac:dyDescent="0.25">
      <c r="A228">
        <v>2023</v>
      </c>
      <c r="B228" t="str">
        <f t="shared" si="35"/>
        <v>GreeceFlood*</v>
      </c>
      <c r="C228" t="s">
        <v>27</v>
      </c>
      <c r="D228" t="s">
        <v>28</v>
      </c>
      <c r="E228" t="s">
        <v>176</v>
      </c>
      <c r="F228" s="56">
        <v>2573</v>
      </c>
      <c r="G228" s="56">
        <v>232.39691947406044</v>
      </c>
      <c r="H228">
        <v>1969.5397304008518</v>
      </c>
      <c r="I228">
        <v>0</v>
      </c>
      <c r="J228" s="26">
        <f t="shared" si="36"/>
        <v>9</v>
      </c>
      <c r="K228" s="26">
        <f t="shared" si="42"/>
        <v>0</v>
      </c>
      <c r="L228" s="27">
        <f t="shared" si="38"/>
        <v>91</v>
      </c>
      <c r="M228">
        <f t="shared" si="39"/>
        <v>2.5</v>
      </c>
      <c r="N228">
        <f>ROUND((F228)/(VLOOKUP(C228,GDP!A$10:J$42,6,FALSE)*43)*1000,4)</f>
        <v>0.28760000000000002</v>
      </c>
      <c r="O228">
        <f>ROUND((H228)/(VLOOKUP(C228,GDP!A$10:K$42,11,FALSE)*43)*1000,4)</f>
        <v>0.20530000000000001</v>
      </c>
      <c r="P228">
        <f t="shared" si="40"/>
        <v>0.2465</v>
      </c>
      <c r="Q228" s="48">
        <f t="shared" si="43"/>
        <v>-0.60818307638675118</v>
      </c>
      <c r="R228">
        <f>VLOOKUP(B228,Risk!A$1:D$156,4,FALSE)</f>
        <v>1.3</v>
      </c>
      <c r="S228">
        <f>VLOOKUP(B228,'Insurance penetration'!B$158:N$313,13,FALSE)</f>
        <v>4</v>
      </c>
      <c r="T228">
        <f t="shared" si="41"/>
        <v>1.5</v>
      </c>
      <c r="U228" t="s">
        <v>257</v>
      </c>
      <c r="V228" t="s">
        <v>256</v>
      </c>
    </row>
    <row r="229" spans="1:22" hidden="1" x14ac:dyDescent="0.25">
      <c r="A229">
        <v>2023</v>
      </c>
      <c r="B229" t="str">
        <f t="shared" si="35"/>
        <v>HungaryFlood*</v>
      </c>
      <c r="C229" t="s">
        <v>29</v>
      </c>
      <c r="D229" t="s">
        <v>30</v>
      </c>
      <c r="E229" t="s">
        <v>176</v>
      </c>
      <c r="F229" s="56">
        <v>1737.9454890585182</v>
      </c>
      <c r="G229" s="56">
        <v>17.680272525868787</v>
      </c>
      <c r="H229">
        <v>1194.3171337353674</v>
      </c>
      <c r="I229">
        <v>17.139056402979783</v>
      </c>
      <c r="J229" s="26">
        <f t="shared" si="36"/>
        <v>1</v>
      </c>
      <c r="K229" s="26">
        <f t="shared" si="42"/>
        <v>1</v>
      </c>
      <c r="L229" s="27">
        <f t="shared" si="38"/>
        <v>99</v>
      </c>
      <c r="M229">
        <f t="shared" si="39"/>
        <v>2.5</v>
      </c>
      <c r="N229">
        <f>ROUND((F229)/(VLOOKUP(C229,GDP!A$10:J$42,6,FALSE)*43)*1000,4)</f>
        <v>0.2374</v>
      </c>
      <c r="O229">
        <f>ROUND((H229)/(VLOOKUP(C229,GDP!A$10:K$42,11,FALSE)*43)*1000,4)</f>
        <v>0.15210000000000001</v>
      </c>
      <c r="P229">
        <f t="shared" si="40"/>
        <v>0.1948</v>
      </c>
      <c r="Q229" s="48">
        <f t="shared" si="43"/>
        <v>-0.71041104745740324</v>
      </c>
      <c r="R229">
        <f>VLOOKUP(B229,Risk!A$1:D$156,4,FALSE)</f>
        <v>2.6</v>
      </c>
      <c r="S229">
        <f>VLOOKUP(B229,'Insurance penetration'!B$158:N$313,13,FALSE)</f>
        <v>2</v>
      </c>
      <c r="T229">
        <f t="shared" si="41"/>
        <v>2</v>
      </c>
      <c r="U229" t="s">
        <v>259</v>
      </c>
      <c r="V229" t="s">
        <v>258</v>
      </c>
    </row>
    <row r="230" spans="1:22" hidden="1" x14ac:dyDescent="0.25">
      <c r="A230">
        <v>2023</v>
      </c>
      <c r="B230" t="str">
        <f t="shared" si="35"/>
        <v>IcelandFlood*</v>
      </c>
      <c r="C230" t="s">
        <v>31</v>
      </c>
      <c r="D230" t="s">
        <v>32</v>
      </c>
      <c r="E230" t="s">
        <v>176</v>
      </c>
      <c r="F230" s="56">
        <v>23.525469066742474</v>
      </c>
      <c r="G230" s="22">
        <v>21.56</v>
      </c>
      <c r="H230"/>
      <c r="I230"/>
      <c r="J230" s="26">
        <f t="shared" si="36"/>
        <v>92</v>
      </c>
      <c r="K230" s="26">
        <f t="shared" si="42"/>
        <v>0</v>
      </c>
      <c r="L230" s="27">
        <f t="shared" si="38"/>
        <v>8</v>
      </c>
      <c r="M230">
        <f t="shared" si="39"/>
        <v>1</v>
      </c>
      <c r="N230">
        <f>ROUND((F230)/(VLOOKUP(C230,GDP!A$10:J$42,6,FALSE)*43)*1000,4)</f>
        <v>2.0500000000000001E-2</v>
      </c>
      <c r="O230">
        <f>ROUND((H230)/(VLOOKUP(C230,GDP!A$10:K$42,11,FALSE)*43)*1000,4)</f>
        <v>0</v>
      </c>
      <c r="P230">
        <f t="shared" si="40"/>
        <v>2.0500000000000001E-2</v>
      </c>
      <c r="Q230" s="48">
        <f t="shared" si="43"/>
        <v>-1.6882461389442456</v>
      </c>
      <c r="R230">
        <f>VLOOKUP(B230,Risk!A$1:D$156,4,FALSE)</f>
        <v>1</v>
      </c>
      <c r="S230">
        <f>VLOOKUP(B230,'Insurance penetration'!B$158:N$313,13,FALSE)</f>
        <v>1</v>
      </c>
      <c r="T230">
        <f t="shared" si="41"/>
        <v>1</v>
      </c>
      <c r="U230" t="s">
        <v>204</v>
      </c>
      <c r="V230" t="s">
        <v>292</v>
      </c>
    </row>
    <row r="231" spans="1:22" x14ac:dyDescent="0.25">
      <c r="A231">
        <v>2023</v>
      </c>
      <c r="B231" t="str">
        <f t="shared" si="35"/>
        <v>IrelandFlood*</v>
      </c>
      <c r="C231" t="s">
        <v>33</v>
      </c>
      <c r="D231" t="s">
        <v>34</v>
      </c>
      <c r="E231" t="s">
        <v>176</v>
      </c>
      <c r="F231" s="56">
        <v>1708.8651834257485</v>
      </c>
      <c r="G231" s="56">
        <v>290</v>
      </c>
      <c r="H231">
        <v>443.26090812344802</v>
      </c>
      <c r="I231">
        <v>190.37956722241933</v>
      </c>
      <c r="J231" s="26">
        <f t="shared" si="36"/>
        <v>17</v>
      </c>
      <c r="K231" s="26">
        <f t="shared" si="42"/>
        <v>43</v>
      </c>
      <c r="L231" s="27">
        <f t="shared" si="38"/>
        <v>70</v>
      </c>
      <c r="M231">
        <f t="shared" si="39"/>
        <v>1.5</v>
      </c>
      <c r="N231">
        <f>ROUND((F231)/(VLOOKUP(C231,GDP!A$10:J$42,6,FALSE)*43)*1000,4)</f>
        <v>7.85E-2</v>
      </c>
      <c r="O231">
        <f>ROUND((H231)/(VLOOKUP(C231,GDP!A$10:K$42,11,FALSE)*43)*1000,4)</f>
        <v>1.9E-2</v>
      </c>
      <c r="P231">
        <f t="shared" si="40"/>
        <v>4.8800000000000003E-2</v>
      </c>
      <c r="Q231" s="48">
        <f t="shared" si="43"/>
        <v>-1.3115801779972893</v>
      </c>
      <c r="R231">
        <f>VLOOKUP(B231,Risk!A$1:D$156,4,FALSE)</f>
        <v>2.2000000000000002</v>
      </c>
      <c r="S231">
        <f>VLOOKUP(B231,'Insurance penetration'!B$158:N$313,13,FALSE)</f>
        <v>1</v>
      </c>
      <c r="T231">
        <f t="shared" si="41"/>
        <v>1</v>
      </c>
      <c r="U231" t="s">
        <v>261</v>
      </c>
      <c r="V231" t="s">
        <v>260</v>
      </c>
    </row>
    <row r="232" spans="1:22" hidden="1" x14ac:dyDescent="0.25">
      <c r="A232">
        <v>2023</v>
      </c>
      <c r="B232" t="str">
        <f t="shared" si="35"/>
        <v>ItalyFlood*</v>
      </c>
      <c r="C232" t="s">
        <v>35</v>
      </c>
      <c r="D232" t="s">
        <v>36</v>
      </c>
      <c r="E232" t="s">
        <v>176</v>
      </c>
      <c r="F232" s="56">
        <v>62886.687300589416</v>
      </c>
      <c r="G232" s="56">
        <v>1783.9053090663972</v>
      </c>
      <c r="H232">
        <v>35619.905995033696</v>
      </c>
      <c r="I232">
        <v>725.01684994678965</v>
      </c>
      <c r="J232" s="26">
        <f t="shared" si="36"/>
        <v>3</v>
      </c>
      <c r="K232" s="26">
        <f t="shared" si="42"/>
        <v>2</v>
      </c>
      <c r="L232" s="27">
        <f t="shared" si="38"/>
        <v>97.5</v>
      </c>
      <c r="M232">
        <f t="shared" si="39"/>
        <v>3</v>
      </c>
      <c r="N232">
        <f>ROUND((F232)/(VLOOKUP(C232,GDP!A$10:J$42,6,FALSE)*43)*1000,4)</f>
        <v>0.76600000000000001</v>
      </c>
      <c r="O232">
        <f>ROUND((H232)/(VLOOKUP(C232,GDP!A$10:K$42,11,FALSE)*43)*1000,4)</f>
        <v>0.40450000000000003</v>
      </c>
      <c r="P232">
        <f t="shared" si="40"/>
        <v>0.58530000000000004</v>
      </c>
      <c r="Q232" s="48">
        <f t="shared" si="43"/>
        <v>-0.23262147588581947</v>
      </c>
      <c r="R232">
        <f>VLOOKUP(B232,Risk!A$1:D$156,4,FALSE)</f>
        <v>2.2999999999999998</v>
      </c>
      <c r="S232">
        <f>VLOOKUP(B232,'Insurance penetration'!B$158:N$313,13,FALSE)</f>
        <v>4</v>
      </c>
      <c r="T232">
        <f t="shared" si="41"/>
        <v>2.5</v>
      </c>
      <c r="U232" t="s">
        <v>220</v>
      </c>
      <c r="V232" t="s">
        <v>262</v>
      </c>
    </row>
    <row r="233" spans="1:22" hidden="1" x14ac:dyDescent="0.25">
      <c r="A233">
        <v>2023</v>
      </c>
      <c r="B233" t="str">
        <f t="shared" si="35"/>
        <v>LatviaFlood*</v>
      </c>
      <c r="C233" t="s">
        <v>37</v>
      </c>
      <c r="D233" t="s">
        <v>38</v>
      </c>
      <c r="E233" t="s">
        <v>176</v>
      </c>
      <c r="F233" s="56">
        <v>471.24701733091337</v>
      </c>
      <c r="G233" s="56">
        <v>0</v>
      </c>
      <c r="H233"/>
      <c r="I233"/>
      <c r="J233" s="26">
        <f t="shared" si="36"/>
        <v>0</v>
      </c>
      <c r="K233" s="26">
        <f t="shared" si="42"/>
        <v>0</v>
      </c>
      <c r="L233" s="27">
        <f t="shared" si="38"/>
        <v>100</v>
      </c>
      <c r="M233">
        <f t="shared" si="39"/>
        <v>2.5</v>
      </c>
      <c r="N233">
        <f>ROUND((F233)/(VLOOKUP(C233,GDP!A$10:J$42,6,FALSE)*43)*1000,4)</f>
        <v>0.28060000000000002</v>
      </c>
      <c r="O233">
        <f>ROUND((H233)/(VLOOKUP(C233,GDP!A$10:K$42,11,FALSE)*43)*1000,4)</f>
        <v>0</v>
      </c>
      <c r="P233">
        <f t="shared" si="40"/>
        <v>0.28060000000000002</v>
      </c>
      <c r="Q233" s="48">
        <f t="shared" si="43"/>
        <v>-0.55191233330765888</v>
      </c>
      <c r="R233">
        <f>VLOOKUP(B233,Risk!A$1:D$156,4,FALSE)</f>
        <v>2.2999999999999998</v>
      </c>
      <c r="S233">
        <f>VLOOKUP(B233,'Insurance penetration'!B$158:N$313,13,FALSE)</f>
        <v>3</v>
      </c>
      <c r="T233">
        <f t="shared" si="41"/>
        <v>2</v>
      </c>
      <c r="U233" t="s">
        <v>264</v>
      </c>
      <c r="V233" t="s">
        <v>263</v>
      </c>
    </row>
    <row r="234" spans="1:22" hidden="1" x14ac:dyDescent="0.25">
      <c r="A234">
        <v>2023</v>
      </c>
      <c r="B234" t="str">
        <f t="shared" si="35"/>
        <v>LiechtensteinFlood*</v>
      </c>
      <c r="C234" t="s">
        <v>39</v>
      </c>
      <c r="D234" t="s">
        <v>40</v>
      </c>
      <c r="E234" t="s">
        <v>176</v>
      </c>
      <c r="F234" s="56">
        <v>8.2998029921544454</v>
      </c>
      <c r="G234" s="56">
        <v>0</v>
      </c>
      <c r="H234"/>
      <c r="I234"/>
      <c r="J234" s="26">
        <f t="shared" si="36"/>
        <v>0</v>
      </c>
      <c r="K234" s="26">
        <f t="shared" si="42"/>
        <v>0</v>
      </c>
      <c r="L234" s="27">
        <f t="shared" si="38"/>
        <v>100</v>
      </c>
      <c r="M234">
        <f t="shared" si="39"/>
        <v>2</v>
      </c>
      <c r="N234">
        <f>ROUND((F234)/(VLOOKUP(C234,GDP!A$10:J$42,6,FALSE)*43)*1000,4)</f>
        <v>3.5999999999999997E-2</v>
      </c>
      <c r="O234">
        <f>ROUND((H234)/(VLOOKUP(C234,GDP!A$10:K$42,11,FALSE)*43)*1000,4)</f>
        <v>0</v>
      </c>
      <c r="P234">
        <f t="shared" si="40"/>
        <v>3.5999999999999997E-2</v>
      </c>
      <c r="Q234" s="48">
        <f t="shared" si="43"/>
        <v>-1.4436974992327127</v>
      </c>
      <c r="R234">
        <f>VLOOKUP(B234,Risk!A$1:D$156,4,FALSE)</f>
        <v>1.6</v>
      </c>
      <c r="S234">
        <f>VLOOKUP(B234,'Insurance penetration'!B$158:N$313,13,FALSE)</f>
        <v>1</v>
      </c>
      <c r="T234">
        <f t="shared" si="41"/>
        <v>1</v>
      </c>
      <c r="U234" t="s">
        <v>226</v>
      </c>
      <c r="V234" t="s">
        <v>265</v>
      </c>
    </row>
    <row r="235" spans="1:22" hidden="1" x14ac:dyDescent="0.25">
      <c r="A235">
        <v>2023</v>
      </c>
      <c r="B235" t="str">
        <f t="shared" si="35"/>
        <v>LithuaniaFlood*</v>
      </c>
      <c r="C235" t="s">
        <v>41</v>
      </c>
      <c r="D235" t="s">
        <v>42</v>
      </c>
      <c r="E235" t="s">
        <v>176</v>
      </c>
      <c r="F235" s="56">
        <v>496.40491000142202</v>
      </c>
      <c r="G235" s="56">
        <v>0</v>
      </c>
      <c r="H235"/>
      <c r="I235"/>
      <c r="J235" s="26">
        <f t="shared" si="36"/>
        <v>0</v>
      </c>
      <c r="K235" s="26">
        <f t="shared" si="42"/>
        <v>0</v>
      </c>
      <c r="L235" s="27">
        <f t="shared" si="38"/>
        <v>100</v>
      </c>
      <c r="M235">
        <f t="shared" si="39"/>
        <v>2.5</v>
      </c>
      <c r="N235">
        <f>ROUND((F235)/(VLOOKUP(C235,GDP!A$10:J$42,6,FALSE)*43)*1000,4)</f>
        <v>0.17280000000000001</v>
      </c>
      <c r="O235">
        <f>ROUND((H235)/(VLOOKUP(C235,GDP!A$10:K$42,11,FALSE)*43)*1000,4)</f>
        <v>0</v>
      </c>
      <c r="P235">
        <f t="shared" si="40"/>
        <v>0.17280000000000001</v>
      </c>
      <c r="Q235" s="48">
        <f t="shared" si="43"/>
        <v>-0.76245626185712545</v>
      </c>
      <c r="R235">
        <f>VLOOKUP(B235,Risk!A$1:D$156,4,FALSE)</f>
        <v>1.8</v>
      </c>
      <c r="S235">
        <f>VLOOKUP(B235,'Insurance penetration'!B$158:N$313,13,FALSE)</f>
        <v>3</v>
      </c>
      <c r="T235">
        <f t="shared" si="41"/>
        <v>1.5</v>
      </c>
      <c r="U235" t="s">
        <v>266</v>
      </c>
      <c r="V235" t="s">
        <v>267</v>
      </c>
    </row>
    <row r="236" spans="1:22" hidden="1" x14ac:dyDescent="0.25">
      <c r="A236">
        <v>2023</v>
      </c>
      <c r="B236" t="str">
        <f t="shared" si="35"/>
        <v>LuxembourgFlood*</v>
      </c>
      <c r="C236" t="s">
        <v>43</v>
      </c>
      <c r="D236" t="s">
        <v>44</v>
      </c>
      <c r="E236" t="s">
        <v>176</v>
      </c>
      <c r="F236" s="56">
        <v>263.59728557654466</v>
      </c>
      <c r="G236" s="56">
        <v>129.30452172851318</v>
      </c>
      <c r="H236">
        <v>17.966477474281664</v>
      </c>
      <c r="I236">
        <v>0</v>
      </c>
      <c r="J236" s="26">
        <f t="shared" si="36"/>
        <v>49</v>
      </c>
      <c r="K236" s="26">
        <f t="shared" si="42"/>
        <v>0</v>
      </c>
      <c r="L236" s="27">
        <f t="shared" si="38"/>
        <v>51</v>
      </c>
      <c r="M236">
        <f t="shared" si="39"/>
        <v>1.5</v>
      </c>
      <c r="N236">
        <f>ROUND((F236)/(VLOOKUP(C236,GDP!A$10:J$42,6,FALSE)*43)*1000,4)</f>
        <v>7.9100000000000004E-2</v>
      </c>
      <c r="O236">
        <f>ROUND((H236)/(VLOOKUP(C236,GDP!A$10:K$42,11,FALSE)*43)*1000,4)</f>
        <v>5.0000000000000001E-3</v>
      </c>
      <c r="P236">
        <f t="shared" si="40"/>
        <v>4.2099999999999999E-2</v>
      </c>
      <c r="Q236" s="48">
        <f t="shared" si="43"/>
        <v>-1.3757179041643317</v>
      </c>
      <c r="R236">
        <f>VLOOKUP(B236,Risk!A$1:D$156,4,FALSE)</f>
        <v>2.2000000000000002</v>
      </c>
      <c r="S236">
        <f>VLOOKUP(B236,'Insurance penetration'!B$158:N$313,13,FALSE)</f>
        <v>1</v>
      </c>
      <c r="T236">
        <f t="shared" si="41"/>
        <v>1</v>
      </c>
      <c r="U236" t="s">
        <v>269</v>
      </c>
      <c r="V236" t="s">
        <v>268</v>
      </c>
    </row>
    <row r="237" spans="1:22" hidden="1" x14ac:dyDescent="0.25">
      <c r="A237">
        <v>2023</v>
      </c>
      <c r="B237" t="str">
        <f t="shared" si="35"/>
        <v>MaltaFlood*</v>
      </c>
      <c r="C237" t="s">
        <v>45</v>
      </c>
      <c r="D237" t="s">
        <v>46</v>
      </c>
      <c r="E237" t="s">
        <v>176</v>
      </c>
      <c r="F237" s="56">
        <v>22.376567021511512</v>
      </c>
      <c r="G237" s="56">
        <v>0</v>
      </c>
      <c r="H237"/>
      <c r="I237"/>
      <c r="J237" s="26">
        <f t="shared" si="36"/>
        <v>0</v>
      </c>
      <c r="K237" s="26">
        <f t="shared" si="42"/>
        <v>0</v>
      </c>
      <c r="L237" s="27">
        <f t="shared" si="38"/>
        <v>100</v>
      </c>
      <c r="M237">
        <f t="shared" si="39"/>
        <v>1.5</v>
      </c>
      <c r="N237">
        <f>ROUND((F237)/(VLOOKUP(C237,GDP!A$10:J$42,6,FALSE)*43)*1000,4)</f>
        <v>3.0200000000000001E-2</v>
      </c>
      <c r="O237">
        <f>ROUND((H237)/(VLOOKUP(C237,GDP!A$10:K$42,11,FALSE)*43)*1000,4)</f>
        <v>0</v>
      </c>
      <c r="P237">
        <f t="shared" si="40"/>
        <v>3.0200000000000001E-2</v>
      </c>
      <c r="Q237" s="48">
        <f t="shared" si="43"/>
        <v>-1.5199930570428493</v>
      </c>
      <c r="R237">
        <f>VLOOKUP(B237,Risk!A$1:D$156,4,FALSE)</f>
        <v>1.3</v>
      </c>
      <c r="S237">
        <f>VLOOKUP(B237,'Insurance penetration'!B$158:N$313,13,FALSE)</f>
        <v>3</v>
      </c>
      <c r="T237">
        <f t="shared" si="41"/>
        <v>1</v>
      </c>
      <c r="U237" t="s">
        <v>212</v>
      </c>
      <c r="V237" t="s">
        <v>270</v>
      </c>
    </row>
    <row r="238" spans="1:22" hidden="1" x14ac:dyDescent="0.25">
      <c r="A238">
        <v>2023</v>
      </c>
      <c r="B238" t="str">
        <f t="shared" si="35"/>
        <v>NetherlandsFlood*</v>
      </c>
      <c r="C238" t="s">
        <v>47</v>
      </c>
      <c r="D238" t="s">
        <v>48</v>
      </c>
      <c r="E238" t="s">
        <v>176</v>
      </c>
      <c r="F238" s="56">
        <v>1820.3328487962754</v>
      </c>
      <c r="G238" s="56">
        <v>18.536509411380408</v>
      </c>
      <c r="H238">
        <v>990.12415750266052</v>
      </c>
      <c r="I238">
        <v>18.536715147215329</v>
      </c>
      <c r="J238" s="26">
        <f t="shared" si="36"/>
        <v>1</v>
      </c>
      <c r="K238" s="26">
        <f t="shared" si="42"/>
        <v>2</v>
      </c>
      <c r="L238" s="27">
        <f t="shared" si="38"/>
        <v>98.5</v>
      </c>
      <c r="M238">
        <f t="shared" si="39"/>
        <v>2</v>
      </c>
      <c r="N238">
        <f>ROUND((F238)/(VLOOKUP(C238,GDP!A$10:J$42,6,FALSE)*43)*1000,4)</f>
        <v>4.4200000000000003E-2</v>
      </c>
      <c r="O238">
        <f>ROUND((H238)/(VLOOKUP(C238,GDP!A$10:K$42,11,FALSE)*43)*1000,4)</f>
        <v>2.24E-2</v>
      </c>
      <c r="P238">
        <f t="shared" si="40"/>
        <v>3.3300000000000003E-2</v>
      </c>
      <c r="Q238" s="48">
        <f t="shared" si="43"/>
        <v>-1.47755576649368</v>
      </c>
      <c r="R238">
        <f>VLOOKUP(B238,Risk!A$1:D$156,4,FALSE)</f>
        <v>2.7</v>
      </c>
      <c r="S238">
        <f>VLOOKUP(B238,'Insurance penetration'!B$158:N$313,13,FALSE)</f>
        <v>3</v>
      </c>
      <c r="T238">
        <f t="shared" si="41"/>
        <v>2.5</v>
      </c>
      <c r="U238" t="s">
        <v>199</v>
      </c>
      <c r="V238" t="s">
        <v>340</v>
      </c>
    </row>
    <row r="239" spans="1:22" hidden="1" x14ac:dyDescent="0.25">
      <c r="A239">
        <v>2023</v>
      </c>
      <c r="B239" t="str">
        <f t="shared" si="35"/>
        <v>NorwayFlood*</v>
      </c>
      <c r="C239" t="s">
        <v>49</v>
      </c>
      <c r="D239" t="s">
        <v>50</v>
      </c>
      <c r="E239" t="s">
        <v>176</v>
      </c>
      <c r="F239" s="56">
        <v>1390.0861736852112</v>
      </c>
      <c r="G239" s="56">
        <v>855.56404878326464</v>
      </c>
      <c r="H239">
        <v>510.9568996097907</v>
      </c>
      <c r="I239">
        <v>215.62433487052147</v>
      </c>
      <c r="J239" s="26">
        <f t="shared" si="36"/>
        <v>62</v>
      </c>
      <c r="K239" s="26">
        <f t="shared" si="42"/>
        <v>42</v>
      </c>
      <c r="L239" s="27">
        <f t="shared" si="38"/>
        <v>48</v>
      </c>
      <c r="M239">
        <f t="shared" si="39"/>
        <v>1</v>
      </c>
      <c r="N239">
        <f>ROUND((F239)/(VLOOKUP(C239,GDP!A$10:J$42,6,FALSE)*43)*1000,4)</f>
        <v>5.8599999999999999E-2</v>
      </c>
      <c r="O239">
        <f>ROUND((H239)/(VLOOKUP(C239,GDP!A$10:K$42,11,FALSE)*43)*1000,4)</f>
        <v>2.01E-2</v>
      </c>
      <c r="P239">
        <f t="shared" si="40"/>
        <v>3.9399999999999998E-2</v>
      </c>
      <c r="Q239" s="48">
        <f t="shared" si="43"/>
        <v>-1.4045037781744258</v>
      </c>
      <c r="R239">
        <f>VLOOKUP(B239,Risk!A$1:D$156,4,FALSE)</f>
        <v>1.3</v>
      </c>
      <c r="S239">
        <f>VLOOKUP(B239,'Insurance penetration'!B$158:N$313,13,FALSE)</f>
        <v>1</v>
      </c>
      <c r="T239">
        <f t="shared" si="41"/>
        <v>1</v>
      </c>
      <c r="U239" t="s">
        <v>223</v>
      </c>
      <c r="V239" t="s">
        <v>222</v>
      </c>
    </row>
    <row r="240" spans="1:22" hidden="1" x14ac:dyDescent="0.25">
      <c r="A240">
        <v>2023</v>
      </c>
      <c r="B240" t="str">
        <f t="shared" si="35"/>
        <v>PolandFlood*</v>
      </c>
      <c r="C240" t="s">
        <v>51</v>
      </c>
      <c r="D240" t="s">
        <v>52</v>
      </c>
      <c r="E240" t="s">
        <v>176</v>
      </c>
      <c r="F240" s="56">
        <v>13563.3646580321</v>
      </c>
      <c r="G240" s="56">
        <v>1180.5187875609454</v>
      </c>
      <c r="H240">
        <v>11756.681447321746</v>
      </c>
      <c r="I240">
        <v>771.57325292656969</v>
      </c>
      <c r="J240" s="26">
        <f t="shared" si="36"/>
        <v>9</v>
      </c>
      <c r="K240" s="26">
        <f t="shared" si="42"/>
        <v>7</v>
      </c>
      <c r="L240" s="27">
        <f t="shared" si="38"/>
        <v>92</v>
      </c>
      <c r="M240">
        <f t="shared" si="39"/>
        <v>3</v>
      </c>
      <c r="N240">
        <f>ROUND((F240)/(VLOOKUP(C240,GDP!A$10:J$42,6,FALSE)*43)*1000,4)</f>
        <v>0.48020000000000002</v>
      </c>
      <c r="O240">
        <f>ROUND((H240)/(VLOOKUP(C240,GDP!A$10:K$42,11,FALSE)*43)*1000,4)</f>
        <v>0.38800000000000001</v>
      </c>
      <c r="P240">
        <f t="shared" si="40"/>
        <v>0.43409999999999999</v>
      </c>
      <c r="Q240" s="48">
        <f t="shared" si="43"/>
        <v>-0.36241021416130009</v>
      </c>
      <c r="R240">
        <f>VLOOKUP(B240,Risk!A$1:D$156,4,FALSE)</f>
        <v>3.2</v>
      </c>
      <c r="S240">
        <f>VLOOKUP(B240,'Insurance penetration'!B$158:N$313,13,FALSE)</f>
        <v>2</v>
      </c>
      <c r="T240">
        <f t="shared" si="41"/>
        <v>2.5</v>
      </c>
      <c r="U240" t="s">
        <v>301</v>
      </c>
      <c r="V240" t="s">
        <v>290</v>
      </c>
    </row>
    <row r="241" spans="1:22" hidden="1" x14ac:dyDescent="0.25">
      <c r="A241">
        <v>2023</v>
      </c>
      <c r="B241" t="str">
        <f t="shared" si="35"/>
        <v>PortugalFlood*</v>
      </c>
      <c r="C241" t="s">
        <v>53</v>
      </c>
      <c r="D241" t="s">
        <v>54</v>
      </c>
      <c r="E241" t="s">
        <v>176</v>
      </c>
      <c r="F241" s="56">
        <v>1963.5337509324256</v>
      </c>
      <c r="G241" s="56">
        <v>44.546310931090225</v>
      </c>
      <c r="H241" s="22">
        <v>1876</v>
      </c>
      <c r="I241" s="22">
        <v>83</v>
      </c>
      <c r="J241" s="26">
        <f t="shared" si="36"/>
        <v>2</v>
      </c>
      <c r="K241" s="26">
        <f>ROUND(IFERROR(100*((#REF!/#REF!)),0),0)</f>
        <v>0</v>
      </c>
      <c r="L241" s="27">
        <f t="shared" si="38"/>
        <v>98</v>
      </c>
      <c r="M241">
        <f t="shared" si="39"/>
        <v>2.5</v>
      </c>
      <c r="N241">
        <f>ROUND((F241)/(VLOOKUP(C241,GDP!A$10:J$42,6,FALSE)*43)*1000,4)</f>
        <v>0.19089999999999999</v>
      </c>
      <c r="O241">
        <f>ROUND((H241)/(VLOOKUP(C241,GDP!A$10:K$42,11,FALSE)*43)*1000,4)</f>
        <v>0.17</v>
      </c>
      <c r="P241">
        <f t="shared" si="40"/>
        <v>0.18049999999999999</v>
      </c>
      <c r="Q241" s="48">
        <f t="shared" si="43"/>
        <v>-0.74352279375832331</v>
      </c>
      <c r="R241">
        <f>VLOOKUP(B241,Risk!A$1:D$156,4,FALSE)</f>
        <v>1.3</v>
      </c>
      <c r="S241">
        <f>VLOOKUP(B241,'Insurance penetration'!B$158:N$313,13,FALSE)</f>
        <v>3</v>
      </c>
      <c r="T241">
        <f t="shared" si="41"/>
        <v>1</v>
      </c>
      <c r="U241" t="s">
        <v>206</v>
      </c>
      <c r="V241" t="s">
        <v>273</v>
      </c>
    </row>
    <row r="242" spans="1:22" hidden="1" x14ac:dyDescent="0.25">
      <c r="A242">
        <v>2023</v>
      </c>
      <c r="B242" t="str">
        <f t="shared" si="35"/>
        <v>RomaniaFlood*</v>
      </c>
      <c r="C242" t="s">
        <v>55</v>
      </c>
      <c r="D242" t="s">
        <v>56</v>
      </c>
      <c r="E242" t="s">
        <v>176</v>
      </c>
      <c r="F242" s="56">
        <v>7531.9069705448765</v>
      </c>
      <c r="G242" s="56">
        <v>185.27751431581132</v>
      </c>
      <c r="H242">
        <v>4131.5688187300457</v>
      </c>
      <c r="I242">
        <v>0</v>
      </c>
      <c r="J242" s="26">
        <f t="shared" si="36"/>
        <v>2</v>
      </c>
      <c r="K242" s="26">
        <f t="shared" ref="K242:K273" si="44">ROUND(IFERROR(100*((I242/H242)),0),0)</f>
        <v>0</v>
      </c>
      <c r="L242" s="27">
        <f t="shared" si="38"/>
        <v>98</v>
      </c>
      <c r="M242">
        <f t="shared" si="39"/>
        <v>3</v>
      </c>
      <c r="N242">
        <f>ROUND((F242)/(VLOOKUP(C242,GDP!A$10:J$42,6,FALSE)*43)*1000,4)</f>
        <v>0.61270000000000002</v>
      </c>
      <c r="O242">
        <f>ROUND((H242)/(VLOOKUP(C242,GDP!A$10:K$42,11,FALSE)*43)*1000,4)</f>
        <v>0.31330000000000002</v>
      </c>
      <c r="P242">
        <f t="shared" si="40"/>
        <v>0.46300000000000002</v>
      </c>
      <c r="Q242" s="48">
        <f t="shared" si="43"/>
        <v>-0.33441900898204685</v>
      </c>
      <c r="R242">
        <f>VLOOKUP(B242,Risk!A$1:D$156,4,FALSE)</f>
        <v>2.8</v>
      </c>
      <c r="S242">
        <f>VLOOKUP(B242,'Insurance penetration'!B$158:N$313,13,FALSE)</f>
        <v>3</v>
      </c>
      <c r="T242">
        <f t="shared" si="41"/>
        <v>2.5</v>
      </c>
      <c r="U242" t="s">
        <v>266</v>
      </c>
      <c r="V242" t="s">
        <v>282</v>
      </c>
    </row>
    <row r="243" spans="1:22" hidden="1" x14ac:dyDescent="0.25">
      <c r="A243">
        <v>2023</v>
      </c>
      <c r="B243" t="str">
        <f t="shared" si="35"/>
        <v>SlovakiaFlood*</v>
      </c>
      <c r="C243" t="s">
        <v>57</v>
      </c>
      <c r="D243" t="s">
        <v>58</v>
      </c>
      <c r="E243" t="s">
        <v>176</v>
      </c>
      <c r="F243" s="56">
        <v>603</v>
      </c>
      <c r="G243" s="56">
        <v>51</v>
      </c>
      <c r="H243"/>
      <c r="I243"/>
      <c r="J243" s="26">
        <f t="shared" si="36"/>
        <v>8</v>
      </c>
      <c r="K243" s="26">
        <f t="shared" si="44"/>
        <v>0</v>
      </c>
      <c r="L243" s="27">
        <f t="shared" si="38"/>
        <v>92</v>
      </c>
      <c r="M243">
        <f t="shared" si="39"/>
        <v>2.5</v>
      </c>
      <c r="N243">
        <f>ROUND((F243)/(VLOOKUP(C243,GDP!A$10:J$42,6,FALSE)*43)*1000,4)</f>
        <v>0.12790000000000001</v>
      </c>
      <c r="O243">
        <f>ROUND((H243)/(VLOOKUP(C243,GDP!A$10:K$42,11,FALSE)*43)*1000,4)</f>
        <v>0</v>
      </c>
      <c r="P243">
        <f t="shared" si="40"/>
        <v>0.12790000000000001</v>
      </c>
      <c r="Q243" s="48">
        <f t="shared" si="43"/>
        <v>-0.89312945552134604</v>
      </c>
      <c r="R243">
        <f>VLOOKUP(B243,Risk!A$1:D$156,4,FALSE)</f>
        <v>2.7</v>
      </c>
      <c r="S243">
        <f>VLOOKUP(B243,'Insurance penetration'!B$158:N$313,13,FALSE)</f>
        <v>3</v>
      </c>
      <c r="T243">
        <f t="shared" si="41"/>
        <v>2.5</v>
      </c>
      <c r="U243" t="s">
        <v>313</v>
      </c>
      <c r="V243" t="s">
        <v>291</v>
      </c>
    </row>
    <row r="244" spans="1:22" hidden="1" x14ac:dyDescent="0.25">
      <c r="A244">
        <v>2023</v>
      </c>
      <c r="B244" t="str">
        <f t="shared" si="35"/>
        <v>SloveniaFlood*</v>
      </c>
      <c r="C244" t="s">
        <v>59</v>
      </c>
      <c r="D244" t="s">
        <v>60</v>
      </c>
      <c r="E244" t="s">
        <v>176</v>
      </c>
      <c r="F244" s="56">
        <v>4172</v>
      </c>
      <c r="G244" s="56">
        <v>159</v>
      </c>
      <c r="H244"/>
      <c r="I244"/>
      <c r="J244" s="26">
        <f t="shared" si="36"/>
        <v>4</v>
      </c>
      <c r="K244" s="26">
        <f t="shared" si="44"/>
        <v>0</v>
      </c>
      <c r="L244" s="27">
        <f t="shared" si="38"/>
        <v>96</v>
      </c>
      <c r="M244">
        <f t="shared" si="39"/>
        <v>3.5</v>
      </c>
      <c r="N244">
        <f>ROUND((F244)/(VLOOKUP(C244,GDP!A$10:J$42,6,FALSE)*43)*1000,4)</f>
        <v>1.7010000000000001</v>
      </c>
      <c r="O244">
        <f>ROUND((H244)/(VLOOKUP(C244,GDP!A$10:K$42,11,FALSE)*43)*1000,4)</f>
        <v>0</v>
      </c>
      <c r="P244">
        <f t="shared" si="40"/>
        <v>1.7010000000000001</v>
      </c>
      <c r="Q244" s="48">
        <f t="shared" si="43"/>
        <v>0.23070431361256905</v>
      </c>
      <c r="R244">
        <f>VLOOKUP(B244,Risk!A$1:D$156,4,FALSE)</f>
        <v>2.5</v>
      </c>
      <c r="S244">
        <f>VLOOKUP(B244,'Insurance penetration'!B$158:N$313,13,FALSE)</f>
        <v>4</v>
      </c>
      <c r="T244">
        <f t="shared" si="41"/>
        <v>3</v>
      </c>
      <c r="U244" t="s">
        <v>189</v>
      </c>
      <c r="V244" t="s">
        <v>281</v>
      </c>
    </row>
    <row r="245" spans="1:22" hidden="1" x14ac:dyDescent="0.25">
      <c r="A245">
        <v>2023</v>
      </c>
      <c r="B245" t="str">
        <f t="shared" si="35"/>
        <v>SpainFlood*</v>
      </c>
      <c r="C245" t="s">
        <v>61</v>
      </c>
      <c r="D245" t="s">
        <v>62</v>
      </c>
      <c r="E245" t="s">
        <v>176</v>
      </c>
      <c r="F245" s="56">
        <v>30660</v>
      </c>
      <c r="G245" s="22">
        <v>5823</v>
      </c>
      <c r="H245">
        <v>21482.226853494158</v>
      </c>
      <c r="I245">
        <v>1149.0076268180205</v>
      </c>
      <c r="J245" s="26">
        <f t="shared" si="36"/>
        <v>19</v>
      </c>
      <c r="K245" s="26">
        <f t="shared" si="44"/>
        <v>5</v>
      </c>
      <c r="L245" s="27">
        <f t="shared" si="38"/>
        <v>88</v>
      </c>
      <c r="M245">
        <f t="shared" si="39"/>
        <v>3</v>
      </c>
      <c r="N245">
        <f>ROUND((F245)/(VLOOKUP(C245,GDP!A$10:J$42,6,FALSE)*43)*1000,4)</f>
        <v>0.52959999999999996</v>
      </c>
      <c r="O245">
        <f>ROUND((H245)/(VLOOKUP(C245,GDP!A$10:K$42,11,FALSE)*43)*1000,4)</f>
        <v>0.34589999999999999</v>
      </c>
      <c r="P245">
        <f t="shared" si="40"/>
        <v>0.43780000000000002</v>
      </c>
      <c r="Q245" s="48">
        <f t="shared" si="43"/>
        <v>-0.35872424276808706</v>
      </c>
      <c r="R245">
        <f>VLOOKUP(B245,Risk!A$1:D$156,4,FALSE)</f>
        <v>1.5</v>
      </c>
      <c r="S245">
        <f>VLOOKUP(B245,'Insurance penetration'!B$158:N$313,13,FALSE)</f>
        <v>1</v>
      </c>
      <c r="T245">
        <f t="shared" si="41"/>
        <v>1</v>
      </c>
      <c r="U245" t="s">
        <v>294</v>
      </c>
      <c r="V245" t="s">
        <v>275</v>
      </c>
    </row>
    <row r="246" spans="1:22" hidden="1" x14ac:dyDescent="0.25">
      <c r="A246">
        <v>2023</v>
      </c>
      <c r="B246" t="str">
        <f t="shared" si="35"/>
        <v>SwedenFlood*</v>
      </c>
      <c r="C246" t="s">
        <v>63</v>
      </c>
      <c r="D246" t="s">
        <v>64</v>
      </c>
      <c r="E246" t="s">
        <v>176</v>
      </c>
      <c r="F246" s="56">
        <v>238</v>
      </c>
      <c r="G246" s="56">
        <v>142</v>
      </c>
      <c r="H246"/>
      <c r="I246"/>
      <c r="J246" s="26">
        <f t="shared" si="36"/>
        <v>60</v>
      </c>
      <c r="K246" s="26">
        <f t="shared" si="44"/>
        <v>0</v>
      </c>
      <c r="L246" s="27">
        <f t="shared" si="38"/>
        <v>40</v>
      </c>
      <c r="M246">
        <f t="shared" si="39"/>
        <v>1</v>
      </c>
      <c r="N246">
        <f>ROUND((F246)/(VLOOKUP(C246,GDP!A$10:J$42,6,FALSE)*43)*1000,4)</f>
        <v>9.7999999999999997E-3</v>
      </c>
      <c r="O246">
        <f>ROUND((H246)/(VLOOKUP(C246,GDP!A$10:K$42,11,FALSE)*43)*1000,4)</f>
        <v>0</v>
      </c>
      <c r="P246">
        <f t="shared" si="40"/>
        <v>9.7999999999999997E-3</v>
      </c>
      <c r="Q246" s="48">
        <f t="shared" si="43"/>
        <v>-2.0087739243075053</v>
      </c>
      <c r="R246">
        <f>VLOOKUP(B246,Risk!A$1:D$156,4,FALSE)</f>
        <v>1.8</v>
      </c>
      <c r="S246">
        <f>VLOOKUP(B246,'Insurance penetration'!B$158:N$313,13,FALSE)</f>
        <v>1</v>
      </c>
      <c r="T246">
        <f t="shared" si="41"/>
        <v>1</v>
      </c>
      <c r="U246" t="s">
        <v>278</v>
      </c>
      <c r="V246" t="s">
        <v>277</v>
      </c>
    </row>
    <row r="247" spans="1:22" hidden="1" x14ac:dyDescent="0.25">
      <c r="A247">
        <v>2023</v>
      </c>
      <c r="B247" t="str">
        <f t="shared" si="35"/>
        <v>AustriaWildfire</v>
      </c>
      <c r="C247" t="s">
        <v>4</v>
      </c>
      <c r="D247" t="s">
        <v>5</v>
      </c>
      <c r="E247" t="s">
        <v>66</v>
      </c>
      <c r="H247"/>
      <c r="I247"/>
      <c r="J247" s="26">
        <f t="shared" si="36"/>
        <v>0</v>
      </c>
      <c r="K247" s="26">
        <f t="shared" si="44"/>
        <v>0</v>
      </c>
      <c r="L247" s="27">
        <f t="shared" si="38"/>
        <v>100</v>
      </c>
      <c r="M247">
        <f t="shared" si="39"/>
        <v>-9</v>
      </c>
      <c r="N247">
        <f>ROUND((F247)/(VLOOKUP(C247,GDP!A$10:J$42,6,FALSE)*43)*1000,4)</f>
        <v>0</v>
      </c>
      <c r="O247">
        <f>ROUND((H247)/(VLOOKUP(C247,GDP!A$10:K$42,11,FALSE)*43)*1000,4)</f>
        <v>0</v>
      </c>
      <c r="P247">
        <f t="shared" si="40"/>
        <v>0</v>
      </c>
      <c r="Q247" s="48">
        <v>-9</v>
      </c>
      <c r="R247">
        <f>VLOOKUP(B247,Risk!A$1:D$156,4,FALSE)</f>
        <v>2</v>
      </c>
      <c r="S247">
        <f>VLOOKUP(B247,'Insurance penetration'!B$158:N$313,13,FALSE)</f>
        <v>4</v>
      </c>
      <c r="T247">
        <f t="shared" si="41"/>
        <v>2.5</v>
      </c>
      <c r="U247" t="s">
        <v>237</v>
      </c>
      <c r="V247" t="s">
        <v>241</v>
      </c>
    </row>
    <row r="248" spans="1:22" hidden="1" x14ac:dyDescent="0.25">
      <c r="A248">
        <v>2023</v>
      </c>
      <c r="B248" t="str">
        <f t="shared" si="35"/>
        <v>BelgiumWildfire</v>
      </c>
      <c r="C248" t="s">
        <v>7</v>
      </c>
      <c r="D248" t="s">
        <v>8</v>
      </c>
      <c r="E248" t="s">
        <v>66</v>
      </c>
      <c r="H248"/>
      <c r="I248"/>
      <c r="J248" s="26">
        <f t="shared" si="36"/>
        <v>0</v>
      </c>
      <c r="K248" s="26">
        <f t="shared" si="44"/>
        <v>0</v>
      </c>
      <c r="L248" s="27">
        <f t="shared" si="38"/>
        <v>100</v>
      </c>
      <c r="M248">
        <f t="shared" si="39"/>
        <v>-9</v>
      </c>
      <c r="N248">
        <f>ROUND((F248)/(VLOOKUP(C248,GDP!A$10:J$42,6,FALSE)*43)*1000,4)</f>
        <v>0</v>
      </c>
      <c r="O248">
        <f>ROUND((H248)/(VLOOKUP(C248,GDP!A$10:K$42,11,FALSE)*43)*1000,4)</f>
        <v>0</v>
      </c>
      <c r="P248">
        <f t="shared" si="40"/>
        <v>0</v>
      </c>
      <c r="Q248" s="48">
        <v>-9</v>
      </c>
      <c r="R248">
        <f>VLOOKUP(B248,Risk!A$1:D$156,4,FALSE)</f>
        <v>1</v>
      </c>
      <c r="S248">
        <f>VLOOKUP(B248,'Insurance penetration'!B$158:N$313,13,FALSE)</f>
        <v>1</v>
      </c>
      <c r="T248">
        <f t="shared" si="41"/>
        <v>1</v>
      </c>
      <c r="U248" t="s">
        <v>243</v>
      </c>
      <c r="V248" t="s">
        <v>227</v>
      </c>
    </row>
    <row r="249" spans="1:22" hidden="1" x14ac:dyDescent="0.25">
      <c r="A249">
        <v>2023</v>
      </c>
      <c r="B249" t="str">
        <f t="shared" si="35"/>
        <v>BulgariaWildfire</v>
      </c>
      <c r="C249" t="s">
        <v>9</v>
      </c>
      <c r="D249" t="s">
        <v>10</v>
      </c>
      <c r="E249" t="s">
        <v>66</v>
      </c>
      <c r="F249" s="56">
        <v>29.598270412614422</v>
      </c>
      <c r="G249" s="56">
        <v>0</v>
      </c>
      <c r="H249">
        <v>29.598261794962752</v>
      </c>
      <c r="I249">
        <v>0</v>
      </c>
      <c r="J249" s="26">
        <f t="shared" si="36"/>
        <v>0</v>
      </c>
      <c r="K249" s="26">
        <f t="shared" si="44"/>
        <v>0</v>
      </c>
      <c r="L249" s="27">
        <f t="shared" si="38"/>
        <v>100</v>
      </c>
      <c r="M249">
        <f t="shared" si="39"/>
        <v>1</v>
      </c>
      <c r="N249">
        <f>ROUND((F249)/(VLOOKUP(C249,GDP!A$10:J$42,6,FALSE)*43)*1000,4)</f>
        <v>8.0999999999999996E-3</v>
      </c>
      <c r="O249">
        <f>ROUND((H249)/(VLOOKUP(C249,GDP!A$10:K$42,11,FALSE)*43)*1000,4)</f>
        <v>7.6E-3</v>
      </c>
      <c r="P249">
        <f t="shared" si="40"/>
        <v>7.9000000000000008E-3</v>
      </c>
      <c r="Q249" s="48">
        <f t="shared" si="43"/>
        <v>-2.1023729087095586</v>
      </c>
      <c r="R249">
        <f>VLOOKUP(B249,Risk!A$1:D$156,4,FALSE)</f>
        <v>1.3</v>
      </c>
      <c r="S249">
        <f>VLOOKUP(B249,'Insurance penetration'!B$158:N$313,13,FALSE)</f>
        <v>4</v>
      </c>
      <c r="T249">
        <f t="shared" si="41"/>
        <v>1.5</v>
      </c>
      <c r="U249" t="s">
        <v>244</v>
      </c>
      <c r="V249" t="s">
        <v>238</v>
      </c>
    </row>
    <row r="250" spans="1:22" hidden="1" x14ac:dyDescent="0.25">
      <c r="A250">
        <v>2023</v>
      </c>
      <c r="B250" t="str">
        <f t="shared" si="35"/>
        <v>CroatiaWildfire</v>
      </c>
      <c r="C250" t="s">
        <v>11</v>
      </c>
      <c r="D250" t="s">
        <v>12</v>
      </c>
      <c r="E250" t="s">
        <v>66</v>
      </c>
      <c r="F250" s="56">
        <v>54.969613554949703</v>
      </c>
      <c r="G250" s="56">
        <v>0</v>
      </c>
      <c r="H250">
        <v>54.969847463639589</v>
      </c>
      <c r="I250">
        <v>0</v>
      </c>
      <c r="J250" s="26">
        <f t="shared" si="36"/>
        <v>0</v>
      </c>
      <c r="K250" s="26">
        <f t="shared" si="44"/>
        <v>0</v>
      </c>
      <c r="L250" s="27">
        <f t="shared" si="38"/>
        <v>100</v>
      </c>
      <c r="M250">
        <f t="shared" si="39"/>
        <v>1.5</v>
      </c>
      <c r="N250">
        <f>ROUND((F250)/(VLOOKUP(C250,GDP!A$10:J$42,6,FALSE)*43)*1000,4)</f>
        <v>1.9099999999999999E-2</v>
      </c>
      <c r="O250">
        <f>ROUND((H250)/(VLOOKUP(C250,GDP!A$10:K$42,11,FALSE)*43)*1000,4)</f>
        <v>1.78E-2</v>
      </c>
      <c r="P250">
        <f t="shared" si="40"/>
        <v>1.8499999999999999E-2</v>
      </c>
      <c r="Q250" s="48">
        <f t="shared" si="43"/>
        <v>-1.7328282715969863</v>
      </c>
      <c r="R250">
        <f>VLOOKUP(B250,Risk!A$1:D$156,4,FALSE)</f>
        <v>2</v>
      </c>
      <c r="S250">
        <f>VLOOKUP(B250,'Insurance penetration'!B$158:N$313,13,FALSE)</f>
        <v>4</v>
      </c>
      <c r="T250">
        <f t="shared" si="41"/>
        <v>2.5</v>
      </c>
      <c r="U250" t="s">
        <v>245</v>
      </c>
      <c r="V250" t="s">
        <v>289</v>
      </c>
    </row>
    <row r="251" spans="1:22" hidden="1" x14ac:dyDescent="0.25">
      <c r="A251">
        <v>2023</v>
      </c>
      <c r="B251" t="str">
        <f t="shared" si="35"/>
        <v>CyprusWildfire</v>
      </c>
      <c r="C251" t="s">
        <v>13</v>
      </c>
      <c r="D251" t="s">
        <v>14</v>
      </c>
      <c r="E251" t="s">
        <v>66</v>
      </c>
      <c r="F251" s="56">
        <v>5.7717707254520034</v>
      </c>
      <c r="G251" s="56">
        <v>0</v>
      </c>
      <c r="H251"/>
      <c r="I251"/>
      <c r="J251" s="26">
        <f t="shared" si="36"/>
        <v>0</v>
      </c>
      <c r="K251" s="26">
        <f t="shared" si="44"/>
        <v>0</v>
      </c>
      <c r="L251" s="27">
        <f t="shared" si="38"/>
        <v>100</v>
      </c>
      <c r="M251">
        <f t="shared" si="39"/>
        <v>1</v>
      </c>
      <c r="N251">
        <f>ROUND((F251)/(VLOOKUP(C251,GDP!A$10:J$42,6,FALSE)*43)*1000,4)</f>
        <v>5.0000000000000001E-3</v>
      </c>
      <c r="O251">
        <f>ROUND((H251)/(VLOOKUP(C251,GDP!A$10:K$42,11,FALSE)*43)*1000,4)</f>
        <v>0</v>
      </c>
      <c r="P251">
        <f t="shared" si="40"/>
        <v>5.0000000000000001E-3</v>
      </c>
      <c r="Q251" s="48">
        <f t="shared" si="43"/>
        <v>-2.3010299956639813</v>
      </c>
      <c r="R251">
        <f>VLOOKUP(B251,Risk!A$1:D$156,4,FALSE)</f>
        <v>2.7</v>
      </c>
      <c r="S251">
        <f>VLOOKUP(B251,'Insurance penetration'!B$158:N$313,13,FALSE)</f>
        <v>3</v>
      </c>
      <c r="T251">
        <f t="shared" si="41"/>
        <v>2.5</v>
      </c>
      <c r="U251" t="s">
        <v>239</v>
      </c>
      <c r="V251" t="s">
        <v>246</v>
      </c>
    </row>
    <row r="252" spans="1:22" hidden="1" x14ac:dyDescent="0.25">
      <c r="A252">
        <v>2023</v>
      </c>
      <c r="B252" t="str">
        <f t="shared" si="35"/>
        <v>Czech RepublicWildfire</v>
      </c>
      <c r="C252" t="s">
        <v>15</v>
      </c>
      <c r="D252" t="s">
        <v>16</v>
      </c>
      <c r="E252" t="s">
        <v>66</v>
      </c>
      <c r="F252" s="56">
        <v>25.718339836821571</v>
      </c>
      <c r="G252" s="56">
        <v>0</v>
      </c>
      <c r="H252"/>
      <c r="I252"/>
      <c r="J252" s="26">
        <f t="shared" si="36"/>
        <v>0</v>
      </c>
      <c r="K252" s="26">
        <f t="shared" si="44"/>
        <v>0</v>
      </c>
      <c r="L252" s="27">
        <f t="shared" si="38"/>
        <v>100</v>
      </c>
      <c r="M252">
        <f t="shared" si="39"/>
        <v>1</v>
      </c>
      <c r="N252">
        <f>ROUND((F252)/(VLOOKUP(C252,GDP!A$10:J$42,6,FALSE)*43)*1000,4)</f>
        <v>2.2000000000000001E-3</v>
      </c>
      <c r="O252">
        <f>ROUND((H252)/(VLOOKUP(C252,GDP!A$10:K$42,11,FALSE)*43)*1000,4)</f>
        <v>0</v>
      </c>
      <c r="P252">
        <f t="shared" si="40"/>
        <v>2.2000000000000001E-3</v>
      </c>
      <c r="Q252" s="48">
        <f t="shared" si="43"/>
        <v>-2.6575773191777938</v>
      </c>
      <c r="R252">
        <f>VLOOKUP(B252,Risk!A$1:D$156,4,FALSE)</f>
        <v>1.7</v>
      </c>
      <c r="S252">
        <f>VLOOKUP(B252,'Insurance penetration'!B$158:N$313,13,FALSE)</f>
        <v>4</v>
      </c>
      <c r="T252">
        <f t="shared" si="41"/>
        <v>2</v>
      </c>
      <c r="U252" t="s">
        <v>248</v>
      </c>
      <c r="V252" t="s">
        <v>247</v>
      </c>
    </row>
    <row r="253" spans="1:22" hidden="1" x14ac:dyDescent="0.25">
      <c r="A253">
        <v>2023</v>
      </c>
      <c r="B253" t="str">
        <f t="shared" si="35"/>
        <v>DenmarkWildfire</v>
      </c>
      <c r="C253" t="s">
        <v>17</v>
      </c>
      <c r="D253" t="s">
        <v>18</v>
      </c>
      <c r="E253" t="s">
        <v>66</v>
      </c>
      <c r="H253"/>
      <c r="I253"/>
      <c r="J253" s="26">
        <f t="shared" si="36"/>
        <v>0</v>
      </c>
      <c r="K253" s="26">
        <f t="shared" si="44"/>
        <v>0</v>
      </c>
      <c r="L253" s="27">
        <f t="shared" si="38"/>
        <v>100</v>
      </c>
      <c r="M253">
        <f t="shared" si="39"/>
        <v>-9</v>
      </c>
      <c r="N253">
        <f>ROUND((F253)/(VLOOKUP(C253,GDP!A$10:J$42,6,FALSE)*43)*1000,4)</f>
        <v>0</v>
      </c>
      <c r="O253">
        <f>ROUND((H253)/(VLOOKUP(C253,GDP!A$10:K$42,11,FALSE)*43)*1000,4)</f>
        <v>0</v>
      </c>
      <c r="P253">
        <f t="shared" si="40"/>
        <v>0</v>
      </c>
      <c r="Q253" s="48">
        <v>-9</v>
      </c>
      <c r="R253">
        <f>VLOOKUP(B253,Risk!A$1:D$156,4,FALSE)</f>
        <v>1.3</v>
      </c>
      <c r="S253">
        <f>VLOOKUP(B253,'Insurance penetration'!B$158:N$313,13,FALSE)</f>
        <v>1</v>
      </c>
      <c r="T253">
        <f t="shared" si="41"/>
        <v>1</v>
      </c>
      <c r="U253" t="s">
        <v>210</v>
      </c>
      <c r="V253" t="s">
        <v>249</v>
      </c>
    </row>
    <row r="254" spans="1:22" hidden="1" x14ac:dyDescent="0.25">
      <c r="A254">
        <v>2023</v>
      </c>
      <c r="B254" t="str">
        <f t="shared" si="35"/>
        <v>EstoniaWildfire</v>
      </c>
      <c r="C254" t="s">
        <v>19</v>
      </c>
      <c r="D254" t="s">
        <v>20</v>
      </c>
      <c r="E254" t="s">
        <v>66</v>
      </c>
      <c r="H254"/>
      <c r="I254"/>
      <c r="J254" s="26">
        <f t="shared" si="36"/>
        <v>0</v>
      </c>
      <c r="K254" s="26">
        <f t="shared" si="44"/>
        <v>0</v>
      </c>
      <c r="L254" s="27">
        <f t="shared" si="38"/>
        <v>100</v>
      </c>
      <c r="M254">
        <f t="shared" si="39"/>
        <v>-9</v>
      </c>
      <c r="N254">
        <f>ROUND((F254)/(VLOOKUP(C254,GDP!A$10:J$42,6,FALSE)*43)*1000,4)</f>
        <v>0</v>
      </c>
      <c r="O254">
        <f>ROUND((H254)/(VLOOKUP(C254,GDP!A$10:K$42,11,FALSE)*43)*1000,4)</f>
        <v>0</v>
      </c>
      <c r="P254">
        <f t="shared" si="40"/>
        <v>0</v>
      </c>
      <c r="Q254" s="48">
        <v>-9</v>
      </c>
      <c r="R254">
        <f>VLOOKUP(B254,Risk!A$1:D$156,4,FALSE)</f>
        <v>1.3</v>
      </c>
      <c r="S254">
        <f>VLOOKUP(B254,'Insurance penetration'!B$158:N$313,13,FALSE)</f>
        <v>3</v>
      </c>
      <c r="T254">
        <f t="shared" si="41"/>
        <v>1</v>
      </c>
      <c r="U254" t="s">
        <v>251</v>
      </c>
      <c r="V254" t="s">
        <v>250</v>
      </c>
    </row>
    <row r="255" spans="1:22" hidden="1" x14ac:dyDescent="0.25">
      <c r="A255">
        <v>2023</v>
      </c>
      <c r="B255" t="str">
        <f t="shared" si="35"/>
        <v>FinlandWildfire</v>
      </c>
      <c r="C255" t="s">
        <v>21</v>
      </c>
      <c r="D255" t="s">
        <v>22</v>
      </c>
      <c r="E255" t="s">
        <v>66</v>
      </c>
      <c r="H255"/>
      <c r="I255"/>
      <c r="J255" s="26">
        <f t="shared" si="36"/>
        <v>0</v>
      </c>
      <c r="K255" s="26">
        <f t="shared" si="44"/>
        <v>0</v>
      </c>
      <c r="L255" s="27">
        <f t="shared" si="38"/>
        <v>100</v>
      </c>
      <c r="M255">
        <f t="shared" si="39"/>
        <v>-9</v>
      </c>
      <c r="N255">
        <f>ROUND((F255)/(VLOOKUP(C255,GDP!A$10:J$42,6,FALSE)*43)*1000,4)</f>
        <v>0</v>
      </c>
      <c r="O255">
        <f>ROUND((H255)/(VLOOKUP(C255,GDP!A$10:K$42,11,FALSE)*43)*1000,4)</f>
        <v>0</v>
      </c>
      <c r="P255">
        <f t="shared" si="40"/>
        <v>0</v>
      </c>
      <c r="Q255" s="48">
        <v>-9</v>
      </c>
      <c r="R255">
        <f>VLOOKUP(B255,Risk!A$1:D$156,4,FALSE)</f>
        <v>1.5</v>
      </c>
      <c r="S255">
        <f>VLOOKUP(B255,'Insurance penetration'!B$158:N$313,13,FALSE)</f>
        <v>1</v>
      </c>
      <c r="T255">
        <f t="shared" si="41"/>
        <v>1</v>
      </c>
      <c r="U255" t="s">
        <v>253</v>
      </c>
      <c r="V255" t="s">
        <v>252</v>
      </c>
    </row>
    <row r="256" spans="1:22" hidden="1" x14ac:dyDescent="0.25">
      <c r="A256">
        <v>2023</v>
      </c>
      <c r="B256" t="str">
        <f t="shared" si="35"/>
        <v>FranceWildfire</v>
      </c>
      <c r="C256" t="s">
        <v>23</v>
      </c>
      <c r="D256" t="s">
        <v>24</v>
      </c>
      <c r="E256" t="s">
        <v>66</v>
      </c>
      <c r="F256" s="56">
        <v>2817.4277206737152</v>
      </c>
      <c r="G256" s="56">
        <v>0</v>
      </c>
      <c r="H256">
        <v>13.290173820503725</v>
      </c>
      <c r="I256">
        <v>0</v>
      </c>
      <c r="J256" s="26">
        <f t="shared" si="36"/>
        <v>0</v>
      </c>
      <c r="K256" s="26">
        <f t="shared" si="44"/>
        <v>0</v>
      </c>
      <c r="L256" s="27">
        <f t="shared" si="38"/>
        <v>100</v>
      </c>
      <c r="M256">
        <f t="shared" si="39"/>
        <v>1.5</v>
      </c>
      <c r="N256">
        <f>ROUND((F256)/(VLOOKUP(C256,GDP!A$10:J$42,6,FALSE)*43)*1000,4)</f>
        <v>2.4799999999999999E-2</v>
      </c>
      <c r="O256">
        <f>ROUND((H256)/(VLOOKUP(C256,GDP!A$10:K$42,11,FALSE)*43)*1000,4)</f>
        <v>1E-4</v>
      </c>
      <c r="P256">
        <f t="shared" si="40"/>
        <v>1.2500000000000001E-2</v>
      </c>
      <c r="Q256" s="48">
        <f t="shared" si="43"/>
        <v>-1.9030899869919435</v>
      </c>
      <c r="R256">
        <f>VLOOKUP(B256,Risk!A$1:D$156,4,FALSE)</f>
        <v>2.2999999999999998</v>
      </c>
      <c r="S256">
        <f>VLOOKUP(B256,'Insurance penetration'!B$158:N$313,13,FALSE)</f>
        <v>1</v>
      </c>
      <c r="T256">
        <f t="shared" si="41"/>
        <v>1</v>
      </c>
      <c r="U256" t="s">
        <v>255</v>
      </c>
      <c r="V256" t="s">
        <v>254</v>
      </c>
    </row>
    <row r="257" spans="1:22" hidden="1" x14ac:dyDescent="0.25">
      <c r="A257">
        <v>2023</v>
      </c>
      <c r="B257" t="str">
        <f t="shared" si="35"/>
        <v>GermanyWildfire</v>
      </c>
      <c r="C257" t="s">
        <v>25</v>
      </c>
      <c r="D257" t="s">
        <v>26</v>
      </c>
      <c r="E257" t="s">
        <v>66</v>
      </c>
      <c r="F257" s="56">
        <v>35</v>
      </c>
      <c r="G257" s="56">
        <v>0</v>
      </c>
      <c r="H257"/>
      <c r="I257"/>
      <c r="J257" s="26">
        <f t="shared" si="36"/>
        <v>0</v>
      </c>
      <c r="K257" s="26">
        <f t="shared" si="44"/>
        <v>0</v>
      </c>
      <c r="L257" s="27">
        <f t="shared" si="38"/>
        <v>100</v>
      </c>
      <c r="M257">
        <f t="shared" si="39"/>
        <v>0</v>
      </c>
      <c r="N257">
        <f>ROUND((F257)/(VLOOKUP(C257,GDP!A$10:J$42,6,FALSE)*43)*1000,4)</f>
        <v>2.0000000000000001E-4</v>
      </c>
      <c r="O257">
        <f>ROUND((H257)/(VLOOKUP(C257,GDP!A$10:K$42,11,FALSE)*43)*1000,4)</f>
        <v>0</v>
      </c>
      <c r="P257">
        <f t="shared" si="40"/>
        <v>2.0000000000000001E-4</v>
      </c>
      <c r="Q257" s="48">
        <f t="shared" si="43"/>
        <v>-3.6989700043360187</v>
      </c>
      <c r="R257">
        <f>VLOOKUP(B257,Risk!A$1:D$156,4,FALSE)</f>
        <v>1.7</v>
      </c>
      <c r="S257">
        <f>VLOOKUP(B257,'Insurance penetration'!B$158:N$313,13,FALSE)</f>
        <v>1</v>
      </c>
      <c r="T257">
        <f t="shared" si="41"/>
        <v>1</v>
      </c>
      <c r="U257" t="s">
        <v>347</v>
      </c>
      <c r="V257" t="s">
        <v>345</v>
      </c>
    </row>
    <row r="258" spans="1:22" hidden="1" x14ac:dyDescent="0.25">
      <c r="A258">
        <v>2023</v>
      </c>
      <c r="B258" t="str">
        <f t="shared" ref="B258:B311" si="45">CONCATENATE(C258,E258)</f>
        <v>GreeceWildfire</v>
      </c>
      <c r="C258" t="s">
        <v>27</v>
      </c>
      <c r="D258" t="s">
        <v>28</v>
      </c>
      <c r="E258" t="s">
        <v>66</v>
      </c>
      <c r="F258" s="56">
        <v>3929.2084752052424</v>
      </c>
      <c r="G258" s="56">
        <v>105.7948100057953</v>
      </c>
      <c r="H258">
        <v>3820.7848527846759</v>
      </c>
      <c r="I258">
        <v>0</v>
      </c>
      <c r="J258" s="26">
        <f t="shared" ref="J258:J311" si="46">ROUND(IFERROR(100*((G258/F258)),0),0)</f>
        <v>3</v>
      </c>
      <c r="K258" s="26">
        <f t="shared" si="44"/>
        <v>0</v>
      </c>
      <c r="L258" s="27">
        <f t="shared" ref="L258:L311" si="47">IF(K258=0,100-ROUND(J258,4), 100-ROUND((J258+K258)/2,4))</f>
        <v>97</v>
      </c>
      <c r="M258">
        <f t="shared" ref="M258:M311" si="48">IF(Q258&lt;-4,-9,IF(Q258&lt;-3.5,0,IF(Q258&lt;-2,1,IF(AND(Q258&lt;-1.5,L258&lt;75),1,IF(AND(Q258&lt;-1.5,L258&gt;=75),1.5,IF(AND(Q258&lt;-1,L258&lt;50),1,IF(AND(Q258&lt;-1,L258&lt;75),1.5,IF(AND(Q258&lt;-1,L258&lt;=100),2,IF(AND(Q258&lt;-0.5,L258&lt;25),1,IF(AND(Q258&lt;-0.5,L258&lt;50),1.5,IF(AND(Q258&lt;-0.5,L258&lt;75),2,IF(AND(Q258&lt;-0.5,L258&lt;=100),2.5,IF(AND(Q258&lt;0,L258&lt;25),1.5,IF(AND(Q258&lt;0,L258&lt;50),2,IF(AND(Q258&lt;0,L258&lt;75),2.5,IF(AND(Q258&lt;0,L258&lt;=100),3,IF(AND(Q258&lt;0.5,L258&lt;25),2,IF(AND(Q258&lt;0.5,L258&lt;50),2.5,IF(AND(Q258&lt;0.5,L258&lt;75),3,IF(AND(Q258&lt;0.5,L258&lt;=100),3.5,IF(AND(Q258&lt;1,L258&lt;25),2.5,IF(AND(Q258&lt;1,L258&lt;50),3,IF(AND(Q258&lt;1,L258&lt;75),3.5,IF(AND(Q258&lt;1,L258&lt;=100),4))))))))))))))))))))))))</f>
        <v>3</v>
      </c>
      <c r="N258">
        <f>ROUND((F258)/(VLOOKUP(C258,GDP!A$10:J$42,6,FALSE)*43)*1000,4)</f>
        <v>0.43919999999999998</v>
      </c>
      <c r="O258">
        <f>ROUND((H258)/(VLOOKUP(C258,GDP!A$10:K$42,11,FALSE)*43)*1000,4)</f>
        <v>0.3982</v>
      </c>
      <c r="P258">
        <f t="shared" ref="P258:P311" si="49">IF(O258=0,ROUND(N258,4), ROUND((N258+O258)/2,4))</f>
        <v>0.41870000000000002</v>
      </c>
      <c r="Q258" s="48">
        <f t="shared" si="43"/>
        <v>-0.37809703910876952</v>
      </c>
      <c r="R258">
        <f>VLOOKUP(B258,Risk!A$1:D$156,4,FALSE)</f>
        <v>2.8</v>
      </c>
      <c r="S258">
        <f>VLOOKUP(B258,'Insurance penetration'!B$158:N$313,13,FALSE)</f>
        <v>4</v>
      </c>
      <c r="T258">
        <f t="shared" si="41"/>
        <v>3</v>
      </c>
      <c r="U258" t="s">
        <v>257</v>
      </c>
      <c r="V258" t="s">
        <v>256</v>
      </c>
    </row>
    <row r="259" spans="1:22" hidden="1" x14ac:dyDescent="0.25">
      <c r="A259">
        <v>2023</v>
      </c>
      <c r="B259" t="str">
        <f t="shared" si="45"/>
        <v>HungaryWildfire</v>
      </c>
      <c r="C259" t="s">
        <v>29</v>
      </c>
      <c r="D259" t="s">
        <v>30</v>
      </c>
      <c r="E259" t="s">
        <v>66</v>
      </c>
      <c r="H259"/>
      <c r="I259"/>
      <c r="J259" s="26">
        <f t="shared" si="46"/>
        <v>0</v>
      </c>
      <c r="K259" s="26">
        <f t="shared" si="44"/>
        <v>0</v>
      </c>
      <c r="L259" s="27">
        <f t="shared" si="47"/>
        <v>100</v>
      </c>
      <c r="M259">
        <f t="shared" si="48"/>
        <v>-9</v>
      </c>
      <c r="N259">
        <f>ROUND((F259)/(VLOOKUP(C259,GDP!A$10:J$42,6,FALSE)*43)*1000,4)</f>
        <v>0</v>
      </c>
      <c r="O259">
        <f>ROUND((H259)/(VLOOKUP(C259,GDP!A$10:K$42,11,FALSE)*43)*1000,4)</f>
        <v>0</v>
      </c>
      <c r="P259">
        <f t="shared" si="49"/>
        <v>0</v>
      </c>
      <c r="Q259" s="48">
        <v>-9</v>
      </c>
      <c r="R259">
        <f>VLOOKUP(B259,Risk!A$1:D$156,4,FALSE)</f>
        <v>1.7</v>
      </c>
      <c r="S259">
        <f>VLOOKUP(B259,'Insurance penetration'!B$158:N$313,13,FALSE)</f>
        <v>3</v>
      </c>
      <c r="T259">
        <f t="shared" ref="T259:T311" si="50">IF(R259&lt;0.5,0,IF(R259&lt;1,1,IF(AND(R259&lt;1.5,S259&lt;1.5),1,IF(AND(R259&lt;1.5,S259&lt;2.5),1,IF(AND(R259&lt;1.5,S259&lt;3.5),1,IF(AND(R259&lt;1.5,S259&lt;4.5),1.5,IF(AND(R259&lt;2,S259&lt;1.5),1,IF(AND(R259&lt;2,S259&lt;2.5),1,IF(AND(R259&lt;2,S259&lt;3.5),1.5,IF(AND(R259&lt;2,S259&lt;4.5),2,IF(AND(R259&lt;2.5,S259&lt;1.5),1,IF(AND(R259&lt;2.5,S259&lt;2.5),1.5,IF(AND(R259&lt;2.5,S259&lt;3.5),2,IF(AND(R259&lt;2.5,S259&lt;4.5),2.5,IF(AND(R259&lt;3,S259&lt;1.5),1.5,IF(AND(R259&lt;3,S259&lt;2.5),2,IF(AND(R259&lt;3,S259&lt;3.5),2.5,IF(AND(R259&lt;3,S259&lt;4.5),3,IF(AND(R259&lt;3.5,S259&lt;1.5),2,IF(AND(R259&lt;3.5,S259&lt;2.5),2.5,IF(AND(R259&lt;3.5,S259&lt;3.5),3,IF(AND(R259&lt;3.5,S259&lt;4.5),3.5,IF(AND(R259&lt;4,S259&lt;1.5),2.5,IF(AND(R259&lt;4,S259&lt;2.5),3,IF(AND(R259&lt;4,S259&lt;3.5),3.5,IF(AND(R259&lt;4,S259&lt;4.5),4))))))))))))))))))))))))))</f>
        <v>1.5</v>
      </c>
      <c r="U259" t="s">
        <v>259</v>
      </c>
      <c r="V259" t="s">
        <v>258</v>
      </c>
    </row>
    <row r="260" spans="1:22" hidden="1" x14ac:dyDescent="0.25">
      <c r="A260">
        <v>2023</v>
      </c>
      <c r="B260" t="str">
        <f t="shared" si="45"/>
        <v>IcelandWildfire</v>
      </c>
      <c r="C260" t="s">
        <v>31</v>
      </c>
      <c r="D260" t="s">
        <v>32</v>
      </c>
      <c r="E260" t="s">
        <v>66</v>
      </c>
      <c r="H260"/>
      <c r="I260"/>
      <c r="J260" s="26">
        <f t="shared" si="46"/>
        <v>0</v>
      </c>
      <c r="K260" s="26">
        <f t="shared" si="44"/>
        <v>0</v>
      </c>
      <c r="L260" s="27">
        <f t="shared" si="47"/>
        <v>100</v>
      </c>
      <c r="M260">
        <f t="shared" si="48"/>
        <v>-9</v>
      </c>
      <c r="N260">
        <f>ROUND((F260)/(VLOOKUP(C260,GDP!A$10:J$42,6,FALSE)*43)*1000,4)</f>
        <v>0</v>
      </c>
      <c r="O260">
        <f>ROUND((H260)/(VLOOKUP(C260,GDP!A$10:K$42,11,FALSE)*43)*1000,4)</f>
        <v>0</v>
      </c>
      <c r="P260">
        <f t="shared" si="49"/>
        <v>0</v>
      </c>
      <c r="Q260" s="48">
        <v>-9</v>
      </c>
      <c r="R260">
        <f>VLOOKUP(B260,Risk!A$1:D$156,4,FALSE)</f>
        <v>0.3</v>
      </c>
      <c r="S260">
        <f>VLOOKUP(B260,'Insurance penetration'!B$158:N$313,13,FALSE)</f>
        <v>1</v>
      </c>
      <c r="T260">
        <f t="shared" si="50"/>
        <v>0</v>
      </c>
      <c r="U260" t="s">
        <v>204</v>
      </c>
      <c r="V260" t="s">
        <v>292</v>
      </c>
    </row>
    <row r="261" spans="1:22" x14ac:dyDescent="0.25">
      <c r="A261">
        <v>2023</v>
      </c>
      <c r="B261" t="str">
        <f t="shared" si="45"/>
        <v>IrelandWildfire</v>
      </c>
      <c r="C261" t="s">
        <v>33</v>
      </c>
      <c r="D261" t="s">
        <v>34</v>
      </c>
      <c r="E261" t="s">
        <v>66</v>
      </c>
      <c r="H261"/>
      <c r="I261"/>
      <c r="J261" s="26">
        <f t="shared" si="46"/>
        <v>0</v>
      </c>
      <c r="K261" s="26">
        <f t="shared" si="44"/>
        <v>0</v>
      </c>
      <c r="L261" s="27">
        <f t="shared" si="47"/>
        <v>100</v>
      </c>
      <c r="M261">
        <f t="shared" si="48"/>
        <v>-9</v>
      </c>
      <c r="N261">
        <f>ROUND((F261)/(VLOOKUP(C261,GDP!A$10:J$42,6,FALSE)*43)*1000,4)</f>
        <v>0</v>
      </c>
      <c r="O261">
        <f>ROUND((H261)/(VLOOKUP(C261,GDP!A$10:K$42,11,FALSE)*43)*1000,4)</f>
        <v>0</v>
      </c>
      <c r="P261">
        <f t="shared" si="49"/>
        <v>0</v>
      </c>
      <c r="Q261" s="48">
        <v>-9</v>
      </c>
      <c r="R261">
        <f>VLOOKUP(B261,Risk!A$1:D$156,4,FALSE)</f>
        <v>1</v>
      </c>
      <c r="S261">
        <f>VLOOKUP(B261,'Insurance penetration'!B$158:N$313,13,FALSE)</f>
        <v>2</v>
      </c>
      <c r="T261">
        <f t="shared" si="50"/>
        <v>1</v>
      </c>
      <c r="U261" t="s">
        <v>261</v>
      </c>
      <c r="V261" t="s">
        <v>260</v>
      </c>
    </row>
    <row r="262" spans="1:22" hidden="1" x14ac:dyDescent="0.25">
      <c r="A262">
        <v>2023</v>
      </c>
      <c r="B262" t="str">
        <f t="shared" si="45"/>
        <v>ItalyWildfire</v>
      </c>
      <c r="C262" t="s">
        <v>35</v>
      </c>
      <c r="D262" t="s">
        <v>36</v>
      </c>
      <c r="E262" t="s">
        <v>66</v>
      </c>
      <c r="F262" s="56">
        <v>6014.6874409615493</v>
      </c>
      <c r="G262" s="56">
        <v>381</v>
      </c>
      <c r="H262">
        <v>3344.0546293011707</v>
      </c>
      <c r="I262">
        <v>0</v>
      </c>
      <c r="J262" s="26">
        <f t="shared" si="46"/>
        <v>6</v>
      </c>
      <c r="K262" s="26">
        <f t="shared" si="44"/>
        <v>0</v>
      </c>
      <c r="L262" s="27">
        <f t="shared" si="47"/>
        <v>94</v>
      </c>
      <c r="M262">
        <f t="shared" si="48"/>
        <v>2</v>
      </c>
      <c r="N262">
        <f>ROUND((F262)/(VLOOKUP(C262,GDP!A$10:J$42,6,FALSE)*43)*1000,4)</f>
        <v>7.3300000000000004E-2</v>
      </c>
      <c r="O262">
        <f>ROUND((H262)/(VLOOKUP(C262,GDP!A$10:K$42,11,FALSE)*43)*1000,4)</f>
        <v>3.7999999999999999E-2</v>
      </c>
      <c r="P262">
        <f t="shared" si="49"/>
        <v>5.57E-2</v>
      </c>
      <c r="Q262" s="48">
        <f t="shared" si="43"/>
        <v>-1.2541448048262711</v>
      </c>
      <c r="R262">
        <f>VLOOKUP(B262,Risk!A$1:D$156,4,FALSE)</f>
        <v>2.2999999999999998</v>
      </c>
      <c r="S262">
        <f>VLOOKUP(B262,'Insurance penetration'!B$158:N$313,13,FALSE)</f>
        <v>3</v>
      </c>
      <c r="T262">
        <f t="shared" si="50"/>
        <v>2</v>
      </c>
      <c r="U262" t="s">
        <v>220</v>
      </c>
      <c r="V262" t="s">
        <v>262</v>
      </c>
    </row>
    <row r="263" spans="1:22" hidden="1" x14ac:dyDescent="0.25">
      <c r="A263">
        <v>2023</v>
      </c>
      <c r="B263" t="str">
        <f t="shared" si="45"/>
        <v>LatviaWildfire</v>
      </c>
      <c r="C263" t="s">
        <v>37</v>
      </c>
      <c r="D263" t="s">
        <v>38</v>
      </c>
      <c r="E263" t="s">
        <v>66</v>
      </c>
      <c r="F263" s="56">
        <v>111.62618535810056</v>
      </c>
      <c r="G263" s="56">
        <v>0</v>
      </c>
      <c r="H263"/>
      <c r="I263"/>
      <c r="J263" s="26">
        <f t="shared" si="46"/>
        <v>0</v>
      </c>
      <c r="K263" s="26">
        <f t="shared" si="44"/>
        <v>0</v>
      </c>
      <c r="L263" s="27">
        <f t="shared" si="47"/>
        <v>100</v>
      </c>
      <c r="M263">
        <f t="shared" si="48"/>
        <v>2</v>
      </c>
      <c r="N263">
        <f>ROUND((F263)/(VLOOKUP(C263,GDP!A$10:J$42,6,FALSE)*43)*1000,4)</f>
        <v>6.6500000000000004E-2</v>
      </c>
      <c r="O263">
        <f>ROUND((H263)/(VLOOKUP(C263,GDP!A$10:K$42,11,FALSE)*43)*1000,4)</f>
        <v>0</v>
      </c>
      <c r="P263">
        <f t="shared" si="49"/>
        <v>6.6500000000000004E-2</v>
      </c>
      <c r="Q263" s="48">
        <f t="shared" si="43"/>
        <v>-1.1771783546968955</v>
      </c>
      <c r="R263">
        <f>VLOOKUP(B263,Risk!A$1:D$156,4,FALSE)</f>
        <v>1.3</v>
      </c>
      <c r="S263">
        <f>VLOOKUP(B263,'Insurance penetration'!B$158:N$313,13,FALSE)</f>
        <v>4</v>
      </c>
      <c r="T263">
        <f t="shared" si="50"/>
        <v>1.5</v>
      </c>
      <c r="U263" t="s">
        <v>264</v>
      </c>
      <c r="V263" t="s">
        <v>263</v>
      </c>
    </row>
    <row r="264" spans="1:22" hidden="1" x14ac:dyDescent="0.25">
      <c r="A264">
        <v>2023</v>
      </c>
      <c r="B264" t="str">
        <f t="shared" si="45"/>
        <v>LiechtensteinWildfire</v>
      </c>
      <c r="C264" t="s">
        <v>39</v>
      </c>
      <c r="D264" t="s">
        <v>40</v>
      </c>
      <c r="E264" t="s">
        <v>66</v>
      </c>
      <c r="H264"/>
      <c r="I264"/>
      <c r="J264" s="26">
        <f t="shared" si="46"/>
        <v>0</v>
      </c>
      <c r="K264" s="26">
        <f t="shared" si="44"/>
        <v>0</v>
      </c>
      <c r="L264" s="27">
        <f t="shared" si="47"/>
        <v>100</v>
      </c>
      <c r="M264">
        <f t="shared" si="48"/>
        <v>-9</v>
      </c>
      <c r="N264">
        <f>ROUND((F264)/(VLOOKUP(C264,GDP!A$10:J$42,6,FALSE)*43)*1000,4)</f>
        <v>0</v>
      </c>
      <c r="O264">
        <f>ROUND((H264)/(VLOOKUP(C264,GDP!A$10:K$42,11,FALSE)*43)*1000,4)</f>
        <v>0</v>
      </c>
      <c r="P264">
        <f t="shared" si="49"/>
        <v>0</v>
      </c>
      <c r="Q264" s="48">
        <v>-9</v>
      </c>
      <c r="R264">
        <f>VLOOKUP(B264,Risk!A$1:D$156,4,FALSE)</f>
        <v>1</v>
      </c>
      <c r="S264">
        <f>VLOOKUP(B264,'Insurance penetration'!B$158:N$313,13,FALSE)</f>
        <v>1</v>
      </c>
      <c r="T264">
        <f t="shared" si="50"/>
        <v>1</v>
      </c>
      <c r="U264" t="s">
        <v>226</v>
      </c>
      <c r="V264" t="s">
        <v>265</v>
      </c>
    </row>
    <row r="265" spans="1:22" hidden="1" x14ac:dyDescent="0.25">
      <c r="A265">
        <v>2023</v>
      </c>
      <c r="B265" t="str">
        <f t="shared" si="45"/>
        <v>LithuaniaWildfire</v>
      </c>
      <c r="C265" t="s">
        <v>41</v>
      </c>
      <c r="D265" t="s">
        <v>42</v>
      </c>
      <c r="E265" t="s">
        <v>66</v>
      </c>
      <c r="H265"/>
      <c r="I265"/>
      <c r="J265" s="26">
        <f t="shared" si="46"/>
        <v>0</v>
      </c>
      <c r="K265" s="26">
        <f t="shared" si="44"/>
        <v>0</v>
      </c>
      <c r="L265" s="27">
        <f t="shared" si="47"/>
        <v>100</v>
      </c>
      <c r="M265">
        <f t="shared" si="48"/>
        <v>-9</v>
      </c>
      <c r="N265">
        <f>ROUND((F265)/(VLOOKUP(C265,GDP!A$10:J$42,6,FALSE)*43)*1000,4)</f>
        <v>0</v>
      </c>
      <c r="O265">
        <f>ROUND((H265)/(VLOOKUP(C265,GDP!A$10:K$42,11,FALSE)*43)*1000,4)</f>
        <v>0</v>
      </c>
      <c r="P265">
        <f t="shared" si="49"/>
        <v>0</v>
      </c>
      <c r="Q265" s="48">
        <v>-9</v>
      </c>
      <c r="R265">
        <f>VLOOKUP(B265,Risk!A$1:D$156,4,FALSE)</f>
        <v>1.3</v>
      </c>
      <c r="S265">
        <f>VLOOKUP(B265,'Insurance penetration'!B$158:N$313,13,FALSE)</f>
        <v>3</v>
      </c>
      <c r="T265">
        <f t="shared" si="50"/>
        <v>1</v>
      </c>
      <c r="U265" t="s">
        <v>266</v>
      </c>
      <c r="V265" t="s">
        <v>267</v>
      </c>
    </row>
    <row r="266" spans="1:22" hidden="1" x14ac:dyDescent="0.25">
      <c r="A266">
        <v>2023</v>
      </c>
      <c r="B266" t="str">
        <f t="shared" si="45"/>
        <v>LuxembourgWildfire</v>
      </c>
      <c r="C266" t="s">
        <v>43</v>
      </c>
      <c r="D266" t="s">
        <v>44</v>
      </c>
      <c r="E266" t="s">
        <v>66</v>
      </c>
      <c r="H266"/>
      <c r="I266"/>
      <c r="J266" s="26">
        <f t="shared" si="46"/>
        <v>0</v>
      </c>
      <c r="K266" s="26">
        <f t="shared" si="44"/>
        <v>0</v>
      </c>
      <c r="L266" s="27">
        <f t="shared" si="47"/>
        <v>100</v>
      </c>
      <c r="M266">
        <f t="shared" si="48"/>
        <v>-9</v>
      </c>
      <c r="N266">
        <f>ROUND((F266)/(VLOOKUP(C266,GDP!A$10:J$42,6,FALSE)*43)*1000,4)</f>
        <v>0</v>
      </c>
      <c r="O266">
        <f>ROUND((H266)/(VLOOKUP(C266,GDP!A$10:K$42,11,FALSE)*43)*1000,4)</f>
        <v>0</v>
      </c>
      <c r="P266">
        <f t="shared" si="49"/>
        <v>0</v>
      </c>
      <c r="Q266" s="48">
        <v>-9</v>
      </c>
      <c r="R266">
        <f>VLOOKUP(B266,Risk!A$1:D$156,4,FALSE)</f>
        <v>1.3</v>
      </c>
      <c r="S266">
        <f>VLOOKUP(B266,'Insurance penetration'!B$158:N$313,13,FALSE)</f>
        <v>4</v>
      </c>
      <c r="T266">
        <f t="shared" si="50"/>
        <v>1.5</v>
      </c>
      <c r="U266" t="s">
        <v>269</v>
      </c>
      <c r="V266" t="s">
        <v>268</v>
      </c>
    </row>
    <row r="267" spans="1:22" hidden="1" x14ac:dyDescent="0.25">
      <c r="A267">
        <v>2023</v>
      </c>
      <c r="B267" t="str">
        <f t="shared" si="45"/>
        <v>MaltaWildfire</v>
      </c>
      <c r="C267" t="s">
        <v>45</v>
      </c>
      <c r="D267" t="s">
        <v>46</v>
      </c>
      <c r="E267" t="s">
        <v>66</v>
      </c>
      <c r="H267"/>
      <c r="I267"/>
      <c r="J267" s="26">
        <f t="shared" si="46"/>
        <v>0</v>
      </c>
      <c r="K267" s="26">
        <f t="shared" si="44"/>
        <v>0</v>
      </c>
      <c r="L267" s="27">
        <f t="shared" si="47"/>
        <v>100</v>
      </c>
      <c r="M267">
        <f t="shared" si="48"/>
        <v>-9</v>
      </c>
      <c r="N267">
        <f>ROUND((F267)/(VLOOKUP(C267,GDP!A$10:J$42,6,FALSE)*43)*1000,4)</f>
        <v>0</v>
      </c>
      <c r="O267">
        <f>ROUND((H267)/(VLOOKUP(C267,GDP!A$10:K$42,11,FALSE)*43)*1000,4)</f>
        <v>0</v>
      </c>
      <c r="P267">
        <f t="shared" si="49"/>
        <v>0</v>
      </c>
      <c r="Q267" s="48">
        <v>-9</v>
      </c>
      <c r="R267">
        <f>VLOOKUP(B267,Risk!A$1:D$156,4,FALSE)</f>
        <v>1.3</v>
      </c>
      <c r="S267">
        <f>VLOOKUP(B267,'Insurance penetration'!B$158:N$313,13,FALSE)</f>
        <v>4</v>
      </c>
      <c r="T267">
        <f t="shared" si="50"/>
        <v>1.5</v>
      </c>
      <c r="U267" t="s">
        <v>212</v>
      </c>
      <c r="V267" t="s">
        <v>270</v>
      </c>
    </row>
    <row r="268" spans="1:22" hidden="1" x14ac:dyDescent="0.25">
      <c r="A268">
        <v>2023</v>
      </c>
      <c r="B268" t="str">
        <f t="shared" si="45"/>
        <v>NetherlandsWildfire</v>
      </c>
      <c r="C268" t="s">
        <v>47</v>
      </c>
      <c r="D268" t="s">
        <v>48</v>
      </c>
      <c r="E268" t="s">
        <v>66</v>
      </c>
      <c r="H268"/>
      <c r="I268"/>
      <c r="J268" s="26">
        <f t="shared" si="46"/>
        <v>0</v>
      </c>
      <c r="K268" s="26">
        <f t="shared" si="44"/>
        <v>0</v>
      </c>
      <c r="L268" s="27">
        <f t="shared" si="47"/>
        <v>100</v>
      </c>
      <c r="M268">
        <f t="shared" si="48"/>
        <v>-9</v>
      </c>
      <c r="N268">
        <f>ROUND((F268)/(VLOOKUP(C268,GDP!A$10:J$42,6,FALSE)*43)*1000,4)</f>
        <v>0</v>
      </c>
      <c r="O268">
        <f>ROUND((H268)/(VLOOKUP(C268,GDP!A$10:K$42,11,FALSE)*43)*1000,4)</f>
        <v>0</v>
      </c>
      <c r="P268">
        <f t="shared" si="49"/>
        <v>0</v>
      </c>
      <c r="Q268" s="48">
        <v>-9</v>
      </c>
      <c r="R268">
        <f>VLOOKUP(B268,Risk!A$1:D$156,4,FALSE)</f>
        <v>1</v>
      </c>
      <c r="S268">
        <f>VLOOKUP(B268,'Insurance penetration'!B$158:N$313,13,FALSE)</f>
        <v>1</v>
      </c>
      <c r="T268">
        <f t="shared" si="50"/>
        <v>1</v>
      </c>
      <c r="U268" t="s">
        <v>199</v>
      </c>
      <c r="V268" t="s">
        <v>340</v>
      </c>
    </row>
    <row r="269" spans="1:22" hidden="1" x14ac:dyDescent="0.25">
      <c r="A269">
        <v>2023</v>
      </c>
      <c r="B269" t="str">
        <f t="shared" si="45"/>
        <v>NorwayWildfire</v>
      </c>
      <c r="C269" t="s">
        <v>49</v>
      </c>
      <c r="D269" t="s">
        <v>50</v>
      </c>
      <c r="E269" t="s">
        <v>66</v>
      </c>
      <c r="H269"/>
      <c r="I269"/>
      <c r="J269" s="26">
        <f t="shared" si="46"/>
        <v>0</v>
      </c>
      <c r="K269" s="26">
        <f t="shared" si="44"/>
        <v>0</v>
      </c>
      <c r="L269" s="27">
        <f t="shared" si="47"/>
        <v>100</v>
      </c>
      <c r="M269">
        <f t="shared" si="48"/>
        <v>-9</v>
      </c>
      <c r="N269">
        <f>ROUND((F269)/(VLOOKUP(C269,GDP!A$10:J$42,6,FALSE)*43)*1000,4)</f>
        <v>0</v>
      </c>
      <c r="O269">
        <f>ROUND((H269)/(VLOOKUP(C269,GDP!A$10:K$42,11,FALSE)*43)*1000,4)</f>
        <v>0</v>
      </c>
      <c r="P269">
        <f t="shared" si="49"/>
        <v>0</v>
      </c>
      <c r="Q269" s="48">
        <v>-9</v>
      </c>
      <c r="R269">
        <f>VLOOKUP(B269,Risk!A$1:D$156,4,FALSE)</f>
        <v>1.3</v>
      </c>
      <c r="S269">
        <f>VLOOKUP(B269,'Insurance penetration'!B$158:N$313,13,FALSE)</f>
        <v>1</v>
      </c>
      <c r="T269">
        <f t="shared" si="50"/>
        <v>1</v>
      </c>
      <c r="U269" t="s">
        <v>223</v>
      </c>
      <c r="V269" t="s">
        <v>222</v>
      </c>
    </row>
    <row r="270" spans="1:22" hidden="1" x14ac:dyDescent="0.25">
      <c r="A270">
        <v>2023</v>
      </c>
      <c r="B270" t="str">
        <f t="shared" si="45"/>
        <v>PolandWildfire</v>
      </c>
      <c r="C270" t="s">
        <v>51</v>
      </c>
      <c r="D270" t="s">
        <v>52</v>
      </c>
      <c r="E270" t="s">
        <v>66</v>
      </c>
      <c r="H270"/>
      <c r="I270"/>
      <c r="J270" s="26">
        <f t="shared" si="46"/>
        <v>0</v>
      </c>
      <c r="K270" s="26">
        <f t="shared" si="44"/>
        <v>0</v>
      </c>
      <c r="L270" s="27">
        <f t="shared" si="47"/>
        <v>100</v>
      </c>
      <c r="M270">
        <f t="shared" si="48"/>
        <v>-9</v>
      </c>
      <c r="N270">
        <f>ROUND((F270)/(VLOOKUP(C270,GDP!A$10:J$42,6,FALSE)*43)*1000,4)</f>
        <v>0</v>
      </c>
      <c r="O270">
        <f>ROUND((H270)/(VLOOKUP(C270,GDP!A$10:K$42,11,FALSE)*43)*1000,4)</f>
        <v>0</v>
      </c>
      <c r="P270">
        <f t="shared" si="49"/>
        <v>0</v>
      </c>
      <c r="Q270" s="48">
        <v>-9</v>
      </c>
      <c r="R270">
        <f>VLOOKUP(B270,Risk!A$1:D$156,4,FALSE)</f>
        <v>1.3</v>
      </c>
      <c r="S270">
        <f>VLOOKUP(B270,'Insurance penetration'!B$158:N$313,13,FALSE)</f>
        <v>4</v>
      </c>
      <c r="T270">
        <f t="shared" si="50"/>
        <v>1.5</v>
      </c>
      <c r="U270" t="s">
        <v>301</v>
      </c>
      <c r="V270" t="s">
        <v>272</v>
      </c>
    </row>
    <row r="271" spans="1:22" hidden="1" x14ac:dyDescent="0.25">
      <c r="A271">
        <v>2023</v>
      </c>
      <c r="B271" t="str">
        <f t="shared" si="45"/>
        <v>PortugalWildfire</v>
      </c>
      <c r="C271" t="s">
        <v>53</v>
      </c>
      <c r="D271" t="s">
        <v>54</v>
      </c>
      <c r="E271" t="s">
        <v>66</v>
      </c>
      <c r="F271" s="56">
        <v>7699.2662894889008</v>
      </c>
      <c r="G271" s="56">
        <v>362.1167430044926</v>
      </c>
      <c r="H271">
        <v>5807.6312522170992</v>
      </c>
      <c r="I271">
        <v>314.46434905995034</v>
      </c>
      <c r="J271" s="26">
        <f t="shared" si="46"/>
        <v>5</v>
      </c>
      <c r="K271" s="26">
        <f t="shared" si="44"/>
        <v>5</v>
      </c>
      <c r="L271" s="27">
        <f t="shared" si="47"/>
        <v>95</v>
      </c>
      <c r="M271">
        <f t="shared" si="48"/>
        <v>3</v>
      </c>
      <c r="N271">
        <f>ROUND((F271)/(VLOOKUP(C271,GDP!A$10:J$42,6,FALSE)*43)*1000,4)</f>
        <v>0.74839999999999995</v>
      </c>
      <c r="O271">
        <f>ROUND((H271)/(VLOOKUP(C271,GDP!A$10:K$42,11,FALSE)*43)*1000,4)</f>
        <v>0.52629999999999999</v>
      </c>
      <c r="P271">
        <f t="shared" si="49"/>
        <v>0.63739999999999997</v>
      </c>
      <c r="Q271" s="48">
        <f t="shared" si="43"/>
        <v>-0.19558794086228615</v>
      </c>
      <c r="R271">
        <f>VLOOKUP(B271,Risk!A$1:D$156,4,FALSE)</f>
        <v>3</v>
      </c>
      <c r="S271">
        <f>VLOOKUP(B271,'Insurance penetration'!B$158:N$313,13,FALSE)</f>
        <v>3</v>
      </c>
      <c r="T271">
        <f t="shared" si="50"/>
        <v>3</v>
      </c>
      <c r="U271" t="s">
        <v>206</v>
      </c>
      <c r="V271" t="s">
        <v>273</v>
      </c>
    </row>
    <row r="272" spans="1:22" hidden="1" x14ac:dyDescent="0.25">
      <c r="A272">
        <v>2023</v>
      </c>
      <c r="B272" t="str">
        <f t="shared" si="45"/>
        <v>RomaniaWildfire</v>
      </c>
      <c r="C272" t="s">
        <v>55</v>
      </c>
      <c r="D272" t="s">
        <v>56</v>
      </c>
      <c r="E272" t="s">
        <v>66</v>
      </c>
      <c r="H272"/>
      <c r="I272"/>
      <c r="J272" s="26">
        <f t="shared" si="46"/>
        <v>0</v>
      </c>
      <c r="K272" s="26">
        <f t="shared" si="44"/>
        <v>0</v>
      </c>
      <c r="L272" s="27">
        <f t="shared" si="47"/>
        <v>100</v>
      </c>
      <c r="M272">
        <f t="shared" si="48"/>
        <v>-9</v>
      </c>
      <c r="N272">
        <f>ROUND((F272)/(VLOOKUP(C272,GDP!A$10:J$42,6,FALSE)*43)*1000,4)</f>
        <v>0</v>
      </c>
      <c r="O272">
        <f>ROUND((H272)/(VLOOKUP(C272,GDP!A$10:K$42,11,FALSE)*43)*1000,4)</f>
        <v>0</v>
      </c>
      <c r="P272">
        <f t="shared" si="49"/>
        <v>0</v>
      </c>
      <c r="Q272" s="48">
        <v>-9</v>
      </c>
      <c r="R272">
        <f>VLOOKUP(B272,Risk!A$1:D$156,4,FALSE)</f>
        <v>1.7</v>
      </c>
      <c r="S272">
        <f>VLOOKUP(B272,'Insurance penetration'!B$158:N$313,13,FALSE)</f>
        <v>4</v>
      </c>
      <c r="T272">
        <f t="shared" si="50"/>
        <v>2</v>
      </c>
      <c r="U272" t="s">
        <v>266</v>
      </c>
      <c r="V272" t="s">
        <v>282</v>
      </c>
    </row>
    <row r="273" spans="1:22" hidden="1" x14ac:dyDescent="0.25">
      <c r="A273">
        <v>2023</v>
      </c>
      <c r="B273" t="str">
        <f t="shared" si="45"/>
        <v>SlovakiaWildfire</v>
      </c>
      <c r="C273" t="s">
        <v>57</v>
      </c>
      <c r="D273" t="s">
        <v>58</v>
      </c>
      <c r="E273" t="s">
        <v>66</v>
      </c>
      <c r="H273"/>
      <c r="I273"/>
      <c r="J273" s="26">
        <f t="shared" si="46"/>
        <v>0</v>
      </c>
      <c r="K273" s="26">
        <f t="shared" si="44"/>
        <v>0</v>
      </c>
      <c r="L273" s="27">
        <f t="shared" si="47"/>
        <v>100</v>
      </c>
      <c r="M273">
        <f t="shared" si="48"/>
        <v>-9</v>
      </c>
      <c r="N273">
        <f>ROUND((F273)/(VLOOKUP(C273,GDP!A$10:J$42,6,FALSE)*43)*1000,4)</f>
        <v>0</v>
      </c>
      <c r="O273">
        <f>ROUND((H273)/(VLOOKUP(C273,GDP!A$10:K$42,11,FALSE)*43)*1000,4)</f>
        <v>0</v>
      </c>
      <c r="P273">
        <f t="shared" si="49"/>
        <v>0</v>
      </c>
      <c r="Q273" s="48">
        <v>-9</v>
      </c>
      <c r="R273">
        <f>VLOOKUP(B273,Risk!A$1:D$156,4,FALSE)</f>
        <v>2</v>
      </c>
      <c r="S273">
        <f>VLOOKUP(B273,'Insurance penetration'!B$158:N$313,13,FALSE)</f>
        <v>3</v>
      </c>
      <c r="T273">
        <f t="shared" si="50"/>
        <v>2</v>
      </c>
      <c r="U273" t="s">
        <v>313</v>
      </c>
      <c r="V273" t="s">
        <v>291</v>
      </c>
    </row>
    <row r="274" spans="1:22" hidden="1" x14ac:dyDescent="0.25">
      <c r="A274">
        <v>2023</v>
      </c>
      <c r="B274" t="str">
        <f t="shared" si="45"/>
        <v>SloveniaWildfire</v>
      </c>
      <c r="C274" t="s">
        <v>59</v>
      </c>
      <c r="D274" t="s">
        <v>60</v>
      </c>
      <c r="E274" t="s">
        <v>66</v>
      </c>
      <c r="F274" s="56">
        <v>51.296968987523989</v>
      </c>
      <c r="G274" s="56">
        <v>0</v>
      </c>
      <c r="H274"/>
      <c r="I274"/>
      <c r="J274" s="26">
        <f t="shared" si="46"/>
        <v>0</v>
      </c>
      <c r="K274" s="26">
        <f t="shared" ref="K274:K305" si="51">ROUND(IFERROR(100*((I274/H274)),0),0)</f>
        <v>0</v>
      </c>
      <c r="L274" s="27">
        <f t="shared" si="47"/>
        <v>100</v>
      </c>
      <c r="M274">
        <f t="shared" si="48"/>
        <v>1.5</v>
      </c>
      <c r="N274">
        <f>ROUND((F274)/(VLOOKUP(C274,GDP!A$10:J$42,6,FALSE)*43)*1000,4)</f>
        <v>2.0899999999999998E-2</v>
      </c>
      <c r="O274">
        <f>ROUND((H274)/(VLOOKUP(C274,GDP!A$10:K$42,11,FALSE)*43)*1000,4)</f>
        <v>0</v>
      </c>
      <c r="P274">
        <f t="shared" si="49"/>
        <v>2.0899999999999998E-2</v>
      </c>
      <c r="Q274" s="48">
        <f t="shared" si="43"/>
        <v>-1.679853713888946</v>
      </c>
      <c r="R274">
        <f>VLOOKUP(B274,Risk!A$1:D$156,4,FALSE)</f>
        <v>1.7</v>
      </c>
      <c r="S274">
        <f>VLOOKUP(B274,'Insurance penetration'!B$158:N$313,13,FALSE)</f>
        <v>2</v>
      </c>
      <c r="T274">
        <f t="shared" si="50"/>
        <v>1</v>
      </c>
      <c r="U274" t="s">
        <v>189</v>
      </c>
      <c r="V274" t="s">
        <v>281</v>
      </c>
    </row>
    <row r="275" spans="1:22" hidden="1" x14ac:dyDescent="0.25">
      <c r="A275">
        <v>2023</v>
      </c>
      <c r="B275" t="str">
        <f t="shared" si="45"/>
        <v>SpainWildfire</v>
      </c>
      <c r="C275" t="s">
        <v>61</v>
      </c>
      <c r="D275" t="s">
        <v>62</v>
      </c>
      <c r="E275" t="s">
        <v>66</v>
      </c>
      <c r="F275" s="56">
        <v>3816.3650055812082</v>
      </c>
      <c r="G275" s="56">
        <v>2.7481284150397096</v>
      </c>
      <c r="H275">
        <v>3643.9898900319263</v>
      </c>
      <c r="I275">
        <v>157.24192976232706</v>
      </c>
      <c r="J275" s="26">
        <f t="shared" si="46"/>
        <v>0</v>
      </c>
      <c r="K275" s="26">
        <f t="shared" si="51"/>
        <v>4</v>
      </c>
      <c r="L275" s="27">
        <f t="shared" si="47"/>
        <v>98</v>
      </c>
      <c r="M275">
        <f t="shared" si="48"/>
        <v>2</v>
      </c>
      <c r="N275">
        <f>ROUND((F275)/(VLOOKUP(C275,GDP!A$10:J$42,6,FALSE)*43)*1000,4)</f>
        <v>6.59E-2</v>
      </c>
      <c r="O275">
        <f>ROUND((H275)/(VLOOKUP(C275,GDP!A$10:K$42,11,FALSE)*43)*1000,4)</f>
        <v>5.8700000000000002E-2</v>
      </c>
      <c r="P275">
        <f t="shared" si="49"/>
        <v>6.2300000000000001E-2</v>
      </c>
      <c r="Q275" s="48">
        <f t="shared" si="43"/>
        <v>-1.2055119533408303</v>
      </c>
      <c r="R275">
        <f>VLOOKUP(B275,Risk!A$1:D$156,4,FALSE)</f>
        <v>2.2999999999999998</v>
      </c>
      <c r="S275">
        <f>VLOOKUP(B275,'Insurance penetration'!B$158:N$313,13,FALSE)</f>
        <v>1</v>
      </c>
      <c r="T275">
        <f t="shared" si="50"/>
        <v>1</v>
      </c>
      <c r="U275" t="s">
        <v>276</v>
      </c>
      <c r="V275" t="s">
        <v>275</v>
      </c>
    </row>
    <row r="276" spans="1:22" hidden="1" x14ac:dyDescent="0.25">
      <c r="A276">
        <v>2023</v>
      </c>
      <c r="B276" t="str">
        <f t="shared" si="45"/>
        <v>SwedenWildfire</v>
      </c>
      <c r="C276" t="s">
        <v>63</v>
      </c>
      <c r="D276" t="s">
        <v>64</v>
      </c>
      <c r="E276" t="s">
        <v>66</v>
      </c>
      <c r="F276" s="56">
        <v>269.87222852942585</v>
      </c>
      <c r="G276" s="56">
        <v>89</v>
      </c>
      <c r="H276">
        <v>105.42479602695992</v>
      </c>
      <c r="I276">
        <v>0</v>
      </c>
      <c r="J276" s="26">
        <f t="shared" si="46"/>
        <v>33</v>
      </c>
      <c r="K276" s="26">
        <f t="shared" si="51"/>
        <v>0</v>
      </c>
      <c r="L276" s="27">
        <f t="shared" si="47"/>
        <v>67</v>
      </c>
      <c r="M276">
        <f t="shared" si="48"/>
        <v>1</v>
      </c>
      <c r="N276">
        <f>ROUND((F276)/(VLOOKUP(C276,GDP!A$10:J$42,6,FALSE)*43)*1000,4)</f>
        <v>1.12E-2</v>
      </c>
      <c r="O276">
        <f>ROUND((H276)/(VLOOKUP(C276,GDP!A$10:K$42,11,FALSE)*43)*1000,4)</f>
        <v>4.1000000000000003E-3</v>
      </c>
      <c r="P276">
        <f t="shared" si="49"/>
        <v>7.7000000000000002E-3</v>
      </c>
      <c r="Q276" s="48">
        <f t="shared" si="43"/>
        <v>-2.1135092748275182</v>
      </c>
      <c r="R276">
        <f>VLOOKUP(B276,Risk!A$1:D$156,4,FALSE)</f>
        <v>1.8</v>
      </c>
      <c r="S276">
        <f>VLOOKUP(B276,'Insurance penetration'!B$158:N$313,13,FALSE)</f>
        <v>1</v>
      </c>
      <c r="T276">
        <f t="shared" si="50"/>
        <v>1</v>
      </c>
      <c r="U276" t="s">
        <v>278</v>
      </c>
      <c r="V276" t="s">
        <v>277</v>
      </c>
    </row>
    <row r="277" spans="1:22" hidden="1" x14ac:dyDescent="0.25">
      <c r="A277">
        <v>2023</v>
      </c>
      <c r="B277" t="str">
        <f t="shared" si="45"/>
        <v>AustriaWindstorm</v>
      </c>
      <c r="C277" t="s">
        <v>4</v>
      </c>
      <c r="D277" t="s">
        <v>5</v>
      </c>
      <c r="E277" t="s">
        <v>67</v>
      </c>
      <c r="F277" s="56">
        <v>4293</v>
      </c>
      <c r="G277" s="56">
        <v>1181</v>
      </c>
      <c r="H277" s="56">
        <v>1617.5948918056049</v>
      </c>
      <c r="I277" s="56">
        <v>786.88187300461175</v>
      </c>
      <c r="J277" s="26">
        <f t="shared" si="46"/>
        <v>28</v>
      </c>
      <c r="K277" s="26">
        <f t="shared" si="51"/>
        <v>49</v>
      </c>
      <c r="L277" s="27">
        <f t="shared" si="47"/>
        <v>61.5</v>
      </c>
      <c r="M277">
        <f t="shared" si="48"/>
        <v>2</v>
      </c>
      <c r="N277">
        <f>ROUND((F277)/(VLOOKUP(C277,GDP!A$10:J$42,6,FALSE)*43)*1000,4)</f>
        <v>0.2233</v>
      </c>
      <c r="O277">
        <f>ROUND((H277)/(VLOOKUP(C277,GDP!A$10:K$42,11,FALSE)*43)*1000,4)</f>
        <v>7.85E-2</v>
      </c>
      <c r="P277">
        <f t="shared" si="49"/>
        <v>0.15090000000000001</v>
      </c>
      <c r="Q277" s="48">
        <f t="shared" si="43"/>
        <v>-0.82131076022441019</v>
      </c>
      <c r="R277">
        <f>VLOOKUP(B277,Risk!A$1:D$156,4,FALSE)</f>
        <v>2</v>
      </c>
      <c r="S277">
        <f>VLOOKUP(B277,'Insurance penetration'!B$158:N$313,13,FALSE)</f>
        <v>1</v>
      </c>
      <c r="T277">
        <f t="shared" si="50"/>
        <v>1</v>
      </c>
      <c r="U277" t="s">
        <v>237</v>
      </c>
      <c r="V277" t="s">
        <v>241</v>
      </c>
    </row>
    <row r="278" spans="1:22" hidden="1" x14ac:dyDescent="0.25">
      <c r="A278">
        <v>2023</v>
      </c>
      <c r="B278" t="str">
        <f t="shared" si="45"/>
        <v>BelgiumWindstorm</v>
      </c>
      <c r="C278" t="s">
        <v>7</v>
      </c>
      <c r="D278" t="s">
        <v>8</v>
      </c>
      <c r="E278" t="s">
        <v>67</v>
      </c>
      <c r="F278" s="56">
        <v>6083.6744534911095</v>
      </c>
      <c r="G278" s="56">
        <v>4258.1979408280358</v>
      </c>
      <c r="H278">
        <v>3206.89</v>
      </c>
      <c r="I278" s="56">
        <v>1636</v>
      </c>
      <c r="J278" s="26">
        <f t="shared" si="46"/>
        <v>70</v>
      </c>
      <c r="K278" s="26">
        <f t="shared" si="51"/>
        <v>51</v>
      </c>
      <c r="L278" s="27">
        <f t="shared" si="47"/>
        <v>39.5</v>
      </c>
      <c r="M278">
        <f t="shared" si="48"/>
        <v>1.5</v>
      </c>
      <c r="N278">
        <f>ROUND((F278)/(VLOOKUP(C278,GDP!A$10:J$42,6,FALSE)*43)*1000,4)</f>
        <v>0.25750000000000001</v>
      </c>
      <c r="O278">
        <f>ROUND((H278)/(VLOOKUP(C278,GDP!A$10:K$42,11,FALSE)*43)*1000,4)</f>
        <v>0.1265</v>
      </c>
      <c r="P278">
        <f t="shared" si="49"/>
        <v>0.192</v>
      </c>
      <c r="Q278" s="48">
        <f t="shared" si="43"/>
        <v>-0.71669877129645043</v>
      </c>
      <c r="R278">
        <f>VLOOKUP(B278,Risk!A$1:D$156,4,FALSE)</f>
        <v>2.7</v>
      </c>
      <c r="S278">
        <f>VLOOKUP(B278,'Insurance penetration'!B$158:N$313,13,FALSE)</f>
        <v>1</v>
      </c>
      <c r="T278">
        <f t="shared" si="50"/>
        <v>1.5</v>
      </c>
      <c r="U278" t="s">
        <v>243</v>
      </c>
      <c r="V278" t="s">
        <v>227</v>
      </c>
    </row>
    <row r="279" spans="1:22" hidden="1" x14ac:dyDescent="0.25">
      <c r="A279">
        <v>2023</v>
      </c>
      <c r="B279" t="str">
        <f t="shared" si="45"/>
        <v>BulgariaWindstorm</v>
      </c>
      <c r="C279" t="s">
        <v>9</v>
      </c>
      <c r="D279" t="s">
        <v>10</v>
      </c>
      <c r="E279" t="s">
        <v>67</v>
      </c>
      <c r="F279" s="56">
        <v>597</v>
      </c>
      <c r="G279" s="56">
        <v>80.031115651208438</v>
      </c>
      <c r="H279" s="56">
        <v>483.3274210713019</v>
      </c>
      <c r="I279" s="56">
        <v>80.031039375665131</v>
      </c>
      <c r="J279" s="26">
        <f t="shared" si="46"/>
        <v>13</v>
      </c>
      <c r="K279" s="26">
        <f t="shared" si="51"/>
        <v>17</v>
      </c>
      <c r="L279" s="27">
        <f t="shared" si="47"/>
        <v>85</v>
      </c>
      <c r="M279">
        <f t="shared" si="48"/>
        <v>2.5</v>
      </c>
      <c r="N279">
        <f>ROUND((F279)/(VLOOKUP(C279,GDP!A$10:J$42,6,FALSE)*43)*1000,4)</f>
        <v>0.16420000000000001</v>
      </c>
      <c r="O279">
        <f>ROUND((H279)/(VLOOKUP(C279,GDP!A$10:K$42,11,FALSE)*43)*1000,4)</f>
        <v>0.1239</v>
      </c>
      <c r="P279">
        <f t="shared" si="49"/>
        <v>0.14410000000000001</v>
      </c>
      <c r="Q279" s="48">
        <f t="shared" si="43"/>
        <v>-0.84133601918601064</v>
      </c>
      <c r="R279">
        <f>VLOOKUP(B279,Risk!A$1:D$156,4,FALSE)</f>
        <v>1</v>
      </c>
      <c r="S279">
        <f>VLOOKUP(B279,'Insurance penetration'!B$158:N$313,13,FALSE)</f>
        <v>4</v>
      </c>
      <c r="T279">
        <f t="shared" si="50"/>
        <v>1.5</v>
      </c>
      <c r="U279" t="s">
        <v>244</v>
      </c>
      <c r="V279" t="s">
        <v>238</v>
      </c>
    </row>
    <row r="280" spans="1:22" hidden="1" x14ac:dyDescent="0.25">
      <c r="A280">
        <v>2023</v>
      </c>
      <c r="B280" t="str">
        <f t="shared" si="45"/>
        <v>CroatiaWindstorm</v>
      </c>
      <c r="C280" t="s">
        <v>11</v>
      </c>
      <c r="D280" t="s">
        <v>12</v>
      </c>
      <c r="E280" t="s">
        <v>67</v>
      </c>
      <c r="F280" s="56">
        <v>345.86478689144826</v>
      </c>
      <c r="G280" s="56">
        <v>0</v>
      </c>
      <c r="H280">
        <v>177.97900000000001</v>
      </c>
      <c r="I280">
        <v>6.633</v>
      </c>
      <c r="J280" s="26">
        <f t="shared" si="46"/>
        <v>0</v>
      </c>
      <c r="K280" s="26">
        <f t="shared" si="51"/>
        <v>4</v>
      </c>
      <c r="L280" s="48">
        <f t="shared" si="47"/>
        <v>98</v>
      </c>
      <c r="M280">
        <f>IF(Q280&lt;-4,-9,IF(Q280&lt;-3.5,0,IF(Q280&lt;-2,1,IF(AND(Q280&lt;-1.5,L280&lt;75),1,IF(AND(Q280&lt;-1.5,L280&gt;=75),1.5,IF(AND(Q280&lt;-1,L280&lt;50),1,IF(AND(Q280&lt;-1,L280&lt;75),1.5,IF(AND(Q280&lt;-1,L280&lt;=100),2,IF(AND(Q280&lt;-0.5,L280&lt;25),1,IF(AND(Q280&lt;-0.5,L280&lt;50),1.5,IF(AND(Q280&lt;-0.5,L280&lt;75),2,IF(AND(Q280&lt;-0.5,L280&lt;=100),2.5,IF(AND(Q280&lt;0,L280&lt;25),1.5,IF(AND(Q280&lt;0,L280&lt;50),2,IF(AND(Q280&lt;0,L280&lt;75),2.5,IF(AND(Q280&lt;0,L280&lt;=100),3,IF(AND(Q280&lt;0.5,L280&lt;25),2,IF(AND(Q280&lt;0.5,L280&lt;50),2.5,IF(AND(Q280&lt;0.5,L280&lt;75),3,IF(AND(Q280&lt;0.5,L280&lt;=100),3.5,IF(AND(Q280&lt;1,L280&lt;25),2.5,IF(AND(Q280&lt;1,L280&lt;50),3,IF(AND(Q280&lt;1,L280&lt;75),3.5,IF(AND(Q280&lt;1,L280&lt;=100),4))))))))))))))))))))))))</f>
        <v>2</v>
      </c>
      <c r="N280">
        <f>ROUND((F280)/(VLOOKUP(C280,GDP!A$10:J$42,6,FALSE)*43)*1000,4)</f>
        <v>0.1202</v>
      </c>
      <c r="O280">
        <f>ROUND((H280)/(VLOOKUP(C280,GDP!A$10:K$42,11,FALSE)*43)*1000,4)</f>
        <v>5.7599999999999998E-2</v>
      </c>
      <c r="P280">
        <f t="shared" si="49"/>
        <v>8.8900000000000007E-2</v>
      </c>
      <c r="Q280" s="48">
        <f t="shared" si="43"/>
        <v>-1.0510982390297863</v>
      </c>
      <c r="R280">
        <f>VLOOKUP(B280,Risk!A$1:D$156,4,FALSE)</f>
        <v>1</v>
      </c>
      <c r="S280">
        <f>VLOOKUP(B280,'Insurance penetration'!B$158:N$313,13,FALSE)</f>
        <v>3</v>
      </c>
      <c r="T280">
        <f t="shared" si="50"/>
        <v>1</v>
      </c>
      <c r="U280" t="s">
        <v>245</v>
      </c>
      <c r="V280" t="s">
        <v>289</v>
      </c>
    </row>
    <row r="281" spans="1:22" hidden="1" x14ac:dyDescent="0.25">
      <c r="A281">
        <v>2023</v>
      </c>
      <c r="B281" t="str">
        <f t="shared" si="45"/>
        <v>CyprusWindstorm</v>
      </c>
      <c r="C281" t="s">
        <v>13</v>
      </c>
      <c r="D281" t="s">
        <v>14</v>
      </c>
      <c r="E281" t="s">
        <v>67</v>
      </c>
      <c r="F281" s="56">
        <v>46.020002857795284</v>
      </c>
      <c r="G281" s="56">
        <v>8.465106957170045</v>
      </c>
      <c r="J281" s="26">
        <f t="shared" si="46"/>
        <v>18</v>
      </c>
      <c r="K281" s="26">
        <f t="shared" si="51"/>
        <v>0</v>
      </c>
      <c r="L281" s="27">
        <f t="shared" si="47"/>
        <v>82</v>
      </c>
      <c r="M281">
        <f t="shared" si="48"/>
        <v>2</v>
      </c>
      <c r="N281">
        <f>ROUND((F281)/(VLOOKUP(C281,GDP!A$10:J$42,6,FALSE)*43)*1000,4)</f>
        <v>3.9600000000000003E-2</v>
      </c>
      <c r="O281">
        <f>ROUND((H281)/(VLOOKUP(C281,GDP!A$10:K$42,11,FALSE)*43)*1000,4)</f>
        <v>0</v>
      </c>
      <c r="P281">
        <f t="shared" si="49"/>
        <v>3.9600000000000003E-2</v>
      </c>
      <c r="Q281" s="48">
        <f t="shared" si="43"/>
        <v>-1.4023048140744876</v>
      </c>
      <c r="R281">
        <f>VLOOKUP(B281,Risk!A$1:D$156,4,FALSE)</f>
        <v>1.7</v>
      </c>
      <c r="S281">
        <f>VLOOKUP(B281,'Insurance penetration'!B$158:N$313,13,FALSE)</f>
        <v>1</v>
      </c>
      <c r="T281">
        <f t="shared" si="50"/>
        <v>1</v>
      </c>
      <c r="U281" t="s">
        <v>239</v>
      </c>
      <c r="V281" t="s">
        <v>246</v>
      </c>
    </row>
    <row r="282" spans="1:22" hidden="1" x14ac:dyDescent="0.25">
      <c r="A282">
        <v>2023</v>
      </c>
      <c r="B282" t="str">
        <f t="shared" si="45"/>
        <v>Czech RepublicWindstorm</v>
      </c>
      <c r="C282" t="s">
        <v>15</v>
      </c>
      <c r="D282" t="s">
        <v>16</v>
      </c>
      <c r="E282" t="s">
        <v>67</v>
      </c>
      <c r="F282" s="56">
        <v>2420</v>
      </c>
      <c r="G282" s="22">
        <v>848.58749999999998</v>
      </c>
      <c r="H282" s="56">
        <v>819.35083362894648</v>
      </c>
      <c r="I282" s="56">
        <v>65.472685349414689</v>
      </c>
      <c r="J282" s="26">
        <f t="shared" si="46"/>
        <v>35</v>
      </c>
      <c r="K282" s="26">
        <f t="shared" si="51"/>
        <v>8</v>
      </c>
      <c r="L282" s="27">
        <f t="shared" si="47"/>
        <v>78.5</v>
      </c>
      <c r="M282">
        <f t="shared" si="48"/>
        <v>2.5</v>
      </c>
      <c r="N282">
        <f>ROUND((F282)/(VLOOKUP(C282,GDP!A$10:J$42,6,FALSE)*43)*1000,4)</f>
        <v>0.20369999999999999</v>
      </c>
      <c r="O282">
        <f>ROUND((H282)/(VLOOKUP(C282,GDP!A$10:K$42,11,FALSE)*43)*1000,4)</f>
        <v>6.4299999999999996E-2</v>
      </c>
      <c r="P282">
        <f t="shared" si="49"/>
        <v>0.13400000000000001</v>
      </c>
      <c r="Q282" s="48">
        <f t="shared" si="43"/>
        <v>-0.8728952016351923</v>
      </c>
      <c r="R282">
        <f>VLOOKUP(B282,Risk!A$1:D$156,4,FALSE)</f>
        <v>2</v>
      </c>
      <c r="S282">
        <f>VLOOKUP(B282,'Insurance penetration'!B$158:N$313,13,FALSE)</f>
        <v>1</v>
      </c>
      <c r="T282">
        <f t="shared" si="50"/>
        <v>1</v>
      </c>
      <c r="U282" t="s">
        <v>248</v>
      </c>
      <c r="V282" t="s">
        <v>247</v>
      </c>
    </row>
    <row r="283" spans="1:22" hidden="1" x14ac:dyDescent="0.25">
      <c r="A283">
        <v>2023</v>
      </c>
      <c r="B283" t="str">
        <f t="shared" si="45"/>
        <v>DenmarkWindstorm</v>
      </c>
      <c r="C283" t="s">
        <v>17</v>
      </c>
      <c r="D283" t="s">
        <v>18</v>
      </c>
      <c r="E283" t="s">
        <v>67</v>
      </c>
      <c r="F283" s="56">
        <v>6136.4766969264292</v>
      </c>
      <c r="G283" s="56">
        <v>4155.2124181251147</v>
      </c>
      <c r="H283">
        <v>7311.0159999999996</v>
      </c>
      <c r="I283" s="56">
        <v>4646.8277758070244</v>
      </c>
      <c r="J283" s="26">
        <f t="shared" si="46"/>
        <v>68</v>
      </c>
      <c r="K283" s="26">
        <f t="shared" si="51"/>
        <v>64</v>
      </c>
      <c r="L283" s="27">
        <f t="shared" si="47"/>
        <v>34</v>
      </c>
      <c r="M283">
        <f t="shared" si="48"/>
        <v>2</v>
      </c>
      <c r="N283">
        <f>ROUND((F283)/(VLOOKUP(C283,GDP!A$10:J$42,6,FALSE)*43)*1000,4)</f>
        <v>0.37490000000000001</v>
      </c>
      <c r="O283">
        <f>ROUND((H283)/(VLOOKUP(C283,GDP!A$10:K$42,11,FALSE)*43)*1000,4)</f>
        <v>0.41649999999999998</v>
      </c>
      <c r="P283">
        <f t="shared" si="49"/>
        <v>0.3957</v>
      </c>
      <c r="Q283" s="48">
        <f t="shared" si="43"/>
        <v>-0.40263394973397226</v>
      </c>
      <c r="R283">
        <f>VLOOKUP(B283,Risk!A$1:D$156,4,FALSE)</f>
        <v>3.2</v>
      </c>
      <c r="S283">
        <f>VLOOKUP(B283,'Insurance penetration'!B$158:N$313,13,FALSE)</f>
        <v>1</v>
      </c>
      <c r="T283">
        <f t="shared" si="50"/>
        <v>2</v>
      </c>
      <c r="U283" t="s">
        <v>210</v>
      </c>
      <c r="V283" t="s">
        <v>249</v>
      </c>
    </row>
    <row r="284" spans="1:22" hidden="1" x14ac:dyDescent="0.25">
      <c r="A284">
        <v>2023</v>
      </c>
      <c r="B284" t="str">
        <f t="shared" si="45"/>
        <v>EstoniaWindstorm</v>
      </c>
      <c r="C284" t="s">
        <v>19</v>
      </c>
      <c r="D284" t="s">
        <v>20</v>
      </c>
      <c r="E284" t="s">
        <v>67</v>
      </c>
      <c r="F284" s="56">
        <v>227.03518905792589</v>
      </c>
      <c r="G284" s="56">
        <v>34.553358838451224</v>
      </c>
      <c r="H284" s="56">
        <v>115.28910961333807</v>
      </c>
      <c r="I284" s="56">
        <v>34.553032990422139</v>
      </c>
      <c r="J284" s="26">
        <f t="shared" si="46"/>
        <v>15</v>
      </c>
      <c r="K284" s="26">
        <f t="shared" si="51"/>
        <v>30</v>
      </c>
      <c r="L284" s="27">
        <f t="shared" si="47"/>
        <v>77.5</v>
      </c>
      <c r="M284">
        <f t="shared" si="48"/>
        <v>2.5</v>
      </c>
      <c r="N284">
        <f>ROUND((F284)/(VLOOKUP(C284,GDP!A$10:J$42,6,FALSE)*43)*1000,4)</f>
        <v>0.14660000000000001</v>
      </c>
      <c r="O284">
        <f>ROUND((H284)/(VLOOKUP(C284,GDP!A$10:K$42,11,FALSE)*43)*1000,4)</f>
        <v>6.9400000000000003E-2</v>
      </c>
      <c r="P284">
        <f t="shared" si="49"/>
        <v>0.108</v>
      </c>
      <c r="Q284" s="48">
        <f t="shared" si="43"/>
        <v>-0.96657624451305035</v>
      </c>
      <c r="R284">
        <f>VLOOKUP(B284,Risk!A$1:D$156,4,FALSE)</f>
        <v>1.5</v>
      </c>
      <c r="S284">
        <f>VLOOKUP(B284,'Insurance penetration'!B$158:N$313,13,FALSE)</f>
        <v>1</v>
      </c>
      <c r="T284">
        <f t="shared" si="50"/>
        <v>1</v>
      </c>
      <c r="U284" t="s">
        <v>251</v>
      </c>
      <c r="V284" t="s">
        <v>250</v>
      </c>
    </row>
    <row r="285" spans="1:22" hidden="1" x14ac:dyDescent="0.25">
      <c r="A285">
        <v>2023</v>
      </c>
      <c r="B285" t="str">
        <f t="shared" si="45"/>
        <v>FinlandWindstorm</v>
      </c>
      <c r="C285" t="s">
        <v>21</v>
      </c>
      <c r="D285" t="s">
        <v>22</v>
      </c>
      <c r="E285" t="s">
        <v>67</v>
      </c>
      <c r="F285" s="56">
        <v>536</v>
      </c>
      <c r="G285" s="56">
        <v>181</v>
      </c>
      <c r="H285" s="56">
        <v>8.8683930471798522</v>
      </c>
      <c r="I285" s="56">
        <v>0</v>
      </c>
      <c r="J285" s="26">
        <f t="shared" si="46"/>
        <v>34</v>
      </c>
      <c r="K285" s="26">
        <f t="shared" si="51"/>
        <v>0</v>
      </c>
      <c r="L285" s="27">
        <f t="shared" si="47"/>
        <v>66</v>
      </c>
      <c r="M285">
        <f t="shared" si="48"/>
        <v>1</v>
      </c>
      <c r="N285">
        <f>ROUND((F285)/(VLOOKUP(C285,GDP!A$10:J$42,6,FALSE)*43)*1000,4)</f>
        <v>4.6399999999999997E-2</v>
      </c>
      <c r="O285">
        <f>ROUND((H285)/(VLOOKUP(C285,GDP!A$10:K$42,11,FALSE)*43)*1000,4)</f>
        <v>6.9999999999999999E-4</v>
      </c>
      <c r="P285">
        <f t="shared" si="49"/>
        <v>2.3599999999999999E-2</v>
      </c>
      <c r="Q285" s="48">
        <f t="shared" si="43"/>
        <v>-1.6270879970298935</v>
      </c>
      <c r="R285">
        <f>VLOOKUP(B285,Risk!A$1:D$156,4,FALSE)</f>
        <v>1.3</v>
      </c>
      <c r="S285">
        <f>VLOOKUP(B285,'Insurance penetration'!B$158:N$313,13,FALSE)</f>
        <v>1</v>
      </c>
      <c r="T285">
        <f t="shared" si="50"/>
        <v>1</v>
      </c>
      <c r="U285" t="s">
        <v>253</v>
      </c>
      <c r="V285" t="s">
        <v>252</v>
      </c>
    </row>
    <row r="286" spans="1:22" hidden="1" x14ac:dyDescent="0.25">
      <c r="A286">
        <v>2023</v>
      </c>
      <c r="B286" t="str">
        <f t="shared" si="45"/>
        <v>FranceWindstorm</v>
      </c>
      <c r="C286" t="s">
        <v>23</v>
      </c>
      <c r="D286" t="s">
        <v>24</v>
      </c>
      <c r="E286" t="s">
        <v>67</v>
      </c>
      <c r="F286" s="56">
        <v>57055</v>
      </c>
      <c r="G286" s="56">
        <v>22030.065797697698</v>
      </c>
      <c r="H286" s="56">
        <v>43530</v>
      </c>
      <c r="I286" s="56">
        <v>17646.165306846404</v>
      </c>
      <c r="J286" s="26">
        <f t="shared" si="46"/>
        <v>39</v>
      </c>
      <c r="K286" s="26">
        <f t="shared" si="51"/>
        <v>41</v>
      </c>
      <c r="L286" s="27">
        <f t="shared" si="47"/>
        <v>60</v>
      </c>
      <c r="M286">
        <f t="shared" si="48"/>
        <v>2.5</v>
      </c>
      <c r="N286">
        <f>ROUND((F286)/(VLOOKUP(C286,GDP!A$10:J$42,6,FALSE)*43)*1000,4)</f>
        <v>0.50280000000000002</v>
      </c>
      <c r="O286">
        <f>ROUND((H286)/(VLOOKUP(C286,GDP!A$10:K$42,11,FALSE)*43)*1000,4)</f>
        <v>0.35759999999999997</v>
      </c>
      <c r="P286">
        <f t="shared" si="49"/>
        <v>0.43020000000000003</v>
      </c>
      <c r="Q286" s="48">
        <f t="shared" ref="Q286:Q310" si="52">LOG(P286)</f>
        <v>-0.36632959394855624</v>
      </c>
      <c r="R286">
        <f>VLOOKUP(B286,Risk!A$1:D$156,4,FALSE)</f>
        <v>2.4</v>
      </c>
      <c r="S286">
        <f>VLOOKUP(B286,'Insurance penetration'!B$158:N$313,13,FALSE)</f>
        <v>1</v>
      </c>
      <c r="T286">
        <f t="shared" si="50"/>
        <v>1</v>
      </c>
      <c r="U286" t="s">
        <v>255</v>
      </c>
      <c r="V286" t="s">
        <v>254</v>
      </c>
    </row>
    <row r="287" spans="1:22" hidden="1" x14ac:dyDescent="0.25">
      <c r="A287">
        <v>2023</v>
      </c>
      <c r="B287" t="str">
        <f t="shared" si="45"/>
        <v>GermanyWindstorm</v>
      </c>
      <c r="C287" t="s">
        <v>25</v>
      </c>
      <c r="D287" t="s">
        <v>26</v>
      </c>
      <c r="E287" t="s">
        <v>67</v>
      </c>
      <c r="F287" s="56">
        <v>81092</v>
      </c>
      <c r="G287" s="56">
        <v>36296</v>
      </c>
      <c r="H287" s="56">
        <v>25133.851543100394</v>
      </c>
      <c r="I287" s="56">
        <v>21058.453352252574</v>
      </c>
      <c r="J287" s="26">
        <f t="shared" si="46"/>
        <v>45</v>
      </c>
      <c r="K287" s="26">
        <f t="shared" si="51"/>
        <v>84</v>
      </c>
      <c r="L287" s="27">
        <f t="shared" si="47"/>
        <v>35.5</v>
      </c>
      <c r="M287">
        <f t="shared" si="48"/>
        <v>1.5</v>
      </c>
      <c r="N287">
        <f>ROUND((F287)/(VLOOKUP(C287,GDP!A$10:J$42,6,FALSE)*43)*1000,4)</f>
        <v>0.4864</v>
      </c>
      <c r="O287">
        <f>ROUND((H287)/(VLOOKUP(C287,GDP!A$10:K$42,11,FALSE)*43)*1000,4)</f>
        <v>0.1406</v>
      </c>
      <c r="P287">
        <f t="shared" si="49"/>
        <v>0.3135</v>
      </c>
      <c r="Q287" s="48">
        <f t="shared" si="52"/>
        <v>-0.50376245483326476</v>
      </c>
      <c r="R287">
        <f>VLOOKUP(B287,Risk!A$1:D$156,4,FALSE)</f>
        <v>2.4</v>
      </c>
      <c r="S287">
        <f>VLOOKUP(B287,'Insurance penetration'!B$158:N$313,13,FALSE)</f>
        <v>1</v>
      </c>
      <c r="T287">
        <f t="shared" si="50"/>
        <v>1</v>
      </c>
      <c r="U287" t="s">
        <v>347</v>
      </c>
      <c r="V287" t="s">
        <v>345</v>
      </c>
    </row>
    <row r="288" spans="1:22" hidden="1" x14ac:dyDescent="0.25">
      <c r="A288">
        <v>2023</v>
      </c>
      <c r="B288" t="str">
        <f t="shared" si="45"/>
        <v>GreeceWindstorm</v>
      </c>
      <c r="C288" t="s">
        <v>27</v>
      </c>
      <c r="D288" t="s">
        <v>28</v>
      </c>
      <c r="E288" t="s">
        <v>67</v>
      </c>
      <c r="F288" s="56">
        <v>3549</v>
      </c>
      <c r="G288" s="56">
        <v>117</v>
      </c>
      <c r="H288" s="56">
        <v>611.91912025540978</v>
      </c>
      <c r="I288" s="56">
        <v>0</v>
      </c>
      <c r="J288" s="26">
        <f t="shared" si="46"/>
        <v>3</v>
      </c>
      <c r="K288" s="26">
        <f t="shared" si="51"/>
        <v>0</v>
      </c>
      <c r="L288" s="27">
        <f t="shared" si="47"/>
        <v>97</v>
      </c>
      <c r="M288">
        <f t="shared" si="48"/>
        <v>2.5</v>
      </c>
      <c r="N288">
        <f>ROUND((F288)/(VLOOKUP(C288,GDP!A$10:J$42,6,FALSE)*43)*1000,4)</f>
        <v>0.3967</v>
      </c>
      <c r="O288">
        <f>ROUND((H288)/(VLOOKUP(C288,GDP!A$10:K$42,11,FALSE)*43)*1000,4)</f>
        <v>6.3799999999999996E-2</v>
      </c>
      <c r="P288">
        <f t="shared" si="49"/>
        <v>0.2303</v>
      </c>
      <c r="Q288" s="48">
        <f t="shared" si="52"/>
        <v>-0.63770606203576885</v>
      </c>
      <c r="R288">
        <f>VLOOKUP(B288,Risk!A$1:D$156,4,FALSE)</f>
        <v>1.7</v>
      </c>
      <c r="S288">
        <f>VLOOKUP(B288,'Insurance penetration'!B$158:N$313,13,FALSE)</f>
        <v>4</v>
      </c>
      <c r="T288">
        <f t="shared" si="50"/>
        <v>2</v>
      </c>
      <c r="U288" t="s">
        <v>257</v>
      </c>
      <c r="V288" t="s">
        <v>256</v>
      </c>
    </row>
    <row r="289" spans="1:22" hidden="1" x14ac:dyDescent="0.25">
      <c r="A289">
        <v>2023</v>
      </c>
      <c r="B289" t="str">
        <f t="shared" si="45"/>
        <v>HungaryWindstorm</v>
      </c>
      <c r="C289" t="s">
        <v>29</v>
      </c>
      <c r="D289" t="s">
        <v>30</v>
      </c>
      <c r="E289" t="s">
        <v>67</v>
      </c>
      <c r="F289" s="56">
        <v>396.49707787091359</v>
      </c>
      <c r="G289" s="56">
        <v>383.39815622772426</v>
      </c>
      <c r="H289" s="56">
        <v>8.8683930471798522</v>
      </c>
      <c r="I289" s="56">
        <v>6.4375665129478543</v>
      </c>
      <c r="J289" s="26">
        <f t="shared" si="46"/>
        <v>97</v>
      </c>
      <c r="K289" s="26">
        <f t="shared" si="51"/>
        <v>73</v>
      </c>
      <c r="L289" s="27">
        <f t="shared" si="47"/>
        <v>15</v>
      </c>
      <c r="M289">
        <f t="shared" si="48"/>
        <v>1</v>
      </c>
      <c r="N289">
        <f>ROUND((F289)/(VLOOKUP(C289,GDP!A$10:J$42,6,FALSE)*43)*1000,4)</f>
        <v>5.4199999999999998E-2</v>
      </c>
      <c r="O289">
        <f>ROUND((H289)/(VLOOKUP(C289,GDP!A$10:K$42,11,FALSE)*43)*1000,4)</f>
        <v>1.1000000000000001E-3</v>
      </c>
      <c r="P289">
        <f t="shared" si="49"/>
        <v>2.7699999999999999E-2</v>
      </c>
      <c r="Q289" s="48">
        <f t="shared" si="52"/>
        <v>-1.5575202309355514</v>
      </c>
      <c r="R289">
        <f>VLOOKUP(B289,Risk!A$1:D$156,4,FALSE)</f>
        <v>1.3</v>
      </c>
      <c r="S289">
        <f>VLOOKUP(B289,'Insurance penetration'!B$158:N$313,13,FALSE)</f>
        <v>2</v>
      </c>
      <c r="T289">
        <f t="shared" si="50"/>
        <v>1</v>
      </c>
      <c r="U289" t="s">
        <v>259</v>
      </c>
      <c r="V289" t="s">
        <v>258</v>
      </c>
    </row>
    <row r="290" spans="1:22" hidden="1" x14ac:dyDescent="0.25">
      <c r="A290">
        <v>2023</v>
      </c>
      <c r="B290" t="str">
        <f t="shared" si="45"/>
        <v>IcelandWindstorm</v>
      </c>
      <c r="C290" t="s">
        <v>31</v>
      </c>
      <c r="D290" t="s">
        <v>32</v>
      </c>
      <c r="E290" t="s">
        <v>67</v>
      </c>
      <c r="F290" s="56">
        <v>2.7469234464240735</v>
      </c>
      <c r="G290" s="56">
        <v>0</v>
      </c>
      <c r="J290" s="26">
        <f t="shared" si="46"/>
        <v>0</v>
      </c>
      <c r="K290" s="26">
        <f t="shared" si="51"/>
        <v>0</v>
      </c>
      <c r="L290" s="27">
        <f t="shared" si="47"/>
        <v>100</v>
      </c>
      <c r="M290">
        <f t="shared" si="48"/>
        <v>1</v>
      </c>
      <c r="N290">
        <f>ROUND((F290)/(VLOOKUP(C290,GDP!A$10:J$42,6,FALSE)*43)*1000,4)</f>
        <v>2.3999999999999998E-3</v>
      </c>
      <c r="O290">
        <f>ROUND((H290)/(VLOOKUP(C290,GDP!A$10:K$42,11,FALSE)*43)*1000,4)</f>
        <v>0</v>
      </c>
      <c r="P290">
        <f t="shared" si="49"/>
        <v>2.3999999999999998E-3</v>
      </c>
      <c r="Q290" s="48">
        <f t="shared" si="52"/>
        <v>-2.6197887582883941</v>
      </c>
      <c r="R290">
        <f>VLOOKUP(B290,Risk!A$1:D$156,4,FALSE)</f>
        <v>1.3</v>
      </c>
      <c r="S290">
        <f>VLOOKUP(B290,'Insurance penetration'!B$158:N$313,13,FALSE)</f>
        <v>1</v>
      </c>
      <c r="T290">
        <f t="shared" si="50"/>
        <v>1</v>
      </c>
      <c r="U290" t="s">
        <v>204</v>
      </c>
      <c r="V290" t="s">
        <v>292</v>
      </c>
    </row>
    <row r="291" spans="1:22" x14ac:dyDescent="0.25">
      <c r="A291">
        <v>2023</v>
      </c>
      <c r="B291" t="str">
        <f t="shared" si="45"/>
        <v>IrelandWindstorm</v>
      </c>
      <c r="C291" t="s">
        <v>33</v>
      </c>
      <c r="D291" t="s">
        <v>34</v>
      </c>
      <c r="E291" t="s">
        <v>67</v>
      </c>
      <c r="F291" s="56">
        <v>2423.7950262459694</v>
      </c>
      <c r="G291" s="56">
        <v>456.45819792986237</v>
      </c>
      <c r="H291">
        <v>557.92499999999995</v>
      </c>
      <c r="I291" s="56">
        <v>130.42923022348353</v>
      </c>
      <c r="J291" s="26">
        <f t="shared" si="46"/>
        <v>19</v>
      </c>
      <c r="K291" s="26">
        <f t="shared" si="51"/>
        <v>23</v>
      </c>
      <c r="L291" s="27">
        <f t="shared" si="47"/>
        <v>79</v>
      </c>
      <c r="M291">
        <f t="shared" si="48"/>
        <v>2</v>
      </c>
      <c r="N291">
        <f>ROUND((F291)/(VLOOKUP(C291,GDP!A$10:J$42,6,FALSE)*43)*1000,4)</f>
        <v>0.1113</v>
      </c>
      <c r="O291">
        <f>ROUND((H291)/(VLOOKUP(C291,GDP!A$10:K$42,11,FALSE)*43)*1000,4)</f>
        <v>2.3900000000000001E-2</v>
      </c>
      <c r="P291">
        <f t="shared" si="49"/>
        <v>6.7599999999999993E-2</v>
      </c>
      <c r="Q291" s="48">
        <f t="shared" si="52"/>
        <v>-1.1700533040583641</v>
      </c>
      <c r="R291">
        <f>VLOOKUP(B291,Risk!A$1:D$156,4,FALSE)</f>
        <v>2.2000000000000002</v>
      </c>
      <c r="S291">
        <f>VLOOKUP(B291,'Insurance penetration'!B$158:N$313,13,FALSE)</f>
        <v>1</v>
      </c>
      <c r="T291">
        <f t="shared" si="50"/>
        <v>1</v>
      </c>
      <c r="U291" t="s">
        <v>261</v>
      </c>
      <c r="V291" t="s">
        <v>260</v>
      </c>
    </row>
    <row r="292" spans="1:22" hidden="1" x14ac:dyDescent="0.25">
      <c r="A292">
        <v>2023</v>
      </c>
      <c r="B292" t="str">
        <f t="shared" si="45"/>
        <v>ItalyWindstorm</v>
      </c>
      <c r="C292" t="s">
        <v>35</v>
      </c>
      <c r="D292" t="s">
        <v>36</v>
      </c>
      <c r="E292" t="s">
        <v>67</v>
      </c>
      <c r="F292" s="56">
        <v>17510</v>
      </c>
      <c r="G292" s="56">
        <v>416.59914338125037</v>
      </c>
      <c r="H292" s="56">
        <v>4783.7885775097557</v>
      </c>
      <c r="I292" s="56">
        <v>346.19811990067404</v>
      </c>
      <c r="J292" s="26">
        <f t="shared" si="46"/>
        <v>2</v>
      </c>
      <c r="K292" s="26">
        <f t="shared" si="51"/>
        <v>7</v>
      </c>
      <c r="L292" s="27">
        <f t="shared" si="47"/>
        <v>95.5</v>
      </c>
      <c r="M292">
        <f t="shared" si="48"/>
        <v>2.5</v>
      </c>
      <c r="N292">
        <f>ROUND((F292)/(VLOOKUP(C292,GDP!A$10:J$42,6,FALSE)*43)*1000,4)</f>
        <v>0.21329999999999999</v>
      </c>
      <c r="O292">
        <f>ROUND((H292)/(VLOOKUP(C292,GDP!A$10:K$42,11,FALSE)*43)*1000,4)</f>
        <v>5.4300000000000001E-2</v>
      </c>
      <c r="P292">
        <f t="shared" si="49"/>
        <v>0.1338</v>
      </c>
      <c r="Q292" s="48">
        <f t="shared" si="52"/>
        <v>-0.8735438865681957</v>
      </c>
      <c r="R292">
        <f>VLOOKUP(B292,Risk!A$1:D$156,4,FALSE)</f>
        <v>1.8</v>
      </c>
      <c r="S292">
        <f>VLOOKUP(B292,'Insurance penetration'!B$158:N$313,13,FALSE)</f>
        <v>3</v>
      </c>
      <c r="T292">
        <f t="shared" si="50"/>
        <v>1.5</v>
      </c>
      <c r="U292" t="s">
        <v>220</v>
      </c>
      <c r="V292" t="s">
        <v>262</v>
      </c>
    </row>
    <row r="293" spans="1:22" hidden="1" x14ac:dyDescent="0.25">
      <c r="A293">
        <v>2023</v>
      </c>
      <c r="B293" t="str">
        <f t="shared" si="45"/>
        <v>LatviaWindstorm</v>
      </c>
      <c r="C293" t="s">
        <v>37</v>
      </c>
      <c r="D293" t="s">
        <v>38</v>
      </c>
      <c r="E293" t="s">
        <v>67</v>
      </c>
      <c r="F293" s="56">
        <v>432.82557385347559</v>
      </c>
      <c r="G293" s="56">
        <v>53.15901359761726</v>
      </c>
      <c r="H293" s="56">
        <v>288.66619368570412</v>
      </c>
      <c r="I293" s="56">
        <v>53.15892160340546</v>
      </c>
      <c r="J293" s="26">
        <f t="shared" si="46"/>
        <v>12</v>
      </c>
      <c r="K293" s="26">
        <f t="shared" si="51"/>
        <v>18</v>
      </c>
      <c r="L293" s="27">
        <f t="shared" si="47"/>
        <v>85</v>
      </c>
      <c r="M293">
        <f t="shared" si="48"/>
        <v>2.5</v>
      </c>
      <c r="N293">
        <f>ROUND((F293)/(VLOOKUP(C293,GDP!A$10:J$42,6,FALSE)*43)*1000,4)</f>
        <v>0.25769999999999998</v>
      </c>
      <c r="O293">
        <f>ROUND((H293)/(VLOOKUP(C293,GDP!A$10:K$42,11,FALSE)*43)*1000,4)</f>
        <v>0.16020000000000001</v>
      </c>
      <c r="P293">
        <f t="shared" si="49"/>
        <v>0.20899999999999999</v>
      </c>
      <c r="Q293" s="48">
        <f t="shared" si="52"/>
        <v>-0.679853713888946</v>
      </c>
      <c r="R293">
        <f>VLOOKUP(B293,Risk!A$1:D$156,4,FALSE)</f>
        <v>1.8</v>
      </c>
      <c r="S293">
        <f>VLOOKUP(B293,'Insurance penetration'!B$158:N$313,13,FALSE)</f>
        <v>1</v>
      </c>
      <c r="T293">
        <f t="shared" si="50"/>
        <v>1</v>
      </c>
      <c r="U293" t="s">
        <v>264</v>
      </c>
      <c r="V293" t="s">
        <v>263</v>
      </c>
    </row>
    <row r="294" spans="1:22" hidden="1" x14ac:dyDescent="0.25">
      <c r="A294">
        <v>2023</v>
      </c>
      <c r="B294" t="str">
        <f t="shared" si="45"/>
        <v>LiechtensteinWindstorm</v>
      </c>
      <c r="C294" t="s">
        <v>39</v>
      </c>
      <c r="D294" t="s">
        <v>40</v>
      </c>
      <c r="E294" t="s">
        <v>67</v>
      </c>
      <c r="F294" s="56">
        <v>11.061836945272002</v>
      </c>
      <c r="G294" s="56">
        <v>9.6023529033482138</v>
      </c>
      <c r="J294" s="26">
        <f t="shared" si="46"/>
        <v>87</v>
      </c>
      <c r="K294" s="26">
        <f t="shared" si="51"/>
        <v>0</v>
      </c>
      <c r="L294" s="27">
        <f t="shared" si="47"/>
        <v>13</v>
      </c>
      <c r="M294">
        <f t="shared" si="48"/>
        <v>1</v>
      </c>
      <c r="N294">
        <f>ROUND((F294)/(VLOOKUP(C294,GDP!A$10:J$42,6,FALSE)*43)*1000,4)</f>
        <v>4.8000000000000001E-2</v>
      </c>
      <c r="O294">
        <f>ROUND((H294)/(VLOOKUP(C294,GDP!A$10:K$42,11,FALSE)*43)*1000,4)</f>
        <v>0</v>
      </c>
      <c r="P294">
        <f t="shared" si="49"/>
        <v>4.8000000000000001E-2</v>
      </c>
      <c r="Q294" s="48">
        <f t="shared" si="52"/>
        <v>-1.3187587626244128</v>
      </c>
      <c r="R294">
        <f>VLOOKUP(B294,Risk!A$1:D$156,4,FALSE)</f>
        <v>1.3</v>
      </c>
      <c r="S294">
        <f>VLOOKUP(B294,'Insurance penetration'!B$158:N$313,13,FALSE)</f>
        <v>1</v>
      </c>
      <c r="T294">
        <f t="shared" si="50"/>
        <v>1</v>
      </c>
      <c r="U294" t="s">
        <v>226</v>
      </c>
      <c r="V294" t="s">
        <v>265</v>
      </c>
    </row>
    <row r="295" spans="1:22" hidden="1" x14ac:dyDescent="0.25">
      <c r="A295">
        <v>2023</v>
      </c>
      <c r="B295" t="str">
        <f t="shared" si="45"/>
        <v>LithuaniaWindstorm</v>
      </c>
      <c r="C295" t="s">
        <v>41</v>
      </c>
      <c r="D295" t="s">
        <v>42</v>
      </c>
      <c r="E295" t="s">
        <v>67</v>
      </c>
      <c r="F295" s="56">
        <v>55.372170785874218</v>
      </c>
      <c r="G295" s="56">
        <v>7.9738520396425896</v>
      </c>
      <c r="H295" s="56">
        <v>31.128059595601275</v>
      </c>
      <c r="I295" s="56">
        <v>7.9735721887194053</v>
      </c>
      <c r="J295" s="26">
        <f t="shared" si="46"/>
        <v>14</v>
      </c>
      <c r="K295" s="26">
        <f t="shared" si="51"/>
        <v>26</v>
      </c>
      <c r="L295" s="27">
        <f t="shared" si="47"/>
        <v>80</v>
      </c>
      <c r="M295">
        <f t="shared" si="48"/>
        <v>1.5</v>
      </c>
      <c r="N295">
        <f>ROUND((F295)/(VLOOKUP(C295,GDP!A$10:J$42,6,FALSE)*43)*1000,4)</f>
        <v>1.9300000000000001E-2</v>
      </c>
      <c r="O295">
        <f>ROUND((H295)/(VLOOKUP(C295,GDP!A$10:K$42,11,FALSE)*43)*1000,4)</f>
        <v>1.01E-2</v>
      </c>
      <c r="P295">
        <f t="shared" si="49"/>
        <v>1.47E-2</v>
      </c>
      <c r="Q295" s="48">
        <f t="shared" si="52"/>
        <v>-1.832682665251824</v>
      </c>
      <c r="R295">
        <f>VLOOKUP(B295,Risk!A$1:D$156,4,FALSE)</f>
        <v>1.5</v>
      </c>
      <c r="S295">
        <f>VLOOKUP(B295,'Insurance penetration'!B$158:N$313,13,FALSE)</f>
        <v>3</v>
      </c>
      <c r="T295">
        <f t="shared" si="50"/>
        <v>1.5</v>
      </c>
      <c r="U295" t="s">
        <v>266</v>
      </c>
      <c r="V295" t="s">
        <v>267</v>
      </c>
    </row>
    <row r="296" spans="1:22" hidden="1" x14ac:dyDescent="0.25">
      <c r="A296">
        <v>2023</v>
      </c>
      <c r="B296" t="str">
        <f t="shared" si="45"/>
        <v>LuxembourgWindstorm</v>
      </c>
      <c r="C296" t="s">
        <v>43</v>
      </c>
      <c r="D296" t="s">
        <v>44</v>
      </c>
      <c r="E296" t="s">
        <v>67</v>
      </c>
      <c r="F296" s="56">
        <v>955.07983752871655</v>
      </c>
      <c r="G296" s="56">
        <v>476.73255705671198</v>
      </c>
      <c r="H296">
        <v>513.70000000000005</v>
      </c>
      <c r="I296">
        <v>330.7</v>
      </c>
      <c r="J296" s="26">
        <f t="shared" si="46"/>
        <v>50</v>
      </c>
      <c r="K296" s="26">
        <f t="shared" si="51"/>
        <v>64</v>
      </c>
      <c r="L296" s="27">
        <f t="shared" si="47"/>
        <v>43</v>
      </c>
      <c r="M296">
        <f t="shared" si="48"/>
        <v>1.5</v>
      </c>
      <c r="N296">
        <f>ROUND((F296)/(VLOOKUP(C296,GDP!A$10:J$42,6,FALSE)*43)*1000,4)</f>
        <v>0.28649999999999998</v>
      </c>
      <c r="O296">
        <f>ROUND((H296)/(VLOOKUP(C296,GDP!A$10:K$42,11,FALSE)*43)*1000,4)</f>
        <v>0.14369999999999999</v>
      </c>
      <c r="P296">
        <f t="shared" si="49"/>
        <v>0.21510000000000001</v>
      </c>
      <c r="Q296" s="48">
        <f t="shared" si="52"/>
        <v>-0.66735958961253738</v>
      </c>
      <c r="R296">
        <f>VLOOKUP(B296,Risk!A$1:D$156,4,FALSE)</f>
        <v>2.4</v>
      </c>
      <c r="S296">
        <f>VLOOKUP(B296,'Insurance penetration'!B$158:N$313,13,FALSE)</f>
        <v>1</v>
      </c>
      <c r="T296">
        <f t="shared" si="50"/>
        <v>1</v>
      </c>
      <c r="U296" t="s">
        <v>269</v>
      </c>
      <c r="V296" t="s">
        <v>268</v>
      </c>
    </row>
    <row r="297" spans="1:22" hidden="1" x14ac:dyDescent="0.25">
      <c r="A297">
        <v>2023</v>
      </c>
      <c r="B297" t="str">
        <f t="shared" si="45"/>
        <v>MaltaWindstorm</v>
      </c>
      <c r="C297" t="s">
        <v>45</v>
      </c>
      <c r="D297" t="s">
        <v>46</v>
      </c>
      <c r="E297" t="s">
        <v>67</v>
      </c>
      <c r="F297" s="56">
        <v>27.40980719645237</v>
      </c>
      <c r="G297" s="56">
        <v>4</v>
      </c>
      <c r="J297" s="26">
        <f t="shared" si="46"/>
        <v>15</v>
      </c>
      <c r="K297" s="26">
        <f t="shared" si="51"/>
        <v>0</v>
      </c>
      <c r="L297" s="27">
        <f t="shared" si="47"/>
        <v>85</v>
      </c>
      <c r="M297">
        <f t="shared" si="48"/>
        <v>2</v>
      </c>
      <c r="N297">
        <f>ROUND((F297)/(VLOOKUP(C297,GDP!A$10:J$42,6,FALSE)*43)*1000,4)</f>
        <v>3.6999999999999998E-2</v>
      </c>
      <c r="O297">
        <f>ROUND((H297)/(VLOOKUP(C297,GDP!A$10:K$42,11,FALSE)*43)*1000,4)</f>
        <v>0</v>
      </c>
      <c r="P297">
        <f t="shared" si="49"/>
        <v>3.6999999999999998E-2</v>
      </c>
      <c r="Q297" s="48">
        <f t="shared" si="52"/>
        <v>-1.431798275933005</v>
      </c>
      <c r="R297">
        <f>VLOOKUP(B297,Risk!A$1:D$156,4,FALSE)</f>
        <v>1.3</v>
      </c>
      <c r="S297">
        <f>VLOOKUP(B297,'Insurance penetration'!B$158:N$313,13,FALSE)</f>
        <v>4</v>
      </c>
      <c r="T297">
        <f t="shared" si="50"/>
        <v>1.5</v>
      </c>
      <c r="U297" t="s">
        <v>212</v>
      </c>
      <c r="V297" t="s">
        <v>270</v>
      </c>
    </row>
    <row r="298" spans="1:22" hidden="1" x14ac:dyDescent="0.25">
      <c r="A298">
        <v>2023</v>
      </c>
      <c r="B298" t="str">
        <f t="shared" si="45"/>
        <v>NetherlandsWindstorm</v>
      </c>
      <c r="C298" t="s">
        <v>47</v>
      </c>
      <c r="D298" t="s">
        <v>48</v>
      </c>
      <c r="E298" t="s">
        <v>67</v>
      </c>
      <c r="F298" s="56">
        <v>9806</v>
      </c>
      <c r="G298" s="56">
        <v>4465.4109922940588</v>
      </c>
      <c r="H298" s="56">
        <v>4737.9664774742823</v>
      </c>
      <c r="I298" s="56">
        <v>3872.2383824051085</v>
      </c>
      <c r="J298" s="26">
        <f t="shared" si="46"/>
        <v>46</v>
      </c>
      <c r="K298" s="26">
        <f t="shared" si="51"/>
        <v>82</v>
      </c>
      <c r="L298" s="27">
        <f t="shared" si="47"/>
        <v>36</v>
      </c>
      <c r="M298">
        <f t="shared" si="48"/>
        <v>1.5</v>
      </c>
      <c r="N298">
        <f>ROUND((F298)/(VLOOKUP(C298,GDP!A$10:J$42,6,FALSE)*43)*1000,4)</f>
        <v>0.2379</v>
      </c>
      <c r="O298">
        <f>ROUND((H298)/(VLOOKUP(C298,GDP!A$10:K$42,11,FALSE)*43)*1000,4)</f>
        <v>0.1072</v>
      </c>
      <c r="P298">
        <f t="shared" si="49"/>
        <v>0.1726</v>
      </c>
      <c r="Q298" s="48">
        <f t="shared" si="52"/>
        <v>-0.76295920862080924</v>
      </c>
      <c r="R298">
        <f>VLOOKUP(B298,Risk!A$1:D$156,4,FALSE)</f>
        <v>2.6</v>
      </c>
      <c r="S298">
        <f>VLOOKUP(B298,'Insurance penetration'!B$158:N$313,13,FALSE)</f>
        <v>1</v>
      </c>
      <c r="T298">
        <f t="shared" si="50"/>
        <v>1.5</v>
      </c>
      <c r="U298" t="s">
        <v>199</v>
      </c>
      <c r="V298" t="s">
        <v>340</v>
      </c>
    </row>
    <row r="299" spans="1:22" hidden="1" x14ac:dyDescent="0.25">
      <c r="A299">
        <v>2023</v>
      </c>
      <c r="B299" t="str">
        <f t="shared" si="45"/>
        <v>NorwayWindstorm</v>
      </c>
      <c r="C299" t="s">
        <v>49</v>
      </c>
      <c r="D299" t="s">
        <v>50</v>
      </c>
      <c r="E299" t="s">
        <v>67</v>
      </c>
      <c r="F299" s="56">
        <v>2986</v>
      </c>
      <c r="G299" s="56">
        <v>2310</v>
      </c>
      <c r="H299" s="56">
        <v>233.2387371408301</v>
      </c>
      <c r="I299" s="56">
        <v>420.56580347641005</v>
      </c>
      <c r="J299" s="26">
        <f t="shared" si="46"/>
        <v>77</v>
      </c>
      <c r="K299" s="26">
        <f t="shared" si="51"/>
        <v>180</v>
      </c>
      <c r="L299" s="27">
        <f t="shared" si="47"/>
        <v>-28.5</v>
      </c>
      <c r="M299">
        <f t="shared" si="48"/>
        <v>1</v>
      </c>
      <c r="N299">
        <f>ROUND((F299)/(VLOOKUP(C299,GDP!A$10:J$42,6,FALSE)*43)*1000,4)</f>
        <v>0.12590000000000001</v>
      </c>
      <c r="O299">
        <f>ROUND((H299)/(VLOOKUP(C299,GDP!A$10:K$42,11,FALSE)*43)*1000,4)</f>
        <v>9.1999999999999998E-3</v>
      </c>
      <c r="P299">
        <f t="shared" si="49"/>
        <v>6.7599999999999993E-2</v>
      </c>
      <c r="Q299" s="48">
        <f t="shared" si="52"/>
        <v>-1.1700533040583641</v>
      </c>
      <c r="R299">
        <f>VLOOKUP(B299,Risk!A$1:D$156,4,FALSE)</f>
        <v>1.9</v>
      </c>
      <c r="S299">
        <f>VLOOKUP(B299,'Insurance penetration'!B$158:N$313,13,FALSE)</f>
        <v>1</v>
      </c>
      <c r="T299">
        <f t="shared" si="50"/>
        <v>1</v>
      </c>
      <c r="U299" t="s">
        <v>223</v>
      </c>
      <c r="V299" t="s">
        <v>222</v>
      </c>
    </row>
    <row r="300" spans="1:22" hidden="1" x14ac:dyDescent="0.25">
      <c r="A300">
        <v>2023</v>
      </c>
      <c r="B300" t="str">
        <f t="shared" si="45"/>
        <v>PolandWindstorm</v>
      </c>
      <c r="C300" t="s">
        <v>51</v>
      </c>
      <c r="D300" t="s">
        <v>52</v>
      </c>
      <c r="E300" t="s">
        <v>67</v>
      </c>
      <c r="F300" s="56">
        <v>600.35852954931568</v>
      </c>
      <c r="G300" s="56">
        <v>91.815942156653406</v>
      </c>
      <c r="H300" s="56">
        <v>438.14295849592054</v>
      </c>
      <c r="I300" s="56">
        <v>15.580879744590282</v>
      </c>
      <c r="J300" s="26">
        <f t="shared" si="46"/>
        <v>15</v>
      </c>
      <c r="K300" s="26">
        <f t="shared" si="51"/>
        <v>4</v>
      </c>
      <c r="L300" s="27">
        <f t="shared" si="47"/>
        <v>90.5</v>
      </c>
      <c r="M300">
        <f t="shared" si="48"/>
        <v>1.5</v>
      </c>
      <c r="N300">
        <f>ROUND((F300)/(VLOOKUP(C300,GDP!A$10:J$42,6,FALSE)*43)*1000,4)</f>
        <v>2.1299999999999999E-2</v>
      </c>
      <c r="O300">
        <f>ROUND((H300)/(VLOOKUP(C300,GDP!A$10:K$42,11,FALSE)*43)*1000,4)</f>
        <v>1.4500000000000001E-2</v>
      </c>
      <c r="P300">
        <f t="shared" si="49"/>
        <v>1.7899999999999999E-2</v>
      </c>
      <c r="Q300" s="48">
        <f t="shared" si="52"/>
        <v>-1.7471469690201069</v>
      </c>
      <c r="R300">
        <f>VLOOKUP(B300,Risk!A$1:D$156,4,FALSE)</f>
        <v>1.4</v>
      </c>
      <c r="S300">
        <f>VLOOKUP(B300,'Insurance penetration'!B$158:N$313,13,FALSE)</f>
        <v>1</v>
      </c>
      <c r="T300">
        <f t="shared" si="50"/>
        <v>1</v>
      </c>
      <c r="U300" t="s">
        <v>301</v>
      </c>
      <c r="V300" t="s">
        <v>272</v>
      </c>
    </row>
    <row r="301" spans="1:22" hidden="1" x14ac:dyDescent="0.25">
      <c r="A301">
        <v>2023</v>
      </c>
      <c r="B301" t="str">
        <f t="shared" si="45"/>
        <v>PortugalWindstorm</v>
      </c>
      <c r="C301" t="s">
        <v>53</v>
      </c>
      <c r="D301" t="s">
        <v>54</v>
      </c>
      <c r="E301" t="s">
        <v>67</v>
      </c>
      <c r="F301" s="56">
        <v>2217.4204235490429</v>
      </c>
      <c r="G301" s="56">
        <v>176.44448639618048</v>
      </c>
      <c r="H301" s="56">
        <v>364.04753458673287</v>
      </c>
      <c r="I301" s="56">
        <v>298.85509045760909</v>
      </c>
      <c r="J301" s="26">
        <f t="shared" si="46"/>
        <v>8</v>
      </c>
      <c r="K301" s="26">
        <f t="shared" si="51"/>
        <v>82</v>
      </c>
      <c r="L301" s="27">
        <f t="shared" si="47"/>
        <v>55</v>
      </c>
      <c r="M301">
        <f t="shared" si="48"/>
        <v>2</v>
      </c>
      <c r="N301">
        <f>ROUND((F301)/(VLOOKUP(C301,GDP!A$10:J$42,6,FALSE)*43)*1000,4)</f>
        <v>0.2155</v>
      </c>
      <c r="O301">
        <f>ROUND((H301)/(VLOOKUP(C301,GDP!A$10:K$42,11,FALSE)*43)*1000,4)</f>
        <v>3.3000000000000002E-2</v>
      </c>
      <c r="P301">
        <f t="shared" si="49"/>
        <v>0.12429999999999999</v>
      </c>
      <c r="Q301" s="48">
        <f t="shared" si="52"/>
        <v>-0.90552887135835525</v>
      </c>
      <c r="R301">
        <f>VLOOKUP(B301,Risk!A$1:D$156,4,FALSE)</f>
        <v>2</v>
      </c>
      <c r="S301">
        <f>VLOOKUP(B301,'Insurance penetration'!B$158:N$313,13,FALSE)</f>
        <v>1</v>
      </c>
      <c r="T301">
        <f t="shared" si="50"/>
        <v>1</v>
      </c>
      <c r="U301" t="s">
        <v>206</v>
      </c>
      <c r="V301" t="s">
        <v>273</v>
      </c>
    </row>
    <row r="302" spans="1:22" hidden="1" x14ac:dyDescent="0.25">
      <c r="A302">
        <v>2023</v>
      </c>
      <c r="B302" t="str">
        <f t="shared" si="45"/>
        <v>RomaniaWindstorm</v>
      </c>
      <c r="C302" t="s">
        <v>55</v>
      </c>
      <c r="D302" t="s">
        <v>56</v>
      </c>
      <c r="E302" t="s">
        <v>67</v>
      </c>
      <c r="F302" s="56">
        <v>64.826349085613842</v>
      </c>
      <c r="G302" s="56">
        <v>0</v>
      </c>
      <c r="H302" s="56">
        <v>6.473926924441292</v>
      </c>
      <c r="I302" s="56">
        <v>0</v>
      </c>
      <c r="J302" s="26">
        <f t="shared" si="46"/>
        <v>0</v>
      </c>
      <c r="K302" s="26">
        <f t="shared" si="51"/>
        <v>0</v>
      </c>
      <c r="L302" s="27">
        <f t="shared" si="47"/>
        <v>100</v>
      </c>
      <c r="M302">
        <f t="shared" si="48"/>
        <v>1</v>
      </c>
      <c r="N302">
        <f>ROUND((F302)/(VLOOKUP(C302,GDP!A$10:J$42,6,FALSE)*43)*1000,4)</f>
        <v>5.3E-3</v>
      </c>
      <c r="O302">
        <f>ROUND((H302)/(VLOOKUP(C302,GDP!A$10:K$42,11,FALSE)*43)*1000,4)</f>
        <v>5.0000000000000001E-4</v>
      </c>
      <c r="P302">
        <f t="shared" si="49"/>
        <v>2.8999999999999998E-3</v>
      </c>
      <c r="Q302" s="48">
        <f t="shared" si="52"/>
        <v>-2.5376020021010439</v>
      </c>
      <c r="R302">
        <f>VLOOKUP(B302,Risk!A$1:D$156,4,FALSE)</f>
        <v>1</v>
      </c>
      <c r="S302">
        <f>VLOOKUP(B302,'Insurance penetration'!B$158:N$313,13,FALSE)</f>
        <v>4</v>
      </c>
      <c r="T302">
        <f t="shared" si="50"/>
        <v>1.5</v>
      </c>
      <c r="U302" t="s">
        <v>266</v>
      </c>
      <c r="V302" t="s">
        <v>282</v>
      </c>
    </row>
    <row r="303" spans="1:22" hidden="1" x14ac:dyDescent="0.25">
      <c r="A303">
        <v>2023</v>
      </c>
      <c r="B303" t="str">
        <f t="shared" si="45"/>
        <v>SlovakiaWindstorm</v>
      </c>
      <c r="C303" t="s">
        <v>57</v>
      </c>
      <c r="D303" t="s">
        <v>58</v>
      </c>
      <c r="E303" t="s">
        <v>67</v>
      </c>
      <c r="F303" s="56">
        <v>616.75254489283179</v>
      </c>
      <c r="G303" s="56">
        <v>13.740642075198547</v>
      </c>
      <c r="J303" s="26">
        <f t="shared" si="46"/>
        <v>2</v>
      </c>
      <c r="K303" s="26">
        <f t="shared" si="51"/>
        <v>0</v>
      </c>
      <c r="L303" s="27">
        <f t="shared" si="47"/>
        <v>98</v>
      </c>
      <c r="M303">
        <f t="shared" si="48"/>
        <v>2.5</v>
      </c>
      <c r="N303">
        <f>ROUND((F303)/(VLOOKUP(C303,GDP!A$10:J$42,6,FALSE)*43)*1000,4)</f>
        <v>0.1308</v>
      </c>
      <c r="O303">
        <f>ROUND((H303)/(VLOOKUP(C303,GDP!A$10:K$42,11,FALSE)*43)*1000,4)</f>
        <v>0</v>
      </c>
      <c r="P303">
        <f t="shared" si="49"/>
        <v>0.1308</v>
      </c>
      <c r="Q303" s="48">
        <f t="shared" si="52"/>
        <v>-0.88339225601175153</v>
      </c>
      <c r="R303">
        <f>VLOOKUP(B303,Risk!A$1:D$156,4,FALSE)</f>
        <v>1.6</v>
      </c>
      <c r="S303">
        <f>VLOOKUP(B303,'Insurance penetration'!B$158:N$313,13,FALSE)</f>
        <v>3</v>
      </c>
      <c r="T303">
        <f t="shared" si="50"/>
        <v>1.5</v>
      </c>
      <c r="U303" t="s">
        <v>313</v>
      </c>
      <c r="V303" t="s">
        <v>274</v>
      </c>
    </row>
    <row r="304" spans="1:22" hidden="1" x14ac:dyDescent="0.25">
      <c r="A304">
        <v>2023</v>
      </c>
      <c r="B304" t="str">
        <f t="shared" si="45"/>
        <v>SloveniaWindstorm</v>
      </c>
      <c r="C304" t="s">
        <v>59</v>
      </c>
      <c r="D304" t="s">
        <v>60</v>
      </c>
      <c r="E304" t="s">
        <v>67</v>
      </c>
      <c r="F304" s="56">
        <v>1711.5882714490979</v>
      </c>
      <c r="G304" s="56">
        <v>189.67036400998467</v>
      </c>
      <c r="J304" s="26">
        <f t="shared" si="46"/>
        <v>11</v>
      </c>
      <c r="K304" s="26">
        <f t="shared" si="51"/>
        <v>0</v>
      </c>
      <c r="L304" s="27">
        <f t="shared" si="47"/>
        <v>89</v>
      </c>
      <c r="M304">
        <f t="shared" si="48"/>
        <v>3</v>
      </c>
      <c r="N304">
        <f>ROUND((F304)/(VLOOKUP(C304,GDP!A$10:J$42,6,FALSE)*43)*1000,4)</f>
        <v>0.69789999999999996</v>
      </c>
      <c r="O304">
        <f>ROUND((H304)/(VLOOKUP(C304,GDP!A$10:K$42,11,FALSE)*43)*1000,4)</f>
        <v>0</v>
      </c>
      <c r="P304">
        <f t="shared" si="49"/>
        <v>0.69789999999999996</v>
      </c>
      <c r="Q304" s="48">
        <f t="shared" si="52"/>
        <v>-0.15620680167408746</v>
      </c>
      <c r="R304">
        <f>VLOOKUP(B304,Risk!A$1:D$156,4,FALSE)</f>
        <v>1.8</v>
      </c>
      <c r="S304">
        <f>VLOOKUP(B304,'Insurance penetration'!B$158:N$313,13,FALSE)</f>
        <v>2</v>
      </c>
      <c r="T304">
        <f t="shared" si="50"/>
        <v>1</v>
      </c>
      <c r="U304" t="s">
        <v>189</v>
      </c>
      <c r="V304" t="s">
        <v>281</v>
      </c>
    </row>
    <row r="305" spans="1:22" hidden="1" x14ac:dyDescent="0.25">
      <c r="A305">
        <v>2023</v>
      </c>
      <c r="B305" t="str">
        <f t="shared" si="45"/>
        <v>SpainWindstorm</v>
      </c>
      <c r="C305" t="s">
        <v>61</v>
      </c>
      <c r="D305" t="s">
        <v>62</v>
      </c>
      <c r="E305" t="s">
        <v>67</v>
      </c>
      <c r="F305" s="56">
        <v>14666</v>
      </c>
      <c r="G305" s="22">
        <v>3555</v>
      </c>
      <c r="H305" s="56">
        <v>5003.5473572188721</v>
      </c>
      <c r="I305" s="56">
        <v>1373.4737495565803</v>
      </c>
      <c r="J305" s="26">
        <f t="shared" si="46"/>
        <v>24</v>
      </c>
      <c r="K305" s="26">
        <f t="shared" si="51"/>
        <v>27</v>
      </c>
      <c r="L305" s="27">
        <f t="shared" si="47"/>
        <v>74.5</v>
      </c>
      <c r="M305">
        <f t="shared" si="48"/>
        <v>2</v>
      </c>
      <c r="N305">
        <f>ROUND((F305)/(VLOOKUP(C305,GDP!A$10:J$42,6,FALSE)*43)*1000,4)</f>
        <v>0.25330000000000003</v>
      </c>
      <c r="O305">
        <f>ROUND((H305)/(VLOOKUP(C305,GDP!A$10:K$42,11,FALSE)*43)*1000,4)</f>
        <v>8.0600000000000005E-2</v>
      </c>
      <c r="P305">
        <f t="shared" si="49"/>
        <v>0.16700000000000001</v>
      </c>
      <c r="Q305" s="48">
        <f t="shared" si="52"/>
        <v>-0.77728352885241669</v>
      </c>
      <c r="R305">
        <f>VLOOKUP(B305,Risk!A$1:D$156,4,FALSE)</f>
        <v>2</v>
      </c>
      <c r="S305">
        <f>VLOOKUP(B305,'Insurance penetration'!B$158:N$313,13,FALSE)</f>
        <v>1</v>
      </c>
      <c r="T305">
        <f t="shared" si="50"/>
        <v>1</v>
      </c>
      <c r="U305" t="s">
        <v>276</v>
      </c>
      <c r="V305" t="s">
        <v>275</v>
      </c>
    </row>
    <row r="306" spans="1:22" hidden="1" x14ac:dyDescent="0.25">
      <c r="A306">
        <v>2023</v>
      </c>
      <c r="B306" t="str">
        <f t="shared" si="45"/>
        <v>SwedenWindstorm</v>
      </c>
      <c r="C306" t="s">
        <v>63</v>
      </c>
      <c r="D306" t="s">
        <v>64</v>
      </c>
      <c r="E306" t="s">
        <v>67</v>
      </c>
      <c r="F306" s="56">
        <v>4385</v>
      </c>
      <c r="G306" s="56">
        <v>1166</v>
      </c>
      <c r="J306" s="26">
        <f t="shared" si="46"/>
        <v>27</v>
      </c>
      <c r="K306" s="26">
        <f t="shared" ref="K306:K311" si="53">ROUND(IFERROR(100*((I306/H306)),0),0)</f>
        <v>0</v>
      </c>
      <c r="L306" s="27">
        <f t="shared" si="47"/>
        <v>73</v>
      </c>
      <c r="M306">
        <f t="shared" si="48"/>
        <v>2</v>
      </c>
      <c r="N306">
        <f>ROUND((F306)/(VLOOKUP(C306,GDP!A$10:J$42,6,FALSE)*43)*1000,4)</f>
        <v>0.18129999999999999</v>
      </c>
      <c r="O306">
        <f>ROUND((H306)/(VLOOKUP(C306,GDP!A$10:K$42,11,FALSE)*43)*1000,4)</f>
        <v>0</v>
      </c>
      <c r="P306">
        <f t="shared" si="49"/>
        <v>0.18129999999999999</v>
      </c>
      <c r="Q306" s="48">
        <f t="shared" si="52"/>
        <v>-0.74160219590449139</v>
      </c>
      <c r="R306">
        <f>VLOOKUP(B306,Risk!A$1:D$156,4,FALSE)</f>
        <v>2</v>
      </c>
      <c r="S306">
        <f>VLOOKUP(B306,'Insurance penetration'!B$158:N$313,13,FALSE)</f>
        <v>1</v>
      </c>
      <c r="T306">
        <f t="shared" si="50"/>
        <v>1</v>
      </c>
      <c r="U306" t="s">
        <v>278</v>
      </c>
      <c r="V306" t="s">
        <v>277</v>
      </c>
    </row>
    <row r="307" spans="1:22" hidden="1" x14ac:dyDescent="0.25">
      <c r="A307">
        <v>2023</v>
      </c>
      <c r="B307" t="str">
        <f t="shared" si="45"/>
        <v>EEAWindstorm</v>
      </c>
      <c r="C307" t="s">
        <v>68</v>
      </c>
      <c r="D307" t="s">
        <v>68</v>
      </c>
      <c r="E307" t="s">
        <v>67</v>
      </c>
      <c r="F307" s="56">
        <f>SUM(F277:F306)</f>
        <v>221249.80550162369</v>
      </c>
      <c r="G307" s="56">
        <f>SUM(G277:G306)</f>
        <v>82966.118938165906</v>
      </c>
      <c r="H307" s="56">
        <f t="shared" ref="H307:I307" si="54">SUM(H277:H306)</f>
        <v>99983.579528201488</v>
      </c>
      <c r="I307" s="56">
        <f t="shared" si="54"/>
        <v>52816.629381695646</v>
      </c>
      <c r="J307" s="26">
        <f t="shared" si="46"/>
        <v>37</v>
      </c>
      <c r="K307" s="26">
        <f t="shared" si="53"/>
        <v>53</v>
      </c>
      <c r="L307" s="27">
        <f t="shared" si="47"/>
        <v>55</v>
      </c>
      <c r="M307">
        <f t="shared" si="48"/>
        <v>2</v>
      </c>
      <c r="N307">
        <f>ROUND((F307)/(VLOOKUP(C307,GDP!A$10:J$42,6,FALSE)*43)*1000,4)</f>
        <v>0.31290000000000001</v>
      </c>
      <c r="O307">
        <f>ROUND((H307)/(VLOOKUP(C307,GDP!A$10:K$42,11,FALSE)*43)*1000,4)</f>
        <v>0.1318</v>
      </c>
      <c r="P307">
        <f t="shared" si="49"/>
        <v>0.22239999999999999</v>
      </c>
      <c r="Q307" s="48">
        <f t="shared" si="52"/>
        <v>-0.65286521708998013</v>
      </c>
      <c r="R307">
        <f>VLOOKUP(B307,Risk!A$1:D$156,4,FALSE)</f>
        <v>1.8</v>
      </c>
      <c r="S307">
        <f>VLOOKUP(B307,'Insurance penetration'!B$158:N$313,13,FALSE)</f>
        <v>2</v>
      </c>
      <c r="T307">
        <f t="shared" si="50"/>
        <v>1</v>
      </c>
      <c r="U307" t="s">
        <v>303</v>
      </c>
      <c r="V307" t="s">
        <v>304</v>
      </c>
    </row>
    <row r="308" spans="1:22" hidden="1" x14ac:dyDescent="0.25">
      <c r="A308">
        <v>2023</v>
      </c>
      <c r="B308" t="str">
        <f t="shared" si="45"/>
        <v>EEAWildfire</v>
      </c>
      <c r="C308" t="s">
        <v>68</v>
      </c>
      <c r="D308" t="s">
        <v>68</v>
      </c>
      <c r="E308" t="s">
        <v>66</v>
      </c>
      <c r="F308" s="56">
        <f>SUM(F247:F276)</f>
        <v>24860.8083093155</v>
      </c>
      <c r="G308" s="56">
        <f t="shared" ref="G308:I308" si="55">SUM(G247:G276)</f>
        <v>940.65968142532756</v>
      </c>
      <c r="H308" s="56">
        <f t="shared" si="55"/>
        <v>16819.743703440938</v>
      </c>
      <c r="I308" s="56">
        <f t="shared" si="55"/>
        <v>471.7062788222774</v>
      </c>
      <c r="J308" s="26">
        <f t="shared" si="46"/>
        <v>4</v>
      </c>
      <c r="K308" s="26">
        <f t="shared" si="53"/>
        <v>3</v>
      </c>
      <c r="L308" s="27">
        <f>IF(K308=0,100-ROUND(J308,4), 100-ROUND((J308+K308)/2,4))</f>
        <v>96.5</v>
      </c>
      <c r="M308">
        <f>IF(Q308&lt;-4,-9,IF(Q308&lt;-3.5,0,IF(Q308&lt;-2,1,IF(AND(Q308&lt;-1.5,L308&lt;75),1,IF(AND(Q308&lt;-1.5,L308&gt;=75),1.5,IF(AND(Q308&lt;-1,L308&lt;50),1,IF(AND(Q308&lt;-1,L308&lt;75),1.5,IF(AND(Q308&lt;-1,L308&lt;=100),2,IF(AND(Q308&lt;-0.5,L308&lt;25),1,IF(AND(Q308&lt;-0.5,L308&lt;50),1.5,IF(AND(Q308&lt;-0.5,L308&lt;75),2,IF(AND(Q308&lt;-0.5,L308&lt;=100),2.5,IF(AND(Q308&lt;0,L308&lt;25),1.5,IF(AND(Q308&lt;0,L308&lt;50),2,IF(AND(Q308&lt;0,L308&lt;75),2.5,IF(AND(Q308&lt;0,L308&lt;=100),3,IF(AND(Q308&lt;0.5,L308&lt;25),2,IF(AND(Q308&lt;0.5,L308&lt;50),2.5,IF(AND(Q308&lt;0.5,L308&lt;75),3,IF(AND(Q308&lt;0.5,L308&lt;=100),3.5,IF(AND(Q308&lt;1,L308&lt;25),2.5,IF(AND(Q308&lt;1,L308&lt;50),3,IF(AND(Q308&lt;1,L308&lt;75),3.5,IF(AND(Q308&lt;1,L308&lt;=100),4))))))))))))))))))))))))</f>
        <v>1.5</v>
      </c>
      <c r="N308">
        <f>ROUND((F308)/(VLOOKUP(C308,GDP!A$10:J$42,6,FALSE)*43)*1000,4)</f>
        <v>3.5200000000000002E-2</v>
      </c>
      <c r="O308">
        <f>ROUND((H308)/(VLOOKUP(C308,GDP!A$10:K$42,11,FALSE)*43)*1000,4)</f>
        <v>2.2200000000000001E-2</v>
      </c>
      <c r="P308">
        <f t="shared" si="49"/>
        <v>2.87E-2</v>
      </c>
      <c r="Q308" s="48">
        <f t="shared" si="52"/>
        <v>-1.5421181032660076</v>
      </c>
      <c r="R308">
        <f>VLOOKUP(B308,Risk!A$1:D$156,4,FALSE)</f>
        <v>1.6</v>
      </c>
      <c r="S308">
        <f>VLOOKUP(B308,'Insurance penetration'!B$158:N$313,13,FALSE)</f>
        <v>3</v>
      </c>
      <c r="T308">
        <f t="shared" si="50"/>
        <v>1.5</v>
      </c>
      <c r="U308" t="s">
        <v>303</v>
      </c>
      <c r="V308" t="s">
        <v>304</v>
      </c>
    </row>
    <row r="309" spans="1:22" hidden="1" x14ac:dyDescent="0.25">
      <c r="A309">
        <v>2023</v>
      </c>
      <c r="B309" t="str">
        <f t="shared" si="45"/>
        <v>EEAFlood*</v>
      </c>
      <c r="C309" t="s">
        <v>68</v>
      </c>
      <c r="D309" t="s">
        <v>68</v>
      </c>
      <c r="E309" t="s">
        <v>176</v>
      </c>
      <c r="F309" s="56">
        <f>SUM(F217:F246)</f>
        <v>294159.66069221217</v>
      </c>
      <c r="G309" s="56">
        <f>SUM(G217:G246)</f>
        <v>52193.117922352722</v>
      </c>
      <c r="H309" s="56">
        <f>SUM(H217:H246)</f>
        <v>188907.36644200076</v>
      </c>
      <c r="I309" s="56">
        <f>SUM(I217:I246)</f>
        <v>29612.607307555871</v>
      </c>
      <c r="J309" s="26">
        <f t="shared" si="46"/>
        <v>18</v>
      </c>
      <c r="K309" s="26">
        <f t="shared" si="53"/>
        <v>16</v>
      </c>
      <c r="L309" s="27">
        <f t="shared" si="47"/>
        <v>83</v>
      </c>
      <c r="M309">
        <f t="shared" si="48"/>
        <v>3</v>
      </c>
      <c r="N309">
        <f>ROUND((F309)/(VLOOKUP(C309,GDP!A$10:J$42,6,FALSE)*43)*1000,4)</f>
        <v>0.41599999999999998</v>
      </c>
      <c r="O309">
        <f>ROUND((H309)/(VLOOKUP(C309,GDP!A$10:K$42,11,FALSE)*43)*1000,4)</f>
        <v>0.249</v>
      </c>
      <c r="P309">
        <f t="shared" si="49"/>
        <v>0.33250000000000002</v>
      </c>
      <c r="Q309" s="48">
        <f t="shared" si="52"/>
        <v>-0.47820835036087656</v>
      </c>
      <c r="R309">
        <f>VLOOKUP(B309,Risk!A$1:D$156,4,FALSE)</f>
        <v>2.1</v>
      </c>
      <c r="S309">
        <f>VLOOKUP(B309,'Insurance penetration'!B$158:N$313,13,FALSE)</f>
        <v>2</v>
      </c>
      <c r="T309">
        <f t="shared" si="50"/>
        <v>1.5</v>
      </c>
      <c r="U309" t="s">
        <v>303</v>
      </c>
      <c r="V309" t="s">
        <v>304</v>
      </c>
    </row>
    <row r="310" spans="1:22" hidden="1" x14ac:dyDescent="0.25">
      <c r="A310">
        <v>2023</v>
      </c>
      <c r="B310" t="str">
        <f t="shared" si="45"/>
        <v>EEACoastal Flood</v>
      </c>
      <c r="C310" t="s">
        <v>68</v>
      </c>
      <c r="D310" t="s">
        <v>68</v>
      </c>
      <c r="E310" t="s">
        <v>6</v>
      </c>
      <c r="F310" s="56">
        <f>SUM(F157:F186)</f>
        <v>1146.7957205014245</v>
      </c>
      <c r="G310" s="56">
        <f t="shared" ref="G310:I310" si="56">SUM(G157:G186)</f>
        <v>982.94164787093121</v>
      </c>
      <c r="H310" s="56">
        <f t="shared" si="56"/>
        <v>0</v>
      </c>
      <c r="I310" s="56">
        <f t="shared" si="56"/>
        <v>0</v>
      </c>
      <c r="J310" s="26">
        <f t="shared" si="46"/>
        <v>86</v>
      </c>
      <c r="K310" s="26">
        <f t="shared" si="53"/>
        <v>0</v>
      </c>
      <c r="L310" s="27">
        <f t="shared" si="47"/>
        <v>14</v>
      </c>
      <c r="M310">
        <f t="shared" si="48"/>
        <v>1</v>
      </c>
      <c r="N310">
        <f>ROUND((F310)/(VLOOKUP(C310,GDP!A$10:J$42,6,FALSE)*43)*1000,4)</f>
        <v>1.6000000000000001E-3</v>
      </c>
      <c r="O310">
        <f>ROUND((H310)/(VLOOKUP(C310,GDP!A$10:K$42,11,FALSE)*43)*1000,4)</f>
        <v>0</v>
      </c>
      <c r="P310">
        <f t="shared" si="49"/>
        <v>1.6000000000000001E-3</v>
      </c>
      <c r="Q310" s="48">
        <f t="shared" si="52"/>
        <v>-2.795880017344075</v>
      </c>
      <c r="R310">
        <f>VLOOKUP(B310,Risk!A$1:D$156,4,FALSE)</f>
        <v>1.1000000000000001</v>
      </c>
      <c r="S310">
        <f>VLOOKUP(B310,'Insurance penetration'!B$158:N$313,13,FALSE)</f>
        <v>2</v>
      </c>
      <c r="T310">
        <f t="shared" si="50"/>
        <v>1</v>
      </c>
      <c r="U310" t="s">
        <v>303</v>
      </c>
      <c r="V310" t="s">
        <v>304</v>
      </c>
    </row>
    <row r="311" spans="1:22" hidden="1" x14ac:dyDescent="0.25">
      <c r="A311">
        <v>2023</v>
      </c>
      <c r="B311" t="str">
        <f t="shared" si="45"/>
        <v>EEAEarthquake</v>
      </c>
      <c r="C311" t="s">
        <v>68</v>
      </c>
      <c r="D311" t="s">
        <v>68</v>
      </c>
      <c r="E311" t="s">
        <v>65</v>
      </c>
      <c r="F311" s="56">
        <f>SUM(F187:F216)</f>
        <v>137336.9454655828</v>
      </c>
      <c r="G311" s="56">
        <f t="shared" ref="G311:I311" si="57">SUM(G187:G216)</f>
        <v>4274.9760640140466</v>
      </c>
      <c r="H311" s="56">
        <f t="shared" si="57"/>
        <v>127862.75519829727</v>
      </c>
      <c r="I311" s="56">
        <f t="shared" si="57"/>
        <v>3531.5769776516495</v>
      </c>
      <c r="J311" s="26">
        <f t="shared" si="46"/>
        <v>3</v>
      </c>
      <c r="K311" s="26">
        <f t="shared" si="53"/>
        <v>3</v>
      </c>
      <c r="L311" s="27">
        <f t="shared" si="47"/>
        <v>97</v>
      </c>
      <c r="M311">
        <f t="shared" si="48"/>
        <v>2.5</v>
      </c>
      <c r="N311">
        <f>ROUND((F311)/(VLOOKUP(C311,GDP!A$10:J$42,5,FALSE)*42)*1000,4)</f>
        <v>0.21970000000000001</v>
      </c>
      <c r="O311">
        <f>ROUND((H311)/(VLOOKUP(C311,GDP!A$10:J$42,9,FALSE)*42)*1000,4)</f>
        <v>0.18579999999999999</v>
      </c>
      <c r="P311">
        <f t="shared" si="49"/>
        <v>0.20280000000000001</v>
      </c>
      <c r="Q311" s="48">
        <f t="shared" ref="Q311" si="58">LOG(P311)</f>
        <v>-0.69293204933870167</v>
      </c>
      <c r="R311">
        <f>VLOOKUP(B311,Risk!A$1:D$156,4,FALSE)</f>
        <v>1.6</v>
      </c>
      <c r="S311">
        <f>VLOOKUP(B311,'Insurance penetration'!B$158:N$313,13,FALSE)</f>
        <v>2</v>
      </c>
      <c r="T311">
        <f t="shared" si="50"/>
        <v>1</v>
      </c>
      <c r="U311" t="s">
        <v>303</v>
      </c>
      <c r="V311" t="s">
        <v>304</v>
      </c>
    </row>
    <row r="314" spans="1:22" x14ac:dyDescent="0.25">
      <c r="F314"/>
      <c r="G314"/>
    </row>
    <row r="315" spans="1:22" x14ac:dyDescent="0.25">
      <c r="F315"/>
      <c r="G315"/>
    </row>
    <row r="316" spans="1:22" x14ac:dyDescent="0.25">
      <c r="F316"/>
      <c r="G316"/>
    </row>
    <row r="317" spans="1:22" x14ac:dyDescent="0.25">
      <c r="F317"/>
      <c r="G317"/>
    </row>
    <row r="319" spans="1:22" x14ac:dyDescent="0.25">
      <c r="G319" s="30"/>
    </row>
    <row r="320" spans="1:22" x14ac:dyDescent="0.25">
      <c r="G320" s="30"/>
    </row>
  </sheetData>
  <autoFilter ref="A1:V311" xr:uid="{00000000-0001-0000-0000-000000000000}">
    <filterColumn colId="0">
      <filters>
        <filter val="2023"/>
      </filters>
    </filterColumn>
    <filterColumn colId="3">
      <filters>
        <filter val="IE"/>
      </filters>
    </filterColumn>
  </autoFilter>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tabColor rgb="FFFF0000"/>
  </sheetPr>
  <dimension ref="A1:T601"/>
  <sheetViews>
    <sheetView tabSelected="1" topLeftCell="B1" workbookViewId="0">
      <selection activeCell="F318" sqref="F318"/>
    </sheetView>
  </sheetViews>
  <sheetFormatPr defaultRowHeight="15" x14ac:dyDescent="0.25"/>
  <cols>
    <col min="2" max="2" width="26.85546875" customWidth="1"/>
    <col min="5" max="5" width="12.5703125" bestFit="1" customWidth="1"/>
    <col min="7" max="7" width="21.28515625" customWidth="1"/>
    <col min="8" max="8" width="20.85546875" customWidth="1"/>
    <col min="15" max="15" width="37" customWidth="1"/>
    <col min="16" max="16" width="31.140625" bestFit="1" customWidth="1"/>
    <col min="17" max="17" width="10.7109375" bestFit="1" customWidth="1"/>
    <col min="18" max="18" width="5.42578125" bestFit="1" customWidth="1"/>
    <col min="19" max="19" width="5.5703125" bestFit="1" customWidth="1"/>
    <col min="20" max="20" width="9.7109375" bestFit="1" customWidth="1"/>
  </cols>
  <sheetData>
    <row r="1" spans="1:20" x14ac:dyDescent="0.25">
      <c r="A1" s="32" t="s">
        <v>309</v>
      </c>
      <c r="B1" s="32" t="s">
        <v>0</v>
      </c>
      <c r="C1" s="32" t="s">
        <v>1</v>
      </c>
      <c r="D1" s="32" t="s">
        <v>107</v>
      </c>
      <c r="E1" s="32" t="s">
        <v>3</v>
      </c>
      <c r="F1" s="5" t="s">
        <v>108</v>
      </c>
      <c r="G1" s="5" t="s">
        <v>109</v>
      </c>
      <c r="H1" s="5" t="s">
        <v>110</v>
      </c>
      <c r="I1" s="5" t="s">
        <v>111</v>
      </c>
      <c r="J1" s="5" t="s">
        <v>112</v>
      </c>
      <c r="K1" s="5" t="s">
        <v>113</v>
      </c>
      <c r="L1" s="5" t="s">
        <v>114</v>
      </c>
      <c r="M1" s="5" t="s">
        <v>115</v>
      </c>
      <c r="N1" s="5" t="s">
        <v>116</v>
      </c>
      <c r="O1" s="5" t="s">
        <v>117</v>
      </c>
      <c r="P1" s="5" t="s">
        <v>118</v>
      </c>
      <c r="Q1" s="2" t="s">
        <v>141</v>
      </c>
      <c r="R1" s="2" t="s">
        <v>142</v>
      </c>
      <c r="S1" s="2" t="s">
        <v>143</v>
      </c>
      <c r="T1" s="28" t="s">
        <v>140</v>
      </c>
    </row>
    <row r="2" spans="1:20" hidden="1" x14ac:dyDescent="0.25">
      <c r="A2">
        <v>2022</v>
      </c>
      <c r="B2" t="str">
        <f>CONCATENATE(C2,E2,D2)</f>
        <v>AustriaCoastal floodCommercial</v>
      </c>
      <c r="C2" t="s">
        <v>4</v>
      </c>
      <c r="D2" t="s">
        <v>105</v>
      </c>
      <c r="E2" t="s">
        <v>102</v>
      </c>
      <c r="F2" t="s">
        <v>119</v>
      </c>
      <c r="G2" t="s">
        <v>119</v>
      </c>
      <c r="H2" t="s">
        <v>119</v>
      </c>
      <c r="I2" t="s">
        <v>119</v>
      </c>
      <c r="J2" t="s">
        <v>119</v>
      </c>
      <c r="K2" t="s">
        <v>119</v>
      </c>
      <c r="L2" t="s">
        <v>119</v>
      </c>
      <c r="M2" t="s">
        <v>119</v>
      </c>
      <c r="N2" t="s">
        <v>119</v>
      </c>
      <c r="O2" t="s">
        <v>119</v>
      </c>
      <c r="P2" t="s">
        <v>119</v>
      </c>
      <c r="Q2" s="27">
        <v>0</v>
      </c>
      <c r="R2" s="27">
        <v>0</v>
      </c>
      <c r="S2" s="27">
        <v>0</v>
      </c>
      <c r="T2" t="s">
        <v>138</v>
      </c>
    </row>
    <row r="3" spans="1:20" hidden="1" x14ac:dyDescent="0.25">
      <c r="A3">
        <v>2022</v>
      </c>
      <c r="B3" t="str">
        <f t="shared" ref="B3:B66" si="0">CONCATENATE(C3,E3,D3)</f>
        <v>AustriaCoastal floodResidential</v>
      </c>
      <c r="C3" t="s">
        <v>4</v>
      </c>
      <c r="D3" t="s">
        <v>106</v>
      </c>
      <c r="E3" t="s">
        <v>102</v>
      </c>
      <c r="F3" t="s">
        <v>119</v>
      </c>
      <c r="G3" t="s">
        <v>119</v>
      </c>
      <c r="H3" t="s">
        <v>119</v>
      </c>
      <c r="I3" t="s">
        <v>119</v>
      </c>
      <c r="J3" t="s">
        <v>119</v>
      </c>
      <c r="K3" t="s">
        <v>119</v>
      </c>
      <c r="L3" t="s">
        <v>119</v>
      </c>
      <c r="M3" t="s">
        <v>119</v>
      </c>
      <c r="N3" t="s">
        <v>119</v>
      </c>
      <c r="O3" t="s">
        <v>119</v>
      </c>
      <c r="P3" t="s">
        <v>119</v>
      </c>
      <c r="Q3" s="27">
        <f>ROUND(VLOOKUP(B3,'limit ded'!A$1:G$301,5,FALSE)*100,0)</f>
        <v>0</v>
      </c>
      <c r="R3" s="27">
        <v>0</v>
      </c>
      <c r="S3" s="27">
        <f>ROUND(VLOOKUP(B3,'limit ded'!A$1:G$301,7,FALSE)*100,0)</f>
        <v>0</v>
      </c>
      <c r="T3" t="s">
        <v>138</v>
      </c>
    </row>
    <row r="4" spans="1:20" hidden="1" x14ac:dyDescent="0.25">
      <c r="A4">
        <v>2022</v>
      </c>
      <c r="B4" t="str">
        <f t="shared" si="0"/>
        <v>BelgiumCoastal floodCommercial</v>
      </c>
      <c r="C4" t="s">
        <v>7</v>
      </c>
      <c r="D4" t="s">
        <v>105</v>
      </c>
      <c r="E4" t="s">
        <v>102</v>
      </c>
      <c r="F4" t="s">
        <v>120</v>
      </c>
      <c r="G4" t="s">
        <v>121</v>
      </c>
      <c r="H4" t="s">
        <v>122</v>
      </c>
      <c r="I4" t="s">
        <v>121</v>
      </c>
      <c r="J4" t="s">
        <v>123</v>
      </c>
      <c r="K4" t="s">
        <v>123</v>
      </c>
      <c r="L4" t="s">
        <v>124</v>
      </c>
      <c r="M4" t="s">
        <v>125</v>
      </c>
      <c r="N4" t="s">
        <v>126</v>
      </c>
      <c r="O4" t="s">
        <v>127</v>
      </c>
      <c r="P4" t="s">
        <v>126</v>
      </c>
      <c r="Q4">
        <f>ROUND(VLOOKUP(B4,'limit ded'!A$1:G$301,5,FALSE)*100,0)</f>
        <v>6</v>
      </c>
      <c r="R4">
        <f>ROUND(VLOOKUP(B4,'limit ded'!A$1:G$301,6,FALSE)*100,0)</f>
        <v>94</v>
      </c>
      <c r="S4">
        <f>ROUND(VLOOKUP(B4,'limit ded'!A$1:G$301,7,FALSE)*100,0)</f>
        <v>0</v>
      </c>
      <c r="T4" t="s">
        <v>228</v>
      </c>
    </row>
    <row r="5" spans="1:20" hidden="1" x14ac:dyDescent="0.25">
      <c r="A5">
        <v>2022</v>
      </c>
      <c r="B5" t="str">
        <f t="shared" si="0"/>
        <v>BelgiumCoastal floodResidential</v>
      </c>
      <c r="C5" t="s">
        <v>7</v>
      </c>
      <c r="D5" t="s">
        <v>106</v>
      </c>
      <c r="E5" t="s">
        <v>102</v>
      </c>
      <c r="F5" t="s">
        <v>120</v>
      </c>
      <c r="G5" t="s">
        <v>121</v>
      </c>
      <c r="H5" t="s">
        <v>122</v>
      </c>
      <c r="I5" t="s">
        <v>121</v>
      </c>
      <c r="J5" t="s">
        <v>128</v>
      </c>
      <c r="K5" t="s">
        <v>128</v>
      </c>
      <c r="L5" t="s">
        <v>124</v>
      </c>
      <c r="M5" t="s">
        <v>125</v>
      </c>
      <c r="N5" t="s">
        <v>126</v>
      </c>
      <c r="O5" t="s">
        <v>127</v>
      </c>
      <c r="P5" t="s">
        <v>126</v>
      </c>
      <c r="Q5">
        <f>ROUND(VLOOKUP(B5,'limit ded'!A$1:G$301,5,FALSE)*100,0)</f>
        <v>0</v>
      </c>
      <c r="R5">
        <f>ROUND(VLOOKUP(B5,'limit ded'!A$1:G$301,6,FALSE)*100,0)</f>
        <v>100</v>
      </c>
      <c r="S5">
        <f>ROUND(VLOOKUP(B5,'limit ded'!A$1:G$301,7,FALSE)*100,0)</f>
        <v>0</v>
      </c>
      <c r="T5" t="s">
        <v>228</v>
      </c>
    </row>
    <row r="6" spans="1:20" hidden="1" x14ac:dyDescent="0.25">
      <c r="A6">
        <v>2022</v>
      </c>
      <c r="B6" t="str">
        <f t="shared" si="0"/>
        <v>BulgariaCoastal floodCommercial</v>
      </c>
      <c r="C6" t="s">
        <v>9</v>
      </c>
      <c r="D6" t="s">
        <v>105</v>
      </c>
      <c r="E6" t="s">
        <v>102</v>
      </c>
      <c r="F6" t="s">
        <v>119</v>
      </c>
      <c r="G6" t="s">
        <v>119</v>
      </c>
      <c r="H6" t="s">
        <v>119</v>
      </c>
      <c r="I6" t="s">
        <v>119</v>
      </c>
      <c r="J6" t="s">
        <v>119</v>
      </c>
      <c r="K6" t="s">
        <v>119</v>
      </c>
      <c r="L6" t="s">
        <v>119</v>
      </c>
      <c r="M6" t="s">
        <v>119</v>
      </c>
      <c r="N6" t="s">
        <v>119</v>
      </c>
      <c r="O6" t="s">
        <v>198</v>
      </c>
      <c r="P6" t="s">
        <v>119</v>
      </c>
      <c r="Q6">
        <f>ROUND(VLOOKUP(B6,'limit ded'!A$1:G$301,5,FALSE)*100,0)</f>
        <v>1</v>
      </c>
      <c r="R6">
        <f>ROUND(VLOOKUP(B6,'limit ded'!A$1:G$301,6,FALSE)*100,0)</f>
        <v>96</v>
      </c>
      <c r="S6">
        <f>ROUND(VLOOKUP(B6,'limit ded'!A$1:G$301,7,FALSE)*100,0)</f>
        <v>2</v>
      </c>
      <c r="T6" t="s">
        <v>285</v>
      </c>
    </row>
    <row r="7" spans="1:20" hidden="1" x14ac:dyDescent="0.25">
      <c r="A7">
        <v>2022</v>
      </c>
      <c r="B7" t="str">
        <f t="shared" si="0"/>
        <v>BulgariaCoastal floodResidential</v>
      </c>
      <c r="C7" t="s">
        <v>9</v>
      </c>
      <c r="D7" t="s">
        <v>106</v>
      </c>
      <c r="E7" t="s">
        <v>102</v>
      </c>
      <c r="F7" t="s">
        <v>119</v>
      </c>
      <c r="G7" t="s">
        <v>119</v>
      </c>
      <c r="H7" t="s">
        <v>119</v>
      </c>
      <c r="I7" t="s">
        <v>119</v>
      </c>
      <c r="J7" t="s">
        <v>119</v>
      </c>
      <c r="K7" t="s">
        <v>119</v>
      </c>
      <c r="L7" t="s">
        <v>119</v>
      </c>
      <c r="M7" t="s">
        <v>119</v>
      </c>
      <c r="N7" t="s">
        <v>119</v>
      </c>
      <c r="O7" t="s">
        <v>198</v>
      </c>
      <c r="P7" t="s">
        <v>119</v>
      </c>
      <c r="Q7">
        <f>ROUND(VLOOKUP(B7,'limit ded'!A$1:G$301,5,FALSE)*100,0)</f>
        <v>2</v>
      </c>
      <c r="R7">
        <f>ROUND(VLOOKUP(B7,'limit ded'!A$1:G$301,6,FALSE)*100,0)</f>
        <v>98</v>
      </c>
      <c r="S7">
        <f>ROUND(VLOOKUP(B7,'limit ded'!A$1:G$301,7,FALSE)*100,0)</f>
        <v>0</v>
      </c>
      <c r="T7" t="s">
        <v>285</v>
      </c>
    </row>
    <row r="8" spans="1:20" hidden="1" x14ac:dyDescent="0.25">
      <c r="A8">
        <v>2022</v>
      </c>
      <c r="B8" t="str">
        <f t="shared" si="0"/>
        <v>CroatiaCoastal floodCommercial</v>
      </c>
      <c r="C8" t="s">
        <v>11</v>
      </c>
      <c r="D8" t="s">
        <v>105</v>
      </c>
      <c r="E8" t="s">
        <v>102</v>
      </c>
      <c r="F8" t="s">
        <v>120</v>
      </c>
      <c r="G8" t="s">
        <v>121</v>
      </c>
      <c r="H8" t="s">
        <v>119</v>
      </c>
      <c r="I8" t="s">
        <v>121</v>
      </c>
      <c r="J8" t="s">
        <v>123</v>
      </c>
      <c r="K8" t="s">
        <v>123</v>
      </c>
      <c r="L8" t="s">
        <v>129</v>
      </c>
      <c r="M8" t="s">
        <v>125</v>
      </c>
      <c r="N8" t="s">
        <v>130</v>
      </c>
      <c r="O8" t="s">
        <v>198</v>
      </c>
      <c r="P8" t="s">
        <v>126</v>
      </c>
      <c r="Q8">
        <f>ROUND(VLOOKUP(B8,'limit ded'!A$1:G$301,5,FALSE)*100,0)</f>
        <v>8</v>
      </c>
      <c r="R8">
        <f>ROUND(VLOOKUP(B8,'limit ded'!A$1:G$301,6,FALSE)*100,0)</f>
        <v>73</v>
      </c>
      <c r="S8">
        <f>ROUND(VLOOKUP(B8,'limit ded'!A$1:G$301,7,FALSE)*100,0)</f>
        <v>18</v>
      </c>
      <c r="T8" t="s">
        <v>286</v>
      </c>
    </row>
    <row r="9" spans="1:20" hidden="1" x14ac:dyDescent="0.25">
      <c r="A9">
        <v>2022</v>
      </c>
      <c r="B9" t="str">
        <f t="shared" si="0"/>
        <v>CroatiaCoastal floodResidential</v>
      </c>
      <c r="C9" t="s">
        <v>11</v>
      </c>
      <c r="D9" t="s">
        <v>106</v>
      </c>
      <c r="E9" t="s">
        <v>102</v>
      </c>
      <c r="F9" t="s">
        <v>120</v>
      </c>
      <c r="G9" t="s">
        <v>121</v>
      </c>
      <c r="H9" t="s">
        <v>119</v>
      </c>
      <c r="I9" t="s">
        <v>121</v>
      </c>
      <c r="J9" t="s">
        <v>123</v>
      </c>
      <c r="K9" t="s">
        <v>123</v>
      </c>
      <c r="L9" t="s">
        <v>129</v>
      </c>
      <c r="M9" t="s">
        <v>125</v>
      </c>
      <c r="N9" t="s">
        <v>130</v>
      </c>
      <c r="O9" t="s">
        <v>198</v>
      </c>
      <c r="P9" t="s">
        <v>126</v>
      </c>
      <c r="Q9">
        <f>ROUND(VLOOKUP(B9,'limit ded'!A$1:G$301,5,FALSE)*100,0)</f>
        <v>0</v>
      </c>
      <c r="R9">
        <f>ROUND(VLOOKUP(B9,'limit ded'!A$1:G$301,6,FALSE)*100,0)</f>
        <v>0</v>
      </c>
      <c r="S9">
        <f>ROUND(VLOOKUP(B9,'limit ded'!A$1:G$301,7,FALSE)*100,0)</f>
        <v>95</v>
      </c>
      <c r="T9" t="s">
        <v>286</v>
      </c>
    </row>
    <row r="10" spans="1:20" hidden="1" x14ac:dyDescent="0.25">
      <c r="A10">
        <v>2022</v>
      </c>
      <c r="B10" t="str">
        <f t="shared" si="0"/>
        <v>CyprusCoastal floodCommercial</v>
      </c>
      <c r="C10" t="s">
        <v>13</v>
      </c>
      <c r="D10" t="s">
        <v>105</v>
      </c>
      <c r="E10" t="s">
        <v>102</v>
      </c>
      <c r="F10" t="s">
        <v>132</v>
      </c>
      <c r="G10" t="s">
        <v>121</v>
      </c>
      <c r="H10" t="s">
        <v>122</v>
      </c>
      <c r="I10" t="s">
        <v>121</v>
      </c>
      <c r="J10" t="s">
        <v>119</v>
      </c>
      <c r="K10" t="s">
        <v>119</v>
      </c>
      <c r="L10" t="s">
        <v>129</v>
      </c>
      <c r="M10" t="s">
        <v>119</v>
      </c>
      <c r="N10" t="s">
        <v>133</v>
      </c>
      <c r="O10" t="s">
        <v>131</v>
      </c>
      <c r="P10" t="s">
        <v>126</v>
      </c>
      <c r="Q10">
        <f>ROUND(VLOOKUP(B10,'limit ded'!A$1:G$301,5,FALSE)*100,0)</f>
        <v>2</v>
      </c>
      <c r="R10">
        <f>ROUND(VLOOKUP(B10,'limit ded'!A$1:G$301,6,FALSE)*100,0)</f>
        <v>73</v>
      </c>
      <c r="S10">
        <f>ROUND(VLOOKUP(B10,'limit ded'!A$1:G$301,7,FALSE)*100,0)</f>
        <v>25</v>
      </c>
      <c r="T10" t="s">
        <v>287</v>
      </c>
    </row>
    <row r="11" spans="1:20" hidden="1" x14ac:dyDescent="0.25">
      <c r="A11">
        <v>2022</v>
      </c>
      <c r="B11" t="str">
        <f t="shared" si="0"/>
        <v>CyprusCoastal floodResidential</v>
      </c>
      <c r="C11" t="s">
        <v>13</v>
      </c>
      <c r="D11" t="s">
        <v>106</v>
      </c>
      <c r="E11" t="s">
        <v>102</v>
      </c>
      <c r="F11" t="s">
        <v>132</v>
      </c>
      <c r="G11" t="s">
        <v>121</v>
      </c>
      <c r="H11" t="s">
        <v>122</v>
      </c>
      <c r="I11" t="s">
        <v>121</v>
      </c>
      <c r="J11" t="s">
        <v>119</v>
      </c>
      <c r="K11" t="s">
        <v>119</v>
      </c>
      <c r="L11" t="s">
        <v>129</v>
      </c>
      <c r="M11" t="s">
        <v>119</v>
      </c>
      <c r="N11" t="s">
        <v>133</v>
      </c>
      <c r="O11" t="s">
        <v>131</v>
      </c>
      <c r="P11" t="s">
        <v>126</v>
      </c>
      <c r="Q11">
        <f>ROUND(VLOOKUP(B11,'limit ded'!A$1:G$301,5,FALSE)*100,0)</f>
        <v>3</v>
      </c>
      <c r="R11">
        <f>ROUND(VLOOKUP(B11,'limit ded'!A$1:G$301,6,FALSE)*100,0)</f>
        <v>97</v>
      </c>
      <c r="S11">
        <f>ROUND(VLOOKUP(B11,'limit ded'!A$1:G$301,7,FALSE)*100,0)</f>
        <v>0</v>
      </c>
      <c r="T11" t="s">
        <v>287</v>
      </c>
    </row>
    <row r="12" spans="1:20" hidden="1" x14ac:dyDescent="0.25">
      <c r="A12">
        <v>2022</v>
      </c>
      <c r="B12" t="str">
        <f t="shared" si="0"/>
        <v>Czech RepublicCoastal floodCommercial</v>
      </c>
      <c r="C12" t="s">
        <v>15</v>
      </c>
      <c r="D12" t="s">
        <v>105</v>
      </c>
      <c r="E12" t="s">
        <v>102</v>
      </c>
      <c r="F12" t="s">
        <v>119</v>
      </c>
      <c r="G12" t="s">
        <v>119</v>
      </c>
      <c r="H12" t="s">
        <v>119</v>
      </c>
      <c r="I12" t="s">
        <v>119</v>
      </c>
      <c r="J12" t="s">
        <v>119</v>
      </c>
      <c r="K12" t="s">
        <v>119</v>
      </c>
      <c r="L12" t="s">
        <v>119</v>
      </c>
      <c r="M12" t="s">
        <v>119</v>
      </c>
      <c r="N12" t="s">
        <v>119</v>
      </c>
      <c r="O12" t="s">
        <v>119</v>
      </c>
      <c r="P12" t="s">
        <v>119</v>
      </c>
      <c r="Q12" s="27">
        <v>0</v>
      </c>
      <c r="R12" s="27">
        <v>0</v>
      </c>
      <c r="S12" s="27">
        <v>0</v>
      </c>
      <c r="T12" t="s">
        <v>144</v>
      </c>
    </row>
    <row r="13" spans="1:20" hidden="1" x14ac:dyDescent="0.25">
      <c r="A13">
        <v>2022</v>
      </c>
      <c r="B13" t="str">
        <f t="shared" si="0"/>
        <v>Czech RepublicCoastal floodResidential</v>
      </c>
      <c r="C13" t="s">
        <v>15</v>
      </c>
      <c r="D13" t="s">
        <v>106</v>
      </c>
      <c r="E13" t="s">
        <v>102</v>
      </c>
      <c r="F13" t="s">
        <v>119</v>
      </c>
      <c r="G13" t="s">
        <v>119</v>
      </c>
      <c r="H13" t="s">
        <v>119</v>
      </c>
      <c r="I13" t="s">
        <v>119</v>
      </c>
      <c r="J13" t="s">
        <v>119</v>
      </c>
      <c r="K13" t="s">
        <v>119</v>
      </c>
      <c r="L13" t="s">
        <v>119</v>
      </c>
      <c r="M13" t="s">
        <v>119</v>
      </c>
      <c r="N13" t="s">
        <v>119</v>
      </c>
      <c r="O13" t="s">
        <v>119</v>
      </c>
      <c r="P13" t="s">
        <v>119</v>
      </c>
      <c r="Q13" s="27">
        <f>ROUND(VLOOKUP(B13,'limit ded'!A$1:G$301,5,FALSE)*100,0)</f>
        <v>0</v>
      </c>
      <c r="R13" s="27">
        <f>ROUND(VLOOKUP(B13,'limit ded'!A$1:G$301,6,FALSE)*100,0)</f>
        <v>0</v>
      </c>
      <c r="S13" s="27">
        <f>ROUND(VLOOKUP(B13,'limit ded'!A$1:G$301,7,FALSE)*100,0)</f>
        <v>0</v>
      </c>
      <c r="T13" t="s">
        <v>144</v>
      </c>
    </row>
    <row r="14" spans="1:20" hidden="1" x14ac:dyDescent="0.25">
      <c r="A14">
        <v>2022</v>
      </c>
      <c r="B14" t="str">
        <f t="shared" si="0"/>
        <v>DenmarkCoastal floodCommercial</v>
      </c>
      <c r="C14" t="s">
        <v>17</v>
      </c>
      <c r="D14" t="s">
        <v>105</v>
      </c>
      <c r="E14" t="s">
        <v>102</v>
      </c>
      <c r="F14" t="s">
        <v>120</v>
      </c>
      <c r="G14" t="s">
        <v>121</v>
      </c>
      <c r="H14" t="s">
        <v>122</v>
      </c>
      <c r="I14" t="s">
        <v>121</v>
      </c>
      <c r="J14" t="s">
        <v>128</v>
      </c>
      <c r="K14" t="s">
        <v>123</v>
      </c>
      <c r="L14" t="s">
        <v>129</v>
      </c>
      <c r="M14" t="s">
        <v>125</v>
      </c>
      <c r="N14" t="s">
        <v>119</v>
      </c>
      <c r="O14" t="s">
        <v>127</v>
      </c>
      <c r="P14" t="s">
        <v>126</v>
      </c>
      <c r="Q14">
        <f>ROUND(VLOOKUP(B14,'limit ded'!A$1:G$301,5,FALSE)*100,0)</f>
        <v>3</v>
      </c>
      <c r="R14">
        <f>ROUND(VLOOKUP(B14,'limit ded'!A$1:G$301,6,FALSE)*100,0)</f>
        <v>56</v>
      </c>
      <c r="S14">
        <f>ROUND(VLOOKUP(B14,'limit ded'!A$1:G$301,7,FALSE)*100,0)</f>
        <v>41</v>
      </c>
      <c r="T14" t="s">
        <v>225</v>
      </c>
    </row>
    <row r="15" spans="1:20" hidden="1" x14ac:dyDescent="0.25">
      <c r="A15">
        <v>2022</v>
      </c>
      <c r="B15" t="str">
        <f t="shared" si="0"/>
        <v>DenmarkCoastal floodResidential</v>
      </c>
      <c r="C15" t="s">
        <v>17</v>
      </c>
      <c r="D15" t="s">
        <v>106</v>
      </c>
      <c r="E15" t="s">
        <v>102</v>
      </c>
      <c r="F15" t="s">
        <v>120</v>
      </c>
      <c r="G15" t="s">
        <v>121</v>
      </c>
      <c r="H15" t="s">
        <v>122</v>
      </c>
      <c r="I15" t="s">
        <v>121</v>
      </c>
      <c r="J15" t="s">
        <v>128</v>
      </c>
      <c r="K15" t="s">
        <v>123</v>
      </c>
      <c r="L15" t="s">
        <v>129</v>
      </c>
      <c r="M15" t="s">
        <v>125</v>
      </c>
      <c r="N15" t="s">
        <v>119</v>
      </c>
      <c r="O15" t="s">
        <v>127</v>
      </c>
      <c r="P15" t="s">
        <v>126</v>
      </c>
      <c r="Q15">
        <f>ROUND(VLOOKUP(B15,'limit ded'!A$1:G$301,5,FALSE)*100,0)</f>
        <v>0</v>
      </c>
      <c r="R15">
        <f>ROUND(VLOOKUP(B15,'limit ded'!A$1:G$301,6,FALSE)*100,0)</f>
        <v>0</v>
      </c>
      <c r="S15">
        <f>ROUND(VLOOKUP(B15,'limit ded'!A$1:G$301,7,FALSE)*100,0)</f>
        <v>0</v>
      </c>
      <c r="T15" t="s">
        <v>225</v>
      </c>
    </row>
    <row r="16" spans="1:20" hidden="1" x14ac:dyDescent="0.25">
      <c r="A16">
        <v>2022</v>
      </c>
      <c r="B16" t="str">
        <f t="shared" si="0"/>
        <v>EstoniaCoastal floodCommercial</v>
      </c>
      <c r="C16" t="s">
        <v>19</v>
      </c>
      <c r="D16" t="s">
        <v>105</v>
      </c>
      <c r="E16" t="s">
        <v>102</v>
      </c>
      <c r="F16" t="s">
        <v>120</v>
      </c>
      <c r="G16" t="s">
        <v>121</v>
      </c>
      <c r="H16" t="s">
        <v>122</v>
      </c>
      <c r="I16" t="s">
        <v>121</v>
      </c>
      <c r="J16" t="s">
        <v>123</v>
      </c>
      <c r="K16" t="s">
        <v>123</v>
      </c>
      <c r="L16" t="s">
        <v>121</v>
      </c>
      <c r="M16" t="s">
        <v>198</v>
      </c>
      <c r="N16" t="s">
        <v>133</v>
      </c>
      <c r="O16" t="s">
        <v>131</v>
      </c>
      <c r="P16" t="s">
        <v>126</v>
      </c>
      <c r="Q16">
        <f>ROUND(VLOOKUP(B16,'limit ded'!A$1:G$301,5,FALSE)*100,0)</f>
        <v>0</v>
      </c>
      <c r="R16">
        <f>ROUND(VLOOKUP(B16,'limit ded'!A$1:G$301,6,FALSE)*100,0)</f>
        <v>0</v>
      </c>
      <c r="S16">
        <f>ROUND(VLOOKUP(B16,'limit ded'!A$1:G$301,7,FALSE)*100,0)</f>
        <v>0</v>
      </c>
      <c r="T16" t="s">
        <v>138</v>
      </c>
    </row>
    <row r="17" spans="1:20" hidden="1" x14ac:dyDescent="0.25">
      <c r="A17">
        <v>2022</v>
      </c>
      <c r="B17" t="str">
        <f t="shared" si="0"/>
        <v>EstoniaCoastal floodResidential</v>
      </c>
      <c r="C17" t="s">
        <v>19</v>
      </c>
      <c r="D17" t="s">
        <v>106</v>
      </c>
      <c r="E17" t="s">
        <v>102</v>
      </c>
      <c r="F17" t="s">
        <v>120</v>
      </c>
      <c r="G17" t="s">
        <v>121</v>
      </c>
      <c r="H17" t="s">
        <v>122</v>
      </c>
      <c r="I17" t="s">
        <v>121</v>
      </c>
      <c r="J17" t="s">
        <v>123</v>
      </c>
      <c r="K17" t="s">
        <v>123</v>
      </c>
      <c r="L17" t="s">
        <v>121</v>
      </c>
      <c r="M17" t="s">
        <v>198</v>
      </c>
      <c r="N17" t="s">
        <v>133</v>
      </c>
      <c r="O17" t="s">
        <v>131</v>
      </c>
      <c r="P17" t="s">
        <v>126</v>
      </c>
      <c r="Q17">
        <f>ROUND(VLOOKUP(B17,'limit ded'!A$1:G$301,5,FALSE)*100,0)</f>
        <v>0</v>
      </c>
      <c r="R17">
        <f>ROUND(VLOOKUP(B17,'limit ded'!A$1:G$301,6,FALSE)*100,0)</f>
        <v>0</v>
      </c>
      <c r="S17">
        <f>ROUND(VLOOKUP(B17,'limit ded'!A$1:G$301,7,FALSE)*100,0)</f>
        <v>0</v>
      </c>
      <c r="T17" t="s">
        <v>138</v>
      </c>
    </row>
    <row r="18" spans="1:20" hidden="1" x14ac:dyDescent="0.25">
      <c r="A18">
        <v>2022</v>
      </c>
      <c r="B18" t="str">
        <f t="shared" si="0"/>
        <v>FinlandCoastal floodCommercial</v>
      </c>
      <c r="C18" t="s">
        <v>21</v>
      </c>
      <c r="D18" t="s">
        <v>105</v>
      </c>
      <c r="E18" t="s">
        <v>102</v>
      </c>
      <c r="F18" t="s">
        <v>120</v>
      </c>
      <c r="G18" t="s">
        <v>121</v>
      </c>
      <c r="H18" t="s">
        <v>121</v>
      </c>
      <c r="I18" t="s">
        <v>121</v>
      </c>
      <c r="J18" t="s">
        <v>123</v>
      </c>
      <c r="K18" t="s">
        <v>123</v>
      </c>
      <c r="L18" t="s">
        <v>121</v>
      </c>
      <c r="M18" t="s">
        <v>125</v>
      </c>
      <c r="N18" t="s">
        <v>126</v>
      </c>
      <c r="O18" t="s">
        <v>131</v>
      </c>
      <c r="P18" t="s">
        <v>126</v>
      </c>
      <c r="Q18">
        <f>ROUND(VLOOKUP(B18,'limit ded'!A$1:G$301,5,FALSE)*100,0)</f>
        <v>3</v>
      </c>
      <c r="R18">
        <f>ROUND(VLOOKUP(B18,'limit ded'!A$1:G$301,6,FALSE)*100,0)</f>
        <v>76</v>
      </c>
      <c r="S18">
        <f>ROUND(VLOOKUP(B18,'limit ded'!A$1:G$301,7,FALSE)*100,0)</f>
        <v>21</v>
      </c>
      <c r="T18" t="s">
        <v>205</v>
      </c>
    </row>
    <row r="19" spans="1:20" hidden="1" x14ac:dyDescent="0.25">
      <c r="A19">
        <v>2022</v>
      </c>
      <c r="B19" t="str">
        <f t="shared" si="0"/>
        <v>FinlandCoastal floodResidential</v>
      </c>
      <c r="C19" t="s">
        <v>21</v>
      </c>
      <c r="D19" t="s">
        <v>106</v>
      </c>
      <c r="E19" t="s">
        <v>102</v>
      </c>
      <c r="F19" t="s">
        <v>120</v>
      </c>
      <c r="G19" t="s">
        <v>121</v>
      </c>
      <c r="H19" t="s">
        <v>121</v>
      </c>
      <c r="I19" t="s">
        <v>121</v>
      </c>
      <c r="J19" t="s">
        <v>123</v>
      </c>
      <c r="K19" t="s">
        <v>123</v>
      </c>
      <c r="L19" t="s">
        <v>121</v>
      </c>
      <c r="M19" t="s">
        <v>125</v>
      </c>
      <c r="N19" t="s">
        <v>126</v>
      </c>
      <c r="O19" t="s">
        <v>131</v>
      </c>
      <c r="P19" t="s">
        <v>126</v>
      </c>
      <c r="Q19">
        <f>ROUND(VLOOKUP(B19,'limit ded'!A$1:G$301,5,FALSE)*100,0)</f>
        <v>0</v>
      </c>
      <c r="R19">
        <f>ROUND(VLOOKUP(B19,'limit ded'!A$1:G$301,6,FALSE)*100,0)</f>
        <v>100</v>
      </c>
      <c r="S19">
        <f>ROUND(VLOOKUP(B19,'limit ded'!A$1:G$301,7,FALSE)*100,0)</f>
        <v>0</v>
      </c>
      <c r="T19" t="s">
        <v>205</v>
      </c>
    </row>
    <row r="20" spans="1:20" hidden="1" x14ac:dyDescent="0.25">
      <c r="A20">
        <v>2022</v>
      </c>
      <c r="B20" t="str">
        <f t="shared" si="0"/>
        <v>FranceCoastal floodCommercial</v>
      </c>
      <c r="C20" t="s">
        <v>23</v>
      </c>
      <c r="D20" t="s">
        <v>105</v>
      </c>
      <c r="E20" t="s">
        <v>102</v>
      </c>
      <c r="F20" t="s">
        <v>132</v>
      </c>
      <c r="G20" t="s">
        <v>135</v>
      </c>
      <c r="H20" t="s">
        <v>122</v>
      </c>
      <c r="I20" t="s">
        <v>135</v>
      </c>
      <c r="J20" t="s">
        <v>123</v>
      </c>
      <c r="K20" t="s">
        <v>136</v>
      </c>
      <c r="L20" t="s">
        <v>124</v>
      </c>
      <c r="M20" t="s">
        <v>119</v>
      </c>
      <c r="N20" t="s">
        <v>126</v>
      </c>
      <c r="O20" t="s">
        <v>134</v>
      </c>
      <c r="P20" t="s">
        <v>126</v>
      </c>
      <c r="Q20">
        <f>ROUND(VLOOKUP(B20,'limit ded'!A$1:G$301,5,FALSE)*100,0)</f>
        <v>1</v>
      </c>
      <c r="R20">
        <f>ROUND(VLOOKUP(B20,'limit ded'!A$1:G$301,6,FALSE)*100,0)</f>
        <v>93</v>
      </c>
      <c r="S20">
        <f>ROUND(VLOOKUP(B20,'limit ded'!A$1:G$301,7,FALSE)*100,0)</f>
        <v>6</v>
      </c>
      <c r="T20" t="s">
        <v>235</v>
      </c>
    </row>
    <row r="21" spans="1:20" hidden="1" x14ac:dyDescent="0.25">
      <c r="A21">
        <v>2022</v>
      </c>
      <c r="B21" t="str">
        <f t="shared" si="0"/>
        <v>FranceCoastal floodResidential</v>
      </c>
      <c r="C21" t="s">
        <v>23</v>
      </c>
      <c r="D21" t="s">
        <v>106</v>
      </c>
      <c r="E21" t="s">
        <v>102</v>
      </c>
      <c r="F21" t="s">
        <v>132</v>
      </c>
      <c r="G21" t="s">
        <v>135</v>
      </c>
      <c r="H21" t="s">
        <v>122</v>
      </c>
      <c r="I21" t="s">
        <v>135</v>
      </c>
      <c r="J21" t="s">
        <v>123</v>
      </c>
      <c r="K21" t="s">
        <v>136</v>
      </c>
      <c r="L21" t="s">
        <v>124</v>
      </c>
      <c r="M21" t="s">
        <v>119</v>
      </c>
      <c r="N21" t="s">
        <v>126</v>
      </c>
      <c r="O21" t="s">
        <v>134</v>
      </c>
      <c r="P21" t="s">
        <v>126</v>
      </c>
      <c r="Q21">
        <f>ROUND(VLOOKUP(B21,'limit ded'!A$1:G$301,5,FALSE)*100,0)</f>
        <v>0</v>
      </c>
      <c r="R21">
        <f>ROUND(VLOOKUP(B21,'limit ded'!A$1:G$301,6,FALSE)*100,0)</f>
        <v>100</v>
      </c>
      <c r="S21">
        <f>ROUND(VLOOKUP(B21,'limit ded'!A$1:G$301,7,FALSE)*100,0)</f>
        <v>0</v>
      </c>
      <c r="T21" t="s">
        <v>235</v>
      </c>
    </row>
    <row r="22" spans="1:20" hidden="1" x14ac:dyDescent="0.25">
      <c r="A22">
        <v>2022</v>
      </c>
      <c r="B22" t="str">
        <f t="shared" si="0"/>
        <v>GermanyCoastal floodCommercial</v>
      </c>
      <c r="C22" t="s">
        <v>25</v>
      </c>
      <c r="D22" t="s">
        <v>105</v>
      </c>
      <c r="E22" t="s">
        <v>102</v>
      </c>
      <c r="F22" t="s">
        <v>120</v>
      </c>
      <c r="G22" t="s">
        <v>121</v>
      </c>
      <c r="H22" t="s">
        <v>121</v>
      </c>
      <c r="I22" t="s">
        <v>121</v>
      </c>
      <c r="J22" t="s">
        <v>123</v>
      </c>
      <c r="K22" t="s">
        <v>123</v>
      </c>
      <c r="L22" t="s">
        <v>121</v>
      </c>
      <c r="M22" t="s">
        <v>119</v>
      </c>
      <c r="N22" t="s">
        <v>119</v>
      </c>
      <c r="O22" t="s">
        <v>198</v>
      </c>
      <c r="P22" t="s">
        <v>119</v>
      </c>
      <c r="Q22">
        <f>ROUND(VLOOKUP(B22,'limit ded'!A$1:G$301,5,FALSE)*100,0)</f>
        <v>3</v>
      </c>
      <c r="R22">
        <f>ROUND(VLOOKUP(B22,'limit ded'!A$1:G$301,6,FALSE)*100,0)</f>
        <v>75</v>
      </c>
      <c r="S22">
        <f>ROUND(VLOOKUP(B22,'limit ded'!A$1:G$301,7,FALSE)*100,0)</f>
        <v>22</v>
      </c>
      <c r="T22" t="s">
        <v>230</v>
      </c>
    </row>
    <row r="23" spans="1:20" hidden="1" x14ac:dyDescent="0.25">
      <c r="A23">
        <v>2022</v>
      </c>
      <c r="B23" t="str">
        <f t="shared" si="0"/>
        <v>GermanyCoastal floodResidential</v>
      </c>
      <c r="C23" t="s">
        <v>25</v>
      </c>
      <c r="D23" t="s">
        <v>106</v>
      </c>
      <c r="E23" t="s">
        <v>102</v>
      </c>
      <c r="F23" t="s">
        <v>120</v>
      </c>
      <c r="G23" t="s">
        <v>121</v>
      </c>
      <c r="H23" t="s">
        <v>121</v>
      </c>
      <c r="I23" t="s">
        <v>121</v>
      </c>
      <c r="J23" t="s">
        <v>123</v>
      </c>
      <c r="K23" t="s">
        <v>123</v>
      </c>
      <c r="L23" t="s">
        <v>121</v>
      </c>
      <c r="M23" t="s">
        <v>119</v>
      </c>
      <c r="N23" t="s">
        <v>119</v>
      </c>
      <c r="O23" t="s">
        <v>198</v>
      </c>
      <c r="P23" t="s">
        <v>119</v>
      </c>
      <c r="Q23">
        <f>ROUND(VLOOKUP(B23,'limit ded'!A$1:G$301,5,FALSE)*100,0)</f>
        <v>0</v>
      </c>
      <c r="R23">
        <f>ROUND(VLOOKUP(B23,'limit ded'!A$1:G$301,6,FALSE)*100,0)</f>
        <v>100</v>
      </c>
      <c r="S23">
        <f>ROUND(VLOOKUP(B23,'limit ded'!A$1:G$301,7,FALSE)*100,0)</f>
        <v>0</v>
      </c>
      <c r="T23" t="s">
        <v>230</v>
      </c>
    </row>
    <row r="24" spans="1:20" hidden="1" x14ac:dyDescent="0.25">
      <c r="A24">
        <v>2022</v>
      </c>
      <c r="B24" t="str">
        <f t="shared" si="0"/>
        <v>GreeceCoastal floodCommercial</v>
      </c>
      <c r="C24" t="s">
        <v>27</v>
      </c>
      <c r="D24" t="s">
        <v>105</v>
      </c>
      <c r="E24" t="s">
        <v>102</v>
      </c>
      <c r="F24" t="s">
        <v>120</v>
      </c>
      <c r="G24" t="s">
        <v>121</v>
      </c>
      <c r="H24" t="s">
        <v>119</v>
      </c>
      <c r="I24" t="s">
        <v>121</v>
      </c>
      <c r="J24" t="s">
        <v>119</v>
      </c>
      <c r="K24" t="s">
        <v>119</v>
      </c>
      <c r="L24" t="s">
        <v>124</v>
      </c>
      <c r="M24" t="s">
        <v>119</v>
      </c>
      <c r="N24" t="s">
        <v>130</v>
      </c>
      <c r="O24" t="s">
        <v>198</v>
      </c>
      <c r="P24" t="s">
        <v>126</v>
      </c>
      <c r="Q24">
        <f>ROUND(VLOOKUP(B24,'limit ded'!A$1:G$301,5,FALSE)*100,0)</f>
        <v>9</v>
      </c>
      <c r="R24">
        <f>ROUND(VLOOKUP(B24,'limit ded'!A$1:G$301,6,FALSE)*100,0)</f>
        <v>70</v>
      </c>
      <c r="S24">
        <f>ROUND(VLOOKUP(B24,'limit ded'!A$1:G$301,7,FALSE)*100,0)</f>
        <v>22</v>
      </c>
      <c r="T24" t="s">
        <v>288</v>
      </c>
    </row>
    <row r="25" spans="1:20" hidden="1" x14ac:dyDescent="0.25">
      <c r="A25">
        <v>2022</v>
      </c>
      <c r="B25" t="str">
        <f t="shared" si="0"/>
        <v>GreeceCoastal floodResidential</v>
      </c>
      <c r="C25" t="s">
        <v>27</v>
      </c>
      <c r="D25" t="s">
        <v>106</v>
      </c>
      <c r="E25" t="s">
        <v>102</v>
      </c>
      <c r="F25" t="s">
        <v>120</v>
      </c>
      <c r="G25" t="s">
        <v>121</v>
      </c>
      <c r="H25" t="s">
        <v>119</v>
      </c>
      <c r="I25" t="s">
        <v>121</v>
      </c>
      <c r="J25" t="s">
        <v>119</v>
      </c>
      <c r="K25" t="s">
        <v>119</v>
      </c>
      <c r="L25" t="s">
        <v>124</v>
      </c>
      <c r="M25" t="s">
        <v>119</v>
      </c>
      <c r="N25" t="s">
        <v>130</v>
      </c>
      <c r="O25" t="s">
        <v>198</v>
      </c>
      <c r="P25" t="s">
        <v>126</v>
      </c>
      <c r="Q25">
        <f>ROUND(VLOOKUP(B25,'limit ded'!A$1:G$301,5,FALSE)*100,0)</f>
        <v>0</v>
      </c>
      <c r="R25">
        <f>ROUND(VLOOKUP(B25,'limit ded'!A$1:G$301,6,FALSE)*100,0)</f>
        <v>100</v>
      </c>
      <c r="S25">
        <f>ROUND(VLOOKUP(B25,'limit ded'!A$1:G$301,7,FALSE)*100,0)</f>
        <v>0</v>
      </c>
      <c r="T25" t="s">
        <v>288</v>
      </c>
    </row>
    <row r="26" spans="1:20" hidden="1" x14ac:dyDescent="0.25">
      <c r="A26">
        <v>2022</v>
      </c>
      <c r="B26" t="str">
        <f t="shared" si="0"/>
        <v>HungaryCoastal floodCommercial</v>
      </c>
      <c r="C26" t="s">
        <v>29</v>
      </c>
      <c r="D26" t="s">
        <v>105</v>
      </c>
      <c r="E26" t="s">
        <v>102</v>
      </c>
      <c r="F26" t="s">
        <v>119</v>
      </c>
      <c r="G26" t="s">
        <v>119</v>
      </c>
      <c r="H26" t="s">
        <v>119</v>
      </c>
      <c r="I26" t="s">
        <v>119</v>
      </c>
      <c r="J26" t="s">
        <v>119</v>
      </c>
      <c r="K26" t="s">
        <v>119</v>
      </c>
      <c r="L26" t="s">
        <v>119</v>
      </c>
      <c r="M26" t="s">
        <v>119</v>
      </c>
      <c r="N26" t="s">
        <v>119</v>
      </c>
      <c r="O26" t="s">
        <v>119</v>
      </c>
      <c r="P26" t="s">
        <v>119</v>
      </c>
      <c r="Q26" s="27">
        <v>0</v>
      </c>
      <c r="R26" s="27">
        <v>0</v>
      </c>
      <c r="S26" s="27">
        <v>0</v>
      </c>
      <c r="T26" t="s">
        <v>138</v>
      </c>
    </row>
    <row r="27" spans="1:20" hidden="1" x14ac:dyDescent="0.25">
      <c r="A27">
        <v>2022</v>
      </c>
      <c r="B27" t="str">
        <f t="shared" si="0"/>
        <v>HungaryCoastal floodResidential</v>
      </c>
      <c r="C27" t="s">
        <v>29</v>
      </c>
      <c r="D27" t="s">
        <v>106</v>
      </c>
      <c r="E27" t="s">
        <v>102</v>
      </c>
      <c r="F27" t="s">
        <v>119</v>
      </c>
      <c r="G27" t="s">
        <v>119</v>
      </c>
      <c r="H27" t="s">
        <v>119</v>
      </c>
      <c r="I27" t="s">
        <v>119</v>
      </c>
      <c r="J27" t="s">
        <v>119</v>
      </c>
      <c r="K27" t="s">
        <v>119</v>
      </c>
      <c r="L27" t="s">
        <v>119</v>
      </c>
      <c r="M27" t="s">
        <v>119</v>
      </c>
      <c r="N27" t="s">
        <v>119</v>
      </c>
      <c r="O27" t="s">
        <v>119</v>
      </c>
      <c r="P27" t="s">
        <v>119</v>
      </c>
      <c r="Q27" s="27">
        <f>ROUND(VLOOKUP(B27,'limit ded'!A$1:G$301,5,FALSE)*100,0)</f>
        <v>0</v>
      </c>
      <c r="R27" s="27">
        <v>0</v>
      </c>
      <c r="S27" s="27">
        <f>ROUND(VLOOKUP(B27,'limit ded'!A$1:G$301,7,FALSE)*100,0)</f>
        <v>0</v>
      </c>
      <c r="T27" t="s">
        <v>138</v>
      </c>
    </row>
    <row r="28" spans="1:20" hidden="1" x14ac:dyDescent="0.25">
      <c r="A28">
        <v>2022</v>
      </c>
      <c r="B28" t="str">
        <f t="shared" si="0"/>
        <v>IcelandCoastal floodCommercial</v>
      </c>
      <c r="C28" t="s">
        <v>31</v>
      </c>
      <c r="D28" t="s">
        <v>105</v>
      </c>
      <c r="E28" t="s">
        <v>102</v>
      </c>
      <c r="F28" t="s">
        <v>132</v>
      </c>
      <c r="G28" t="s">
        <v>135</v>
      </c>
      <c r="H28" t="s">
        <v>139</v>
      </c>
      <c r="I28" t="s">
        <v>135</v>
      </c>
      <c r="J28" t="s">
        <v>136</v>
      </c>
      <c r="K28" t="s">
        <v>123</v>
      </c>
      <c r="L28" t="s">
        <v>119</v>
      </c>
      <c r="M28" t="s">
        <v>119</v>
      </c>
      <c r="N28" t="s">
        <v>126</v>
      </c>
      <c r="O28" t="s">
        <v>127</v>
      </c>
      <c r="P28" t="s">
        <v>126</v>
      </c>
      <c r="Q28">
        <f>ROUND(VLOOKUP(B28,'limit ded'!A$1:G$301,5,FALSE)*100,0)</f>
        <v>0</v>
      </c>
      <c r="R28">
        <f>ROUND(VLOOKUP(B28,'limit ded'!A$1:G$301,6,FALSE)*100,0)</f>
        <v>0</v>
      </c>
      <c r="S28">
        <f>ROUND(VLOOKUP(B28,'limit ded'!A$1:G$301,7,FALSE)*100,0)</f>
        <v>0</v>
      </c>
      <c r="T28" t="s">
        <v>203</v>
      </c>
    </row>
    <row r="29" spans="1:20" hidden="1" x14ac:dyDescent="0.25">
      <c r="A29">
        <v>2022</v>
      </c>
      <c r="B29" t="str">
        <f t="shared" si="0"/>
        <v>IcelandCoastal floodResidential</v>
      </c>
      <c r="C29" t="s">
        <v>31</v>
      </c>
      <c r="D29" t="s">
        <v>106</v>
      </c>
      <c r="E29" t="s">
        <v>102</v>
      </c>
      <c r="F29" t="s">
        <v>132</v>
      </c>
      <c r="G29" t="s">
        <v>135</v>
      </c>
      <c r="H29" t="s">
        <v>139</v>
      </c>
      <c r="I29" t="s">
        <v>135</v>
      </c>
      <c r="J29" t="s">
        <v>136</v>
      </c>
      <c r="K29" t="s">
        <v>123</v>
      </c>
      <c r="L29" t="s">
        <v>119</v>
      </c>
      <c r="M29" t="s">
        <v>119</v>
      </c>
      <c r="N29" t="s">
        <v>126</v>
      </c>
      <c r="O29" t="s">
        <v>127</v>
      </c>
      <c r="P29" t="s">
        <v>126</v>
      </c>
      <c r="Q29">
        <f>ROUND(VLOOKUP(B29,'limit ded'!A$1:G$301,5,FALSE)*100,0)</f>
        <v>0</v>
      </c>
      <c r="R29">
        <f>ROUND(VLOOKUP(B29,'limit ded'!A$1:G$301,6,FALSE)*100,0)</f>
        <v>0</v>
      </c>
      <c r="S29">
        <f>ROUND(VLOOKUP(B29,'limit ded'!A$1:G$301,7,FALSE)*100,0)</f>
        <v>0</v>
      </c>
      <c r="T29" t="s">
        <v>203</v>
      </c>
    </row>
    <row r="30" spans="1:20" hidden="1" x14ac:dyDescent="0.25">
      <c r="A30">
        <v>2022</v>
      </c>
      <c r="B30" t="str">
        <f t="shared" si="0"/>
        <v>IrelandCoastal floodCommercial</v>
      </c>
      <c r="C30" t="s">
        <v>33</v>
      </c>
      <c r="D30" t="s">
        <v>105</v>
      </c>
      <c r="E30" t="s">
        <v>102</v>
      </c>
      <c r="F30" t="s">
        <v>120</v>
      </c>
      <c r="G30" t="s">
        <v>121</v>
      </c>
      <c r="H30" t="s">
        <v>122</v>
      </c>
      <c r="I30" t="s">
        <v>121</v>
      </c>
      <c r="J30" t="s">
        <v>123</v>
      </c>
      <c r="K30" t="s">
        <v>123</v>
      </c>
      <c r="L30" t="s">
        <v>121</v>
      </c>
      <c r="M30" t="s">
        <v>119</v>
      </c>
      <c r="N30" t="s">
        <v>119</v>
      </c>
      <c r="O30" t="s">
        <v>131</v>
      </c>
      <c r="P30" t="s">
        <v>119</v>
      </c>
      <c r="Q30">
        <f>ROUND(VLOOKUP(B30,'limit ded'!A$1:G$301,5,FALSE)*100,0)</f>
        <v>2</v>
      </c>
      <c r="R30">
        <f>ROUND(VLOOKUP(B30,'limit ded'!A$1:G$301,6,FALSE)*100,0)</f>
        <v>97</v>
      </c>
      <c r="S30">
        <f>ROUND(VLOOKUP(B30,'limit ded'!A$1:G$301,7,FALSE)*100,0)</f>
        <v>1</v>
      </c>
      <c r="T30" t="s">
        <v>234</v>
      </c>
    </row>
    <row r="31" spans="1:20" hidden="1" x14ac:dyDescent="0.25">
      <c r="A31">
        <v>2022</v>
      </c>
      <c r="B31" t="str">
        <f t="shared" si="0"/>
        <v>IrelandCoastal floodResidential</v>
      </c>
      <c r="C31" t="s">
        <v>33</v>
      </c>
      <c r="D31" t="s">
        <v>106</v>
      </c>
      <c r="E31" t="s">
        <v>102</v>
      </c>
      <c r="F31" t="s">
        <v>120</v>
      </c>
      <c r="G31" t="s">
        <v>121</v>
      </c>
      <c r="H31" t="s">
        <v>122</v>
      </c>
      <c r="I31" t="s">
        <v>121</v>
      </c>
      <c r="J31" t="s">
        <v>123</v>
      </c>
      <c r="K31" t="s">
        <v>123</v>
      </c>
      <c r="L31" t="s">
        <v>129</v>
      </c>
      <c r="M31" t="s">
        <v>119</v>
      </c>
      <c r="N31" t="s">
        <v>119</v>
      </c>
      <c r="O31" t="s">
        <v>131</v>
      </c>
      <c r="P31" t="s">
        <v>119</v>
      </c>
      <c r="Q31">
        <f>ROUND(VLOOKUP(B31,'limit ded'!A$1:G$301,5,FALSE)*100,0)</f>
        <v>0</v>
      </c>
      <c r="R31">
        <f>ROUND(VLOOKUP(B31,'limit ded'!A$1:G$301,6,FALSE)*100,0)</f>
        <v>100</v>
      </c>
      <c r="S31">
        <f>ROUND(VLOOKUP(B31,'limit ded'!A$1:G$301,7,FALSE)*100,0)</f>
        <v>0</v>
      </c>
      <c r="T31" t="s">
        <v>233</v>
      </c>
    </row>
    <row r="32" spans="1:20" hidden="1" x14ac:dyDescent="0.25">
      <c r="A32">
        <v>2022</v>
      </c>
      <c r="B32" t="str">
        <f t="shared" si="0"/>
        <v>ItalyCoastal floodCommercial</v>
      </c>
      <c r="C32" t="s">
        <v>35</v>
      </c>
      <c r="D32" t="s">
        <v>105</v>
      </c>
      <c r="E32" t="s">
        <v>102</v>
      </c>
      <c r="F32" t="s">
        <v>120</v>
      </c>
      <c r="G32" t="s">
        <v>121</v>
      </c>
      <c r="H32" t="s">
        <v>121</v>
      </c>
      <c r="I32" t="s">
        <v>121</v>
      </c>
      <c r="J32" t="s">
        <v>123</v>
      </c>
      <c r="K32" t="s">
        <v>123</v>
      </c>
      <c r="L32" t="s">
        <v>129</v>
      </c>
      <c r="M32" t="s">
        <v>119</v>
      </c>
      <c r="N32" t="s">
        <v>133</v>
      </c>
      <c r="O32" t="s">
        <v>198</v>
      </c>
      <c r="P32" t="s">
        <v>133</v>
      </c>
      <c r="Q32">
        <f>ROUND(VLOOKUP(B32,'limit ded'!A$1:G$301,5,FALSE)*100,0)</f>
        <v>1</v>
      </c>
      <c r="R32">
        <f>ROUND(VLOOKUP(B32,'limit ded'!A$1:G$301,6,FALSE)*100,0)</f>
        <v>80</v>
      </c>
      <c r="S32">
        <f>ROUND(VLOOKUP(B32,'limit ded'!A$1:G$301,7,FALSE)*100,0)</f>
        <v>19</v>
      </c>
      <c r="T32" t="s">
        <v>221</v>
      </c>
    </row>
    <row r="33" spans="1:20" hidden="1" x14ac:dyDescent="0.25">
      <c r="A33">
        <v>2022</v>
      </c>
      <c r="B33" t="str">
        <f t="shared" si="0"/>
        <v>ItalyCoastal floodResidential</v>
      </c>
      <c r="C33" t="s">
        <v>35</v>
      </c>
      <c r="D33" t="s">
        <v>106</v>
      </c>
      <c r="E33" t="s">
        <v>102</v>
      </c>
      <c r="F33" t="s">
        <v>120</v>
      </c>
      <c r="G33" t="s">
        <v>121</v>
      </c>
      <c r="H33" t="s">
        <v>121</v>
      </c>
      <c r="I33" t="s">
        <v>121</v>
      </c>
      <c r="J33" t="s">
        <v>123</v>
      </c>
      <c r="K33" t="s">
        <v>123</v>
      </c>
      <c r="L33" t="s">
        <v>129</v>
      </c>
      <c r="M33" t="s">
        <v>119</v>
      </c>
      <c r="N33" t="s">
        <v>130</v>
      </c>
      <c r="O33" t="s">
        <v>198</v>
      </c>
      <c r="P33" t="s">
        <v>133</v>
      </c>
      <c r="Q33">
        <f>ROUND(VLOOKUP(B33,'limit ded'!A$1:G$301,5,FALSE)*100,0)</f>
        <v>0</v>
      </c>
      <c r="R33">
        <f>ROUND(VLOOKUP(B33,'limit ded'!A$1:G$301,6,FALSE)*100,0)</f>
        <v>99</v>
      </c>
      <c r="S33">
        <f>ROUND(VLOOKUP(B33,'limit ded'!A$1:G$301,7,FALSE)*100,0)</f>
        <v>1</v>
      </c>
      <c r="T33" t="s">
        <v>221</v>
      </c>
    </row>
    <row r="34" spans="1:20" hidden="1" x14ac:dyDescent="0.25">
      <c r="A34">
        <v>2022</v>
      </c>
      <c r="B34" t="str">
        <f t="shared" si="0"/>
        <v>LatviaCoastal floodCommercial</v>
      </c>
      <c r="C34" t="s">
        <v>37</v>
      </c>
      <c r="D34" t="s">
        <v>105</v>
      </c>
      <c r="E34" t="s">
        <v>102</v>
      </c>
      <c r="F34" t="s">
        <v>120</v>
      </c>
      <c r="G34" t="s">
        <v>121</v>
      </c>
      <c r="H34" t="s">
        <v>121</v>
      </c>
      <c r="I34" t="s">
        <v>121</v>
      </c>
      <c r="J34" t="s">
        <v>119</v>
      </c>
      <c r="K34" t="s">
        <v>119</v>
      </c>
      <c r="L34" t="s">
        <v>129</v>
      </c>
      <c r="M34" t="s">
        <v>119</v>
      </c>
      <c r="N34" t="s">
        <v>130</v>
      </c>
      <c r="O34" t="s">
        <v>198</v>
      </c>
      <c r="P34" t="s">
        <v>126</v>
      </c>
      <c r="Q34">
        <f>ROUND(VLOOKUP(B34,'limit ded'!A$1:G$301,5,FALSE)*100,0)</f>
        <v>0</v>
      </c>
      <c r="R34">
        <f>ROUND(VLOOKUP(B34,'limit ded'!A$1:G$301,6,FALSE)*100,0)</f>
        <v>0</v>
      </c>
      <c r="S34">
        <f>ROUND(VLOOKUP(B34,'limit ded'!A$1:G$301,7,FALSE)*100,0)</f>
        <v>0</v>
      </c>
      <c r="T34" t="s">
        <v>144</v>
      </c>
    </row>
    <row r="35" spans="1:20" hidden="1" x14ac:dyDescent="0.25">
      <c r="A35">
        <v>2022</v>
      </c>
      <c r="B35" t="str">
        <f t="shared" si="0"/>
        <v>LatviaCoastal floodResidential</v>
      </c>
      <c r="C35" t="s">
        <v>37</v>
      </c>
      <c r="D35" t="s">
        <v>106</v>
      </c>
      <c r="E35" t="s">
        <v>102</v>
      </c>
      <c r="F35" t="s">
        <v>120</v>
      </c>
      <c r="G35" t="s">
        <v>121</v>
      </c>
      <c r="H35" t="s">
        <v>121</v>
      </c>
      <c r="I35" t="s">
        <v>121</v>
      </c>
      <c r="J35" t="s">
        <v>119</v>
      </c>
      <c r="K35" t="s">
        <v>119</v>
      </c>
      <c r="L35" t="s">
        <v>129</v>
      </c>
      <c r="M35" t="s">
        <v>119</v>
      </c>
      <c r="N35" t="s">
        <v>130</v>
      </c>
      <c r="O35" t="s">
        <v>198</v>
      </c>
      <c r="P35" t="s">
        <v>126</v>
      </c>
      <c r="Q35">
        <f>ROUND(VLOOKUP(B35,'limit ded'!A$1:G$301,5,FALSE)*100,0)</f>
        <v>0</v>
      </c>
      <c r="R35">
        <f>ROUND(VLOOKUP(B35,'limit ded'!A$1:G$301,6,FALSE)*100,0)</f>
        <v>0</v>
      </c>
      <c r="S35">
        <f>ROUND(VLOOKUP(B35,'limit ded'!A$1:G$301,7,FALSE)*100,0)</f>
        <v>0</v>
      </c>
      <c r="T35" t="s">
        <v>144</v>
      </c>
    </row>
    <row r="36" spans="1:20" hidden="1" x14ac:dyDescent="0.25">
      <c r="A36">
        <v>2022</v>
      </c>
      <c r="B36" t="str">
        <f t="shared" si="0"/>
        <v>LiechtensteinCoastal floodCommercial</v>
      </c>
      <c r="C36" t="s">
        <v>39</v>
      </c>
      <c r="D36" t="s">
        <v>105</v>
      </c>
      <c r="E36" t="s">
        <v>102</v>
      </c>
      <c r="F36" t="s">
        <v>119</v>
      </c>
      <c r="G36" t="s">
        <v>119</v>
      </c>
      <c r="H36" t="s">
        <v>119</v>
      </c>
      <c r="I36" t="s">
        <v>119</v>
      </c>
      <c r="J36" t="s">
        <v>119</v>
      </c>
      <c r="K36" t="s">
        <v>119</v>
      </c>
      <c r="L36" t="s">
        <v>119</v>
      </c>
      <c r="M36" t="s">
        <v>119</v>
      </c>
      <c r="N36" t="s">
        <v>119</v>
      </c>
      <c r="O36" t="b">
        <v>0</v>
      </c>
      <c r="P36" t="s">
        <v>119</v>
      </c>
      <c r="Q36" s="27">
        <f>ROUND(VLOOKUP(B36,'limit ded'!A$1:G$301,5,FALSE)*100,0)</f>
        <v>0</v>
      </c>
      <c r="R36" s="27">
        <f>ROUND(VLOOKUP(B36,'limit ded'!A$1:G$301,6,FALSE)*100,0)</f>
        <v>0</v>
      </c>
      <c r="S36" s="27">
        <f>ROUND(VLOOKUP(B36,'limit ded'!A$1:G$301,7,FALSE)*100,0)</f>
        <v>0</v>
      </c>
      <c r="T36" t="s">
        <v>215</v>
      </c>
    </row>
    <row r="37" spans="1:20" hidden="1" x14ac:dyDescent="0.25">
      <c r="A37">
        <v>2022</v>
      </c>
      <c r="B37" t="str">
        <f t="shared" si="0"/>
        <v>LiechtensteinCoastal floodResidential</v>
      </c>
      <c r="C37" t="s">
        <v>39</v>
      </c>
      <c r="D37" t="s">
        <v>106</v>
      </c>
      <c r="E37" t="s">
        <v>102</v>
      </c>
      <c r="F37" t="s">
        <v>119</v>
      </c>
      <c r="G37" t="s">
        <v>119</v>
      </c>
      <c r="H37" t="s">
        <v>119</v>
      </c>
      <c r="I37" t="s">
        <v>119</v>
      </c>
      <c r="J37" t="s">
        <v>119</v>
      </c>
      <c r="K37" t="s">
        <v>119</v>
      </c>
      <c r="L37" t="s">
        <v>119</v>
      </c>
      <c r="M37" t="s">
        <v>119</v>
      </c>
      <c r="N37" t="s">
        <v>119</v>
      </c>
      <c r="O37" t="b">
        <v>0</v>
      </c>
      <c r="P37" t="s">
        <v>119</v>
      </c>
      <c r="Q37" s="27">
        <v>0</v>
      </c>
      <c r="R37" s="27">
        <f>ROUND(VLOOKUP(B37,'limit ded'!A$1:G$301,6,FALSE)*100,0)</f>
        <v>0</v>
      </c>
      <c r="S37" s="27">
        <f>ROUND(VLOOKUP(B37,'limit ded'!A$1:G$301,7,FALSE)*100,0)</f>
        <v>0</v>
      </c>
      <c r="T37" t="s">
        <v>215</v>
      </c>
    </row>
    <row r="38" spans="1:20" hidden="1" x14ac:dyDescent="0.25">
      <c r="A38">
        <v>2022</v>
      </c>
      <c r="B38" t="str">
        <f t="shared" si="0"/>
        <v>LithuaniaCoastal floodCommercial</v>
      </c>
      <c r="C38" t="s">
        <v>41</v>
      </c>
      <c r="D38" t="s">
        <v>105</v>
      </c>
      <c r="E38" t="s">
        <v>102</v>
      </c>
      <c r="F38" t="s">
        <v>119</v>
      </c>
      <c r="G38" t="s">
        <v>121</v>
      </c>
      <c r="H38" t="s">
        <v>122</v>
      </c>
      <c r="I38" t="s">
        <v>121</v>
      </c>
      <c r="J38" t="s">
        <v>123</v>
      </c>
      <c r="K38" t="s">
        <v>123</v>
      </c>
      <c r="L38" t="s">
        <v>129</v>
      </c>
      <c r="M38" t="s">
        <v>119</v>
      </c>
      <c r="N38" t="s">
        <v>133</v>
      </c>
      <c r="O38" t="s">
        <v>131</v>
      </c>
      <c r="P38" t="s">
        <v>130</v>
      </c>
      <c r="Q38">
        <f>ROUND(VLOOKUP(B38,'limit ded'!A$1:G$301,5,FALSE)*100,0)</f>
        <v>0</v>
      </c>
      <c r="R38">
        <f>ROUND(VLOOKUP(B38,'limit ded'!A$1:G$301,6,FALSE)*100,0)</f>
        <v>0</v>
      </c>
      <c r="S38">
        <f>ROUND(VLOOKUP(B38,'limit ded'!A$1:G$301,7,FALSE)*100,0)</f>
        <v>0</v>
      </c>
      <c r="T38" t="s">
        <v>296</v>
      </c>
    </row>
    <row r="39" spans="1:20" hidden="1" x14ac:dyDescent="0.25">
      <c r="A39">
        <v>2022</v>
      </c>
      <c r="B39" t="str">
        <f t="shared" si="0"/>
        <v>LithuaniaCoastal floodResidential</v>
      </c>
      <c r="C39" t="s">
        <v>41</v>
      </c>
      <c r="D39" t="s">
        <v>106</v>
      </c>
      <c r="E39" t="s">
        <v>102</v>
      </c>
      <c r="F39" t="s">
        <v>119</v>
      </c>
      <c r="G39" t="s">
        <v>121</v>
      </c>
      <c r="H39" t="s">
        <v>122</v>
      </c>
      <c r="I39" t="s">
        <v>121</v>
      </c>
      <c r="J39" t="s">
        <v>123</v>
      </c>
      <c r="K39" t="s">
        <v>123</v>
      </c>
      <c r="L39" t="s">
        <v>129</v>
      </c>
      <c r="M39" t="s">
        <v>119</v>
      </c>
      <c r="N39" t="s">
        <v>133</v>
      </c>
      <c r="O39" t="s">
        <v>131</v>
      </c>
      <c r="P39" t="s">
        <v>130</v>
      </c>
      <c r="Q39">
        <f>ROUND(VLOOKUP(B39,'limit ded'!A$1:G$301,5,FALSE)*100,0)</f>
        <v>0</v>
      </c>
      <c r="R39">
        <f>ROUND(VLOOKUP(B39,'limit ded'!A$1:G$301,6,FALSE)*100,0)</f>
        <v>0</v>
      </c>
      <c r="S39">
        <f>ROUND(VLOOKUP(B39,'limit ded'!A$1:G$301,7,FALSE)*100,0)</f>
        <v>0</v>
      </c>
      <c r="T39" t="s">
        <v>296</v>
      </c>
    </row>
    <row r="40" spans="1:20" hidden="1" x14ac:dyDescent="0.25">
      <c r="A40">
        <v>2022</v>
      </c>
      <c r="B40" t="str">
        <f t="shared" si="0"/>
        <v>LuxembourgCoastal floodCommercial</v>
      </c>
      <c r="C40" t="s">
        <v>43</v>
      </c>
      <c r="D40" t="s">
        <v>105</v>
      </c>
      <c r="E40" t="s">
        <v>102</v>
      </c>
      <c r="F40" t="s">
        <v>119</v>
      </c>
      <c r="G40" t="s">
        <v>119</v>
      </c>
      <c r="H40" t="s">
        <v>119</v>
      </c>
      <c r="I40" t="s">
        <v>119</v>
      </c>
      <c r="J40" t="s">
        <v>119</v>
      </c>
      <c r="K40" t="s">
        <v>119</v>
      </c>
      <c r="L40" t="s">
        <v>119</v>
      </c>
      <c r="M40" t="s">
        <v>119</v>
      </c>
      <c r="N40" t="s">
        <v>119</v>
      </c>
      <c r="O40" t="s">
        <v>119</v>
      </c>
      <c r="P40" t="s">
        <v>119</v>
      </c>
      <c r="Q40" s="27">
        <v>0</v>
      </c>
      <c r="R40" s="27">
        <v>0</v>
      </c>
      <c r="S40" s="27">
        <v>0</v>
      </c>
      <c r="T40" t="s">
        <v>229</v>
      </c>
    </row>
    <row r="41" spans="1:20" hidden="1" x14ac:dyDescent="0.25">
      <c r="A41">
        <v>2022</v>
      </c>
      <c r="B41" t="str">
        <f t="shared" si="0"/>
        <v>LuxembourgCoastal floodResidential</v>
      </c>
      <c r="C41" t="s">
        <v>43</v>
      </c>
      <c r="D41" t="s">
        <v>106</v>
      </c>
      <c r="E41" t="s">
        <v>102</v>
      </c>
      <c r="F41" t="s">
        <v>119</v>
      </c>
      <c r="G41" t="s">
        <v>119</v>
      </c>
      <c r="H41" t="s">
        <v>119</v>
      </c>
      <c r="I41" t="s">
        <v>119</v>
      </c>
      <c r="J41" t="s">
        <v>119</v>
      </c>
      <c r="K41" t="s">
        <v>119</v>
      </c>
      <c r="L41" t="s">
        <v>119</v>
      </c>
      <c r="M41" t="s">
        <v>119</v>
      </c>
      <c r="N41" t="s">
        <v>119</v>
      </c>
      <c r="O41" t="s">
        <v>119</v>
      </c>
      <c r="P41" t="s">
        <v>119</v>
      </c>
      <c r="Q41" s="27">
        <v>0</v>
      </c>
      <c r="R41" s="27">
        <f>ROUND(VLOOKUP(B41,'limit ded'!A$1:G$301,6,FALSE)*100,0)</f>
        <v>0</v>
      </c>
      <c r="S41" s="27">
        <f>ROUND(VLOOKUP(B41,'limit ded'!A$1:G$301,7,FALSE)*100,0)</f>
        <v>0</v>
      </c>
      <c r="T41" t="s">
        <v>229</v>
      </c>
    </row>
    <row r="42" spans="1:20" hidden="1" x14ac:dyDescent="0.25">
      <c r="A42">
        <v>2022</v>
      </c>
      <c r="B42" t="str">
        <f t="shared" si="0"/>
        <v>MaltaCoastal floodCommercial</v>
      </c>
      <c r="C42" t="s">
        <v>45</v>
      </c>
      <c r="D42" t="s">
        <v>105</v>
      </c>
      <c r="E42" t="s">
        <v>102</v>
      </c>
      <c r="F42" t="s">
        <v>120</v>
      </c>
      <c r="G42" t="s">
        <v>121</v>
      </c>
      <c r="H42" t="s">
        <v>122</v>
      </c>
      <c r="I42" t="s">
        <v>121</v>
      </c>
      <c r="J42" t="s">
        <v>224</v>
      </c>
      <c r="K42" t="s">
        <v>224</v>
      </c>
      <c r="L42" t="s">
        <v>129</v>
      </c>
      <c r="M42" t="s">
        <v>119</v>
      </c>
      <c r="N42" t="s">
        <v>133</v>
      </c>
      <c r="O42" t="s">
        <v>198</v>
      </c>
      <c r="P42" t="s">
        <v>126</v>
      </c>
      <c r="Q42">
        <f>ROUND(VLOOKUP(B42,'limit ded'!A$1:G$301,5,FALSE)*100,0)</f>
        <v>1</v>
      </c>
      <c r="R42">
        <f>ROUND(VLOOKUP(B42,'limit ded'!A$1:G$301,6,FALSE)*100,0)</f>
        <v>99</v>
      </c>
      <c r="S42">
        <f>ROUND(VLOOKUP(B42,'limit ded'!A$1:G$301,7,FALSE)*100,0)</f>
        <v>0</v>
      </c>
      <c r="T42" t="s">
        <v>299</v>
      </c>
    </row>
    <row r="43" spans="1:20" hidden="1" x14ac:dyDescent="0.25">
      <c r="A43">
        <v>2022</v>
      </c>
      <c r="B43" t="str">
        <f t="shared" si="0"/>
        <v>MaltaCoastal floodResidential</v>
      </c>
      <c r="C43" t="s">
        <v>45</v>
      </c>
      <c r="D43" t="s">
        <v>106</v>
      </c>
      <c r="E43" t="s">
        <v>102</v>
      </c>
      <c r="F43" t="s">
        <v>132</v>
      </c>
      <c r="G43" t="s">
        <v>121</v>
      </c>
      <c r="H43" t="s">
        <v>122</v>
      </c>
      <c r="I43" t="s">
        <v>121</v>
      </c>
      <c r="J43" t="s">
        <v>224</v>
      </c>
      <c r="K43" t="s">
        <v>224</v>
      </c>
      <c r="L43" t="s">
        <v>129</v>
      </c>
      <c r="M43" t="s">
        <v>119</v>
      </c>
      <c r="N43" t="s">
        <v>133</v>
      </c>
      <c r="O43" t="s">
        <v>198</v>
      </c>
      <c r="P43" t="s">
        <v>126</v>
      </c>
      <c r="Q43">
        <f>ROUND(VLOOKUP(B43,'limit ded'!A$1:G$301,5,FALSE)*100,0)</f>
        <v>0</v>
      </c>
      <c r="R43">
        <f>ROUND(VLOOKUP(B43,'limit ded'!A$1:G$301,6,FALSE)*100,0)</f>
        <v>100</v>
      </c>
      <c r="S43">
        <f>ROUND(VLOOKUP(B43,'limit ded'!A$1:G$301,7,FALSE)*100,0)</f>
        <v>0</v>
      </c>
      <c r="T43" t="s">
        <v>299</v>
      </c>
    </row>
    <row r="44" spans="1:20" hidden="1" x14ac:dyDescent="0.25">
      <c r="A44">
        <v>2022</v>
      </c>
      <c r="B44" t="str">
        <f t="shared" si="0"/>
        <v>NetherlandsCoastal floodCommercial</v>
      </c>
      <c r="C44" t="s">
        <v>47</v>
      </c>
      <c r="D44" t="s">
        <v>105</v>
      </c>
      <c r="E44" t="s">
        <v>102</v>
      </c>
      <c r="F44" t="s">
        <v>119</v>
      </c>
      <c r="G44" t="s">
        <v>119</v>
      </c>
      <c r="H44" t="s">
        <v>119</v>
      </c>
      <c r="I44" t="s">
        <v>119</v>
      </c>
      <c r="J44" t="s">
        <v>119</v>
      </c>
      <c r="K44" t="s">
        <v>119</v>
      </c>
      <c r="L44" t="s">
        <v>129</v>
      </c>
      <c r="M44" t="s">
        <v>119</v>
      </c>
      <c r="N44" t="s">
        <v>119</v>
      </c>
      <c r="O44" t="s">
        <v>198</v>
      </c>
      <c r="P44" t="s">
        <v>119</v>
      </c>
      <c r="Q44">
        <f>ROUND(VLOOKUP(B44,'limit ded'!A$1:G$301,5,FALSE)*100,0)</f>
        <v>0</v>
      </c>
      <c r="R44">
        <f>ROUND(VLOOKUP(B44,'limit ded'!A$1:G$301,6,FALSE)*100,0)</f>
        <v>0</v>
      </c>
      <c r="S44">
        <f>ROUND(VLOOKUP(B44,'limit ded'!A$1:G$301,7,FALSE)*100,0)</f>
        <v>0</v>
      </c>
      <c r="T44" t="s">
        <v>240</v>
      </c>
    </row>
    <row r="45" spans="1:20" hidden="1" x14ac:dyDescent="0.25">
      <c r="A45">
        <v>2022</v>
      </c>
      <c r="B45" t="str">
        <f t="shared" si="0"/>
        <v>NetherlandsCoastal floodResidential</v>
      </c>
      <c r="C45" t="s">
        <v>47</v>
      </c>
      <c r="D45" t="s">
        <v>106</v>
      </c>
      <c r="E45" t="s">
        <v>102</v>
      </c>
      <c r="F45" t="s">
        <v>119</v>
      </c>
      <c r="G45" t="s">
        <v>119</v>
      </c>
      <c r="H45" t="s">
        <v>119</v>
      </c>
      <c r="I45" t="s">
        <v>119</v>
      </c>
      <c r="J45" t="s">
        <v>119</v>
      </c>
      <c r="K45" t="s">
        <v>119</v>
      </c>
      <c r="L45" t="s">
        <v>129</v>
      </c>
      <c r="M45" t="s">
        <v>119</v>
      </c>
      <c r="N45" t="s">
        <v>119</v>
      </c>
      <c r="O45" t="s">
        <v>198</v>
      </c>
      <c r="P45" t="s">
        <v>119</v>
      </c>
      <c r="Q45">
        <f>ROUND(VLOOKUP(B45,'limit ded'!A$1:G$301,5,FALSE)*100,0)</f>
        <v>0</v>
      </c>
      <c r="R45">
        <f>ROUND(VLOOKUP(B45,'limit ded'!A$1:G$301,6,FALSE)*100,0)</f>
        <v>0</v>
      </c>
      <c r="S45">
        <f>ROUND(VLOOKUP(B45,'limit ded'!A$1:G$301,7,FALSE)*100,0)</f>
        <v>0</v>
      </c>
      <c r="T45" t="s">
        <v>240</v>
      </c>
    </row>
    <row r="46" spans="1:20" hidden="1" x14ac:dyDescent="0.25">
      <c r="A46">
        <v>2022</v>
      </c>
      <c r="B46" t="str">
        <f t="shared" si="0"/>
        <v>NorwayCoastal floodCommercial</v>
      </c>
      <c r="C46" t="s">
        <v>49</v>
      </c>
      <c r="D46" t="s">
        <v>105</v>
      </c>
      <c r="E46" t="s">
        <v>102</v>
      </c>
      <c r="F46" t="s">
        <v>132</v>
      </c>
      <c r="G46" t="s">
        <v>135</v>
      </c>
      <c r="H46" t="s">
        <v>122</v>
      </c>
      <c r="I46" t="s">
        <v>121</v>
      </c>
      <c r="J46" t="s">
        <v>128</v>
      </c>
      <c r="K46" t="s">
        <v>128</v>
      </c>
      <c r="L46" t="s">
        <v>124</v>
      </c>
      <c r="M46" t="s">
        <v>119</v>
      </c>
      <c r="N46" t="s">
        <v>126</v>
      </c>
      <c r="O46" t="s">
        <v>127</v>
      </c>
      <c r="P46" t="s">
        <v>126</v>
      </c>
      <c r="Q46">
        <f>ROUND(VLOOKUP(B46,'limit ded'!A$1:G$301,5,FALSE)*100,0)</f>
        <v>0</v>
      </c>
      <c r="R46">
        <f>ROUND(VLOOKUP(B46,'limit ded'!A$1:G$301,6,FALSE)*100,0)</f>
        <v>95</v>
      </c>
      <c r="S46">
        <f>ROUND(VLOOKUP(B46,'limit ded'!A$1:G$301,7,FALSE)*100,0)</f>
        <v>5</v>
      </c>
      <c r="T46" t="s">
        <v>300</v>
      </c>
    </row>
    <row r="47" spans="1:20" hidden="1" x14ac:dyDescent="0.25">
      <c r="A47">
        <v>2022</v>
      </c>
      <c r="B47" t="str">
        <f t="shared" si="0"/>
        <v>NorwayCoastal floodResidential</v>
      </c>
      <c r="C47" t="s">
        <v>49</v>
      </c>
      <c r="D47" t="s">
        <v>106</v>
      </c>
      <c r="E47" t="s">
        <v>102</v>
      </c>
      <c r="F47" t="s">
        <v>132</v>
      </c>
      <c r="G47" t="s">
        <v>135</v>
      </c>
      <c r="H47" t="s">
        <v>122</v>
      </c>
      <c r="I47" t="s">
        <v>121</v>
      </c>
      <c r="J47" t="s">
        <v>128</v>
      </c>
      <c r="K47" t="s">
        <v>128</v>
      </c>
      <c r="L47" t="s">
        <v>124</v>
      </c>
      <c r="M47" t="s">
        <v>119</v>
      </c>
      <c r="N47" t="s">
        <v>126</v>
      </c>
      <c r="O47" t="s">
        <v>127</v>
      </c>
      <c r="P47" t="s">
        <v>126</v>
      </c>
      <c r="Q47">
        <f>ROUND(VLOOKUP(B47,'limit ded'!A$1:G$301,5,FALSE)*100,0)</f>
        <v>0</v>
      </c>
      <c r="R47">
        <f>ROUND(VLOOKUP(B47,'limit ded'!A$1:G$301,6,FALSE)*100,0)</f>
        <v>97</v>
      </c>
      <c r="S47">
        <f>ROUND(VLOOKUP(B47,'limit ded'!A$1:G$301,7,FALSE)*100,0)</f>
        <v>3</v>
      </c>
      <c r="T47" t="s">
        <v>300</v>
      </c>
    </row>
    <row r="48" spans="1:20" hidden="1" x14ac:dyDescent="0.25">
      <c r="A48">
        <v>2022</v>
      </c>
      <c r="B48" t="str">
        <f t="shared" si="0"/>
        <v>PolandCoastal floodCommercial</v>
      </c>
      <c r="C48" t="s">
        <v>51</v>
      </c>
      <c r="D48" t="s">
        <v>105</v>
      </c>
      <c r="E48" t="s">
        <v>102</v>
      </c>
      <c r="F48" t="s">
        <v>120</v>
      </c>
      <c r="G48" t="s">
        <v>121</v>
      </c>
      <c r="H48" t="s">
        <v>122</v>
      </c>
      <c r="I48" t="s">
        <v>121</v>
      </c>
      <c r="J48" t="s">
        <v>123</v>
      </c>
      <c r="K48" t="s">
        <v>123</v>
      </c>
      <c r="L48" t="s">
        <v>129</v>
      </c>
      <c r="M48" t="s">
        <v>134</v>
      </c>
      <c r="N48" t="s">
        <v>133</v>
      </c>
      <c r="O48" t="s">
        <v>198</v>
      </c>
      <c r="P48" t="s">
        <v>126</v>
      </c>
      <c r="Q48">
        <f>ROUND(VLOOKUP(B48,'limit ded'!A$1:G$301,5,FALSE)*100,0)</f>
        <v>3</v>
      </c>
      <c r="R48">
        <f>ROUND(VLOOKUP(B48,'limit ded'!A$1:G$301,6,FALSE)*100,0)</f>
        <v>69</v>
      </c>
      <c r="S48">
        <f>ROUND(VLOOKUP(B48,'limit ded'!A$1:G$301,7,FALSE)*100,0)</f>
        <v>28</v>
      </c>
      <c r="T48" t="s">
        <v>211</v>
      </c>
    </row>
    <row r="49" spans="1:20" hidden="1" x14ac:dyDescent="0.25">
      <c r="A49">
        <v>2022</v>
      </c>
      <c r="B49" t="str">
        <f t="shared" si="0"/>
        <v>PolandCoastal floodResidential</v>
      </c>
      <c r="C49" t="s">
        <v>51</v>
      </c>
      <c r="D49" t="s">
        <v>106</v>
      </c>
      <c r="E49" t="s">
        <v>102</v>
      </c>
      <c r="F49" t="s">
        <v>120</v>
      </c>
      <c r="G49" t="s">
        <v>121</v>
      </c>
      <c r="H49" t="s">
        <v>122</v>
      </c>
      <c r="I49" t="s">
        <v>121</v>
      </c>
      <c r="J49" t="s">
        <v>123</v>
      </c>
      <c r="K49" t="s">
        <v>123</v>
      </c>
      <c r="L49" t="s">
        <v>129</v>
      </c>
      <c r="M49" t="s">
        <v>134</v>
      </c>
      <c r="N49" t="s">
        <v>133</v>
      </c>
      <c r="O49" t="s">
        <v>198</v>
      </c>
      <c r="P49" t="s">
        <v>126</v>
      </c>
      <c r="Q49">
        <f>ROUND(VLOOKUP(B49,'limit ded'!A$1:G$301,5,FALSE)*100,0)</f>
        <v>0</v>
      </c>
      <c r="R49">
        <f>ROUND(VLOOKUP(B49,'limit ded'!A$1:G$301,6,FALSE)*100,0)</f>
        <v>0</v>
      </c>
      <c r="S49">
        <f>ROUND(VLOOKUP(B49,'limit ded'!A$1:G$301,7,FALSE)*100,0)</f>
        <v>0</v>
      </c>
      <c r="T49" t="s">
        <v>211</v>
      </c>
    </row>
    <row r="50" spans="1:20" hidden="1" x14ac:dyDescent="0.25">
      <c r="A50">
        <v>2022</v>
      </c>
      <c r="B50" t="str">
        <f t="shared" si="0"/>
        <v>PortugalCoastal floodCommercial</v>
      </c>
      <c r="C50" t="s">
        <v>53</v>
      </c>
      <c r="D50" t="s">
        <v>105</v>
      </c>
      <c r="E50" t="s">
        <v>102</v>
      </c>
      <c r="F50" t="s">
        <v>132</v>
      </c>
      <c r="G50" t="s">
        <v>121</v>
      </c>
      <c r="H50" t="s">
        <v>122</v>
      </c>
      <c r="I50" t="s">
        <v>121</v>
      </c>
      <c r="J50" t="s">
        <v>123</v>
      </c>
      <c r="K50" t="s">
        <v>123</v>
      </c>
      <c r="L50" t="s">
        <v>129</v>
      </c>
      <c r="M50" t="s">
        <v>119</v>
      </c>
      <c r="N50" t="s">
        <v>133</v>
      </c>
      <c r="O50" t="s">
        <v>198</v>
      </c>
      <c r="P50" t="s">
        <v>126</v>
      </c>
      <c r="Q50">
        <f>ROUND(VLOOKUP(B50,'limit ded'!A$1:G$301,5,FALSE)*100,0)</f>
        <v>19</v>
      </c>
      <c r="R50">
        <f>ROUND(VLOOKUP(B50,'limit ded'!A$1:G$301,6,FALSE)*100,0)</f>
        <v>74</v>
      </c>
      <c r="S50">
        <f>ROUND(VLOOKUP(B50,'limit ded'!A$1:G$301,7,FALSE)*100,0)</f>
        <v>7</v>
      </c>
      <c r="T50" t="s">
        <v>306</v>
      </c>
    </row>
    <row r="51" spans="1:20" hidden="1" x14ac:dyDescent="0.25">
      <c r="A51">
        <v>2022</v>
      </c>
      <c r="B51" t="str">
        <f t="shared" si="0"/>
        <v>PortugalCoastal floodResidential</v>
      </c>
      <c r="C51" t="s">
        <v>53</v>
      </c>
      <c r="D51" t="s">
        <v>106</v>
      </c>
      <c r="E51" t="s">
        <v>102</v>
      </c>
      <c r="F51" t="s">
        <v>132</v>
      </c>
      <c r="G51" t="s">
        <v>121</v>
      </c>
      <c r="H51" t="s">
        <v>122</v>
      </c>
      <c r="I51" t="s">
        <v>121</v>
      </c>
      <c r="J51" t="s">
        <v>123</v>
      </c>
      <c r="K51" t="s">
        <v>123</v>
      </c>
      <c r="L51" t="s">
        <v>129</v>
      </c>
      <c r="M51" t="s">
        <v>119</v>
      </c>
      <c r="N51" t="s">
        <v>133</v>
      </c>
      <c r="O51" t="s">
        <v>198</v>
      </c>
      <c r="P51" t="s">
        <v>126</v>
      </c>
      <c r="Q51">
        <f>ROUND(VLOOKUP(B51,'limit ded'!A$1:G$301,5,FALSE)*100,0)</f>
        <v>0</v>
      </c>
      <c r="R51">
        <f>ROUND(VLOOKUP(B51,'limit ded'!A$1:G$301,6,FALSE)*100,0)</f>
        <v>100</v>
      </c>
      <c r="S51">
        <f>ROUND(VLOOKUP(B51,'limit ded'!A$1:G$301,7,FALSE)*100,0)</f>
        <v>0</v>
      </c>
      <c r="T51" t="s">
        <v>144</v>
      </c>
    </row>
    <row r="52" spans="1:20" hidden="1" x14ac:dyDescent="0.25">
      <c r="A52">
        <v>2022</v>
      </c>
      <c r="B52" t="str">
        <f t="shared" si="0"/>
        <v>RomaniaCoastal floodCommercial</v>
      </c>
      <c r="C52" t="s">
        <v>55</v>
      </c>
      <c r="D52" t="s">
        <v>105</v>
      </c>
      <c r="E52" t="s">
        <v>102</v>
      </c>
      <c r="F52" t="s">
        <v>120</v>
      </c>
      <c r="G52" t="s">
        <v>121</v>
      </c>
      <c r="H52" t="s">
        <v>122</v>
      </c>
      <c r="I52" t="s">
        <v>121</v>
      </c>
      <c r="J52" t="s">
        <v>119</v>
      </c>
      <c r="K52" t="s">
        <v>119</v>
      </c>
      <c r="L52" t="s">
        <v>129</v>
      </c>
      <c r="M52" t="s">
        <v>134</v>
      </c>
      <c r="N52" t="s">
        <v>130</v>
      </c>
      <c r="O52" t="s">
        <v>198</v>
      </c>
      <c r="P52" t="s">
        <v>133</v>
      </c>
      <c r="Q52">
        <f>ROUND(VLOOKUP(B52,'limit ded'!A$1:G$301,5,FALSE)*100,0)</f>
        <v>3</v>
      </c>
      <c r="R52">
        <f>ROUND(VLOOKUP(B52,'limit ded'!A$1:G$301,6,FALSE)*100,0)</f>
        <v>93</v>
      </c>
      <c r="S52">
        <f>ROUND(VLOOKUP(B52,'limit ded'!A$1:G$301,7,FALSE)*100,0)</f>
        <v>5</v>
      </c>
      <c r="T52" t="s">
        <v>218</v>
      </c>
    </row>
    <row r="53" spans="1:20" hidden="1" x14ac:dyDescent="0.25">
      <c r="A53">
        <v>2022</v>
      </c>
      <c r="B53" t="str">
        <f t="shared" si="0"/>
        <v>RomaniaCoastal floodResidential</v>
      </c>
      <c r="C53" t="s">
        <v>55</v>
      </c>
      <c r="D53" t="s">
        <v>106</v>
      </c>
      <c r="E53" t="s">
        <v>102</v>
      </c>
      <c r="F53" t="s">
        <v>120</v>
      </c>
      <c r="G53" t="s">
        <v>121</v>
      </c>
      <c r="H53" t="s">
        <v>122</v>
      </c>
      <c r="I53" t="s">
        <v>121</v>
      </c>
      <c r="J53" t="s">
        <v>119</v>
      </c>
      <c r="K53" t="s">
        <v>119</v>
      </c>
      <c r="L53" t="s">
        <v>129</v>
      </c>
      <c r="M53" t="s">
        <v>134</v>
      </c>
      <c r="N53" t="s">
        <v>130</v>
      </c>
      <c r="O53" t="s">
        <v>198</v>
      </c>
      <c r="P53" t="s">
        <v>133</v>
      </c>
      <c r="Q53">
        <f>ROUND(VLOOKUP(B53,'limit ded'!A$1:G$301,5,FALSE)*100,0)</f>
        <v>0</v>
      </c>
      <c r="R53">
        <f>ROUND(VLOOKUP(B53,'limit ded'!A$1:G$301,6,FALSE)*100,0)</f>
        <v>100</v>
      </c>
      <c r="S53">
        <f>ROUND(VLOOKUP(B53,'limit ded'!A$1:G$301,7,FALSE)*100,0)</f>
        <v>0</v>
      </c>
      <c r="T53" t="s">
        <v>218</v>
      </c>
    </row>
    <row r="54" spans="1:20" hidden="1" x14ac:dyDescent="0.25">
      <c r="A54">
        <v>2022</v>
      </c>
      <c r="B54" t="str">
        <f t="shared" si="0"/>
        <v>SlovakiaCoastal floodCommercial</v>
      </c>
      <c r="C54" t="s">
        <v>57</v>
      </c>
      <c r="D54" t="s">
        <v>105</v>
      </c>
      <c r="E54" t="s">
        <v>102</v>
      </c>
      <c r="F54" t="s">
        <v>119</v>
      </c>
      <c r="G54" t="s">
        <v>119</v>
      </c>
      <c r="H54" t="s">
        <v>119</v>
      </c>
      <c r="I54" t="s">
        <v>119</v>
      </c>
      <c r="J54" t="s">
        <v>119</v>
      </c>
      <c r="K54" t="s">
        <v>119</v>
      </c>
      <c r="L54" t="s">
        <v>119</v>
      </c>
      <c r="M54" t="s">
        <v>119</v>
      </c>
      <c r="N54" t="s">
        <v>119</v>
      </c>
      <c r="O54" t="s">
        <v>119</v>
      </c>
      <c r="P54" t="s">
        <v>119</v>
      </c>
      <c r="Q54" s="27">
        <v>0</v>
      </c>
      <c r="R54" s="27">
        <v>0</v>
      </c>
      <c r="S54" s="27">
        <v>0</v>
      </c>
      <c r="T54" t="s">
        <v>302</v>
      </c>
    </row>
    <row r="55" spans="1:20" hidden="1" x14ac:dyDescent="0.25">
      <c r="A55">
        <v>2022</v>
      </c>
      <c r="B55" t="str">
        <f t="shared" si="0"/>
        <v>SlovakiaCoastal floodResidential</v>
      </c>
      <c r="C55" t="s">
        <v>57</v>
      </c>
      <c r="D55" t="s">
        <v>106</v>
      </c>
      <c r="E55" t="s">
        <v>102</v>
      </c>
      <c r="F55" t="s">
        <v>119</v>
      </c>
      <c r="G55" t="s">
        <v>119</v>
      </c>
      <c r="H55" t="s">
        <v>119</v>
      </c>
      <c r="I55" t="s">
        <v>119</v>
      </c>
      <c r="J55" t="s">
        <v>119</v>
      </c>
      <c r="K55" t="s">
        <v>119</v>
      </c>
      <c r="L55" t="s">
        <v>119</v>
      </c>
      <c r="M55" t="s">
        <v>119</v>
      </c>
      <c r="N55" t="s">
        <v>119</v>
      </c>
      <c r="O55" t="s">
        <v>119</v>
      </c>
      <c r="P55" t="s">
        <v>119</v>
      </c>
      <c r="Q55" s="27">
        <v>0</v>
      </c>
      <c r="R55" s="27">
        <v>0</v>
      </c>
      <c r="S55" s="27">
        <f>ROUND(VLOOKUP(B55,'limit ded'!A$1:G$301,7,FALSE)*100,0)</f>
        <v>0</v>
      </c>
      <c r="T55" t="s">
        <v>302</v>
      </c>
    </row>
    <row r="56" spans="1:20" hidden="1" x14ac:dyDescent="0.25">
      <c r="A56">
        <v>2022</v>
      </c>
      <c r="B56" t="str">
        <f t="shared" si="0"/>
        <v>SloveniaCoastal floodCommercial</v>
      </c>
      <c r="C56" t="s">
        <v>59</v>
      </c>
      <c r="D56" t="s">
        <v>105</v>
      </c>
      <c r="E56" t="s">
        <v>102</v>
      </c>
      <c r="F56" t="s">
        <v>132</v>
      </c>
      <c r="G56" t="s">
        <v>121</v>
      </c>
      <c r="H56" t="s">
        <v>122</v>
      </c>
      <c r="I56" t="s">
        <v>121</v>
      </c>
      <c r="J56" t="s">
        <v>123</v>
      </c>
      <c r="K56" t="s">
        <v>123</v>
      </c>
      <c r="L56" t="s">
        <v>129</v>
      </c>
      <c r="M56" t="s">
        <v>125</v>
      </c>
      <c r="N56" t="s">
        <v>133</v>
      </c>
      <c r="O56" t="s">
        <v>198</v>
      </c>
      <c r="P56" t="s">
        <v>126</v>
      </c>
      <c r="Q56">
        <f>ROUND(VLOOKUP(B56,'limit ded'!A$1:G$301,5,FALSE)*100,0)</f>
        <v>2</v>
      </c>
      <c r="R56">
        <f>ROUND(VLOOKUP(B56,'limit ded'!A$1:G$301,6,FALSE)*100,0)</f>
        <v>86</v>
      </c>
      <c r="S56">
        <f>ROUND(VLOOKUP(B56,'limit ded'!A$1:G$301,7,FALSE)*100,0)</f>
        <v>12</v>
      </c>
      <c r="T56" t="s">
        <v>193</v>
      </c>
    </row>
    <row r="57" spans="1:20" hidden="1" x14ac:dyDescent="0.25">
      <c r="A57">
        <v>2022</v>
      </c>
      <c r="B57" t="str">
        <f t="shared" si="0"/>
        <v>SloveniaCoastal floodResidential</v>
      </c>
      <c r="C57" t="s">
        <v>59</v>
      </c>
      <c r="D57" t="s">
        <v>106</v>
      </c>
      <c r="E57" t="s">
        <v>102</v>
      </c>
      <c r="F57" t="s">
        <v>132</v>
      </c>
      <c r="G57" t="s">
        <v>121</v>
      </c>
      <c r="H57" t="s">
        <v>122</v>
      </c>
      <c r="I57" t="s">
        <v>121</v>
      </c>
      <c r="J57" t="s">
        <v>123</v>
      </c>
      <c r="K57" t="s">
        <v>123</v>
      </c>
      <c r="L57" t="s">
        <v>129</v>
      </c>
      <c r="M57" t="s">
        <v>125</v>
      </c>
      <c r="N57" t="s">
        <v>130</v>
      </c>
      <c r="O57" t="s">
        <v>198</v>
      </c>
      <c r="P57" t="s">
        <v>126</v>
      </c>
      <c r="Q57">
        <f>ROUND(VLOOKUP(B57,'limit ded'!A$1:G$301,5,FALSE)*100,0)</f>
        <v>0</v>
      </c>
      <c r="R57">
        <f>ROUND(VLOOKUP(B57,'limit ded'!A$1:G$301,6,FALSE)*100,0)</f>
        <v>100</v>
      </c>
      <c r="S57">
        <f>ROUND(VLOOKUP(B57,'limit ded'!A$1:G$301,7,FALSE)*100,0)</f>
        <v>0</v>
      </c>
      <c r="T57" t="s">
        <v>193</v>
      </c>
    </row>
    <row r="58" spans="1:20" hidden="1" x14ac:dyDescent="0.25">
      <c r="A58">
        <v>2022</v>
      </c>
      <c r="B58" t="str">
        <f t="shared" si="0"/>
        <v>SpainCoastal floodCommercial</v>
      </c>
      <c r="C58" t="s">
        <v>61</v>
      </c>
      <c r="D58" t="s">
        <v>105</v>
      </c>
      <c r="E58" t="s">
        <v>102</v>
      </c>
      <c r="F58" t="s">
        <v>132</v>
      </c>
      <c r="G58" t="s">
        <v>135</v>
      </c>
      <c r="H58" t="s">
        <v>122</v>
      </c>
      <c r="I58" t="s">
        <v>121</v>
      </c>
      <c r="J58" t="s">
        <v>136</v>
      </c>
      <c r="K58" t="s">
        <v>123</v>
      </c>
      <c r="L58" t="s">
        <v>129</v>
      </c>
      <c r="M58" t="s">
        <v>125</v>
      </c>
      <c r="N58" t="s">
        <v>126</v>
      </c>
      <c r="O58" t="s">
        <v>134</v>
      </c>
      <c r="P58" t="s">
        <v>126</v>
      </c>
      <c r="Q58">
        <f>ROUND(VLOOKUP(B58,'limit ded'!A$1:G$301,5,FALSE)*100,0)</f>
        <v>7</v>
      </c>
      <c r="R58">
        <f>ROUND(VLOOKUP(B58,'limit ded'!A$1:G$301,6,FALSE)*100,0)</f>
        <v>80</v>
      </c>
      <c r="S58">
        <f>ROUND(VLOOKUP(B58,'limit ded'!A$1:G$301,7,FALSE)*100,0)</f>
        <v>13</v>
      </c>
      <c r="T58" t="s">
        <v>216</v>
      </c>
    </row>
    <row r="59" spans="1:20" hidden="1" x14ac:dyDescent="0.25">
      <c r="A59">
        <v>2022</v>
      </c>
      <c r="B59" t="str">
        <f t="shared" si="0"/>
        <v>SpainCoastal floodResidential</v>
      </c>
      <c r="C59" t="s">
        <v>61</v>
      </c>
      <c r="D59" t="s">
        <v>106</v>
      </c>
      <c r="E59" t="s">
        <v>102</v>
      </c>
      <c r="F59" t="s">
        <v>132</v>
      </c>
      <c r="G59" t="s">
        <v>135</v>
      </c>
      <c r="H59" t="s">
        <v>122</v>
      </c>
      <c r="I59" t="s">
        <v>121</v>
      </c>
      <c r="J59" t="s">
        <v>136</v>
      </c>
      <c r="K59" t="s">
        <v>123</v>
      </c>
      <c r="L59" t="s">
        <v>129</v>
      </c>
      <c r="M59" t="s">
        <v>125</v>
      </c>
      <c r="N59" t="s">
        <v>126</v>
      </c>
      <c r="O59" t="s">
        <v>134</v>
      </c>
      <c r="P59" t="s">
        <v>126</v>
      </c>
      <c r="Q59">
        <f>ROUND(VLOOKUP(B59,'limit ded'!A$1:G$301,5,FALSE)*100,0)</f>
        <v>0</v>
      </c>
      <c r="R59">
        <f>ROUND(VLOOKUP(B59,'limit ded'!A$1:G$301,6,FALSE)*100,0)</f>
        <v>100</v>
      </c>
      <c r="S59">
        <f>ROUND(VLOOKUP(B59,'limit ded'!A$1:G$301,7,FALSE)*100,0)</f>
        <v>0</v>
      </c>
      <c r="T59" t="s">
        <v>216</v>
      </c>
    </row>
    <row r="60" spans="1:20" hidden="1" x14ac:dyDescent="0.25">
      <c r="A60">
        <v>2022</v>
      </c>
      <c r="B60" t="str">
        <f t="shared" si="0"/>
        <v>SwedenCoastal floodCommercial</v>
      </c>
      <c r="C60" t="s">
        <v>63</v>
      </c>
      <c r="D60" t="s">
        <v>105</v>
      </c>
      <c r="E60" t="s">
        <v>102</v>
      </c>
      <c r="F60" t="s">
        <v>120</v>
      </c>
      <c r="G60" t="s">
        <v>121</v>
      </c>
      <c r="H60" t="s">
        <v>122</v>
      </c>
      <c r="I60" t="s">
        <v>121</v>
      </c>
      <c r="J60" t="s">
        <v>123</v>
      </c>
      <c r="K60" t="s">
        <v>123</v>
      </c>
      <c r="L60" t="s">
        <v>121</v>
      </c>
      <c r="M60" t="s">
        <v>125</v>
      </c>
      <c r="N60" t="s">
        <v>126</v>
      </c>
      <c r="O60" t="s">
        <v>131</v>
      </c>
      <c r="P60" t="s">
        <v>126</v>
      </c>
      <c r="Q60">
        <f>ROUND(VLOOKUP(B60,'limit ded'!A$1:G$301,5,FALSE)*100,0)</f>
        <v>2</v>
      </c>
      <c r="R60">
        <f>ROUND(VLOOKUP(B60,'limit ded'!A$1:G$301,6,FALSE)*100,0)</f>
        <v>62</v>
      </c>
      <c r="S60">
        <f>ROUND(VLOOKUP(B60,'limit ded'!A$1:G$301,7,FALSE)*100,0)</f>
        <v>36</v>
      </c>
      <c r="T60" t="s">
        <v>195</v>
      </c>
    </row>
    <row r="61" spans="1:20" hidden="1" x14ac:dyDescent="0.25">
      <c r="A61">
        <v>2022</v>
      </c>
      <c r="B61" t="str">
        <f t="shared" si="0"/>
        <v>SwedenCoastal floodResidential</v>
      </c>
      <c r="C61" t="s">
        <v>63</v>
      </c>
      <c r="D61" t="s">
        <v>106</v>
      </c>
      <c r="E61" t="s">
        <v>102</v>
      </c>
      <c r="F61" t="s">
        <v>120</v>
      </c>
      <c r="G61" t="s">
        <v>121</v>
      </c>
      <c r="H61" t="s">
        <v>122</v>
      </c>
      <c r="I61" t="s">
        <v>121</v>
      </c>
      <c r="J61" t="s">
        <v>123</v>
      </c>
      <c r="K61" t="s">
        <v>123</v>
      </c>
      <c r="L61" t="s">
        <v>121</v>
      </c>
      <c r="M61" t="s">
        <v>125</v>
      </c>
      <c r="N61" t="s">
        <v>126</v>
      </c>
      <c r="O61" t="s">
        <v>131</v>
      </c>
      <c r="P61" t="s">
        <v>126</v>
      </c>
      <c r="Q61">
        <f>ROUND(VLOOKUP(B61,'limit ded'!A$1:G$301,5,FALSE)*100,0)</f>
        <v>0</v>
      </c>
      <c r="R61">
        <f>ROUND(VLOOKUP(B61,'limit ded'!A$1:G$301,6,FALSE)*100,0)</f>
        <v>0</v>
      </c>
      <c r="S61">
        <f>ROUND(VLOOKUP(B61,'limit ded'!A$1:G$301,7,FALSE)*100,0)</f>
        <v>0</v>
      </c>
      <c r="T61" t="s">
        <v>196</v>
      </c>
    </row>
    <row r="62" spans="1:20" hidden="1" x14ac:dyDescent="0.25">
      <c r="A62">
        <v>2022</v>
      </c>
      <c r="B62" t="str">
        <f t="shared" si="0"/>
        <v>AustriaEarthquakeCommercial</v>
      </c>
      <c r="C62" t="s">
        <v>4</v>
      </c>
      <c r="D62" t="s">
        <v>105</v>
      </c>
      <c r="E62" t="s">
        <v>65</v>
      </c>
      <c r="F62" t="s">
        <v>120</v>
      </c>
      <c r="G62" t="s">
        <v>121</v>
      </c>
      <c r="H62" t="s">
        <v>121</v>
      </c>
      <c r="I62" t="s">
        <v>121</v>
      </c>
      <c r="J62" t="s">
        <v>123</v>
      </c>
      <c r="K62" t="s">
        <v>123</v>
      </c>
      <c r="L62" t="s">
        <v>124</v>
      </c>
      <c r="M62" t="s">
        <v>119</v>
      </c>
      <c r="N62" t="s">
        <v>119</v>
      </c>
      <c r="O62" t="s">
        <v>131</v>
      </c>
      <c r="P62" t="s">
        <v>119</v>
      </c>
      <c r="Q62">
        <f>ROUND(VLOOKUP(B62,'limit ded'!A$1:G$301,5,FALSE)*100,0)</f>
        <v>0</v>
      </c>
      <c r="R62">
        <f>ROUND(VLOOKUP(B62,'limit ded'!A$1:G$301,6,FALSE)*100,0)</f>
        <v>16</v>
      </c>
      <c r="S62">
        <f>ROUND(VLOOKUP(B62,'limit ded'!A$1:G$301,7,FALSE)*100,0)</f>
        <v>83</v>
      </c>
      <c r="T62" t="s">
        <v>283</v>
      </c>
    </row>
    <row r="63" spans="1:20" hidden="1" x14ac:dyDescent="0.25">
      <c r="A63">
        <v>2022</v>
      </c>
      <c r="B63" t="str">
        <f t="shared" si="0"/>
        <v>AustriaEarthquakeResidential</v>
      </c>
      <c r="C63" t="s">
        <v>4</v>
      </c>
      <c r="D63" t="s">
        <v>106</v>
      </c>
      <c r="E63" t="s">
        <v>65</v>
      </c>
      <c r="F63" t="s">
        <v>120</v>
      </c>
      <c r="G63" t="s">
        <v>121</v>
      </c>
      <c r="H63" t="s">
        <v>121</v>
      </c>
      <c r="I63" t="s">
        <v>121</v>
      </c>
      <c r="J63" t="s">
        <v>123</v>
      </c>
      <c r="K63" t="s">
        <v>123</v>
      </c>
      <c r="L63" t="s">
        <v>124</v>
      </c>
      <c r="M63" t="s">
        <v>119</v>
      </c>
      <c r="N63" t="s">
        <v>119</v>
      </c>
      <c r="O63" t="s">
        <v>131</v>
      </c>
      <c r="P63" t="s">
        <v>119</v>
      </c>
      <c r="Q63">
        <f>ROUND(VLOOKUP(B63,'limit ded'!A$1:G$301,5,FALSE)*100,0)</f>
        <v>0</v>
      </c>
      <c r="R63">
        <f>ROUND(VLOOKUP(B63,'limit ded'!A$1:G$301,6,FALSE)*100,0)</f>
        <v>2</v>
      </c>
      <c r="S63">
        <f>ROUND(VLOOKUP(B63,'limit ded'!A$1:G$301,7,FALSE)*100,0)</f>
        <v>98</v>
      </c>
      <c r="T63" s="50" t="s">
        <v>284</v>
      </c>
    </row>
    <row r="64" spans="1:20" hidden="1" x14ac:dyDescent="0.25">
      <c r="A64">
        <v>2022</v>
      </c>
      <c r="B64" t="str">
        <f t="shared" si="0"/>
        <v>BelgiumEarthquakeCommercial</v>
      </c>
      <c r="C64" t="s">
        <v>7</v>
      </c>
      <c r="D64" t="s">
        <v>105</v>
      </c>
      <c r="E64" t="s">
        <v>65</v>
      </c>
      <c r="F64" t="s">
        <v>120</v>
      </c>
      <c r="G64" t="s">
        <v>121</v>
      </c>
      <c r="H64" t="s">
        <v>122</v>
      </c>
      <c r="I64" t="s">
        <v>121</v>
      </c>
      <c r="J64" t="s">
        <v>123</v>
      </c>
      <c r="K64" t="s">
        <v>123</v>
      </c>
      <c r="L64" t="s">
        <v>124</v>
      </c>
      <c r="M64" t="s">
        <v>125</v>
      </c>
      <c r="N64" t="s">
        <v>126</v>
      </c>
      <c r="O64" t="s">
        <v>127</v>
      </c>
      <c r="P64" t="s">
        <v>126</v>
      </c>
      <c r="Q64">
        <f>ROUND(VLOOKUP(B64,'limit ded'!A$1:G$301,5,FALSE)*100,0)</f>
        <v>2</v>
      </c>
      <c r="R64">
        <f>ROUND(VLOOKUP(B64,'limit ded'!A$1:G$301,6,FALSE)*100,0)</f>
        <v>98</v>
      </c>
      <c r="S64">
        <f>ROUND(VLOOKUP(B64,'limit ded'!A$1:G$301,7,FALSE)*100,0)</f>
        <v>0</v>
      </c>
      <c r="T64" t="s">
        <v>228</v>
      </c>
    </row>
    <row r="65" spans="1:20" hidden="1" x14ac:dyDescent="0.25">
      <c r="A65">
        <v>2022</v>
      </c>
      <c r="B65" t="str">
        <f t="shared" si="0"/>
        <v>BelgiumEarthquakeResidential</v>
      </c>
      <c r="C65" t="s">
        <v>7</v>
      </c>
      <c r="D65" t="s">
        <v>106</v>
      </c>
      <c r="E65" t="s">
        <v>65</v>
      </c>
      <c r="F65" t="s">
        <v>120</v>
      </c>
      <c r="G65" t="s">
        <v>121</v>
      </c>
      <c r="H65" t="s">
        <v>122</v>
      </c>
      <c r="I65" t="s">
        <v>121</v>
      </c>
      <c r="J65" t="s">
        <v>128</v>
      </c>
      <c r="K65" t="s">
        <v>128</v>
      </c>
      <c r="L65" t="s">
        <v>124</v>
      </c>
      <c r="M65" t="s">
        <v>125</v>
      </c>
      <c r="N65" t="s">
        <v>126</v>
      </c>
      <c r="O65" t="s">
        <v>127</v>
      </c>
      <c r="P65" t="s">
        <v>126</v>
      </c>
      <c r="Q65">
        <f>ROUND(VLOOKUP(B65,'limit ded'!A$1:G$301,5,FALSE)*100,0)</f>
        <v>0</v>
      </c>
      <c r="R65">
        <f>ROUND(VLOOKUP(B65,'limit ded'!A$1:G$301,6,FALSE)*100,0)</f>
        <v>100</v>
      </c>
      <c r="S65">
        <f>ROUND(VLOOKUP(B65,'limit ded'!A$1:G$301,7,FALSE)*100,0)</f>
        <v>0</v>
      </c>
      <c r="T65" t="s">
        <v>228</v>
      </c>
    </row>
    <row r="66" spans="1:20" hidden="1" x14ac:dyDescent="0.25">
      <c r="A66">
        <v>2022</v>
      </c>
      <c r="B66" t="str">
        <f t="shared" si="0"/>
        <v>BulgariaEarthquakeCommercial</v>
      </c>
      <c r="C66" t="s">
        <v>9</v>
      </c>
      <c r="D66" t="s">
        <v>105</v>
      </c>
      <c r="E66" t="s">
        <v>65</v>
      </c>
      <c r="F66" t="s">
        <v>119</v>
      </c>
      <c r="G66" t="s">
        <v>119</v>
      </c>
      <c r="H66" t="s">
        <v>119</v>
      </c>
      <c r="I66" t="s">
        <v>119</v>
      </c>
      <c r="J66" t="s">
        <v>119</v>
      </c>
      <c r="K66" t="s">
        <v>119</v>
      </c>
      <c r="L66" t="s">
        <v>119</v>
      </c>
      <c r="M66" t="s">
        <v>119</v>
      </c>
      <c r="N66" t="s">
        <v>119</v>
      </c>
      <c r="O66" t="s">
        <v>131</v>
      </c>
      <c r="P66" t="s">
        <v>119</v>
      </c>
      <c r="Q66">
        <f>ROUND(VLOOKUP(B66,'limit ded'!A$1:G$301,5,FALSE)*100,0)</f>
        <v>1</v>
      </c>
      <c r="R66">
        <f>ROUND(VLOOKUP(B66,'limit ded'!A$1:G$301,6,FALSE)*100,0)</f>
        <v>93</v>
      </c>
      <c r="S66">
        <f>ROUND(VLOOKUP(B66,'limit ded'!A$1:G$301,7,FALSE)*100,0)</f>
        <v>7</v>
      </c>
      <c r="T66" t="s">
        <v>285</v>
      </c>
    </row>
    <row r="67" spans="1:20" hidden="1" x14ac:dyDescent="0.25">
      <c r="A67">
        <v>2022</v>
      </c>
      <c r="B67" t="str">
        <f t="shared" ref="B67:B130" si="1">CONCATENATE(C67,E67,D67)</f>
        <v>BulgariaEarthquakeResidential</v>
      </c>
      <c r="C67" t="s">
        <v>9</v>
      </c>
      <c r="D67" t="s">
        <v>106</v>
      </c>
      <c r="E67" t="s">
        <v>65</v>
      </c>
      <c r="F67" t="s">
        <v>119</v>
      </c>
      <c r="G67" t="s">
        <v>119</v>
      </c>
      <c r="H67" t="s">
        <v>119</v>
      </c>
      <c r="I67" t="s">
        <v>119</v>
      </c>
      <c r="J67" t="s">
        <v>119</v>
      </c>
      <c r="K67" t="s">
        <v>119</v>
      </c>
      <c r="L67" t="s">
        <v>119</v>
      </c>
      <c r="M67" t="s">
        <v>119</v>
      </c>
      <c r="N67" t="s">
        <v>119</v>
      </c>
      <c r="O67" t="s">
        <v>131</v>
      </c>
      <c r="P67" t="s">
        <v>119</v>
      </c>
      <c r="Q67">
        <f>ROUND(VLOOKUP(B67,'limit ded'!A$1:G$301,5,FALSE)*100,0)</f>
        <v>1</v>
      </c>
      <c r="R67">
        <f>ROUND(VLOOKUP(B67,'limit ded'!A$1:G$301,6,FALSE)*100,0)</f>
        <v>98</v>
      </c>
      <c r="S67">
        <f>ROUND(VLOOKUP(B67,'limit ded'!A$1:G$301,7,FALSE)*100,0)</f>
        <v>1</v>
      </c>
      <c r="T67" t="s">
        <v>285</v>
      </c>
    </row>
    <row r="68" spans="1:20" hidden="1" x14ac:dyDescent="0.25">
      <c r="A68">
        <v>2022</v>
      </c>
      <c r="B68" t="str">
        <f t="shared" si="1"/>
        <v>CroatiaEarthquakeCommercial</v>
      </c>
      <c r="C68" t="s">
        <v>11</v>
      </c>
      <c r="D68" t="s">
        <v>105</v>
      </c>
      <c r="E68" t="s">
        <v>65</v>
      </c>
      <c r="F68" t="s">
        <v>120</v>
      </c>
      <c r="G68" t="s">
        <v>121</v>
      </c>
      <c r="H68" t="s">
        <v>119</v>
      </c>
      <c r="I68" t="s">
        <v>121</v>
      </c>
      <c r="J68" t="s">
        <v>123</v>
      </c>
      <c r="K68" t="s">
        <v>123</v>
      </c>
      <c r="L68" t="s">
        <v>129</v>
      </c>
      <c r="M68" t="s">
        <v>131</v>
      </c>
      <c r="N68" t="s">
        <v>130</v>
      </c>
      <c r="O68" t="s">
        <v>131</v>
      </c>
      <c r="P68" t="s">
        <v>133</v>
      </c>
      <c r="Q68">
        <f>ROUND(VLOOKUP(B68,'limit ded'!A$1:G$301,5,FALSE)*100,0)</f>
        <v>2</v>
      </c>
      <c r="R68">
        <f>ROUND(VLOOKUP(B68,'limit ded'!A$1:G$301,6,FALSE)*100,0)</f>
        <v>89</v>
      </c>
      <c r="S68">
        <f>ROUND(VLOOKUP(B68,'limit ded'!A$1:G$301,7,FALSE)*100,0)</f>
        <v>9</v>
      </c>
      <c r="T68" t="s">
        <v>286</v>
      </c>
    </row>
    <row r="69" spans="1:20" hidden="1" x14ac:dyDescent="0.25">
      <c r="A69">
        <v>2022</v>
      </c>
      <c r="B69" t="str">
        <f t="shared" si="1"/>
        <v>CroatiaEarthquakeResidential</v>
      </c>
      <c r="C69" t="s">
        <v>11</v>
      </c>
      <c r="D69" t="s">
        <v>106</v>
      </c>
      <c r="E69" t="s">
        <v>65</v>
      </c>
      <c r="F69" t="s">
        <v>120</v>
      </c>
      <c r="G69" t="s">
        <v>121</v>
      </c>
      <c r="H69" t="s">
        <v>119</v>
      </c>
      <c r="I69" t="s">
        <v>121</v>
      </c>
      <c r="J69" t="s">
        <v>123</v>
      </c>
      <c r="K69" t="s">
        <v>123</v>
      </c>
      <c r="L69" t="s">
        <v>129</v>
      </c>
      <c r="M69" t="s">
        <v>131</v>
      </c>
      <c r="N69" t="s">
        <v>130</v>
      </c>
      <c r="O69" t="s">
        <v>131</v>
      </c>
      <c r="P69" t="s">
        <v>133</v>
      </c>
      <c r="Q69">
        <f>ROUND(VLOOKUP(B69,'limit ded'!A$1:G$301,5,FALSE)*100,0)</f>
        <v>2</v>
      </c>
      <c r="R69">
        <f>ROUND(VLOOKUP(B69,'limit ded'!A$1:G$301,6,FALSE)*100,0)</f>
        <v>97</v>
      </c>
      <c r="S69">
        <f>ROUND(VLOOKUP(B69,'limit ded'!A$1:G$301,7,FALSE)*100,0)</f>
        <v>1</v>
      </c>
      <c r="T69" t="s">
        <v>286</v>
      </c>
    </row>
    <row r="70" spans="1:20" hidden="1" x14ac:dyDescent="0.25">
      <c r="A70">
        <v>2022</v>
      </c>
      <c r="B70" t="str">
        <f t="shared" si="1"/>
        <v>CyprusEarthquakeCommercial</v>
      </c>
      <c r="C70" t="s">
        <v>13</v>
      </c>
      <c r="D70" t="s">
        <v>105</v>
      </c>
      <c r="E70" t="s">
        <v>65</v>
      </c>
      <c r="F70" t="s">
        <v>132</v>
      </c>
      <c r="G70" t="s">
        <v>121</v>
      </c>
      <c r="H70" t="s">
        <v>122</v>
      </c>
      <c r="I70" t="s">
        <v>121</v>
      </c>
      <c r="J70" t="s">
        <v>123</v>
      </c>
      <c r="K70" t="s">
        <v>123</v>
      </c>
      <c r="L70" t="s">
        <v>129</v>
      </c>
      <c r="M70" t="s">
        <v>119</v>
      </c>
      <c r="N70" t="s">
        <v>133</v>
      </c>
      <c r="O70" t="s">
        <v>134</v>
      </c>
      <c r="P70" t="s">
        <v>126</v>
      </c>
      <c r="Q70">
        <f>ROUND(VLOOKUP(B70,'limit ded'!A$1:G$301,5,FALSE)*100,0)</f>
        <v>2</v>
      </c>
      <c r="R70">
        <f>ROUND(VLOOKUP(B70,'limit ded'!A$1:G$301,6,FALSE)*100,0)</f>
        <v>93</v>
      </c>
      <c r="S70">
        <f>ROUND(VLOOKUP(B70,'limit ded'!A$1:G$301,7,FALSE)*100,0)</f>
        <v>5</v>
      </c>
      <c r="T70" t="s">
        <v>287</v>
      </c>
    </row>
    <row r="71" spans="1:20" hidden="1" x14ac:dyDescent="0.25">
      <c r="A71">
        <v>2022</v>
      </c>
      <c r="B71" t="str">
        <f t="shared" si="1"/>
        <v>CyprusEarthquakeResidential</v>
      </c>
      <c r="C71" t="s">
        <v>13</v>
      </c>
      <c r="D71" t="s">
        <v>106</v>
      </c>
      <c r="E71" t="s">
        <v>65</v>
      </c>
      <c r="F71" t="s">
        <v>132</v>
      </c>
      <c r="G71" t="s">
        <v>121</v>
      </c>
      <c r="H71" t="s">
        <v>122</v>
      </c>
      <c r="I71" t="s">
        <v>121</v>
      </c>
      <c r="J71" t="s">
        <v>123</v>
      </c>
      <c r="K71" t="s">
        <v>123</v>
      </c>
      <c r="L71" t="s">
        <v>129</v>
      </c>
      <c r="M71" t="s">
        <v>119</v>
      </c>
      <c r="N71" t="s">
        <v>133</v>
      </c>
      <c r="O71" t="s">
        <v>134</v>
      </c>
      <c r="P71" t="s">
        <v>126</v>
      </c>
      <c r="Q71">
        <f>ROUND(VLOOKUP(B71,'limit ded'!A$1:G$301,5,FALSE)*100,0)</f>
        <v>1</v>
      </c>
      <c r="R71">
        <f>ROUND(VLOOKUP(B71,'limit ded'!A$1:G$301,6,FALSE)*100,0)</f>
        <v>99</v>
      </c>
      <c r="S71">
        <f>ROUND(VLOOKUP(B71,'limit ded'!A$1:G$301,7,FALSE)*100,0)</f>
        <v>0</v>
      </c>
      <c r="T71" t="s">
        <v>287</v>
      </c>
    </row>
    <row r="72" spans="1:20" hidden="1" x14ac:dyDescent="0.25">
      <c r="A72">
        <v>2022</v>
      </c>
      <c r="B72" t="str">
        <f t="shared" si="1"/>
        <v>Czech RepublicEarthquakeCommercial</v>
      </c>
      <c r="C72" t="s">
        <v>15</v>
      </c>
      <c r="D72" t="s">
        <v>105</v>
      </c>
      <c r="E72" t="s">
        <v>65</v>
      </c>
      <c r="F72" t="s">
        <v>120</v>
      </c>
      <c r="G72" t="s">
        <v>121</v>
      </c>
      <c r="H72" t="s">
        <v>122</v>
      </c>
      <c r="I72" t="s">
        <v>121</v>
      </c>
      <c r="J72" t="s">
        <v>123</v>
      </c>
      <c r="K72" t="s">
        <v>123</v>
      </c>
      <c r="L72" t="s">
        <v>129</v>
      </c>
      <c r="M72" t="s">
        <v>119</v>
      </c>
      <c r="N72" t="s">
        <v>119</v>
      </c>
      <c r="O72" t="s">
        <v>134</v>
      </c>
      <c r="P72" t="s">
        <v>126</v>
      </c>
      <c r="Q72">
        <f>ROUND(VLOOKUP(B72,'limit ded'!A$1:G$301,5,FALSE)*100,0)</f>
        <v>0</v>
      </c>
      <c r="R72">
        <f>ROUND(VLOOKUP(B72,'limit ded'!A$1:G$301,6,FALSE)*100,0)</f>
        <v>24</v>
      </c>
      <c r="S72">
        <f>ROUND(VLOOKUP(B72,'limit ded'!A$1:G$301,7,FALSE)*100,0)</f>
        <v>76</v>
      </c>
      <c r="T72" t="s">
        <v>305</v>
      </c>
    </row>
    <row r="73" spans="1:20" hidden="1" x14ac:dyDescent="0.25">
      <c r="A73">
        <v>2022</v>
      </c>
      <c r="B73" t="str">
        <f t="shared" si="1"/>
        <v>Czech RepublicEarthquakeResidential</v>
      </c>
      <c r="C73" t="s">
        <v>15</v>
      </c>
      <c r="D73" t="s">
        <v>106</v>
      </c>
      <c r="E73" t="s">
        <v>65</v>
      </c>
      <c r="F73" t="s">
        <v>120</v>
      </c>
      <c r="G73" t="s">
        <v>121</v>
      </c>
      <c r="H73" t="s">
        <v>122</v>
      </c>
      <c r="I73" t="s">
        <v>121</v>
      </c>
      <c r="J73" t="s">
        <v>123</v>
      </c>
      <c r="K73" t="s">
        <v>123</v>
      </c>
      <c r="L73" t="s">
        <v>129</v>
      </c>
      <c r="M73" t="s">
        <v>119</v>
      </c>
      <c r="N73" t="s">
        <v>119</v>
      </c>
      <c r="O73" t="s">
        <v>134</v>
      </c>
      <c r="P73" t="s">
        <v>126</v>
      </c>
      <c r="Q73">
        <f>ROUND(VLOOKUP(B73,'limit ded'!A$1:G$301,5,FALSE)*100,0)</f>
        <v>0</v>
      </c>
      <c r="R73">
        <f>ROUND(VLOOKUP(B73,'limit ded'!A$1:G$301,6,FALSE)*100,0)</f>
        <v>100</v>
      </c>
      <c r="S73">
        <f>ROUND(VLOOKUP(B73,'limit ded'!A$1:G$301,7,FALSE)*100,0)</f>
        <v>0</v>
      </c>
      <c r="T73" t="s">
        <v>144</v>
      </c>
    </row>
    <row r="74" spans="1:20" hidden="1" x14ac:dyDescent="0.25">
      <c r="A74">
        <v>2022</v>
      </c>
      <c r="B74" t="str">
        <f t="shared" si="1"/>
        <v>DenmarkEarthquakeCommercial</v>
      </c>
      <c r="C74" t="s">
        <v>17</v>
      </c>
      <c r="D74" t="s">
        <v>105</v>
      </c>
      <c r="E74" t="s">
        <v>65</v>
      </c>
      <c r="F74" t="s">
        <v>120</v>
      </c>
      <c r="G74" t="s">
        <v>121</v>
      </c>
      <c r="H74" t="s">
        <v>119</v>
      </c>
      <c r="I74" t="s">
        <v>121</v>
      </c>
      <c r="J74" t="s">
        <v>119</v>
      </c>
      <c r="K74" t="s">
        <v>119</v>
      </c>
      <c r="L74" t="s">
        <v>119</v>
      </c>
      <c r="M74" t="s">
        <v>119</v>
      </c>
      <c r="N74" t="s">
        <v>119</v>
      </c>
      <c r="O74" t="s">
        <v>198</v>
      </c>
      <c r="P74" t="s">
        <v>119</v>
      </c>
      <c r="Q74">
        <f>ROUND(VLOOKUP(B74,'limit ded'!A$1:G$301,5,FALSE)*100,0)</f>
        <v>2</v>
      </c>
      <c r="R74">
        <f>ROUND(VLOOKUP(B74,'limit ded'!A$1:G$301,6,FALSE)*100,0)</f>
        <v>67</v>
      </c>
      <c r="S74">
        <f>ROUND(VLOOKUP(B74,'limit ded'!A$1:G$301,7,FALSE)*100,0)</f>
        <v>30</v>
      </c>
      <c r="T74" t="s">
        <v>145</v>
      </c>
    </row>
    <row r="75" spans="1:20" hidden="1" x14ac:dyDescent="0.25">
      <c r="A75">
        <v>2022</v>
      </c>
      <c r="B75" t="str">
        <f t="shared" si="1"/>
        <v>DenmarkEarthquakeResidential</v>
      </c>
      <c r="C75" t="s">
        <v>17</v>
      </c>
      <c r="D75" t="s">
        <v>106</v>
      </c>
      <c r="E75" t="s">
        <v>65</v>
      </c>
      <c r="F75" t="s">
        <v>120</v>
      </c>
      <c r="G75" t="s">
        <v>121</v>
      </c>
      <c r="H75" t="s">
        <v>119</v>
      </c>
      <c r="I75" t="s">
        <v>121</v>
      </c>
      <c r="J75" t="s">
        <v>119</v>
      </c>
      <c r="K75" t="s">
        <v>119</v>
      </c>
      <c r="L75" t="s">
        <v>119</v>
      </c>
      <c r="M75" t="s">
        <v>119</v>
      </c>
      <c r="N75" t="s">
        <v>119</v>
      </c>
      <c r="O75" t="s">
        <v>198</v>
      </c>
      <c r="P75" t="s">
        <v>119</v>
      </c>
      <c r="Q75">
        <f>ROUND(VLOOKUP(B75,'limit ded'!A$1:G$301,5,FALSE)*100,0)</f>
        <v>0</v>
      </c>
      <c r="R75">
        <f>ROUND(VLOOKUP(B75,'limit ded'!A$1:G$301,6,FALSE)*100,0)</f>
        <v>100</v>
      </c>
      <c r="S75">
        <f>ROUND(VLOOKUP(B75,'limit ded'!A$1:G$301,7,FALSE)*100,0)</f>
        <v>0</v>
      </c>
      <c r="T75" t="s">
        <v>145</v>
      </c>
    </row>
    <row r="76" spans="1:20" hidden="1" x14ac:dyDescent="0.25">
      <c r="A76">
        <v>2022</v>
      </c>
      <c r="B76" t="str">
        <f t="shared" si="1"/>
        <v>EstoniaEarthquakeCommercial</v>
      </c>
      <c r="C76" t="s">
        <v>19</v>
      </c>
      <c r="D76" t="s">
        <v>105</v>
      </c>
      <c r="E76" t="s">
        <v>65</v>
      </c>
      <c r="F76" t="s">
        <v>119</v>
      </c>
      <c r="G76" t="s">
        <v>119</v>
      </c>
      <c r="H76" t="s">
        <v>119</v>
      </c>
      <c r="I76" t="s">
        <v>119</v>
      </c>
      <c r="J76" t="s">
        <v>119</v>
      </c>
      <c r="K76" t="s">
        <v>119</v>
      </c>
      <c r="L76" t="s">
        <v>119</v>
      </c>
      <c r="M76" t="s">
        <v>119</v>
      </c>
      <c r="N76" t="s">
        <v>119</v>
      </c>
      <c r="O76" t="s">
        <v>119</v>
      </c>
      <c r="P76" t="s">
        <v>119</v>
      </c>
      <c r="Q76">
        <f>ROUND(VLOOKUP(B76,'limit ded'!A$1:G$301,5,FALSE)*100,0)</f>
        <v>0</v>
      </c>
      <c r="R76">
        <f>ROUND(VLOOKUP(B76,'limit ded'!A$1:G$301,6,FALSE)*100,0)</f>
        <v>100</v>
      </c>
      <c r="S76">
        <f>ROUND(VLOOKUP(B76,'limit ded'!A$1:G$301,7,FALSE)*100,0)</f>
        <v>0</v>
      </c>
      <c r="T76" t="s">
        <v>214</v>
      </c>
    </row>
    <row r="77" spans="1:20" hidden="1" x14ac:dyDescent="0.25">
      <c r="A77">
        <v>2022</v>
      </c>
      <c r="B77" t="str">
        <f t="shared" si="1"/>
        <v>EstoniaEarthquakeResidential</v>
      </c>
      <c r="C77" t="s">
        <v>19</v>
      </c>
      <c r="D77" t="s">
        <v>106</v>
      </c>
      <c r="E77" t="s">
        <v>65</v>
      </c>
      <c r="F77" t="s">
        <v>119</v>
      </c>
      <c r="G77" t="s">
        <v>119</v>
      </c>
      <c r="H77" t="s">
        <v>119</v>
      </c>
      <c r="I77" t="s">
        <v>119</v>
      </c>
      <c r="J77" t="s">
        <v>119</v>
      </c>
      <c r="K77" t="s">
        <v>119</v>
      </c>
      <c r="L77" t="s">
        <v>119</v>
      </c>
      <c r="M77" t="s">
        <v>119</v>
      </c>
      <c r="N77" t="s">
        <v>119</v>
      </c>
      <c r="O77" t="s">
        <v>119</v>
      </c>
      <c r="P77" t="s">
        <v>119</v>
      </c>
      <c r="Q77">
        <f>ROUND(VLOOKUP(B77,'limit ded'!A$1:G$301,5,FALSE)*100,0)</f>
        <v>0</v>
      </c>
      <c r="R77">
        <f>ROUND(VLOOKUP(B77,'limit ded'!A$1:G$301,6,FALSE)*100,0)</f>
        <v>100</v>
      </c>
      <c r="S77">
        <f>ROUND(VLOOKUP(B77,'limit ded'!A$1:G$301,7,FALSE)*100,0)</f>
        <v>0</v>
      </c>
      <c r="T77" t="s">
        <v>214</v>
      </c>
    </row>
    <row r="78" spans="1:20" hidden="1" x14ac:dyDescent="0.25">
      <c r="A78">
        <v>2022</v>
      </c>
      <c r="B78" t="str">
        <f t="shared" si="1"/>
        <v>FinlandEarthquakeCommercial</v>
      </c>
      <c r="C78" t="s">
        <v>21</v>
      </c>
      <c r="D78" t="s">
        <v>105</v>
      </c>
      <c r="E78" t="s">
        <v>65</v>
      </c>
      <c r="F78" t="s">
        <v>119</v>
      </c>
      <c r="G78" t="s">
        <v>119</v>
      </c>
      <c r="H78" t="s">
        <v>119</v>
      </c>
      <c r="I78" t="s">
        <v>121</v>
      </c>
      <c r="J78" t="s">
        <v>119</v>
      </c>
      <c r="K78" t="s">
        <v>119</v>
      </c>
      <c r="L78" t="s">
        <v>119</v>
      </c>
      <c r="M78" t="s">
        <v>119</v>
      </c>
      <c r="N78" t="s">
        <v>119</v>
      </c>
      <c r="O78" t="s">
        <v>134</v>
      </c>
      <c r="P78" t="s">
        <v>119</v>
      </c>
      <c r="Q78">
        <f>ROUND(VLOOKUP(B78,'limit ded'!A$1:G$301,5,FALSE)*100,0)</f>
        <v>3</v>
      </c>
      <c r="R78">
        <f>ROUND(VLOOKUP(B78,'limit ded'!A$1:G$301,6,FALSE)*100,0)</f>
        <v>61</v>
      </c>
      <c r="S78">
        <f>ROUND(VLOOKUP(B78,'limit ded'!A$1:G$301,7,FALSE)*100,0)</f>
        <v>36</v>
      </c>
      <c r="T78" t="s">
        <v>138</v>
      </c>
    </row>
    <row r="79" spans="1:20" hidden="1" x14ac:dyDescent="0.25">
      <c r="A79">
        <v>2022</v>
      </c>
      <c r="B79" t="str">
        <f t="shared" si="1"/>
        <v>FinlandEarthquakeResidential</v>
      </c>
      <c r="C79" t="s">
        <v>21</v>
      </c>
      <c r="D79" t="s">
        <v>106</v>
      </c>
      <c r="E79" t="s">
        <v>65</v>
      </c>
      <c r="F79" t="s">
        <v>119</v>
      </c>
      <c r="G79" t="s">
        <v>119</v>
      </c>
      <c r="H79" t="s">
        <v>119</v>
      </c>
      <c r="I79" t="s">
        <v>121</v>
      </c>
      <c r="J79" t="s">
        <v>119</v>
      </c>
      <c r="K79" t="s">
        <v>119</v>
      </c>
      <c r="L79" t="s">
        <v>119</v>
      </c>
      <c r="M79" t="s">
        <v>119</v>
      </c>
      <c r="N79" t="s">
        <v>119</v>
      </c>
      <c r="O79" t="s">
        <v>134</v>
      </c>
      <c r="P79" t="s">
        <v>119</v>
      </c>
      <c r="Q79">
        <f>ROUND(VLOOKUP(B79,'limit ded'!A$1:G$301,5,FALSE)*100,0)</f>
        <v>0</v>
      </c>
      <c r="R79">
        <f>ROUND(VLOOKUP(B79,'limit ded'!A$1:G$301,6,FALSE)*100,0)</f>
        <v>100</v>
      </c>
      <c r="S79">
        <f>ROUND(VLOOKUP(B79,'limit ded'!A$1:G$301,7,FALSE)*100,0)</f>
        <v>0</v>
      </c>
      <c r="T79" t="s">
        <v>138</v>
      </c>
    </row>
    <row r="80" spans="1:20" hidden="1" x14ac:dyDescent="0.25">
      <c r="A80">
        <v>2022</v>
      </c>
      <c r="B80" t="str">
        <f t="shared" si="1"/>
        <v>FranceEarthquakeCommercial</v>
      </c>
      <c r="C80" t="s">
        <v>23</v>
      </c>
      <c r="D80" t="s">
        <v>105</v>
      </c>
      <c r="E80" t="s">
        <v>65</v>
      </c>
      <c r="F80" t="s">
        <v>132</v>
      </c>
      <c r="G80" t="s">
        <v>135</v>
      </c>
      <c r="H80" t="s">
        <v>122</v>
      </c>
      <c r="I80" t="s">
        <v>135</v>
      </c>
      <c r="J80" t="s">
        <v>123</v>
      </c>
      <c r="K80" t="s">
        <v>136</v>
      </c>
      <c r="L80" t="s">
        <v>124</v>
      </c>
      <c r="M80" t="s">
        <v>119</v>
      </c>
      <c r="N80" t="s">
        <v>126</v>
      </c>
      <c r="O80" t="s">
        <v>127</v>
      </c>
      <c r="P80" t="s">
        <v>126</v>
      </c>
      <c r="Q80">
        <f>ROUND(VLOOKUP(B80,'limit ded'!A$1:G$301,5,FALSE)*100,0)</f>
        <v>1</v>
      </c>
      <c r="R80">
        <f>ROUND(VLOOKUP(B80,'limit ded'!A$1:G$301,6,FALSE)*100,0)</f>
        <v>89</v>
      </c>
      <c r="S80">
        <f>ROUND(VLOOKUP(B80,'limit ded'!A$1:G$301,7,FALSE)*100,0)</f>
        <v>10</v>
      </c>
      <c r="T80" t="s">
        <v>235</v>
      </c>
    </row>
    <row r="81" spans="1:20" hidden="1" x14ac:dyDescent="0.25">
      <c r="A81">
        <v>2022</v>
      </c>
      <c r="B81" t="str">
        <f t="shared" si="1"/>
        <v>FranceEarthquakeResidential</v>
      </c>
      <c r="C81" t="s">
        <v>23</v>
      </c>
      <c r="D81" t="s">
        <v>106</v>
      </c>
      <c r="E81" t="s">
        <v>65</v>
      </c>
      <c r="F81" t="s">
        <v>132</v>
      </c>
      <c r="G81" t="s">
        <v>135</v>
      </c>
      <c r="H81" t="s">
        <v>122</v>
      </c>
      <c r="I81" t="s">
        <v>135</v>
      </c>
      <c r="J81" t="s">
        <v>123</v>
      </c>
      <c r="K81" t="s">
        <v>136</v>
      </c>
      <c r="L81" t="s">
        <v>124</v>
      </c>
      <c r="M81" t="s">
        <v>119</v>
      </c>
      <c r="N81" t="s">
        <v>126</v>
      </c>
      <c r="O81" t="s">
        <v>127</v>
      </c>
      <c r="P81" t="s">
        <v>126</v>
      </c>
      <c r="Q81">
        <f>ROUND(VLOOKUP(B81,'limit ded'!A$1:G$301,5,FALSE)*100,0)</f>
        <v>0</v>
      </c>
      <c r="R81">
        <f>ROUND(VLOOKUP(B81,'limit ded'!A$1:G$301,6,FALSE)*100,0)</f>
        <v>98</v>
      </c>
      <c r="S81">
        <f>ROUND(VLOOKUP(B81,'limit ded'!A$1:G$301,7,FALSE)*100,0)</f>
        <v>2</v>
      </c>
      <c r="T81" t="s">
        <v>235</v>
      </c>
    </row>
    <row r="82" spans="1:20" hidden="1" x14ac:dyDescent="0.25">
      <c r="A82">
        <v>2022</v>
      </c>
      <c r="B82" t="str">
        <f t="shared" si="1"/>
        <v>GermanyEarthquakeCommercial</v>
      </c>
      <c r="C82" t="s">
        <v>25</v>
      </c>
      <c r="D82" t="s">
        <v>105</v>
      </c>
      <c r="E82" t="s">
        <v>65</v>
      </c>
      <c r="F82" t="s">
        <v>120</v>
      </c>
      <c r="G82" t="s">
        <v>121</v>
      </c>
      <c r="H82" t="s">
        <v>121</v>
      </c>
      <c r="I82" t="s">
        <v>121</v>
      </c>
      <c r="J82" t="s">
        <v>123</v>
      </c>
      <c r="K82" t="s">
        <v>123</v>
      </c>
      <c r="L82" t="s">
        <v>121</v>
      </c>
      <c r="M82" t="s">
        <v>125</v>
      </c>
      <c r="N82" t="s">
        <v>133</v>
      </c>
      <c r="O82" t="s">
        <v>131</v>
      </c>
      <c r="P82" t="s">
        <v>126</v>
      </c>
      <c r="Q82">
        <f>ROUND(VLOOKUP(B82,'limit ded'!A$1:G$301,5,FALSE)*100,0)</f>
        <v>0</v>
      </c>
      <c r="R82">
        <f>ROUND(VLOOKUP(B82,'limit ded'!A$1:G$301,6,FALSE)*100,0)</f>
        <v>66</v>
      </c>
      <c r="S82">
        <f>ROUND(VLOOKUP(B82,'limit ded'!A$1:G$301,7,FALSE)*100,0)</f>
        <v>34</v>
      </c>
      <c r="T82" t="s">
        <v>208</v>
      </c>
    </row>
    <row r="83" spans="1:20" hidden="1" x14ac:dyDescent="0.25">
      <c r="A83">
        <v>2022</v>
      </c>
      <c r="B83" t="str">
        <f t="shared" si="1"/>
        <v>GermanyEarthquakeResidential</v>
      </c>
      <c r="C83" t="s">
        <v>25</v>
      </c>
      <c r="D83" t="s">
        <v>106</v>
      </c>
      <c r="E83" t="s">
        <v>65</v>
      </c>
      <c r="F83" t="s">
        <v>120</v>
      </c>
      <c r="G83" t="s">
        <v>121</v>
      </c>
      <c r="H83" t="s">
        <v>121</v>
      </c>
      <c r="I83" t="s">
        <v>121</v>
      </c>
      <c r="J83" t="s">
        <v>123</v>
      </c>
      <c r="K83" t="s">
        <v>123</v>
      </c>
      <c r="L83" t="s">
        <v>121</v>
      </c>
      <c r="M83" t="s">
        <v>125</v>
      </c>
      <c r="N83" t="s">
        <v>133</v>
      </c>
      <c r="O83" t="s">
        <v>131</v>
      </c>
      <c r="P83" t="s">
        <v>126</v>
      </c>
      <c r="Q83">
        <f>ROUND(VLOOKUP(B83,'limit ded'!A$1:G$301,5,FALSE)*100,0)</f>
        <v>0</v>
      </c>
      <c r="R83">
        <f>ROUND(VLOOKUP(B83,'limit ded'!A$1:G$301,6,FALSE)*100,0)</f>
        <v>95</v>
      </c>
      <c r="S83">
        <f>ROUND(VLOOKUP(B83,'limit ded'!A$1:G$301,7,FALSE)*100,0)</f>
        <v>5</v>
      </c>
      <c r="T83" t="s">
        <v>208</v>
      </c>
    </row>
    <row r="84" spans="1:20" hidden="1" x14ac:dyDescent="0.25">
      <c r="A84">
        <v>2022</v>
      </c>
      <c r="B84" t="str">
        <f t="shared" si="1"/>
        <v>GreeceEarthquakeCommercial</v>
      </c>
      <c r="C84" t="s">
        <v>27</v>
      </c>
      <c r="D84" t="s">
        <v>105</v>
      </c>
      <c r="E84" t="s">
        <v>65</v>
      </c>
      <c r="F84" t="s">
        <v>120</v>
      </c>
      <c r="G84" t="s">
        <v>121</v>
      </c>
      <c r="H84" t="s">
        <v>122</v>
      </c>
      <c r="I84" t="s">
        <v>121</v>
      </c>
      <c r="J84" t="s">
        <v>123</v>
      </c>
      <c r="K84" t="s">
        <v>123</v>
      </c>
      <c r="L84" t="s">
        <v>124</v>
      </c>
      <c r="M84" t="s">
        <v>119</v>
      </c>
      <c r="N84" t="s">
        <v>130</v>
      </c>
      <c r="O84" t="s">
        <v>198</v>
      </c>
      <c r="P84" t="s">
        <v>126</v>
      </c>
      <c r="Q84">
        <f>ROUND(VLOOKUP(B84,'limit ded'!A$1:G$301,5,FALSE)*100,0)</f>
        <v>1</v>
      </c>
      <c r="R84">
        <f>ROUND(VLOOKUP(B84,'limit ded'!A$1:G$301,6,FALSE)*100,0)</f>
        <v>80</v>
      </c>
      <c r="S84">
        <f>ROUND(VLOOKUP(B84,'limit ded'!A$1:G$301,7,FALSE)*100,0)</f>
        <v>19</v>
      </c>
      <c r="T84" t="s">
        <v>288</v>
      </c>
    </row>
    <row r="85" spans="1:20" hidden="1" x14ac:dyDescent="0.25">
      <c r="A85">
        <v>2022</v>
      </c>
      <c r="B85" t="str">
        <f t="shared" si="1"/>
        <v>GreeceEarthquakeResidential</v>
      </c>
      <c r="C85" t="s">
        <v>27</v>
      </c>
      <c r="D85" t="s">
        <v>106</v>
      </c>
      <c r="E85" t="s">
        <v>65</v>
      </c>
      <c r="F85" t="s">
        <v>120</v>
      </c>
      <c r="G85" t="s">
        <v>121</v>
      </c>
      <c r="H85" t="s">
        <v>122</v>
      </c>
      <c r="I85" t="s">
        <v>121</v>
      </c>
      <c r="J85" t="s">
        <v>123</v>
      </c>
      <c r="K85" t="s">
        <v>123</v>
      </c>
      <c r="L85" t="s">
        <v>124</v>
      </c>
      <c r="M85" t="s">
        <v>119</v>
      </c>
      <c r="N85" t="s">
        <v>130</v>
      </c>
      <c r="O85" t="s">
        <v>198</v>
      </c>
      <c r="P85" t="s">
        <v>126</v>
      </c>
      <c r="Q85">
        <f>ROUND(VLOOKUP(B85,'limit ded'!A$1:G$301,5,FALSE)*100,0)</f>
        <v>1</v>
      </c>
      <c r="R85">
        <f>ROUND(VLOOKUP(B85,'limit ded'!A$1:G$301,6,FALSE)*100,0)</f>
        <v>98</v>
      </c>
      <c r="S85">
        <f>ROUND(VLOOKUP(B85,'limit ded'!A$1:G$301,7,FALSE)*100,0)</f>
        <v>1</v>
      </c>
      <c r="T85" t="s">
        <v>288</v>
      </c>
    </row>
    <row r="86" spans="1:20" hidden="1" x14ac:dyDescent="0.25">
      <c r="A86">
        <v>2022</v>
      </c>
      <c r="B86" t="str">
        <f t="shared" si="1"/>
        <v>HungaryEarthquakeCommercial</v>
      </c>
      <c r="C86" t="s">
        <v>29</v>
      </c>
      <c r="D86" t="s">
        <v>105</v>
      </c>
      <c r="E86" t="s">
        <v>65</v>
      </c>
      <c r="F86" t="s">
        <v>119</v>
      </c>
      <c r="G86" t="s">
        <v>119</v>
      </c>
      <c r="H86" t="s">
        <v>119</v>
      </c>
      <c r="I86" t="s">
        <v>121</v>
      </c>
      <c r="J86" t="s">
        <v>123</v>
      </c>
      <c r="K86" t="s">
        <v>123</v>
      </c>
      <c r="L86" t="s">
        <v>138</v>
      </c>
      <c r="M86" t="s">
        <v>119</v>
      </c>
      <c r="N86" t="s">
        <v>119</v>
      </c>
      <c r="O86" t="s">
        <v>134</v>
      </c>
      <c r="P86" t="s">
        <v>119</v>
      </c>
      <c r="Q86">
        <f>ROUND(VLOOKUP(B86,'limit ded'!A$1:G$301,5,FALSE)*100,0)</f>
        <v>0</v>
      </c>
      <c r="R86">
        <f>ROUND(VLOOKUP(B86,'limit ded'!A$1:G$301,6,FALSE)*100,0)</f>
        <v>74</v>
      </c>
      <c r="S86">
        <f>ROUND(VLOOKUP(B86,'limit ded'!A$1:G$301,7,FALSE)*100,0)</f>
        <v>25</v>
      </c>
      <c r="T86" t="s">
        <v>138</v>
      </c>
    </row>
    <row r="87" spans="1:20" hidden="1" x14ac:dyDescent="0.25">
      <c r="A87">
        <v>2022</v>
      </c>
      <c r="B87" t="str">
        <f t="shared" si="1"/>
        <v>HungaryEarthquakeResidential</v>
      </c>
      <c r="C87" t="s">
        <v>29</v>
      </c>
      <c r="D87" t="s">
        <v>106</v>
      </c>
      <c r="E87" t="s">
        <v>65</v>
      </c>
      <c r="F87" t="s">
        <v>119</v>
      </c>
      <c r="G87" t="s">
        <v>119</v>
      </c>
      <c r="H87" t="s">
        <v>119</v>
      </c>
      <c r="I87" t="s">
        <v>121</v>
      </c>
      <c r="J87" t="s">
        <v>123</v>
      </c>
      <c r="K87" t="s">
        <v>123</v>
      </c>
      <c r="L87" t="s">
        <v>138</v>
      </c>
      <c r="M87" t="s">
        <v>119</v>
      </c>
      <c r="N87" t="s">
        <v>119</v>
      </c>
      <c r="O87" t="s">
        <v>134</v>
      </c>
      <c r="P87" t="s">
        <v>119</v>
      </c>
      <c r="Q87">
        <f>ROUND(VLOOKUP(B87,'limit ded'!A$1:G$301,5,FALSE)*100,0)</f>
        <v>0</v>
      </c>
      <c r="R87">
        <f>ROUND(VLOOKUP(B87,'limit ded'!A$1:G$301,6,FALSE)*100,0)</f>
        <v>100</v>
      </c>
      <c r="S87">
        <f>ROUND(VLOOKUP(B87,'limit ded'!A$1:G$301,7,FALSE)*100,0)</f>
        <v>0</v>
      </c>
      <c r="T87" t="s">
        <v>138</v>
      </c>
    </row>
    <row r="88" spans="1:20" hidden="1" x14ac:dyDescent="0.25">
      <c r="A88">
        <v>2022</v>
      </c>
      <c r="B88" t="str">
        <f t="shared" si="1"/>
        <v>IcelandEarthquakeCommercial</v>
      </c>
      <c r="C88" t="s">
        <v>31</v>
      </c>
      <c r="D88" t="s">
        <v>105</v>
      </c>
      <c r="E88" t="s">
        <v>65</v>
      </c>
      <c r="F88" t="s">
        <v>132</v>
      </c>
      <c r="G88" t="s">
        <v>135</v>
      </c>
      <c r="H88" t="s">
        <v>139</v>
      </c>
      <c r="I88" t="s">
        <v>135</v>
      </c>
      <c r="J88" t="s">
        <v>136</v>
      </c>
      <c r="K88" t="s">
        <v>123</v>
      </c>
      <c r="L88" t="s">
        <v>119</v>
      </c>
      <c r="M88" t="s">
        <v>119</v>
      </c>
      <c r="N88" t="s">
        <v>126</v>
      </c>
      <c r="O88" t="s">
        <v>127</v>
      </c>
      <c r="P88" t="s">
        <v>126</v>
      </c>
      <c r="Q88">
        <f>ROUND(VLOOKUP(B88,'limit ded'!A$1:G$301,5,FALSE)*100,0)</f>
        <v>6</v>
      </c>
      <c r="R88">
        <f>ROUND(VLOOKUP(B88,'limit ded'!A$1:G$301,6,FALSE)*100,0)</f>
        <v>91</v>
      </c>
      <c r="S88">
        <f>ROUND(VLOOKUP(B88,'limit ded'!A$1:G$301,7,FALSE)*100,0)</f>
        <v>2</v>
      </c>
      <c r="T88" t="s">
        <v>203</v>
      </c>
    </row>
    <row r="89" spans="1:20" hidden="1" x14ac:dyDescent="0.25">
      <c r="A89">
        <v>2022</v>
      </c>
      <c r="B89" t="str">
        <f t="shared" si="1"/>
        <v>IcelandEarthquakeResidential</v>
      </c>
      <c r="C89" t="s">
        <v>31</v>
      </c>
      <c r="D89" t="s">
        <v>106</v>
      </c>
      <c r="E89" t="s">
        <v>65</v>
      </c>
      <c r="F89" t="s">
        <v>132</v>
      </c>
      <c r="G89" t="s">
        <v>135</v>
      </c>
      <c r="H89" t="s">
        <v>139</v>
      </c>
      <c r="I89" t="s">
        <v>135</v>
      </c>
      <c r="J89" t="s">
        <v>136</v>
      </c>
      <c r="K89" t="s">
        <v>123</v>
      </c>
      <c r="L89" t="s">
        <v>119</v>
      </c>
      <c r="M89" t="s">
        <v>119</v>
      </c>
      <c r="N89" t="s">
        <v>126</v>
      </c>
      <c r="O89" t="s">
        <v>127</v>
      </c>
      <c r="P89" t="s">
        <v>126</v>
      </c>
      <c r="Q89">
        <f>ROUND(VLOOKUP(B89,'limit ded'!A$1:G$301,5,FALSE)*100,0)</f>
        <v>0</v>
      </c>
      <c r="R89">
        <f>ROUND(VLOOKUP(B89,'limit ded'!A$1:G$301,6,FALSE)*100,0)</f>
        <v>0</v>
      </c>
      <c r="S89">
        <f>ROUND(VLOOKUP(B89,'limit ded'!A$1:G$301,7,FALSE)*100,0)</f>
        <v>0</v>
      </c>
      <c r="T89" t="s">
        <v>203</v>
      </c>
    </row>
    <row r="90" spans="1:20" hidden="1" x14ac:dyDescent="0.25">
      <c r="A90">
        <v>2022</v>
      </c>
      <c r="B90" t="str">
        <f t="shared" si="1"/>
        <v>IrelandEarthquakeCommercial</v>
      </c>
      <c r="C90" t="s">
        <v>33</v>
      </c>
      <c r="D90" t="s">
        <v>105</v>
      </c>
      <c r="E90" t="s">
        <v>65</v>
      </c>
      <c r="F90" t="s">
        <v>119</v>
      </c>
      <c r="G90" t="s">
        <v>119</v>
      </c>
      <c r="H90" t="s">
        <v>119</v>
      </c>
      <c r="I90" t="s">
        <v>119</v>
      </c>
      <c r="J90" t="s">
        <v>119</v>
      </c>
      <c r="K90" t="s">
        <v>119</v>
      </c>
      <c r="L90" t="s">
        <v>121</v>
      </c>
      <c r="M90" t="s">
        <v>119</v>
      </c>
      <c r="N90" t="s">
        <v>119</v>
      </c>
      <c r="O90" t="s">
        <v>134</v>
      </c>
      <c r="P90" t="s">
        <v>119</v>
      </c>
      <c r="Q90">
        <f>ROUND(VLOOKUP(B90,'limit ded'!A$1:G$301,5,FALSE)*100,0)</f>
        <v>2</v>
      </c>
      <c r="R90">
        <f>ROUND(VLOOKUP(B90,'limit ded'!A$1:G$301,6,FALSE)*100,0)</f>
        <v>95</v>
      </c>
      <c r="S90">
        <f>ROUND(VLOOKUP(B90,'limit ded'!A$1:G$301,7,FALSE)*100,0)</f>
        <v>3</v>
      </c>
      <c r="T90" t="s">
        <v>234</v>
      </c>
    </row>
    <row r="91" spans="1:20" hidden="1" x14ac:dyDescent="0.25">
      <c r="A91">
        <v>2022</v>
      </c>
      <c r="B91" t="str">
        <f t="shared" si="1"/>
        <v>IrelandEarthquakeResidential</v>
      </c>
      <c r="C91" t="s">
        <v>33</v>
      </c>
      <c r="D91" t="s">
        <v>106</v>
      </c>
      <c r="E91" t="s">
        <v>65</v>
      </c>
      <c r="F91" t="s">
        <v>119</v>
      </c>
      <c r="G91" t="s">
        <v>119</v>
      </c>
      <c r="H91" t="s">
        <v>119</v>
      </c>
      <c r="I91" t="s">
        <v>119</v>
      </c>
      <c r="J91" t="s">
        <v>119</v>
      </c>
      <c r="K91" t="s">
        <v>119</v>
      </c>
      <c r="L91" t="s">
        <v>121</v>
      </c>
      <c r="M91" t="s">
        <v>119</v>
      </c>
      <c r="N91" t="s">
        <v>119</v>
      </c>
      <c r="O91" t="s">
        <v>134</v>
      </c>
      <c r="P91" t="s">
        <v>119</v>
      </c>
      <c r="Q91">
        <f>ROUND(VLOOKUP(B91,'limit ded'!A$1:G$301,5,FALSE)*100,0)</f>
        <v>0</v>
      </c>
      <c r="R91">
        <f>ROUND(VLOOKUP(B91,'limit ded'!A$1:G$301,6,FALSE)*100,0)</f>
        <v>100</v>
      </c>
      <c r="S91">
        <f>ROUND(VLOOKUP(B91,'limit ded'!A$1:G$301,7,FALSE)*100,0)</f>
        <v>0</v>
      </c>
      <c r="T91" s="35" t="s">
        <v>232</v>
      </c>
    </row>
    <row r="92" spans="1:20" hidden="1" x14ac:dyDescent="0.25">
      <c r="A92">
        <v>2022</v>
      </c>
      <c r="B92" t="str">
        <f t="shared" si="1"/>
        <v>ItalyEarthquakeCommercial</v>
      </c>
      <c r="C92" t="s">
        <v>35</v>
      </c>
      <c r="D92" t="s">
        <v>105</v>
      </c>
      <c r="E92" t="s">
        <v>65</v>
      </c>
      <c r="F92" t="s">
        <v>120</v>
      </c>
      <c r="G92" t="s">
        <v>121</v>
      </c>
      <c r="H92" t="s">
        <v>121</v>
      </c>
      <c r="I92" t="s">
        <v>121</v>
      </c>
      <c r="J92" t="s">
        <v>123</v>
      </c>
      <c r="K92" t="s">
        <v>123</v>
      </c>
      <c r="L92" t="s">
        <v>129</v>
      </c>
      <c r="M92" t="s">
        <v>119</v>
      </c>
      <c r="N92" t="s">
        <v>133</v>
      </c>
      <c r="O92" t="s">
        <v>198</v>
      </c>
      <c r="P92" t="s">
        <v>133</v>
      </c>
      <c r="Q92">
        <f>ROUND(VLOOKUP(B92,'limit ded'!A$1:G$301,5,FALSE)*100,0)</f>
        <v>2</v>
      </c>
      <c r="R92">
        <f>ROUND(VLOOKUP(B92,'limit ded'!A$1:G$301,6,FALSE)*100,0)</f>
        <v>31</v>
      </c>
      <c r="S92">
        <f>ROUND(VLOOKUP(B92,'limit ded'!A$1:G$301,7,FALSE)*100,0)</f>
        <v>68</v>
      </c>
      <c r="T92" t="s">
        <v>221</v>
      </c>
    </row>
    <row r="93" spans="1:20" hidden="1" x14ac:dyDescent="0.25">
      <c r="A93">
        <v>2022</v>
      </c>
      <c r="B93" t="str">
        <f t="shared" si="1"/>
        <v>ItalyEarthquakeResidential</v>
      </c>
      <c r="C93" t="s">
        <v>35</v>
      </c>
      <c r="D93" t="s">
        <v>106</v>
      </c>
      <c r="E93" t="s">
        <v>65</v>
      </c>
      <c r="F93" t="s">
        <v>120</v>
      </c>
      <c r="G93" t="s">
        <v>121</v>
      </c>
      <c r="H93" t="s">
        <v>121</v>
      </c>
      <c r="I93" t="s">
        <v>121</v>
      </c>
      <c r="J93" t="s">
        <v>123</v>
      </c>
      <c r="K93" t="s">
        <v>123</v>
      </c>
      <c r="L93" t="s">
        <v>129</v>
      </c>
      <c r="M93" t="s">
        <v>119</v>
      </c>
      <c r="N93" t="s">
        <v>130</v>
      </c>
      <c r="O93" t="s">
        <v>198</v>
      </c>
      <c r="P93" t="s">
        <v>133</v>
      </c>
      <c r="Q93">
        <f>ROUND(VLOOKUP(B93,'limit ded'!A$1:G$301,5,FALSE)*100,0)</f>
        <v>6</v>
      </c>
      <c r="R93">
        <f>ROUND(VLOOKUP(B93,'limit ded'!A$1:G$301,6,FALSE)*100,0)</f>
        <v>63</v>
      </c>
      <c r="S93">
        <f>ROUND(VLOOKUP(B93,'limit ded'!A$1:G$301,7,FALSE)*100,0)</f>
        <v>31</v>
      </c>
      <c r="T93" t="s">
        <v>221</v>
      </c>
    </row>
    <row r="94" spans="1:20" hidden="1" x14ac:dyDescent="0.25">
      <c r="A94">
        <v>2022</v>
      </c>
      <c r="B94" t="str">
        <f t="shared" si="1"/>
        <v>LatviaEarthquakeCommercial</v>
      </c>
      <c r="C94" t="s">
        <v>37</v>
      </c>
      <c r="D94" t="s">
        <v>105</v>
      </c>
      <c r="E94" t="s">
        <v>65</v>
      </c>
      <c r="F94" t="s">
        <v>119</v>
      </c>
      <c r="G94" t="s">
        <v>119</v>
      </c>
      <c r="H94" t="s">
        <v>119</v>
      </c>
      <c r="I94" t="s">
        <v>121</v>
      </c>
      <c r="J94" t="s">
        <v>123</v>
      </c>
      <c r="K94" t="s">
        <v>123</v>
      </c>
      <c r="L94" t="s">
        <v>119</v>
      </c>
      <c r="M94" t="s">
        <v>119</v>
      </c>
      <c r="N94" t="s">
        <v>119</v>
      </c>
      <c r="O94" t="s">
        <v>131</v>
      </c>
      <c r="P94" t="s">
        <v>119</v>
      </c>
      <c r="Q94">
        <f>ROUND(VLOOKUP(B94,'limit ded'!A$1:G$301,5,FALSE)*100,0)</f>
        <v>1</v>
      </c>
      <c r="R94">
        <f>ROUND(VLOOKUP(B94,'limit ded'!A$1:G$301,6,FALSE)*100,0)</f>
        <v>65</v>
      </c>
      <c r="S94">
        <f>ROUND(VLOOKUP(B94,'limit ded'!A$1:G$301,7,FALSE)*100,0)</f>
        <v>35</v>
      </c>
      <c r="T94" t="s">
        <v>144</v>
      </c>
    </row>
    <row r="95" spans="1:20" hidden="1" x14ac:dyDescent="0.25">
      <c r="A95">
        <v>2022</v>
      </c>
      <c r="B95" t="str">
        <f t="shared" si="1"/>
        <v>LatviaEarthquakeResidential</v>
      </c>
      <c r="C95" t="s">
        <v>37</v>
      </c>
      <c r="D95" t="s">
        <v>106</v>
      </c>
      <c r="E95" t="s">
        <v>65</v>
      </c>
      <c r="F95" t="s">
        <v>119</v>
      </c>
      <c r="G95" t="s">
        <v>119</v>
      </c>
      <c r="H95" t="s">
        <v>119</v>
      </c>
      <c r="I95" t="s">
        <v>121</v>
      </c>
      <c r="J95" t="s">
        <v>123</v>
      </c>
      <c r="K95" t="s">
        <v>123</v>
      </c>
      <c r="L95" t="s">
        <v>119</v>
      </c>
      <c r="M95" t="s">
        <v>119</v>
      </c>
      <c r="N95" t="s">
        <v>119</v>
      </c>
      <c r="O95" t="s">
        <v>131</v>
      </c>
      <c r="P95" t="s">
        <v>119</v>
      </c>
      <c r="Q95">
        <f>ROUND(VLOOKUP(B95,'limit ded'!A$1:G$301,5,FALSE)*100,0)</f>
        <v>0</v>
      </c>
      <c r="R95">
        <f>ROUND(VLOOKUP(B95,'limit ded'!A$1:G$301,6,FALSE)*100,0)</f>
        <v>98</v>
      </c>
      <c r="S95">
        <f>ROUND(VLOOKUP(B95,'limit ded'!A$1:G$301,7,FALSE)*100,0)</f>
        <v>2</v>
      </c>
      <c r="T95" t="s">
        <v>144</v>
      </c>
    </row>
    <row r="96" spans="1:20" hidden="1" x14ac:dyDescent="0.25">
      <c r="A96">
        <v>2022</v>
      </c>
      <c r="B96" t="str">
        <f t="shared" si="1"/>
        <v>LiechtensteinEarthquakeCommercial</v>
      </c>
      <c r="C96" t="s">
        <v>39</v>
      </c>
      <c r="D96" t="s">
        <v>105</v>
      </c>
      <c r="E96" t="s">
        <v>65</v>
      </c>
      <c r="F96" t="s">
        <v>120</v>
      </c>
      <c r="G96" t="s">
        <v>121</v>
      </c>
      <c r="H96" t="s">
        <v>122</v>
      </c>
      <c r="I96" t="s">
        <v>121</v>
      </c>
      <c r="J96" t="s">
        <v>123</v>
      </c>
      <c r="K96" t="s">
        <v>123</v>
      </c>
      <c r="L96" t="s">
        <v>129</v>
      </c>
      <c r="M96" t="s">
        <v>125</v>
      </c>
      <c r="N96" t="s">
        <v>126</v>
      </c>
      <c r="O96" t="s">
        <v>127</v>
      </c>
      <c r="P96" t="s">
        <v>126</v>
      </c>
      <c r="Q96">
        <f>ROUND(VLOOKUP(B96,'limit ded'!A$1:G$301,5,FALSE)*100,0)</f>
        <v>0</v>
      </c>
      <c r="R96">
        <f>ROUND(VLOOKUP(B96,'limit ded'!A$1:G$301,6,FALSE)*100,0)</f>
        <v>81</v>
      </c>
      <c r="S96">
        <f>ROUND(VLOOKUP(B96,'limit ded'!A$1:G$301,7,FALSE)*100,0)</f>
        <v>18</v>
      </c>
      <c r="T96" t="s">
        <v>215</v>
      </c>
    </row>
    <row r="97" spans="1:20" hidden="1" x14ac:dyDescent="0.25">
      <c r="A97">
        <v>2022</v>
      </c>
      <c r="B97" t="str">
        <f t="shared" si="1"/>
        <v>LiechtensteinEarthquakeResidential</v>
      </c>
      <c r="C97" t="s">
        <v>39</v>
      </c>
      <c r="D97" t="s">
        <v>106</v>
      </c>
      <c r="E97" t="s">
        <v>65</v>
      </c>
      <c r="F97" t="s">
        <v>120</v>
      </c>
      <c r="G97" t="s">
        <v>121</v>
      </c>
      <c r="H97" t="s">
        <v>122</v>
      </c>
      <c r="I97" t="s">
        <v>121</v>
      </c>
      <c r="J97" t="s">
        <v>123</v>
      </c>
      <c r="K97" t="s">
        <v>123</v>
      </c>
      <c r="L97" t="s">
        <v>129</v>
      </c>
      <c r="M97" t="s">
        <v>125</v>
      </c>
      <c r="N97" t="s">
        <v>126</v>
      </c>
      <c r="O97" t="s">
        <v>127</v>
      </c>
      <c r="P97" t="s">
        <v>126</v>
      </c>
      <c r="Q97">
        <f>ROUND(VLOOKUP(B97,'limit ded'!A$1:G$301,5,FALSE)*100,0)</f>
        <v>1</v>
      </c>
      <c r="R97">
        <f>ROUND(VLOOKUP(B97,'limit ded'!A$1:G$301,6,FALSE)*100,0)</f>
        <v>96</v>
      </c>
      <c r="S97">
        <f>ROUND(VLOOKUP(B97,'limit ded'!A$1:G$301,7,FALSE)*100,0)</f>
        <v>2</v>
      </c>
      <c r="T97" t="s">
        <v>215</v>
      </c>
    </row>
    <row r="98" spans="1:20" hidden="1" x14ac:dyDescent="0.25">
      <c r="A98">
        <v>2022</v>
      </c>
      <c r="B98" t="str">
        <f t="shared" si="1"/>
        <v>LithuaniaEarthquakeCommercial</v>
      </c>
      <c r="C98" t="s">
        <v>41</v>
      </c>
      <c r="D98" t="s">
        <v>105</v>
      </c>
      <c r="E98" t="s">
        <v>65</v>
      </c>
      <c r="F98" t="s">
        <v>119</v>
      </c>
      <c r="G98" t="s">
        <v>119</v>
      </c>
      <c r="H98" t="s">
        <v>119</v>
      </c>
      <c r="I98" t="s">
        <v>119</v>
      </c>
      <c r="J98" t="s">
        <v>119</v>
      </c>
      <c r="K98" t="s">
        <v>119</v>
      </c>
      <c r="L98" t="s">
        <v>119</v>
      </c>
      <c r="M98" t="s">
        <v>119</v>
      </c>
      <c r="N98" t="s">
        <v>119</v>
      </c>
      <c r="O98" t="s">
        <v>198</v>
      </c>
      <c r="P98" t="s">
        <v>119</v>
      </c>
      <c r="Q98">
        <f>ROUND(VLOOKUP(B98,'limit ded'!A$1:G$301,5,FALSE)*100,0)</f>
        <v>1</v>
      </c>
      <c r="R98">
        <f>ROUND(VLOOKUP(B98,'limit ded'!A$1:G$301,6,FALSE)*100,0)</f>
        <v>98</v>
      </c>
      <c r="S98">
        <f>ROUND(VLOOKUP(B98,'limit ded'!A$1:G$301,7,FALSE)*100,0)</f>
        <v>1</v>
      </c>
      <c r="T98" s="51" t="s">
        <v>295</v>
      </c>
    </row>
    <row r="99" spans="1:20" hidden="1" x14ac:dyDescent="0.25">
      <c r="A99">
        <v>2022</v>
      </c>
      <c r="B99" t="str">
        <f t="shared" si="1"/>
        <v>LithuaniaEarthquakeResidential</v>
      </c>
      <c r="C99" t="s">
        <v>41</v>
      </c>
      <c r="D99" t="s">
        <v>106</v>
      </c>
      <c r="E99" t="s">
        <v>65</v>
      </c>
      <c r="F99" t="s">
        <v>119</v>
      </c>
      <c r="G99" t="s">
        <v>119</v>
      </c>
      <c r="H99" t="s">
        <v>119</v>
      </c>
      <c r="I99" t="s">
        <v>119</v>
      </c>
      <c r="J99" t="s">
        <v>119</v>
      </c>
      <c r="K99" t="s">
        <v>119</v>
      </c>
      <c r="L99" t="s">
        <v>119</v>
      </c>
      <c r="M99" t="s">
        <v>119</v>
      </c>
      <c r="N99" t="s">
        <v>119</v>
      </c>
      <c r="O99" t="s">
        <v>198</v>
      </c>
      <c r="P99" t="s">
        <v>119</v>
      </c>
      <c r="Q99">
        <f>ROUND(VLOOKUP(B99,'limit ded'!A$1:G$301,5,FALSE)*100,0)</f>
        <v>0</v>
      </c>
      <c r="R99">
        <f>ROUND(VLOOKUP(B99,'limit ded'!A$1:G$301,6,FALSE)*100,0)</f>
        <v>100</v>
      </c>
      <c r="S99">
        <f>ROUND(VLOOKUP(B99,'limit ded'!A$1:G$301,7,FALSE)*100,0)</f>
        <v>0</v>
      </c>
      <c r="T99" s="51" t="s">
        <v>295</v>
      </c>
    </row>
    <row r="100" spans="1:20" hidden="1" x14ac:dyDescent="0.25">
      <c r="A100">
        <v>2022</v>
      </c>
      <c r="B100" t="str">
        <f t="shared" si="1"/>
        <v>LuxembourgEarthquakeCommercial</v>
      </c>
      <c r="C100" t="s">
        <v>43</v>
      </c>
      <c r="D100" t="s">
        <v>105</v>
      </c>
      <c r="E100" t="s">
        <v>65</v>
      </c>
      <c r="F100" t="s">
        <v>120</v>
      </c>
      <c r="G100" t="s">
        <v>121</v>
      </c>
      <c r="H100" t="s">
        <v>122</v>
      </c>
      <c r="I100" t="s">
        <v>121</v>
      </c>
      <c r="J100" t="s">
        <v>123</v>
      </c>
      <c r="K100" t="s">
        <v>123</v>
      </c>
      <c r="L100" t="s">
        <v>129</v>
      </c>
      <c r="M100" t="s">
        <v>125</v>
      </c>
      <c r="N100" t="s">
        <v>126</v>
      </c>
      <c r="O100" t="s">
        <v>134</v>
      </c>
      <c r="P100" t="s">
        <v>126</v>
      </c>
      <c r="Q100">
        <f>ROUND(VLOOKUP(B100,'limit ded'!A$1:G$301,5,FALSE)*100,0)</f>
        <v>0</v>
      </c>
      <c r="R100">
        <f>ROUND(VLOOKUP(B100,'limit ded'!A$1:G$301,6,FALSE)*100,0)</f>
        <v>71</v>
      </c>
      <c r="S100">
        <f>ROUND(VLOOKUP(B100,'limit ded'!A$1:G$301,7,FALSE)*100,0)</f>
        <v>29</v>
      </c>
      <c r="T100" t="s">
        <v>144</v>
      </c>
    </row>
    <row r="101" spans="1:20" hidden="1" x14ac:dyDescent="0.25">
      <c r="A101">
        <v>2022</v>
      </c>
      <c r="B101" t="str">
        <f t="shared" si="1"/>
        <v>LuxembourgEarthquakeResidential</v>
      </c>
      <c r="C101" t="s">
        <v>43</v>
      </c>
      <c r="D101" t="s">
        <v>106</v>
      </c>
      <c r="E101" t="s">
        <v>65</v>
      </c>
      <c r="F101" t="s">
        <v>120</v>
      </c>
      <c r="G101" t="s">
        <v>121</v>
      </c>
      <c r="H101" t="s">
        <v>122</v>
      </c>
      <c r="I101" t="s">
        <v>121</v>
      </c>
      <c r="J101" t="s">
        <v>123</v>
      </c>
      <c r="K101" t="s">
        <v>123</v>
      </c>
      <c r="L101" t="s">
        <v>129</v>
      </c>
      <c r="M101" t="s">
        <v>125</v>
      </c>
      <c r="N101" t="s">
        <v>126</v>
      </c>
      <c r="O101" t="s">
        <v>134</v>
      </c>
      <c r="P101" t="s">
        <v>126</v>
      </c>
      <c r="Q101">
        <f>ROUND(VLOOKUP(B101,'limit ded'!A$1:G$301,5,FALSE)*100,0)</f>
        <v>0</v>
      </c>
      <c r="R101">
        <f>ROUND(VLOOKUP(B101,'limit ded'!A$1:G$301,6,FALSE)*100,0)</f>
        <v>44</v>
      </c>
      <c r="S101">
        <f>ROUND(VLOOKUP(B101,'limit ded'!A$1:G$301,7,FALSE)*100,0)</f>
        <v>56</v>
      </c>
      <c r="T101" t="s">
        <v>144</v>
      </c>
    </row>
    <row r="102" spans="1:20" hidden="1" x14ac:dyDescent="0.25">
      <c r="A102">
        <v>2022</v>
      </c>
      <c r="B102" t="str">
        <f t="shared" si="1"/>
        <v>MaltaEarthquakeCommercial</v>
      </c>
      <c r="C102" t="s">
        <v>45</v>
      </c>
      <c r="D102" t="s">
        <v>105</v>
      </c>
      <c r="E102" t="s">
        <v>65</v>
      </c>
      <c r="F102" t="s">
        <v>120</v>
      </c>
      <c r="G102" t="s">
        <v>121</v>
      </c>
      <c r="H102" t="s">
        <v>122</v>
      </c>
      <c r="I102" t="s">
        <v>121</v>
      </c>
      <c r="J102" t="s">
        <v>224</v>
      </c>
      <c r="K102" t="s">
        <v>224</v>
      </c>
      <c r="L102" t="s">
        <v>129</v>
      </c>
      <c r="M102" t="s">
        <v>119</v>
      </c>
      <c r="N102" t="s">
        <v>133</v>
      </c>
      <c r="O102" t="s">
        <v>198</v>
      </c>
      <c r="P102" t="s">
        <v>126</v>
      </c>
      <c r="Q102">
        <f>ROUND(VLOOKUP(B102,'limit ded'!A$1:G$301,5,FALSE)*100,0)</f>
        <v>0</v>
      </c>
      <c r="R102">
        <f>ROUND(VLOOKUP(B102,'limit ded'!A$1:G$301,6,FALSE)*100,0)</f>
        <v>98</v>
      </c>
      <c r="S102">
        <f>ROUND(VLOOKUP(B102,'limit ded'!A$1:G$301,7,FALSE)*100,0)</f>
        <v>2</v>
      </c>
      <c r="T102" t="s">
        <v>201</v>
      </c>
    </row>
    <row r="103" spans="1:20" hidden="1" x14ac:dyDescent="0.25">
      <c r="A103">
        <v>2022</v>
      </c>
      <c r="B103" t="str">
        <f t="shared" si="1"/>
        <v>MaltaEarthquakeResidential</v>
      </c>
      <c r="C103" t="s">
        <v>45</v>
      </c>
      <c r="D103" t="s">
        <v>106</v>
      </c>
      <c r="E103" t="s">
        <v>65</v>
      </c>
      <c r="F103" t="s">
        <v>132</v>
      </c>
      <c r="G103" t="s">
        <v>121</v>
      </c>
      <c r="H103" t="s">
        <v>122</v>
      </c>
      <c r="I103" t="s">
        <v>121</v>
      </c>
      <c r="J103" t="s">
        <v>224</v>
      </c>
      <c r="K103" t="s">
        <v>224</v>
      </c>
      <c r="L103" t="s">
        <v>129</v>
      </c>
      <c r="M103" t="s">
        <v>119</v>
      </c>
      <c r="N103" t="s">
        <v>133</v>
      </c>
      <c r="O103" t="s">
        <v>198</v>
      </c>
      <c r="P103" t="s">
        <v>126</v>
      </c>
      <c r="Q103">
        <f>ROUND(VLOOKUP(B103,'limit ded'!A$1:G$301,5,FALSE)*100,0)</f>
        <v>0</v>
      </c>
      <c r="R103">
        <f>ROUND(VLOOKUP(B103,'limit ded'!A$1:G$301,6,FALSE)*100,0)</f>
        <v>100</v>
      </c>
      <c r="S103">
        <f>ROUND(VLOOKUP(B103,'limit ded'!A$1:G$301,7,FALSE)*100,0)</f>
        <v>0</v>
      </c>
      <c r="T103" t="s">
        <v>201</v>
      </c>
    </row>
    <row r="104" spans="1:20" hidden="1" x14ac:dyDescent="0.25">
      <c r="A104">
        <v>2022</v>
      </c>
      <c r="B104" t="str">
        <f t="shared" si="1"/>
        <v>NetherlandsEarthquakeCommercial</v>
      </c>
      <c r="C104" t="s">
        <v>47</v>
      </c>
      <c r="D104" t="s">
        <v>105</v>
      </c>
      <c r="E104" t="s">
        <v>65</v>
      </c>
      <c r="F104" t="s">
        <v>119</v>
      </c>
      <c r="G104" t="s">
        <v>119</v>
      </c>
      <c r="H104" t="s">
        <v>119</v>
      </c>
      <c r="I104" t="s">
        <v>119</v>
      </c>
      <c r="J104" t="s">
        <v>123</v>
      </c>
      <c r="K104" t="s">
        <v>123</v>
      </c>
      <c r="L104" t="s">
        <v>129</v>
      </c>
      <c r="M104" t="s">
        <v>119</v>
      </c>
      <c r="N104" t="s">
        <v>119</v>
      </c>
      <c r="O104" t="s">
        <v>198</v>
      </c>
      <c r="P104" t="s">
        <v>119</v>
      </c>
      <c r="Q104">
        <f>ROUND(VLOOKUP(B104,'limit ded'!A$1:G$301,5,FALSE)*100,0)</f>
        <v>4</v>
      </c>
      <c r="R104">
        <f>ROUND(VLOOKUP(B104,'limit ded'!A$1:G$301,6,FALSE)*100,0)</f>
        <v>55</v>
      </c>
      <c r="S104">
        <f>ROUND(VLOOKUP(B104,'limit ded'!A$1:G$301,7,FALSE)*100,0)</f>
        <v>41</v>
      </c>
      <c r="T104" t="s">
        <v>240</v>
      </c>
    </row>
    <row r="105" spans="1:20" hidden="1" x14ac:dyDescent="0.25">
      <c r="A105">
        <v>2022</v>
      </c>
      <c r="B105" t="str">
        <f t="shared" si="1"/>
        <v>NetherlandsEarthquakeResidential</v>
      </c>
      <c r="C105" t="s">
        <v>47</v>
      </c>
      <c r="D105" t="s">
        <v>106</v>
      </c>
      <c r="E105" t="s">
        <v>65</v>
      </c>
      <c r="F105" t="s">
        <v>119</v>
      </c>
      <c r="G105" t="s">
        <v>119</v>
      </c>
      <c r="H105" t="s">
        <v>119</v>
      </c>
      <c r="I105" t="s">
        <v>119</v>
      </c>
      <c r="J105" t="s">
        <v>123</v>
      </c>
      <c r="K105" t="s">
        <v>123</v>
      </c>
      <c r="L105" t="s">
        <v>129</v>
      </c>
      <c r="M105" t="s">
        <v>119</v>
      </c>
      <c r="N105" t="s">
        <v>119</v>
      </c>
      <c r="O105" t="s">
        <v>198</v>
      </c>
      <c r="P105" t="s">
        <v>119</v>
      </c>
      <c r="Q105">
        <f>ROUND(VLOOKUP(B105,'limit ded'!A$1:G$301,5,FALSE)*100,0)</f>
        <v>2</v>
      </c>
      <c r="R105">
        <f>ROUND(VLOOKUP(B105,'limit ded'!A$1:G$301,6,FALSE)*100,0)</f>
        <v>96</v>
      </c>
      <c r="S105">
        <f>ROUND(VLOOKUP(B105,'limit ded'!A$1:G$301,7,FALSE)*100,0)</f>
        <v>2</v>
      </c>
      <c r="T105" t="s">
        <v>240</v>
      </c>
    </row>
    <row r="106" spans="1:20" hidden="1" x14ac:dyDescent="0.25">
      <c r="A106">
        <v>2022</v>
      </c>
      <c r="B106" t="str">
        <f t="shared" si="1"/>
        <v>NorwayEarthquakeCommercial</v>
      </c>
      <c r="C106" t="s">
        <v>49</v>
      </c>
      <c r="D106" t="s">
        <v>105</v>
      </c>
      <c r="E106" t="s">
        <v>65</v>
      </c>
      <c r="F106" t="s">
        <v>132</v>
      </c>
      <c r="G106" t="s">
        <v>135</v>
      </c>
      <c r="H106" t="s">
        <v>122</v>
      </c>
      <c r="I106" t="s">
        <v>121</v>
      </c>
      <c r="J106" t="s">
        <v>128</v>
      </c>
      <c r="K106" t="s">
        <v>128</v>
      </c>
      <c r="L106" t="s">
        <v>124</v>
      </c>
      <c r="M106" t="s">
        <v>119</v>
      </c>
      <c r="N106" t="s">
        <v>126</v>
      </c>
      <c r="O106" t="s">
        <v>127</v>
      </c>
      <c r="P106" t="s">
        <v>126</v>
      </c>
      <c r="Q106">
        <f>ROUND(VLOOKUP(B106,'limit ded'!A$1:G$301,5,FALSE)*100,0)</f>
        <v>0</v>
      </c>
      <c r="R106">
        <f>ROUND(VLOOKUP(B106,'limit ded'!A$1:G$301,6,FALSE)*100,0)</f>
        <v>95</v>
      </c>
      <c r="S106">
        <f>ROUND(VLOOKUP(B106,'limit ded'!A$1:G$301,7,FALSE)*100,0)</f>
        <v>5</v>
      </c>
      <c r="T106" t="s">
        <v>300</v>
      </c>
    </row>
    <row r="107" spans="1:20" hidden="1" x14ac:dyDescent="0.25">
      <c r="A107">
        <v>2022</v>
      </c>
      <c r="B107" t="str">
        <f t="shared" si="1"/>
        <v>NorwayEarthquakeResidential</v>
      </c>
      <c r="C107" t="s">
        <v>49</v>
      </c>
      <c r="D107" t="s">
        <v>106</v>
      </c>
      <c r="E107" t="s">
        <v>65</v>
      </c>
      <c r="F107" t="s">
        <v>132</v>
      </c>
      <c r="G107" t="s">
        <v>135</v>
      </c>
      <c r="H107" t="s">
        <v>122</v>
      </c>
      <c r="I107" t="s">
        <v>121</v>
      </c>
      <c r="J107" t="s">
        <v>128</v>
      </c>
      <c r="K107" t="s">
        <v>128</v>
      </c>
      <c r="L107" t="s">
        <v>124</v>
      </c>
      <c r="M107" t="s">
        <v>119</v>
      </c>
      <c r="N107" t="s">
        <v>126</v>
      </c>
      <c r="O107" t="s">
        <v>127</v>
      </c>
      <c r="P107" t="s">
        <v>126</v>
      </c>
      <c r="Q107">
        <f>ROUND(VLOOKUP(B107,'limit ded'!A$1:G$301,5,FALSE)*100,0)</f>
        <v>0</v>
      </c>
      <c r="R107">
        <f>ROUND(VLOOKUP(B107,'limit ded'!A$1:G$301,6,FALSE)*100,0)</f>
        <v>97</v>
      </c>
      <c r="S107">
        <f>ROUND(VLOOKUP(B107,'limit ded'!A$1:G$301,7,FALSE)*100,0)</f>
        <v>3</v>
      </c>
      <c r="T107" t="s">
        <v>300</v>
      </c>
    </row>
    <row r="108" spans="1:20" hidden="1" x14ac:dyDescent="0.25">
      <c r="A108">
        <v>2022</v>
      </c>
      <c r="B108" t="str">
        <f t="shared" si="1"/>
        <v>PolandEarthquakeCommercial</v>
      </c>
      <c r="C108" t="s">
        <v>51</v>
      </c>
      <c r="D108" t="s">
        <v>105</v>
      </c>
      <c r="E108" t="s">
        <v>65</v>
      </c>
      <c r="F108" t="s">
        <v>120</v>
      </c>
      <c r="G108" t="s">
        <v>121</v>
      </c>
      <c r="H108" t="s">
        <v>122</v>
      </c>
      <c r="I108" t="s">
        <v>121</v>
      </c>
      <c r="J108" t="s">
        <v>123</v>
      </c>
      <c r="K108" t="s">
        <v>123</v>
      </c>
      <c r="L108" t="s">
        <v>129</v>
      </c>
      <c r="M108" t="s">
        <v>127</v>
      </c>
      <c r="N108" t="s">
        <v>130</v>
      </c>
      <c r="O108" t="s">
        <v>131</v>
      </c>
      <c r="P108" t="s">
        <v>130</v>
      </c>
      <c r="Q108">
        <f>ROUND(VLOOKUP(B108,'limit ded'!A$1:G$301,5,FALSE)*100,0)</f>
        <v>0</v>
      </c>
      <c r="R108">
        <f>ROUND(VLOOKUP(B108,'limit ded'!A$1:G$301,6,FALSE)*100,0)</f>
        <v>90</v>
      </c>
      <c r="S108">
        <f>ROUND(VLOOKUP(B108,'limit ded'!A$1:G$301,7,FALSE)*100,0)</f>
        <v>10</v>
      </c>
      <c r="T108" t="s">
        <v>146</v>
      </c>
    </row>
    <row r="109" spans="1:20" hidden="1" x14ac:dyDescent="0.25">
      <c r="A109">
        <v>2022</v>
      </c>
      <c r="B109" t="str">
        <f t="shared" si="1"/>
        <v>PolandEarthquakeResidential</v>
      </c>
      <c r="C109" t="s">
        <v>51</v>
      </c>
      <c r="D109" t="s">
        <v>106</v>
      </c>
      <c r="E109" t="s">
        <v>65</v>
      </c>
      <c r="F109" t="s">
        <v>120</v>
      </c>
      <c r="G109" t="s">
        <v>121</v>
      </c>
      <c r="H109" t="s">
        <v>122</v>
      </c>
      <c r="I109" t="s">
        <v>121</v>
      </c>
      <c r="J109" t="s">
        <v>123</v>
      </c>
      <c r="K109" t="s">
        <v>123</v>
      </c>
      <c r="L109" t="s">
        <v>129</v>
      </c>
      <c r="M109" t="s">
        <v>127</v>
      </c>
      <c r="N109" t="s">
        <v>130</v>
      </c>
      <c r="O109" t="s">
        <v>131</v>
      </c>
      <c r="P109" t="s">
        <v>130</v>
      </c>
      <c r="Q109">
        <f>ROUND(VLOOKUP(B109,'limit ded'!A$1:G$301,5,FALSE)*100,0)</f>
        <v>0</v>
      </c>
      <c r="R109">
        <f>ROUND(VLOOKUP(B109,'limit ded'!A$1:G$301,6,FALSE)*100,0)</f>
        <v>99</v>
      </c>
      <c r="S109">
        <f>ROUND(VLOOKUP(B109,'limit ded'!A$1:G$301,7,FALSE)*100,0)</f>
        <v>1</v>
      </c>
      <c r="T109" t="s">
        <v>211</v>
      </c>
    </row>
    <row r="110" spans="1:20" hidden="1" x14ac:dyDescent="0.25">
      <c r="A110">
        <v>2022</v>
      </c>
      <c r="B110" t="str">
        <f t="shared" si="1"/>
        <v>PortugalEarthquakeCommercial</v>
      </c>
      <c r="C110" t="s">
        <v>53</v>
      </c>
      <c r="D110" t="s">
        <v>105</v>
      </c>
      <c r="E110" t="s">
        <v>65</v>
      </c>
      <c r="F110" t="s">
        <v>120</v>
      </c>
      <c r="G110" t="s">
        <v>121</v>
      </c>
      <c r="H110" t="s">
        <v>122</v>
      </c>
      <c r="I110" t="s">
        <v>121</v>
      </c>
      <c r="J110" t="s">
        <v>123</v>
      </c>
      <c r="K110" t="s">
        <v>123</v>
      </c>
      <c r="L110" t="s">
        <v>129</v>
      </c>
      <c r="M110" t="s">
        <v>119</v>
      </c>
      <c r="N110" t="s">
        <v>133</v>
      </c>
      <c r="O110" t="s">
        <v>198</v>
      </c>
      <c r="P110" t="s">
        <v>126</v>
      </c>
      <c r="Q110">
        <f>ROUND(VLOOKUP(B110,'limit ded'!A$1:G$301,5,FALSE)*100,0)</f>
        <v>6</v>
      </c>
      <c r="R110">
        <f>ROUND(VLOOKUP(B110,'limit ded'!A$1:G$301,6,FALSE)*100,0)</f>
        <v>85</v>
      </c>
      <c r="S110">
        <f>ROUND(VLOOKUP(B110,'limit ded'!A$1:G$301,7,FALSE)*100,0)</f>
        <v>9</v>
      </c>
      <c r="T110" t="s">
        <v>306</v>
      </c>
    </row>
    <row r="111" spans="1:20" hidden="1" x14ac:dyDescent="0.25">
      <c r="A111">
        <v>2022</v>
      </c>
      <c r="B111" t="str">
        <f t="shared" si="1"/>
        <v>PortugalEarthquakeResidential</v>
      </c>
      <c r="C111" t="s">
        <v>53</v>
      </c>
      <c r="D111" t="s">
        <v>106</v>
      </c>
      <c r="E111" t="s">
        <v>65</v>
      </c>
      <c r="F111" t="s">
        <v>120</v>
      </c>
      <c r="G111" t="s">
        <v>121</v>
      </c>
      <c r="H111" t="s">
        <v>122</v>
      </c>
      <c r="I111" t="s">
        <v>121</v>
      </c>
      <c r="J111" t="s">
        <v>123</v>
      </c>
      <c r="K111" t="s">
        <v>123</v>
      </c>
      <c r="L111" t="s">
        <v>129</v>
      </c>
      <c r="M111" t="s">
        <v>119</v>
      </c>
      <c r="N111" t="s">
        <v>130</v>
      </c>
      <c r="O111" t="s">
        <v>198</v>
      </c>
      <c r="P111" t="s">
        <v>126</v>
      </c>
      <c r="Q111">
        <f>ROUND(VLOOKUP(B111,'limit ded'!A$1:G$301,5,FALSE)*100,0)</f>
        <v>3</v>
      </c>
      <c r="R111">
        <f>ROUND(VLOOKUP(B111,'limit ded'!A$1:G$301,6,FALSE)*100,0)</f>
        <v>96</v>
      </c>
      <c r="S111">
        <f>ROUND(VLOOKUP(B111,'limit ded'!A$1:G$301,7,FALSE)*100,0)</f>
        <v>1</v>
      </c>
      <c r="T111" t="s">
        <v>144</v>
      </c>
    </row>
    <row r="112" spans="1:20" hidden="1" x14ac:dyDescent="0.25">
      <c r="A112">
        <v>2022</v>
      </c>
      <c r="B112" t="str">
        <f t="shared" si="1"/>
        <v>RomaniaEarthquakeCommercial</v>
      </c>
      <c r="C112" t="s">
        <v>55</v>
      </c>
      <c r="D112" t="s">
        <v>105</v>
      </c>
      <c r="E112" t="s">
        <v>65</v>
      </c>
      <c r="F112" t="s">
        <v>120</v>
      </c>
      <c r="G112" t="s">
        <v>121</v>
      </c>
      <c r="H112" t="s">
        <v>122</v>
      </c>
      <c r="I112" t="s">
        <v>121</v>
      </c>
      <c r="J112" t="s">
        <v>123</v>
      </c>
      <c r="K112" t="s">
        <v>123</v>
      </c>
      <c r="L112" t="s">
        <v>129</v>
      </c>
      <c r="M112" t="s">
        <v>134</v>
      </c>
      <c r="N112" t="s">
        <v>130</v>
      </c>
      <c r="O112" t="s">
        <v>198</v>
      </c>
      <c r="P112" t="s">
        <v>133</v>
      </c>
      <c r="Q112">
        <f>ROUND(VLOOKUP(B112,'limit ded'!A$1:G$301,5,FALSE)*100,0)</f>
        <v>1</v>
      </c>
      <c r="R112">
        <f>ROUND(VLOOKUP(B112,'limit ded'!A$1:G$301,6,FALSE)*100,0)</f>
        <v>79</v>
      </c>
      <c r="S112">
        <f>ROUND(VLOOKUP(B112,'limit ded'!A$1:G$301,7,FALSE)*100,0)</f>
        <v>20</v>
      </c>
      <c r="T112" t="s">
        <v>218</v>
      </c>
    </row>
    <row r="113" spans="1:20" hidden="1" x14ac:dyDescent="0.25">
      <c r="A113">
        <v>2022</v>
      </c>
      <c r="B113" t="str">
        <f t="shared" si="1"/>
        <v>RomaniaEarthquakeResidential</v>
      </c>
      <c r="C113" t="s">
        <v>55</v>
      </c>
      <c r="D113" t="s">
        <v>106</v>
      </c>
      <c r="E113" t="s">
        <v>65</v>
      </c>
      <c r="F113" t="s">
        <v>132</v>
      </c>
      <c r="G113" t="s">
        <v>135</v>
      </c>
      <c r="H113" t="s">
        <v>139</v>
      </c>
      <c r="I113" t="s">
        <v>135</v>
      </c>
      <c r="J113" t="s">
        <v>123</v>
      </c>
      <c r="K113" t="s">
        <v>123</v>
      </c>
      <c r="L113" t="s">
        <v>124</v>
      </c>
      <c r="M113" t="s">
        <v>131</v>
      </c>
      <c r="N113" t="s">
        <v>133</v>
      </c>
      <c r="O113" t="s">
        <v>198</v>
      </c>
      <c r="P113" t="s">
        <v>126</v>
      </c>
      <c r="Q113">
        <f>ROUND(VLOOKUP(B113,'limit ded'!A$1:G$301,5,FALSE)*100,0)</f>
        <v>9</v>
      </c>
      <c r="R113">
        <f>ROUND(VLOOKUP(B113,'limit ded'!A$1:G$301,6,FALSE)*100,0)</f>
        <v>82</v>
      </c>
      <c r="S113">
        <f>ROUND(VLOOKUP(B113,'limit ded'!A$1:G$301,7,FALSE)*100,0)</f>
        <v>9</v>
      </c>
      <c r="T113" t="s">
        <v>218</v>
      </c>
    </row>
    <row r="114" spans="1:20" hidden="1" x14ac:dyDescent="0.25">
      <c r="A114">
        <v>2022</v>
      </c>
      <c r="B114" t="str">
        <f t="shared" si="1"/>
        <v>SlovakiaEarthquakeCommercial</v>
      </c>
      <c r="C114" t="s">
        <v>57</v>
      </c>
      <c r="D114" t="s">
        <v>105</v>
      </c>
      <c r="E114" t="s">
        <v>65</v>
      </c>
      <c r="F114" t="s">
        <v>119</v>
      </c>
      <c r="G114" t="s">
        <v>121</v>
      </c>
      <c r="H114" t="s">
        <v>121</v>
      </c>
      <c r="I114" t="s">
        <v>121</v>
      </c>
      <c r="J114" t="s">
        <v>123</v>
      </c>
      <c r="K114" t="s">
        <v>123</v>
      </c>
      <c r="L114" t="s">
        <v>121</v>
      </c>
      <c r="M114" t="s">
        <v>131</v>
      </c>
      <c r="N114" t="s">
        <v>130</v>
      </c>
      <c r="O114" t="s">
        <v>131</v>
      </c>
      <c r="P114" t="s">
        <v>133</v>
      </c>
      <c r="Q114">
        <f>ROUND(VLOOKUP(B114,'limit ded'!A$1:G$301,5,FALSE)*100,0)</f>
        <v>0</v>
      </c>
      <c r="R114">
        <f>ROUND(VLOOKUP(B114,'limit ded'!A$1:G$301,6,FALSE)*100,0)</f>
        <v>78</v>
      </c>
      <c r="S114">
        <f>ROUND(VLOOKUP(B114,'limit ded'!A$1:G$301,7,FALSE)*100,0)</f>
        <v>21</v>
      </c>
      <c r="T114" t="s">
        <v>302</v>
      </c>
    </row>
    <row r="115" spans="1:20" hidden="1" x14ac:dyDescent="0.25">
      <c r="A115">
        <v>2022</v>
      </c>
      <c r="B115" t="str">
        <f t="shared" si="1"/>
        <v>SlovakiaEarthquakeResidential</v>
      </c>
      <c r="C115" t="s">
        <v>57</v>
      </c>
      <c r="D115" t="s">
        <v>106</v>
      </c>
      <c r="E115" t="s">
        <v>65</v>
      </c>
      <c r="F115" t="s">
        <v>119</v>
      </c>
      <c r="G115" t="s">
        <v>121</v>
      </c>
      <c r="H115" t="s">
        <v>121</v>
      </c>
      <c r="I115" t="s">
        <v>121</v>
      </c>
      <c r="J115" t="s">
        <v>123</v>
      </c>
      <c r="K115" t="s">
        <v>123</v>
      </c>
      <c r="L115" t="s">
        <v>121</v>
      </c>
      <c r="M115" t="s">
        <v>134</v>
      </c>
      <c r="N115" t="s">
        <v>130</v>
      </c>
      <c r="O115" t="s">
        <v>131</v>
      </c>
      <c r="P115" t="s">
        <v>130</v>
      </c>
      <c r="Q115">
        <f>ROUND(VLOOKUP(B115,'limit ded'!A$1:G$301,5,FALSE)*100,0)</f>
        <v>0</v>
      </c>
      <c r="R115">
        <f>ROUND(VLOOKUP(B115,'limit ded'!A$1:G$301,6,FALSE)*100,0)</f>
        <v>89</v>
      </c>
      <c r="S115">
        <f>ROUND(VLOOKUP(B115,'limit ded'!A$1:G$301,7,FALSE)*100,0)</f>
        <v>11</v>
      </c>
      <c r="T115" t="s">
        <v>302</v>
      </c>
    </row>
    <row r="116" spans="1:20" hidden="1" x14ac:dyDescent="0.25">
      <c r="A116">
        <v>2022</v>
      </c>
      <c r="B116" t="str">
        <f t="shared" si="1"/>
        <v>SloveniaEarthquakeCommercial</v>
      </c>
      <c r="C116" t="s">
        <v>59</v>
      </c>
      <c r="D116" t="s">
        <v>105</v>
      </c>
      <c r="E116" t="s">
        <v>65</v>
      </c>
      <c r="F116" t="s">
        <v>132</v>
      </c>
      <c r="G116" t="s">
        <v>121</v>
      </c>
      <c r="H116" t="s">
        <v>122</v>
      </c>
      <c r="I116" t="s">
        <v>121</v>
      </c>
      <c r="J116" t="s">
        <v>123</v>
      </c>
      <c r="K116" t="s">
        <v>123</v>
      </c>
      <c r="L116" t="s">
        <v>129</v>
      </c>
      <c r="M116" t="s">
        <v>131</v>
      </c>
      <c r="N116" t="s">
        <v>133</v>
      </c>
      <c r="O116" t="s">
        <v>134</v>
      </c>
      <c r="P116" t="s">
        <v>126</v>
      </c>
      <c r="Q116">
        <f>ROUND(VLOOKUP(B116,'limit ded'!A$1:G$301,5,FALSE)*100,0)</f>
        <v>1</v>
      </c>
      <c r="R116">
        <f>ROUND(VLOOKUP(B116,'limit ded'!A$1:G$301,6,FALSE)*100,0)</f>
        <v>91</v>
      </c>
      <c r="S116">
        <f>ROUND(VLOOKUP(B116,'limit ded'!A$1:G$301,7,FALSE)*100,0)</f>
        <v>8</v>
      </c>
      <c r="T116" t="s">
        <v>191</v>
      </c>
    </row>
    <row r="117" spans="1:20" hidden="1" x14ac:dyDescent="0.25">
      <c r="A117">
        <v>2022</v>
      </c>
      <c r="B117" t="str">
        <f t="shared" si="1"/>
        <v>SloveniaEarthquakeResidential</v>
      </c>
      <c r="C117" t="s">
        <v>59</v>
      </c>
      <c r="D117" t="s">
        <v>106</v>
      </c>
      <c r="E117" t="s">
        <v>65</v>
      </c>
      <c r="F117" t="s">
        <v>132</v>
      </c>
      <c r="G117" t="s">
        <v>121</v>
      </c>
      <c r="H117" t="s">
        <v>122</v>
      </c>
      <c r="I117" t="s">
        <v>121</v>
      </c>
      <c r="J117" t="s">
        <v>123</v>
      </c>
      <c r="K117" t="s">
        <v>123</v>
      </c>
      <c r="L117" t="s">
        <v>129</v>
      </c>
      <c r="M117" t="s">
        <v>134</v>
      </c>
      <c r="N117" t="s">
        <v>130</v>
      </c>
      <c r="O117" t="s">
        <v>134</v>
      </c>
      <c r="P117" t="s">
        <v>126</v>
      </c>
      <c r="Q117">
        <f>ROUND(VLOOKUP(B117,'limit ded'!A$1:G$301,5,FALSE)*100,0)</f>
        <v>1</v>
      </c>
      <c r="R117">
        <f>ROUND(VLOOKUP(B117,'limit ded'!A$1:G$301,6,FALSE)*100,0)</f>
        <v>98</v>
      </c>
      <c r="S117">
        <f>ROUND(VLOOKUP(B117,'limit ded'!A$1:G$301,7,FALSE)*100,0)</f>
        <v>0</v>
      </c>
      <c r="T117" t="s">
        <v>191</v>
      </c>
    </row>
    <row r="118" spans="1:20" hidden="1" x14ac:dyDescent="0.25">
      <c r="A118">
        <v>2022</v>
      </c>
      <c r="B118" t="str">
        <f t="shared" si="1"/>
        <v>SpainEarthquakeCommercial</v>
      </c>
      <c r="C118" t="s">
        <v>61</v>
      </c>
      <c r="D118" t="s">
        <v>105</v>
      </c>
      <c r="E118" t="s">
        <v>65</v>
      </c>
      <c r="F118" t="s">
        <v>132</v>
      </c>
      <c r="G118" t="s">
        <v>135</v>
      </c>
      <c r="H118" t="s">
        <v>122</v>
      </c>
      <c r="I118" t="s">
        <v>121</v>
      </c>
      <c r="J118" t="s">
        <v>136</v>
      </c>
      <c r="K118" t="s">
        <v>123</v>
      </c>
      <c r="L118" t="s">
        <v>129</v>
      </c>
      <c r="M118" t="s">
        <v>125</v>
      </c>
      <c r="N118" t="s">
        <v>126</v>
      </c>
      <c r="O118" t="s">
        <v>134</v>
      </c>
      <c r="P118" t="s">
        <v>126</v>
      </c>
      <c r="Q118">
        <f>ROUND(VLOOKUP(B118,'limit ded'!A$1:G$301,5,FALSE)*100,0)</f>
        <v>7</v>
      </c>
      <c r="R118">
        <f>ROUND(VLOOKUP(B118,'limit ded'!A$1:G$301,6,FALSE)*100,0)</f>
        <v>81</v>
      </c>
      <c r="S118">
        <f>ROUND(VLOOKUP(B118,'limit ded'!A$1:G$301,7,FALSE)*100,0)</f>
        <v>12</v>
      </c>
      <c r="T118" t="s">
        <v>216</v>
      </c>
    </row>
    <row r="119" spans="1:20" hidden="1" x14ac:dyDescent="0.25">
      <c r="A119">
        <v>2022</v>
      </c>
      <c r="B119" t="str">
        <f t="shared" si="1"/>
        <v>SpainEarthquakeResidential</v>
      </c>
      <c r="C119" t="s">
        <v>61</v>
      </c>
      <c r="D119" t="s">
        <v>106</v>
      </c>
      <c r="E119" t="s">
        <v>65</v>
      </c>
      <c r="F119" t="s">
        <v>132</v>
      </c>
      <c r="G119" t="s">
        <v>135</v>
      </c>
      <c r="H119" t="s">
        <v>122</v>
      </c>
      <c r="I119" t="s">
        <v>121</v>
      </c>
      <c r="J119" t="s">
        <v>136</v>
      </c>
      <c r="K119" t="s">
        <v>123</v>
      </c>
      <c r="L119" t="s">
        <v>129</v>
      </c>
      <c r="M119" t="s">
        <v>125</v>
      </c>
      <c r="N119" t="s">
        <v>126</v>
      </c>
      <c r="O119" t="s">
        <v>134</v>
      </c>
      <c r="P119" t="s">
        <v>126</v>
      </c>
      <c r="Q119">
        <f>ROUND(VLOOKUP(B119,'limit ded'!A$1:G$301,5,FALSE)*100,0)</f>
        <v>0</v>
      </c>
      <c r="R119">
        <f>ROUND(VLOOKUP(B119,'limit ded'!A$1:G$301,6,FALSE)*100,0)</f>
        <v>100</v>
      </c>
      <c r="S119">
        <f>ROUND(VLOOKUP(B119,'limit ded'!A$1:G$301,7,FALSE)*100,0)</f>
        <v>0</v>
      </c>
      <c r="T119" t="s">
        <v>216</v>
      </c>
    </row>
    <row r="120" spans="1:20" hidden="1" x14ac:dyDescent="0.25">
      <c r="A120">
        <v>2022</v>
      </c>
      <c r="B120" t="str">
        <f t="shared" si="1"/>
        <v>SwedenEarthquakeCommercial</v>
      </c>
      <c r="C120" t="s">
        <v>63</v>
      </c>
      <c r="D120" t="s">
        <v>105</v>
      </c>
      <c r="E120" t="s">
        <v>65</v>
      </c>
      <c r="F120" t="s">
        <v>120</v>
      </c>
      <c r="G120" t="s">
        <v>121</v>
      </c>
      <c r="H120" t="s">
        <v>122</v>
      </c>
      <c r="I120" t="s">
        <v>121</v>
      </c>
      <c r="J120" t="s">
        <v>123</v>
      </c>
      <c r="K120" t="s">
        <v>123</v>
      </c>
      <c r="L120" t="s">
        <v>121</v>
      </c>
      <c r="M120" t="s">
        <v>125</v>
      </c>
      <c r="N120" t="s">
        <v>126</v>
      </c>
      <c r="O120" t="s">
        <v>134</v>
      </c>
      <c r="P120" t="s">
        <v>126</v>
      </c>
      <c r="Q120">
        <f>ROUND(VLOOKUP(B120,'limit ded'!A$1:G$301,5,FALSE)*100,0)</f>
        <v>6</v>
      </c>
      <c r="R120">
        <f>ROUND(VLOOKUP(B120,'limit ded'!A$1:G$301,6,FALSE)*100,0)</f>
        <v>56</v>
      </c>
      <c r="S120">
        <f>ROUND(VLOOKUP(B120,'limit ded'!A$1:G$301,7,FALSE)*100,0)</f>
        <v>38</v>
      </c>
      <c r="T120" t="s">
        <v>138</v>
      </c>
    </row>
    <row r="121" spans="1:20" hidden="1" x14ac:dyDescent="0.25">
      <c r="A121">
        <v>2022</v>
      </c>
      <c r="B121" t="str">
        <f t="shared" si="1"/>
        <v>SwedenEarthquakeResidential</v>
      </c>
      <c r="C121" t="s">
        <v>63</v>
      </c>
      <c r="D121" t="s">
        <v>106</v>
      </c>
      <c r="E121" t="s">
        <v>65</v>
      </c>
      <c r="F121" t="s">
        <v>120</v>
      </c>
      <c r="G121" t="s">
        <v>121</v>
      </c>
      <c r="H121" t="s">
        <v>122</v>
      </c>
      <c r="I121" t="s">
        <v>121</v>
      </c>
      <c r="J121" t="s">
        <v>123</v>
      </c>
      <c r="K121" t="s">
        <v>123</v>
      </c>
      <c r="L121" t="s">
        <v>121</v>
      </c>
      <c r="M121" t="s">
        <v>125</v>
      </c>
      <c r="N121" t="s">
        <v>126</v>
      </c>
      <c r="O121" t="s">
        <v>134</v>
      </c>
      <c r="P121" t="s">
        <v>126</v>
      </c>
      <c r="Q121">
        <f>ROUND(VLOOKUP(B121,'limit ded'!A$1:G$301,5,FALSE)*100,0)</f>
        <v>0</v>
      </c>
      <c r="R121">
        <f>ROUND(VLOOKUP(B121,'limit ded'!A$1:G$301,6,FALSE)*100,0)</f>
        <v>100</v>
      </c>
      <c r="S121">
        <f>ROUND(VLOOKUP(B121,'limit ded'!A$1:G$301,7,FALSE)*100,0)</f>
        <v>0</v>
      </c>
      <c r="T121" t="s">
        <v>138</v>
      </c>
    </row>
    <row r="122" spans="1:20" hidden="1" x14ac:dyDescent="0.25">
      <c r="A122">
        <v>2022</v>
      </c>
      <c r="B122" t="str">
        <f t="shared" si="1"/>
        <v>AustriaFlood*Commercial</v>
      </c>
      <c r="C122" t="s">
        <v>4</v>
      </c>
      <c r="D122" t="s">
        <v>105</v>
      </c>
      <c r="E122" t="s">
        <v>176</v>
      </c>
      <c r="F122" t="s">
        <v>120</v>
      </c>
      <c r="G122" t="s">
        <v>121</v>
      </c>
      <c r="H122" t="s">
        <v>121</v>
      </c>
      <c r="I122" t="s">
        <v>121</v>
      </c>
      <c r="J122" t="s">
        <v>123</v>
      </c>
      <c r="K122" t="s">
        <v>123</v>
      </c>
      <c r="L122" t="s">
        <v>124</v>
      </c>
      <c r="M122" t="s">
        <v>119</v>
      </c>
      <c r="N122" t="s">
        <v>119</v>
      </c>
      <c r="O122" t="s">
        <v>134</v>
      </c>
      <c r="P122" t="s">
        <v>119</v>
      </c>
      <c r="Q122">
        <f>ROUND(VLOOKUP(B122,'limit ded'!A$1:G$301,5,FALSE)*100,0)</f>
        <v>0</v>
      </c>
      <c r="R122">
        <f>ROUND(VLOOKUP(B122,'limit ded'!A$1:G$301,6,FALSE)*100,0)</f>
        <v>13</v>
      </c>
      <c r="S122">
        <f>ROUND(VLOOKUP(B122,'limit ded'!A$1:G$301,7,FALSE)*100,0)</f>
        <v>87</v>
      </c>
      <c r="T122" t="s">
        <v>283</v>
      </c>
    </row>
    <row r="123" spans="1:20" hidden="1" x14ac:dyDescent="0.25">
      <c r="A123">
        <v>2022</v>
      </c>
      <c r="B123" t="str">
        <f t="shared" si="1"/>
        <v>AustriaFlood*Residential</v>
      </c>
      <c r="C123" t="s">
        <v>4</v>
      </c>
      <c r="D123" t="s">
        <v>106</v>
      </c>
      <c r="E123" t="s">
        <v>176</v>
      </c>
      <c r="F123" t="s">
        <v>120</v>
      </c>
      <c r="G123" t="s">
        <v>121</v>
      </c>
      <c r="H123" t="s">
        <v>121</v>
      </c>
      <c r="I123" t="s">
        <v>121</v>
      </c>
      <c r="J123" t="s">
        <v>123</v>
      </c>
      <c r="K123" t="s">
        <v>123</v>
      </c>
      <c r="L123" t="s">
        <v>124</v>
      </c>
      <c r="M123" t="s">
        <v>119</v>
      </c>
      <c r="N123" t="s">
        <v>119</v>
      </c>
      <c r="O123" t="s">
        <v>134</v>
      </c>
      <c r="P123" t="s">
        <v>119</v>
      </c>
      <c r="Q123">
        <f>ROUND(VLOOKUP(B123,'limit ded'!A$1:G$301,5,FALSE)*100,0)</f>
        <v>0</v>
      </c>
      <c r="R123">
        <f>ROUND(VLOOKUP(B123,'limit ded'!A$1:G$301,6,FALSE)*100,0)</f>
        <v>3</v>
      </c>
      <c r="S123">
        <f>ROUND(VLOOKUP(B123,'limit ded'!A$1:G$301,7,FALSE)*100,0)</f>
        <v>97</v>
      </c>
      <c r="T123" s="50" t="s">
        <v>284</v>
      </c>
    </row>
    <row r="124" spans="1:20" hidden="1" x14ac:dyDescent="0.25">
      <c r="A124">
        <v>2022</v>
      </c>
      <c r="B124" t="str">
        <f t="shared" si="1"/>
        <v>BelgiumFlood*Commercial</v>
      </c>
      <c r="C124" t="s">
        <v>7</v>
      </c>
      <c r="D124" t="s">
        <v>105</v>
      </c>
      <c r="E124" t="s">
        <v>176</v>
      </c>
      <c r="F124" t="s">
        <v>120</v>
      </c>
      <c r="G124" t="s">
        <v>121</v>
      </c>
      <c r="H124" t="s">
        <v>122</v>
      </c>
      <c r="I124" t="s">
        <v>121</v>
      </c>
      <c r="J124" t="s">
        <v>123</v>
      </c>
      <c r="K124" t="s">
        <v>123</v>
      </c>
      <c r="L124" t="s">
        <v>124</v>
      </c>
      <c r="M124" t="s">
        <v>125</v>
      </c>
      <c r="N124" t="s">
        <v>126</v>
      </c>
      <c r="O124" t="s">
        <v>127</v>
      </c>
      <c r="P124" t="s">
        <v>126</v>
      </c>
      <c r="Q124">
        <f>ROUND(VLOOKUP(B124,'limit ded'!A$1:G$301,5,FALSE)*100,0)</f>
        <v>2</v>
      </c>
      <c r="R124">
        <f>ROUND(VLOOKUP(B124,'limit ded'!A$1:G$301,6,FALSE)*100,0)</f>
        <v>98</v>
      </c>
      <c r="S124">
        <f>ROUND(VLOOKUP(B124,'limit ded'!A$1:G$301,7,FALSE)*100,0)</f>
        <v>0</v>
      </c>
      <c r="T124" t="s">
        <v>228</v>
      </c>
    </row>
    <row r="125" spans="1:20" hidden="1" x14ac:dyDescent="0.25">
      <c r="A125">
        <v>2022</v>
      </c>
      <c r="B125" t="str">
        <f t="shared" si="1"/>
        <v>BelgiumFlood*Residential</v>
      </c>
      <c r="C125" t="s">
        <v>7</v>
      </c>
      <c r="D125" t="s">
        <v>106</v>
      </c>
      <c r="E125" t="s">
        <v>176</v>
      </c>
      <c r="F125" t="s">
        <v>120</v>
      </c>
      <c r="G125" t="s">
        <v>121</v>
      </c>
      <c r="H125" t="s">
        <v>122</v>
      </c>
      <c r="I125" t="s">
        <v>121</v>
      </c>
      <c r="J125" t="s">
        <v>128</v>
      </c>
      <c r="K125" t="s">
        <v>128</v>
      </c>
      <c r="L125" t="s">
        <v>124</v>
      </c>
      <c r="M125" t="s">
        <v>125</v>
      </c>
      <c r="N125" t="s">
        <v>126</v>
      </c>
      <c r="O125" t="s">
        <v>127</v>
      </c>
      <c r="P125" t="s">
        <v>126</v>
      </c>
      <c r="Q125">
        <f>ROUND(VLOOKUP(B125,'limit ded'!A$1:G$301,5,FALSE)*100,0)</f>
        <v>0</v>
      </c>
      <c r="R125">
        <f>ROUND(VLOOKUP(B125,'limit ded'!A$1:G$301,6,FALSE)*100,0)</f>
        <v>100</v>
      </c>
      <c r="S125">
        <f>ROUND(VLOOKUP(B125,'limit ded'!A$1:G$301,7,FALSE)*100,0)</f>
        <v>0</v>
      </c>
      <c r="T125" t="s">
        <v>228</v>
      </c>
    </row>
    <row r="126" spans="1:20" hidden="1" x14ac:dyDescent="0.25">
      <c r="A126">
        <v>2022</v>
      </c>
      <c r="B126" t="str">
        <f t="shared" si="1"/>
        <v>BulgariaFlood*Residential</v>
      </c>
      <c r="C126" t="s">
        <v>9</v>
      </c>
      <c r="D126" t="s">
        <v>106</v>
      </c>
      <c r="E126" t="s">
        <v>176</v>
      </c>
      <c r="F126" t="s">
        <v>119</v>
      </c>
      <c r="G126" t="s">
        <v>119</v>
      </c>
      <c r="H126" t="s">
        <v>119</v>
      </c>
      <c r="I126" t="s">
        <v>121</v>
      </c>
      <c r="J126" t="s">
        <v>123</v>
      </c>
      <c r="K126" t="s">
        <v>123</v>
      </c>
      <c r="L126" t="s">
        <v>124</v>
      </c>
      <c r="M126" t="s">
        <v>119</v>
      </c>
      <c r="N126" t="s">
        <v>119</v>
      </c>
      <c r="O126" t="s">
        <v>131</v>
      </c>
      <c r="P126" t="s">
        <v>119</v>
      </c>
      <c r="Q126">
        <f>ROUND(VLOOKUP(B126,'limit ded'!A$1:G$301,5,FALSE)*100,0)</f>
        <v>1</v>
      </c>
      <c r="R126">
        <f>ROUND(VLOOKUP(B126,'limit ded'!A$1:G$301,6,FALSE)*100,0)</f>
        <v>91</v>
      </c>
      <c r="S126">
        <f>ROUND(VLOOKUP(B126,'limit ded'!A$1:G$301,7,FALSE)*100,0)</f>
        <v>8</v>
      </c>
      <c r="T126" t="s">
        <v>285</v>
      </c>
    </row>
    <row r="127" spans="1:20" hidden="1" x14ac:dyDescent="0.25">
      <c r="A127">
        <v>2022</v>
      </c>
      <c r="B127" t="str">
        <f t="shared" si="1"/>
        <v>BulgariaFlood*Commercial</v>
      </c>
      <c r="C127" t="s">
        <v>9</v>
      </c>
      <c r="D127" t="s">
        <v>105</v>
      </c>
      <c r="E127" t="s">
        <v>176</v>
      </c>
      <c r="F127" t="s">
        <v>119</v>
      </c>
      <c r="G127" t="s">
        <v>119</v>
      </c>
      <c r="H127" t="s">
        <v>119</v>
      </c>
      <c r="I127" t="s">
        <v>121</v>
      </c>
      <c r="J127" t="s">
        <v>123</v>
      </c>
      <c r="K127" t="s">
        <v>123</v>
      </c>
      <c r="L127" t="s">
        <v>124</v>
      </c>
      <c r="M127" t="s">
        <v>119</v>
      </c>
      <c r="N127" t="s">
        <v>119</v>
      </c>
      <c r="O127" t="s">
        <v>131</v>
      </c>
      <c r="P127" t="s">
        <v>119</v>
      </c>
      <c r="Q127">
        <f>ROUND(VLOOKUP(B127,'limit ded'!A$1:G$301,5,FALSE)*100,0)</f>
        <v>1</v>
      </c>
      <c r="R127">
        <f>ROUND(VLOOKUP(B127,'limit ded'!A$1:G$301,6,FALSE)*100,0)</f>
        <v>94</v>
      </c>
      <c r="S127">
        <f>ROUND(VLOOKUP(B127,'limit ded'!A$1:G$301,7,FALSE)*100,0)</f>
        <v>5</v>
      </c>
      <c r="T127" t="s">
        <v>285</v>
      </c>
    </row>
    <row r="128" spans="1:20" hidden="1" x14ac:dyDescent="0.25">
      <c r="A128">
        <v>2022</v>
      </c>
      <c r="B128" t="str">
        <f t="shared" si="1"/>
        <v>CroatiaFlood*Commercial</v>
      </c>
      <c r="C128" t="s">
        <v>11</v>
      </c>
      <c r="D128" t="s">
        <v>105</v>
      </c>
      <c r="E128" t="s">
        <v>176</v>
      </c>
      <c r="F128" t="s">
        <v>120</v>
      </c>
      <c r="G128" t="s">
        <v>121</v>
      </c>
      <c r="H128" t="s">
        <v>119</v>
      </c>
      <c r="I128" t="s">
        <v>121</v>
      </c>
      <c r="J128" t="s">
        <v>123</v>
      </c>
      <c r="K128" t="s">
        <v>123</v>
      </c>
      <c r="L128" t="s">
        <v>129</v>
      </c>
      <c r="M128" t="s">
        <v>125</v>
      </c>
      <c r="N128" t="s">
        <v>130</v>
      </c>
      <c r="O128" t="s">
        <v>198</v>
      </c>
      <c r="P128" t="s">
        <v>126</v>
      </c>
      <c r="Q128">
        <f>ROUND(VLOOKUP(B128,'limit ded'!A$1:G$301,5,FALSE)*100,0)</f>
        <v>2</v>
      </c>
      <c r="R128">
        <f>ROUND(VLOOKUP(B128,'limit ded'!A$1:G$301,6,FALSE)*100,0)</f>
        <v>82</v>
      </c>
      <c r="S128">
        <f>ROUND(VLOOKUP(B128,'limit ded'!A$1:G$301,7,FALSE)*100,0)</f>
        <v>16</v>
      </c>
      <c r="T128" t="s">
        <v>286</v>
      </c>
    </row>
    <row r="129" spans="1:20" hidden="1" x14ac:dyDescent="0.25">
      <c r="A129">
        <v>2022</v>
      </c>
      <c r="B129" t="str">
        <f t="shared" si="1"/>
        <v>CroatiaFlood*Residential</v>
      </c>
      <c r="C129" t="s">
        <v>11</v>
      </c>
      <c r="D129" t="s">
        <v>106</v>
      </c>
      <c r="E129" t="s">
        <v>176</v>
      </c>
      <c r="F129" t="s">
        <v>120</v>
      </c>
      <c r="G129" t="s">
        <v>121</v>
      </c>
      <c r="H129" t="s">
        <v>119</v>
      </c>
      <c r="I129" t="s">
        <v>121</v>
      </c>
      <c r="J129" t="s">
        <v>123</v>
      </c>
      <c r="K129" t="s">
        <v>123</v>
      </c>
      <c r="L129" t="s">
        <v>129</v>
      </c>
      <c r="M129" t="s">
        <v>125</v>
      </c>
      <c r="N129" t="s">
        <v>130</v>
      </c>
      <c r="O129" t="s">
        <v>198</v>
      </c>
      <c r="P129" t="s">
        <v>126</v>
      </c>
      <c r="Q129">
        <f>ROUND(VLOOKUP(B129,'limit ded'!A$1:G$301,5,FALSE)*100,0)</f>
        <v>0</v>
      </c>
      <c r="R129">
        <f>ROUND(VLOOKUP(B129,'limit ded'!A$1:G$301,6,FALSE)*100,0)</f>
        <v>29</v>
      </c>
      <c r="S129">
        <f>ROUND(VLOOKUP(B129,'limit ded'!A$1:G$301,7,FALSE)*100,0)</f>
        <v>71</v>
      </c>
      <c r="T129" t="s">
        <v>286</v>
      </c>
    </row>
    <row r="130" spans="1:20" hidden="1" x14ac:dyDescent="0.25">
      <c r="A130">
        <v>2022</v>
      </c>
      <c r="B130" t="str">
        <f t="shared" si="1"/>
        <v>CyprusFlood*Commercial</v>
      </c>
      <c r="C130" t="s">
        <v>13</v>
      </c>
      <c r="D130" t="s">
        <v>105</v>
      </c>
      <c r="E130" t="s">
        <v>176</v>
      </c>
      <c r="F130" t="s">
        <v>132</v>
      </c>
      <c r="G130" t="s">
        <v>121</v>
      </c>
      <c r="H130" t="s">
        <v>122</v>
      </c>
      <c r="I130" t="s">
        <v>121</v>
      </c>
      <c r="J130" t="s">
        <v>119</v>
      </c>
      <c r="K130" t="s">
        <v>119</v>
      </c>
      <c r="L130" t="s">
        <v>129</v>
      </c>
      <c r="M130" t="s">
        <v>119</v>
      </c>
      <c r="N130" t="s">
        <v>133</v>
      </c>
      <c r="O130" t="s">
        <v>131</v>
      </c>
      <c r="P130" t="s">
        <v>126</v>
      </c>
      <c r="Q130">
        <f>ROUND(VLOOKUP(B130,'limit ded'!A$1:G$301,5,FALSE)*100,0)</f>
        <v>3</v>
      </c>
      <c r="R130">
        <f>ROUND(VLOOKUP(B130,'limit ded'!A$1:G$301,6,FALSE)*100,0)</f>
        <v>94</v>
      </c>
      <c r="S130">
        <f>ROUND(VLOOKUP(B130,'limit ded'!A$1:G$301,7,FALSE)*100,0)</f>
        <v>3</v>
      </c>
      <c r="T130" t="s">
        <v>287</v>
      </c>
    </row>
    <row r="131" spans="1:20" hidden="1" x14ac:dyDescent="0.25">
      <c r="A131">
        <v>2022</v>
      </c>
      <c r="B131" t="str">
        <f t="shared" ref="B131:B194" si="2">CONCATENATE(C131,E131,D131)</f>
        <v>CyprusFlood*Residential</v>
      </c>
      <c r="C131" t="s">
        <v>13</v>
      </c>
      <c r="D131" t="s">
        <v>106</v>
      </c>
      <c r="E131" t="s">
        <v>176</v>
      </c>
      <c r="F131" t="s">
        <v>132</v>
      </c>
      <c r="G131" t="s">
        <v>121</v>
      </c>
      <c r="H131" t="s">
        <v>122</v>
      </c>
      <c r="I131" t="s">
        <v>121</v>
      </c>
      <c r="J131" t="s">
        <v>119</v>
      </c>
      <c r="K131" t="s">
        <v>119</v>
      </c>
      <c r="L131" t="s">
        <v>129</v>
      </c>
      <c r="M131" t="s">
        <v>119</v>
      </c>
      <c r="N131" t="s">
        <v>133</v>
      </c>
      <c r="O131" t="s">
        <v>131</v>
      </c>
      <c r="P131" t="s">
        <v>126</v>
      </c>
      <c r="Q131">
        <f>ROUND(VLOOKUP(B131,'limit ded'!A$1:G$301,5,FALSE)*100,0)</f>
        <v>3</v>
      </c>
      <c r="R131">
        <f>ROUND(VLOOKUP(B131,'limit ded'!A$1:G$301,6,FALSE)*100,0)</f>
        <v>97</v>
      </c>
      <c r="S131">
        <f>ROUND(VLOOKUP(B131,'limit ded'!A$1:G$301,7,FALSE)*100,0)</f>
        <v>0</v>
      </c>
      <c r="T131" t="s">
        <v>287</v>
      </c>
    </row>
    <row r="132" spans="1:20" hidden="1" x14ac:dyDescent="0.25">
      <c r="A132">
        <v>2022</v>
      </c>
      <c r="B132" t="str">
        <f t="shared" si="2"/>
        <v>Czech RepublicFlood*Commercial</v>
      </c>
      <c r="C132" t="s">
        <v>15</v>
      </c>
      <c r="D132" t="s">
        <v>105</v>
      </c>
      <c r="E132" t="s">
        <v>176</v>
      </c>
      <c r="F132" t="s">
        <v>120</v>
      </c>
      <c r="G132" t="s">
        <v>121</v>
      </c>
      <c r="H132" t="s">
        <v>122</v>
      </c>
      <c r="I132" t="s">
        <v>121</v>
      </c>
      <c r="J132" t="s">
        <v>123</v>
      </c>
      <c r="K132" t="s">
        <v>123</v>
      </c>
      <c r="L132" t="s">
        <v>129</v>
      </c>
      <c r="M132" t="s">
        <v>119</v>
      </c>
      <c r="N132" t="s">
        <v>119</v>
      </c>
      <c r="O132" t="s">
        <v>127</v>
      </c>
      <c r="P132" t="s">
        <v>133</v>
      </c>
      <c r="Q132">
        <f>ROUND(VLOOKUP(B132,'limit ded'!A$1:G$301,5,FALSE)*100,0)</f>
        <v>0</v>
      </c>
      <c r="R132">
        <f>ROUND(VLOOKUP(B132,'limit ded'!A$1:G$301,6,FALSE)*100,0)</f>
        <v>12</v>
      </c>
      <c r="S132">
        <f>ROUND(VLOOKUP(B132,'limit ded'!A$1:G$301,7,FALSE)*100,0)</f>
        <v>87</v>
      </c>
      <c r="T132" t="s">
        <v>305</v>
      </c>
    </row>
    <row r="133" spans="1:20" hidden="1" x14ac:dyDescent="0.25">
      <c r="A133">
        <v>2022</v>
      </c>
      <c r="B133" t="str">
        <f t="shared" si="2"/>
        <v>Czech RepublicFlood*Residential</v>
      </c>
      <c r="C133" t="s">
        <v>15</v>
      </c>
      <c r="D133" t="s">
        <v>106</v>
      </c>
      <c r="E133" t="s">
        <v>176</v>
      </c>
      <c r="F133" t="s">
        <v>120</v>
      </c>
      <c r="G133" t="s">
        <v>121</v>
      </c>
      <c r="H133" t="s">
        <v>122</v>
      </c>
      <c r="I133" t="s">
        <v>121</v>
      </c>
      <c r="J133" t="s">
        <v>123</v>
      </c>
      <c r="K133" t="s">
        <v>123</v>
      </c>
      <c r="L133" t="s">
        <v>129</v>
      </c>
      <c r="M133" t="s">
        <v>119</v>
      </c>
      <c r="N133" t="s">
        <v>119</v>
      </c>
      <c r="O133" t="s">
        <v>127</v>
      </c>
      <c r="P133" t="s">
        <v>133</v>
      </c>
      <c r="Q133">
        <f>ROUND(VLOOKUP(B133,'limit ded'!A$1:G$301,5,FALSE)*100,0)</f>
        <v>0</v>
      </c>
      <c r="R133">
        <f>ROUND(VLOOKUP(B133,'limit ded'!A$1:G$301,6,FALSE)*100,0)</f>
        <v>93</v>
      </c>
      <c r="S133">
        <f>ROUND(VLOOKUP(B133,'limit ded'!A$1:G$301,7,FALSE)*100,0)</f>
        <v>7</v>
      </c>
      <c r="T133" t="s">
        <v>144</v>
      </c>
    </row>
    <row r="134" spans="1:20" hidden="1" x14ac:dyDescent="0.25">
      <c r="A134">
        <v>2022</v>
      </c>
      <c r="B134" t="str">
        <f t="shared" si="2"/>
        <v>DenmarkFlood*Commercial</v>
      </c>
      <c r="C134" t="s">
        <v>17</v>
      </c>
      <c r="D134" t="s">
        <v>105</v>
      </c>
      <c r="E134" t="s">
        <v>176</v>
      </c>
      <c r="F134" t="s">
        <v>120</v>
      </c>
      <c r="G134" t="s">
        <v>121</v>
      </c>
      <c r="H134" t="s">
        <v>122</v>
      </c>
      <c r="I134" t="s">
        <v>121</v>
      </c>
      <c r="J134" t="s">
        <v>128</v>
      </c>
      <c r="K134" t="s">
        <v>123</v>
      </c>
      <c r="L134" t="s">
        <v>129</v>
      </c>
      <c r="M134" t="s">
        <v>125</v>
      </c>
      <c r="N134" t="s">
        <v>119</v>
      </c>
      <c r="O134" t="s">
        <v>127</v>
      </c>
      <c r="P134" t="s">
        <v>126</v>
      </c>
      <c r="Q134">
        <f>ROUND(VLOOKUP(B134,'limit ded'!A$1:G$301,5,FALSE)*100,0)</f>
        <v>1</v>
      </c>
      <c r="R134">
        <f>ROUND(VLOOKUP(B134,'limit ded'!A$1:G$301,6,FALSE)*100,0)</f>
        <v>99</v>
      </c>
      <c r="S134">
        <f>ROUND(VLOOKUP(B134,'limit ded'!A$1:G$301,7,FALSE)*100,0)</f>
        <v>0</v>
      </c>
      <c r="T134" t="s">
        <v>225</v>
      </c>
    </row>
    <row r="135" spans="1:20" hidden="1" x14ac:dyDescent="0.25">
      <c r="A135">
        <v>2022</v>
      </c>
      <c r="B135" t="str">
        <f t="shared" si="2"/>
        <v>DenmarkFlood*Residential</v>
      </c>
      <c r="C135" t="s">
        <v>17</v>
      </c>
      <c r="D135" t="s">
        <v>106</v>
      </c>
      <c r="E135" t="s">
        <v>176</v>
      </c>
      <c r="F135" t="s">
        <v>120</v>
      </c>
      <c r="G135" t="s">
        <v>121</v>
      </c>
      <c r="H135" t="s">
        <v>122</v>
      </c>
      <c r="I135" t="s">
        <v>121</v>
      </c>
      <c r="J135" t="s">
        <v>128</v>
      </c>
      <c r="K135" t="s">
        <v>123</v>
      </c>
      <c r="L135" t="s">
        <v>129</v>
      </c>
      <c r="M135" t="s">
        <v>125</v>
      </c>
      <c r="N135" t="s">
        <v>119</v>
      </c>
      <c r="O135" t="s">
        <v>127</v>
      </c>
      <c r="P135" t="s">
        <v>126</v>
      </c>
      <c r="Q135">
        <f>ROUND(VLOOKUP(B135,'limit ded'!A$1:G$301,5,FALSE)*100,0)</f>
        <v>0</v>
      </c>
      <c r="R135">
        <f>ROUND(VLOOKUP(B135,'limit ded'!A$1:G$301,6,FALSE)*100,0)</f>
        <v>100</v>
      </c>
      <c r="S135">
        <f>ROUND(VLOOKUP(B135,'limit ded'!A$1:G$301,7,FALSE)*100,0)</f>
        <v>0</v>
      </c>
      <c r="T135" t="s">
        <v>225</v>
      </c>
    </row>
    <row r="136" spans="1:20" hidden="1" x14ac:dyDescent="0.25">
      <c r="A136">
        <v>2022</v>
      </c>
      <c r="B136" t="str">
        <f t="shared" si="2"/>
        <v>EstoniaFlood*Commercial</v>
      </c>
      <c r="C136" t="s">
        <v>19</v>
      </c>
      <c r="D136" t="s">
        <v>105</v>
      </c>
      <c r="E136" t="s">
        <v>176</v>
      </c>
      <c r="F136" t="s">
        <v>120</v>
      </c>
      <c r="G136" t="s">
        <v>121</v>
      </c>
      <c r="H136" t="s">
        <v>122</v>
      </c>
      <c r="I136" t="s">
        <v>121</v>
      </c>
      <c r="J136" t="s">
        <v>123</v>
      </c>
      <c r="K136" t="s">
        <v>123</v>
      </c>
      <c r="L136" t="s">
        <v>121</v>
      </c>
      <c r="M136" t="s">
        <v>198</v>
      </c>
      <c r="N136" t="s">
        <v>130</v>
      </c>
      <c r="O136" t="s">
        <v>131</v>
      </c>
      <c r="P136" t="s">
        <v>130</v>
      </c>
      <c r="Q136">
        <f>ROUND(VLOOKUP(B136,'limit ded'!A$1:G$301,5,FALSE)*100,0)</f>
        <v>1</v>
      </c>
      <c r="R136">
        <f>ROUND(VLOOKUP(B136,'limit ded'!A$1:G$301,6,FALSE)*100,0)</f>
        <v>99</v>
      </c>
      <c r="S136">
        <f>ROUND(VLOOKUP(B136,'limit ded'!A$1:G$301,7,FALSE)*100,0)</f>
        <v>0</v>
      </c>
      <c r="T136" t="s">
        <v>138</v>
      </c>
    </row>
    <row r="137" spans="1:20" hidden="1" x14ac:dyDescent="0.25">
      <c r="A137">
        <v>2022</v>
      </c>
      <c r="B137" t="str">
        <f t="shared" si="2"/>
        <v>EstoniaFlood*Residential</v>
      </c>
      <c r="C137" t="s">
        <v>19</v>
      </c>
      <c r="D137" t="s">
        <v>106</v>
      </c>
      <c r="E137" t="s">
        <v>176</v>
      </c>
      <c r="F137" t="s">
        <v>120</v>
      </c>
      <c r="G137" t="s">
        <v>121</v>
      </c>
      <c r="H137" t="s">
        <v>122</v>
      </c>
      <c r="I137" t="s">
        <v>121</v>
      </c>
      <c r="J137" t="s">
        <v>123</v>
      </c>
      <c r="K137" t="s">
        <v>123</v>
      </c>
      <c r="L137" t="s">
        <v>121</v>
      </c>
      <c r="M137" t="s">
        <v>198</v>
      </c>
      <c r="N137" t="s">
        <v>130</v>
      </c>
      <c r="O137" t="s">
        <v>131</v>
      </c>
      <c r="P137" t="s">
        <v>130</v>
      </c>
      <c r="Q137">
        <f>ROUND(VLOOKUP(B137,'limit ded'!A$1:G$301,5,FALSE)*100,0)</f>
        <v>0</v>
      </c>
      <c r="R137">
        <f>ROUND(VLOOKUP(B137,'limit ded'!A$1:G$301,6,FALSE)*100,0)</f>
        <v>100</v>
      </c>
      <c r="S137">
        <f>ROUND(VLOOKUP(B137,'limit ded'!A$1:G$301,7,FALSE)*100,0)</f>
        <v>0</v>
      </c>
      <c r="T137" t="s">
        <v>138</v>
      </c>
    </row>
    <row r="138" spans="1:20" hidden="1" x14ac:dyDescent="0.25">
      <c r="A138">
        <v>2022</v>
      </c>
      <c r="B138" t="str">
        <f t="shared" si="2"/>
        <v>FinlandFlood*Commercial</v>
      </c>
      <c r="C138" t="s">
        <v>21</v>
      </c>
      <c r="D138" t="s">
        <v>105</v>
      </c>
      <c r="E138" t="s">
        <v>176</v>
      </c>
      <c r="F138" t="s">
        <v>120</v>
      </c>
      <c r="G138" t="s">
        <v>121</v>
      </c>
      <c r="H138" t="s">
        <v>121</v>
      </c>
      <c r="I138" t="s">
        <v>121</v>
      </c>
      <c r="J138" t="s">
        <v>123</v>
      </c>
      <c r="K138" t="s">
        <v>123</v>
      </c>
      <c r="L138" t="s">
        <v>121</v>
      </c>
      <c r="M138" t="s">
        <v>125</v>
      </c>
      <c r="N138" t="s">
        <v>126</v>
      </c>
      <c r="O138" t="s">
        <v>134</v>
      </c>
      <c r="P138" t="s">
        <v>126</v>
      </c>
      <c r="Q138">
        <f>ROUND(VLOOKUP(B138,'limit ded'!A$1:G$301,5,FALSE)*100,0)</f>
        <v>3</v>
      </c>
      <c r="R138">
        <f>ROUND(VLOOKUP(B138,'limit ded'!A$1:G$301,6,FALSE)*100,0)</f>
        <v>62</v>
      </c>
      <c r="S138">
        <f>ROUND(VLOOKUP(B138,'limit ded'!A$1:G$301,7,FALSE)*100,0)</f>
        <v>35</v>
      </c>
      <c r="T138" t="s">
        <v>205</v>
      </c>
    </row>
    <row r="139" spans="1:20" hidden="1" x14ac:dyDescent="0.25">
      <c r="A139">
        <v>2022</v>
      </c>
      <c r="B139" t="str">
        <f t="shared" si="2"/>
        <v>FinlandFlood*Residential</v>
      </c>
      <c r="C139" t="s">
        <v>21</v>
      </c>
      <c r="D139" t="s">
        <v>106</v>
      </c>
      <c r="E139" t="s">
        <v>176</v>
      </c>
      <c r="F139" t="s">
        <v>120</v>
      </c>
      <c r="G139" t="s">
        <v>121</v>
      </c>
      <c r="H139" t="s">
        <v>121</v>
      </c>
      <c r="I139" t="s">
        <v>121</v>
      </c>
      <c r="J139" t="s">
        <v>123</v>
      </c>
      <c r="K139" t="s">
        <v>123</v>
      </c>
      <c r="L139" t="s">
        <v>121</v>
      </c>
      <c r="M139" t="s">
        <v>125</v>
      </c>
      <c r="N139" t="s">
        <v>126</v>
      </c>
      <c r="O139" t="s">
        <v>134</v>
      </c>
      <c r="P139" t="s">
        <v>126</v>
      </c>
      <c r="Q139">
        <f>ROUND(VLOOKUP(B139,'limit ded'!A$1:G$301,5,FALSE)*100,0)</f>
        <v>0</v>
      </c>
      <c r="R139">
        <f>ROUND(VLOOKUP(B139,'limit ded'!A$1:G$301,6,FALSE)*100,0)</f>
        <v>100</v>
      </c>
      <c r="S139">
        <f>ROUND(VLOOKUP(B139,'limit ded'!A$1:G$301,7,FALSE)*100,0)</f>
        <v>0</v>
      </c>
      <c r="T139" t="s">
        <v>205</v>
      </c>
    </row>
    <row r="140" spans="1:20" hidden="1" x14ac:dyDescent="0.25">
      <c r="A140">
        <v>2022</v>
      </c>
      <c r="B140" t="str">
        <f t="shared" si="2"/>
        <v>FranceFlood*Commercial</v>
      </c>
      <c r="C140" t="s">
        <v>23</v>
      </c>
      <c r="D140" t="s">
        <v>105</v>
      </c>
      <c r="E140" t="s">
        <v>176</v>
      </c>
      <c r="F140" t="s">
        <v>132</v>
      </c>
      <c r="G140" t="s">
        <v>135</v>
      </c>
      <c r="H140" t="s">
        <v>122</v>
      </c>
      <c r="I140" t="s">
        <v>135</v>
      </c>
      <c r="J140" t="s">
        <v>123</v>
      </c>
      <c r="K140" t="s">
        <v>136</v>
      </c>
      <c r="L140" t="s">
        <v>124</v>
      </c>
      <c r="M140" t="s">
        <v>119</v>
      </c>
      <c r="N140" t="s">
        <v>126</v>
      </c>
      <c r="O140" t="s">
        <v>127</v>
      </c>
      <c r="P140" t="s">
        <v>126</v>
      </c>
      <c r="Q140">
        <f>ROUND(VLOOKUP(B140,'limit ded'!A$1:G$301,5,FALSE)*100,0)</f>
        <v>1</v>
      </c>
      <c r="R140">
        <f>ROUND(VLOOKUP(B140,'limit ded'!A$1:G$301,6,FALSE)*100,0)</f>
        <v>89</v>
      </c>
      <c r="S140">
        <f>ROUND(VLOOKUP(B140,'limit ded'!A$1:G$301,7,FALSE)*100,0)</f>
        <v>10</v>
      </c>
      <c r="T140" t="s">
        <v>235</v>
      </c>
    </row>
    <row r="141" spans="1:20" hidden="1" x14ac:dyDescent="0.25">
      <c r="A141">
        <v>2022</v>
      </c>
      <c r="B141" t="str">
        <f t="shared" si="2"/>
        <v>FranceFlood*Residential</v>
      </c>
      <c r="C141" t="s">
        <v>23</v>
      </c>
      <c r="D141" t="s">
        <v>106</v>
      </c>
      <c r="E141" t="s">
        <v>176</v>
      </c>
      <c r="F141" t="s">
        <v>132</v>
      </c>
      <c r="G141" t="s">
        <v>135</v>
      </c>
      <c r="H141" t="s">
        <v>122</v>
      </c>
      <c r="I141" t="s">
        <v>135</v>
      </c>
      <c r="J141" t="s">
        <v>123</v>
      </c>
      <c r="K141" t="s">
        <v>136</v>
      </c>
      <c r="L141" t="s">
        <v>124</v>
      </c>
      <c r="M141" t="s">
        <v>119</v>
      </c>
      <c r="N141" t="s">
        <v>126</v>
      </c>
      <c r="O141" t="s">
        <v>127</v>
      </c>
      <c r="P141" t="s">
        <v>126</v>
      </c>
      <c r="Q141">
        <f>ROUND(VLOOKUP(B141,'limit ded'!A$1:G$301,5,FALSE)*100,0)</f>
        <v>0</v>
      </c>
      <c r="R141">
        <f>ROUND(VLOOKUP(B141,'limit ded'!A$1:G$301,6,FALSE)*100,0)</f>
        <v>98</v>
      </c>
      <c r="S141">
        <f>ROUND(VLOOKUP(B141,'limit ded'!A$1:G$301,7,FALSE)*100,0)</f>
        <v>2</v>
      </c>
      <c r="T141" t="s">
        <v>235</v>
      </c>
    </row>
    <row r="142" spans="1:20" hidden="1" x14ac:dyDescent="0.25">
      <c r="A142">
        <v>2022</v>
      </c>
      <c r="B142" t="str">
        <f t="shared" si="2"/>
        <v>GermanyFlood*Commercial</v>
      </c>
      <c r="C142" t="s">
        <v>25</v>
      </c>
      <c r="D142" t="s">
        <v>105</v>
      </c>
      <c r="E142" t="s">
        <v>176</v>
      </c>
      <c r="F142" t="s">
        <v>120</v>
      </c>
      <c r="G142" t="s">
        <v>121</v>
      </c>
      <c r="H142" t="s">
        <v>121</v>
      </c>
      <c r="I142" t="s">
        <v>121</v>
      </c>
      <c r="J142" t="s">
        <v>123</v>
      </c>
      <c r="K142" t="s">
        <v>123</v>
      </c>
      <c r="L142" t="s">
        <v>121</v>
      </c>
      <c r="M142" t="s">
        <v>125</v>
      </c>
      <c r="N142" t="s">
        <v>133</v>
      </c>
      <c r="O142" t="s">
        <v>131</v>
      </c>
      <c r="P142" t="s">
        <v>126</v>
      </c>
      <c r="Q142">
        <f>ROUND(VLOOKUP(B142,'limit ded'!A$1:G$301,5,FALSE)*100,0)</f>
        <v>0</v>
      </c>
      <c r="R142">
        <f>ROUND(VLOOKUP(B142,'limit ded'!A$1:G$301,6,FALSE)*100,0)</f>
        <v>64</v>
      </c>
      <c r="S142">
        <f>ROUND(VLOOKUP(B142,'limit ded'!A$1:G$301,7,FALSE)*100,0)</f>
        <v>36</v>
      </c>
      <c r="T142" t="s">
        <v>208</v>
      </c>
    </row>
    <row r="143" spans="1:20" hidden="1" x14ac:dyDescent="0.25">
      <c r="A143">
        <v>2022</v>
      </c>
      <c r="B143" t="str">
        <f t="shared" si="2"/>
        <v>GermanyFlood*Residential</v>
      </c>
      <c r="C143" t="s">
        <v>25</v>
      </c>
      <c r="D143" t="s">
        <v>106</v>
      </c>
      <c r="E143" t="s">
        <v>176</v>
      </c>
      <c r="F143" t="s">
        <v>120</v>
      </c>
      <c r="G143" t="s">
        <v>121</v>
      </c>
      <c r="H143" t="s">
        <v>121</v>
      </c>
      <c r="I143" t="s">
        <v>121</v>
      </c>
      <c r="J143" t="s">
        <v>123</v>
      </c>
      <c r="K143" t="s">
        <v>123</v>
      </c>
      <c r="L143" t="s">
        <v>121</v>
      </c>
      <c r="M143" t="s">
        <v>125</v>
      </c>
      <c r="N143" t="s">
        <v>133</v>
      </c>
      <c r="O143" t="s">
        <v>131</v>
      </c>
      <c r="P143" t="s">
        <v>126</v>
      </c>
      <c r="Q143">
        <f>ROUND(VLOOKUP(B143,'limit ded'!A$1:G$301,5,FALSE)*100,0)</f>
        <v>0</v>
      </c>
      <c r="R143">
        <f>ROUND(VLOOKUP(B143,'limit ded'!A$1:G$301,6,FALSE)*100,0)</f>
        <v>95</v>
      </c>
      <c r="S143">
        <f>ROUND(VLOOKUP(B143,'limit ded'!A$1:G$301,7,FALSE)*100,0)</f>
        <v>5</v>
      </c>
      <c r="T143" t="s">
        <v>208</v>
      </c>
    </row>
    <row r="144" spans="1:20" hidden="1" x14ac:dyDescent="0.25">
      <c r="A144">
        <v>2022</v>
      </c>
      <c r="B144" t="str">
        <f t="shared" si="2"/>
        <v>GreeceFlood*Commercial</v>
      </c>
      <c r="C144" t="s">
        <v>27</v>
      </c>
      <c r="D144" t="s">
        <v>105</v>
      </c>
      <c r="E144" t="s">
        <v>176</v>
      </c>
      <c r="F144" t="s">
        <v>120</v>
      </c>
      <c r="G144" t="s">
        <v>121</v>
      </c>
      <c r="H144" t="s">
        <v>119</v>
      </c>
      <c r="I144" t="s">
        <v>121</v>
      </c>
      <c r="J144" t="s">
        <v>123</v>
      </c>
      <c r="K144" t="s">
        <v>123</v>
      </c>
      <c r="L144" t="s">
        <v>124</v>
      </c>
      <c r="M144" t="s">
        <v>119</v>
      </c>
      <c r="N144" t="s">
        <v>130</v>
      </c>
      <c r="O144" t="s">
        <v>198</v>
      </c>
      <c r="P144" t="s">
        <v>126</v>
      </c>
      <c r="Q144">
        <f>ROUND(VLOOKUP(B144,'limit ded'!A$1:G$301,5,FALSE)*100,0)</f>
        <v>3</v>
      </c>
      <c r="R144">
        <f>ROUND(VLOOKUP(B144,'limit ded'!A$1:G$301,6,FALSE)*100,0)</f>
        <v>75</v>
      </c>
      <c r="S144">
        <f>ROUND(VLOOKUP(B144,'limit ded'!A$1:G$301,7,FALSE)*100,0)</f>
        <v>22</v>
      </c>
      <c r="T144" t="s">
        <v>288</v>
      </c>
    </row>
    <row r="145" spans="1:20" hidden="1" x14ac:dyDescent="0.25">
      <c r="A145">
        <v>2022</v>
      </c>
      <c r="B145" t="str">
        <f t="shared" si="2"/>
        <v>GreeceFlood*Residential</v>
      </c>
      <c r="C145" t="s">
        <v>27</v>
      </c>
      <c r="D145" t="s">
        <v>106</v>
      </c>
      <c r="E145" t="s">
        <v>176</v>
      </c>
      <c r="F145" t="s">
        <v>120</v>
      </c>
      <c r="G145" t="s">
        <v>121</v>
      </c>
      <c r="H145" t="s">
        <v>119</v>
      </c>
      <c r="I145" t="s">
        <v>121</v>
      </c>
      <c r="J145" t="s">
        <v>123</v>
      </c>
      <c r="K145" t="s">
        <v>123</v>
      </c>
      <c r="L145" t="s">
        <v>124</v>
      </c>
      <c r="M145" t="s">
        <v>119</v>
      </c>
      <c r="N145" t="s">
        <v>130</v>
      </c>
      <c r="O145" t="s">
        <v>198</v>
      </c>
      <c r="P145" t="s">
        <v>126</v>
      </c>
      <c r="Q145">
        <f>ROUND(VLOOKUP(B145,'limit ded'!A$1:G$301,5,FALSE)*100,0)</f>
        <v>0</v>
      </c>
      <c r="R145">
        <f>ROUND(VLOOKUP(B145,'limit ded'!A$1:G$301,6,FALSE)*100,0)</f>
        <v>98</v>
      </c>
      <c r="S145">
        <f>ROUND(VLOOKUP(B145,'limit ded'!A$1:G$301,7,FALSE)*100,0)</f>
        <v>2</v>
      </c>
      <c r="T145" t="s">
        <v>288</v>
      </c>
    </row>
    <row r="146" spans="1:20" hidden="1" x14ac:dyDescent="0.25">
      <c r="A146">
        <v>2022</v>
      </c>
      <c r="B146" t="str">
        <f t="shared" si="2"/>
        <v>HungaryFlood*Commercial</v>
      </c>
      <c r="C146" t="s">
        <v>29</v>
      </c>
      <c r="D146" t="s">
        <v>105</v>
      </c>
      <c r="E146" t="s">
        <v>176</v>
      </c>
      <c r="F146" t="s">
        <v>119</v>
      </c>
      <c r="G146" t="s">
        <v>119</v>
      </c>
      <c r="H146" t="s">
        <v>119</v>
      </c>
      <c r="I146" t="s">
        <v>121</v>
      </c>
      <c r="J146" t="s">
        <v>123</v>
      </c>
      <c r="K146" t="s">
        <v>123</v>
      </c>
      <c r="L146" t="s">
        <v>121</v>
      </c>
      <c r="M146" t="s">
        <v>119</v>
      </c>
      <c r="N146" t="s">
        <v>119</v>
      </c>
      <c r="O146" t="s">
        <v>134</v>
      </c>
      <c r="P146" t="s">
        <v>119</v>
      </c>
      <c r="Q146">
        <f>ROUND(VLOOKUP(B146,'limit ded'!A$1:G$301,5,FALSE)*100,0)</f>
        <v>0</v>
      </c>
      <c r="R146">
        <f>ROUND(VLOOKUP(B146,'limit ded'!A$1:G$301,6,FALSE)*100,0)</f>
        <v>74</v>
      </c>
      <c r="S146">
        <f>ROUND(VLOOKUP(B146,'limit ded'!A$1:G$301,7,FALSE)*100,0)</f>
        <v>26</v>
      </c>
      <c r="T146" t="s">
        <v>138</v>
      </c>
    </row>
    <row r="147" spans="1:20" hidden="1" x14ac:dyDescent="0.25">
      <c r="A147">
        <v>2022</v>
      </c>
      <c r="B147" t="str">
        <f t="shared" si="2"/>
        <v>HungaryFlood*Residential</v>
      </c>
      <c r="C147" t="s">
        <v>29</v>
      </c>
      <c r="D147" t="s">
        <v>106</v>
      </c>
      <c r="E147" t="s">
        <v>176</v>
      </c>
      <c r="F147" t="s">
        <v>119</v>
      </c>
      <c r="G147" t="s">
        <v>119</v>
      </c>
      <c r="H147" t="s">
        <v>119</v>
      </c>
      <c r="I147" t="s">
        <v>121</v>
      </c>
      <c r="J147" t="s">
        <v>123</v>
      </c>
      <c r="K147" t="s">
        <v>123</v>
      </c>
      <c r="L147" t="s">
        <v>121</v>
      </c>
      <c r="M147" t="s">
        <v>119</v>
      </c>
      <c r="N147" t="s">
        <v>119</v>
      </c>
      <c r="O147" t="s">
        <v>134</v>
      </c>
      <c r="P147" t="s">
        <v>119</v>
      </c>
      <c r="Q147">
        <f>ROUND(VLOOKUP(B147,'limit ded'!A$1:G$301,5,FALSE)*100,0)</f>
        <v>0</v>
      </c>
      <c r="R147">
        <f>ROUND(VLOOKUP(B147,'limit ded'!A$1:G$301,6,FALSE)*100,0)</f>
        <v>100</v>
      </c>
      <c r="S147">
        <f>ROUND(VLOOKUP(B147,'limit ded'!A$1:G$301,7,FALSE)*100,0)</f>
        <v>0</v>
      </c>
      <c r="T147" t="s">
        <v>138</v>
      </c>
    </row>
    <row r="148" spans="1:20" hidden="1" x14ac:dyDescent="0.25">
      <c r="A148">
        <v>2022</v>
      </c>
      <c r="B148" t="str">
        <f t="shared" si="2"/>
        <v>IcelandFlood*Commercial</v>
      </c>
      <c r="C148" t="s">
        <v>31</v>
      </c>
      <c r="D148" t="s">
        <v>105</v>
      </c>
      <c r="E148" t="s">
        <v>176</v>
      </c>
      <c r="F148" t="s">
        <v>132</v>
      </c>
      <c r="G148" t="s">
        <v>135</v>
      </c>
      <c r="H148" t="s">
        <v>139</v>
      </c>
      <c r="I148" t="s">
        <v>135</v>
      </c>
      <c r="J148" t="s">
        <v>136</v>
      </c>
      <c r="K148" t="s">
        <v>123</v>
      </c>
      <c r="L148" t="s">
        <v>119</v>
      </c>
      <c r="M148" t="s">
        <v>119</v>
      </c>
      <c r="N148" t="s">
        <v>126</v>
      </c>
      <c r="O148" t="s">
        <v>127</v>
      </c>
      <c r="P148" t="s">
        <v>126</v>
      </c>
      <c r="Q148">
        <f>ROUND(VLOOKUP(B148,'limit ded'!A$1:G$301,5,FALSE)*100,0)</f>
        <v>6</v>
      </c>
      <c r="R148">
        <f>ROUND(VLOOKUP(B148,'limit ded'!A$1:G$301,6,FALSE)*100,0)</f>
        <v>93</v>
      </c>
      <c r="S148">
        <f>ROUND(VLOOKUP(B148,'limit ded'!A$1:G$301,7,FALSE)*100,0)</f>
        <v>0</v>
      </c>
      <c r="T148" t="s">
        <v>203</v>
      </c>
    </row>
    <row r="149" spans="1:20" hidden="1" x14ac:dyDescent="0.25">
      <c r="A149">
        <v>2022</v>
      </c>
      <c r="B149" t="str">
        <f t="shared" si="2"/>
        <v>IcelandFlood*Residential</v>
      </c>
      <c r="C149" t="s">
        <v>31</v>
      </c>
      <c r="D149" t="s">
        <v>106</v>
      </c>
      <c r="E149" t="s">
        <v>176</v>
      </c>
      <c r="F149" t="s">
        <v>132</v>
      </c>
      <c r="G149" t="s">
        <v>135</v>
      </c>
      <c r="H149" t="s">
        <v>139</v>
      </c>
      <c r="I149" t="s">
        <v>135</v>
      </c>
      <c r="J149" t="s">
        <v>136</v>
      </c>
      <c r="K149" t="s">
        <v>123</v>
      </c>
      <c r="L149" t="s">
        <v>119</v>
      </c>
      <c r="M149" t="s">
        <v>119</v>
      </c>
      <c r="N149" t="s">
        <v>126</v>
      </c>
      <c r="O149" t="s">
        <v>127</v>
      </c>
      <c r="P149" t="s">
        <v>126</v>
      </c>
      <c r="Q149">
        <f>ROUND(VLOOKUP(B149,'limit ded'!A$1:G$301,5,FALSE)*100,0)</f>
        <v>0</v>
      </c>
      <c r="R149">
        <f>ROUND(VLOOKUP(B149,'limit ded'!A$1:G$301,6,FALSE)*100,0)</f>
        <v>0</v>
      </c>
      <c r="S149">
        <f>ROUND(VLOOKUP(B149,'limit ded'!A$1:G$301,7,FALSE)*100,0)</f>
        <v>0</v>
      </c>
      <c r="T149" t="s">
        <v>203</v>
      </c>
    </row>
    <row r="150" spans="1:20" hidden="1" x14ac:dyDescent="0.25">
      <c r="A150">
        <v>2022</v>
      </c>
      <c r="B150" t="str">
        <f t="shared" si="2"/>
        <v>IrelandFlood*Commercial</v>
      </c>
      <c r="C150" t="s">
        <v>33</v>
      </c>
      <c r="D150" t="s">
        <v>105</v>
      </c>
      <c r="E150" t="s">
        <v>176</v>
      </c>
      <c r="F150" t="s">
        <v>120</v>
      </c>
      <c r="G150" t="s">
        <v>121</v>
      </c>
      <c r="H150" t="s">
        <v>122</v>
      </c>
      <c r="I150" t="s">
        <v>121</v>
      </c>
      <c r="J150" t="s">
        <v>123</v>
      </c>
      <c r="K150" t="s">
        <v>123</v>
      </c>
      <c r="L150" t="s">
        <v>121</v>
      </c>
      <c r="M150" t="s">
        <v>119</v>
      </c>
      <c r="N150" t="s">
        <v>119</v>
      </c>
      <c r="O150" t="s">
        <v>134</v>
      </c>
      <c r="P150" t="s">
        <v>119</v>
      </c>
      <c r="Q150">
        <f>ROUND(VLOOKUP(B150,'limit ded'!A$1:G$301,5,FALSE)*100,0)</f>
        <v>2</v>
      </c>
      <c r="R150">
        <f>ROUND(VLOOKUP(B150,'limit ded'!A$1:G$301,6,FALSE)*100,0)</f>
        <v>95</v>
      </c>
      <c r="S150">
        <f>ROUND(VLOOKUP(B150,'limit ded'!A$1:G$301,7,FALSE)*100,0)</f>
        <v>3</v>
      </c>
      <c r="T150" t="s">
        <v>234</v>
      </c>
    </row>
    <row r="151" spans="1:20" hidden="1" x14ac:dyDescent="0.25">
      <c r="A151">
        <v>2022</v>
      </c>
      <c r="B151" t="str">
        <f t="shared" si="2"/>
        <v>IrelandFlood*Residential</v>
      </c>
      <c r="C151" t="s">
        <v>33</v>
      </c>
      <c r="D151" t="s">
        <v>106</v>
      </c>
      <c r="E151" t="s">
        <v>176</v>
      </c>
      <c r="F151" t="s">
        <v>120</v>
      </c>
      <c r="G151" t="s">
        <v>121</v>
      </c>
      <c r="H151" t="s">
        <v>122</v>
      </c>
      <c r="I151" t="s">
        <v>121</v>
      </c>
      <c r="J151" t="s">
        <v>123</v>
      </c>
      <c r="K151" t="s">
        <v>123</v>
      </c>
      <c r="L151" t="s">
        <v>129</v>
      </c>
      <c r="M151" t="s">
        <v>119</v>
      </c>
      <c r="N151" t="s">
        <v>119</v>
      </c>
      <c r="O151" t="s">
        <v>134</v>
      </c>
      <c r="P151" t="s">
        <v>119</v>
      </c>
      <c r="Q151">
        <f>ROUND(VLOOKUP(B151,'limit ded'!A$1:G$301,5,FALSE)*100,0)</f>
        <v>0</v>
      </c>
      <c r="R151">
        <f>ROUND(VLOOKUP(B151,'limit ded'!A$1:G$301,6,FALSE)*100,0)</f>
        <v>100</v>
      </c>
      <c r="S151">
        <f>ROUND(VLOOKUP(B151,'limit ded'!A$1:G$301,7,FALSE)*100,0)</f>
        <v>0</v>
      </c>
      <c r="T151" s="35" t="s">
        <v>233</v>
      </c>
    </row>
    <row r="152" spans="1:20" hidden="1" x14ac:dyDescent="0.25">
      <c r="A152">
        <v>2022</v>
      </c>
      <c r="B152" t="str">
        <f t="shared" si="2"/>
        <v>ItalyFlood*Commercial</v>
      </c>
      <c r="C152" t="s">
        <v>35</v>
      </c>
      <c r="D152" t="s">
        <v>105</v>
      </c>
      <c r="E152" t="s">
        <v>176</v>
      </c>
      <c r="F152" t="s">
        <v>120</v>
      </c>
      <c r="G152" t="s">
        <v>121</v>
      </c>
      <c r="H152" t="s">
        <v>121</v>
      </c>
      <c r="I152" t="s">
        <v>121</v>
      </c>
      <c r="J152" t="s">
        <v>123</v>
      </c>
      <c r="K152" t="s">
        <v>123</v>
      </c>
      <c r="L152" t="s">
        <v>129</v>
      </c>
      <c r="M152" t="s">
        <v>119</v>
      </c>
      <c r="N152" t="s">
        <v>133</v>
      </c>
      <c r="O152" t="s">
        <v>198</v>
      </c>
      <c r="P152" t="s">
        <v>133</v>
      </c>
      <c r="Q152">
        <f>ROUND(VLOOKUP(B152,'limit ded'!A$1:G$301,5,FALSE)*100,0)</f>
        <v>2</v>
      </c>
      <c r="R152">
        <f>ROUND(VLOOKUP(B152,'limit ded'!A$1:G$301,6,FALSE)*100,0)</f>
        <v>32</v>
      </c>
      <c r="S152">
        <f>ROUND(VLOOKUP(B152,'limit ded'!A$1:G$301,7,FALSE)*100,0)</f>
        <v>66</v>
      </c>
      <c r="T152" t="s">
        <v>221</v>
      </c>
    </row>
    <row r="153" spans="1:20" hidden="1" x14ac:dyDescent="0.25">
      <c r="A153">
        <v>2022</v>
      </c>
      <c r="B153" t="str">
        <f t="shared" si="2"/>
        <v>ItalyFlood*Residential</v>
      </c>
      <c r="C153" t="s">
        <v>35</v>
      </c>
      <c r="D153" t="s">
        <v>106</v>
      </c>
      <c r="E153" t="s">
        <v>176</v>
      </c>
      <c r="F153" t="s">
        <v>120</v>
      </c>
      <c r="G153" t="s">
        <v>121</v>
      </c>
      <c r="H153" t="s">
        <v>121</v>
      </c>
      <c r="I153" t="s">
        <v>121</v>
      </c>
      <c r="J153" t="s">
        <v>123</v>
      </c>
      <c r="K153" t="s">
        <v>123</v>
      </c>
      <c r="L153" t="s">
        <v>129</v>
      </c>
      <c r="M153" t="s">
        <v>119</v>
      </c>
      <c r="N153" t="s">
        <v>130</v>
      </c>
      <c r="O153" t="s">
        <v>198</v>
      </c>
      <c r="P153" t="s">
        <v>133</v>
      </c>
      <c r="Q153">
        <f>ROUND(VLOOKUP(B153,'limit ded'!A$1:G$301,5,FALSE)*100,0)</f>
        <v>3</v>
      </c>
      <c r="R153">
        <f>ROUND(VLOOKUP(B153,'limit ded'!A$1:G$301,6,FALSE)*100,0)</f>
        <v>36</v>
      </c>
      <c r="S153">
        <f>ROUND(VLOOKUP(B153,'limit ded'!A$1:G$301,7,FALSE)*100,0)</f>
        <v>60</v>
      </c>
      <c r="T153" t="s">
        <v>221</v>
      </c>
    </row>
    <row r="154" spans="1:20" hidden="1" x14ac:dyDescent="0.25">
      <c r="A154">
        <v>2022</v>
      </c>
      <c r="B154" t="str">
        <f t="shared" si="2"/>
        <v>LatviaFlood*Commercial</v>
      </c>
      <c r="C154" t="s">
        <v>37</v>
      </c>
      <c r="D154" t="s">
        <v>105</v>
      </c>
      <c r="E154" t="s">
        <v>176</v>
      </c>
      <c r="F154" t="s">
        <v>120</v>
      </c>
      <c r="G154" t="s">
        <v>121</v>
      </c>
      <c r="H154" t="s">
        <v>121</v>
      </c>
      <c r="I154" t="s">
        <v>121</v>
      </c>
      <c r="J154" t="s">
        <v>123</v>
      </c>
      <c r="K154" t="s">
        <v>123</v>
      </c>
      <c r="L154" t="s">
        <v>129</v>
      </c>
      <c r="M154" t="s">
        <v>119</v>
      </c>
      <c r="N154" t="s">
        <v>130</v>
      </c>
      <c r="O154" t="s">
        <v>131</v>
      </c>
      <c r="P154" t="s">
        <v>126</v>
      </c>
      <c r="Q154">
        <f>ROUND(VLOOKUP(B154,'limit ded'!A$1:G$301,5,FALSE)*100,0)</f>
        <v>1</v>
      </c>
      <c r="R154">
        <f>ROUND(VLOOKUP(B154,'limit ded'!A$1:G$301,6,FALSE)*100,0)</f>
        <v>56</v>
      </c>
      <c r="S154">
        <f>ROUND(VLOOKUP(B154,'limit ded'!A$1:G$301,7,FALSE)*100,0)</f>
        <v>44</v>
      </c>
      <c r="T154" t="s">
        <v>144</v>
      </c>
    </row>
    <row r="155" spans="1:20" hidden="1" x14ac:dyDescent="0.25">
      <c r="A155">
        <v>2022</v>
      </c>
      <c r="B155" t="str">
        <f t="shared" si="2"/>
        <v>LatviaFlood*Residential</v>
      </c>
      <c r="C155" t="s">
        <v>37</v>
      </c>
      <c r="D155" t="s">
        <v>106</v>
      </c>
      <c r="E155" t="s">
        <v>176</v>
      </c>
      <c r="F155" t="s">
        <v>120</v>
      </c>
      <c r="G155" t="s">
        <v>121</v>
      </c>
      <c r="H155" t="s">
        <v>121</v>
      </c>
      <c r="I155" t="s">
        <v>121</v>
      </c>
      <c r="J155" t="s">
        <v>123</v>
      </c>
      <c r="K155" t="s">
        <v>123</v>
      </c>
      <c r="L155" t="s">
        <v>129</v>
      </c>
      <c r="M155" t="s">
        <v>119</v>
      </c>
      <c r="N155" t="s">
        <v>130</v>
      </c>
      <c r="O155" t="s">
        <v>131</v>
      </c>
      <c r="P155" t="s">
        <v>126</v>
      </c>
      <c r="Q155">
        <f>ROUND(VLOOKUP(B155,'limit ded'!A$1:G$301,5,FALSE)*100,0)</f>
        <v>0</v>
      </c>
      <c r="R155">
        <f>ROUND(VLOOKUP(B155,'limit ded'!A$1:G$301,6,FALSE)*100,0)</f>
        <v>97</v>
      </c>
      <c r="S155">
        <f>ROUND(VLOOKUP(B155,'limit ded'!A$1:G$301,7,FALSE)*100,0)</f>
        <v>2</v>
      </c>
      <c r="T155" t="s">
        <v>144</v>
      </c>
    </row>
    <row r="156" spans="1:20" hidden="1" x14ac:dyDescent="0.25">
      <c r="A156">
        <v>2022</v>
      </c>
      <c r="B156" t="str">
        <f t="shared" si="2"/>
        <v>LiechtensteinFlood*Commercial</v>
      </c>
      <c r="C156" t="s">
        <v>39</v>
      </c>
      <c r="D156" t="s">
        <v>105</v>
      </c>
      <c r="E156" t="s">
        <v>176</v>
      </c>
      <c r="F156" t="s">
        <v>132</v>
      </c>
      <c r="G156" t="s">
        <v>135</v>
      </c>
      <c r="H156" t="s">
        <v>139</v>
      </c>
      <c r="I156" t="s">
        <v>135</v>
      </c>
      <c r="J156" t="s">
        <v>123</v>
      </c>
      <c r="K156" t="s">
        <v>123</v>
      </c>
      <c r="L156" t="s">
        <v>124</v>
      </c>
      <c r="M156" t="s">
        <v>125</v>
      </c>
      <c r="N156" t="s">
        <v>126</v>
      </c>
      <c r="O156" t="s">
        <v>127</v>
      </c>
      <c r="P156" t="s">
        <v>126</v>
      </c>
      <c r="Q156">
        <f>ROUND(VLOOKUP(B156,'limit ded'!A$1:G$301,5,FALSE)*100,0)</f>
        <v>0</v>
      </c>
      <c r="R156">
        <f>ROUND(VLOOKUP(B156,'limit ded'!A$1:G$301,6,FALSE)*100,0)</f>
        <v>100</v>
      </c>
      <c r="S156">
        <f>ROUND(VLOOKUP(B156,'limit ded'!A$1:G$301,7,FALSE)*100,0)</f>
        <v>0</v>
      </c>
      <c r="T156" t="s">
        <v>215</v>
      </c>
    </row>
    <row r="157" spans="1:20" hidden="1" x14ac:dyDescent="0.25">
      <c r="A157">
        <v>2022</v>
      </c>
      <c r="B157" t="str">
        <f t="shared" si="2"/>
        <v>LiechtensteinFlood*Residential</v>
      </c>
      <c r="C157" t="s">
        <v>39</v>
      </c>
      <c r="D157" t="s">
        <v>106</v>
      </c>
      <c r="E157" t="s">
        <v>176</v>
      </c>
      <c r="F157" t="s">
        <v>132</v>
      </c>
      <c r="G157" t="s">
        <v>135</v>
      </c>
      <c r="H157" t="s">
        <v>139</v>
      </c>
      <c r="I157" t="s">
        <v>135</v>
      </c>
      <c r="J157" t="s">
        <v>123</v>
      </c>
      <c r="K157" t="s">
        <v>123</v>
      </c>
      <c r="L157" t="s">
        <v>124</v>
      </c>
      <c r="M157" t="s">
        <v>125</v>
      </c>
      <c r="N157" t="s">
        <v>126</v>
      </c>
      <c r="O157" t="s">
        <v>127</v>
      </c>
      <c r="P157" t="s">
        <v>126</v>
      </c>
      <c r="Q157">
        <f>ROUND(VLOOKUP(B157,'limit ded'!A$1:G$301,5,FALSE)*100,0)</f>
        <v>0</v>
      </c>
      <c r="R157">
        <f>ROUND(VLOOKUP(B157,'limit ded'!A$1:G$301,6,FALSE)*100,0)</f>
        <v>100</v>
      </c>
      <c r="S157">
        <f>ROUND(VLOOKUP(B157,'limit ded'!A$1:G$301,7,FALSE)*100,0)</f>
        <v>0</v>
      </c>
      <c r="T157" t="s">
        <v>215</v>
      </c>
    </row>
    <row r="158" spans="1:20" hidden="1" x14ac:dyDescent="0.25">
      <c r="A158">
        <v>2022</v>
      </c>
      <c r="B158" t="str">
        <f t="shared" si="2"/>
        <v>LithuaniaFlood*Commercial</v>
      </c>
      <c r="C158" t="s">
        <v>41</v>
      </c>
      <c r="D158" t="s">
        <v>105</v>
      </c>
      <c r="E158" t="s">
        <v>176</v>
      </c>
      <c r="F158" t="s">
        <v>119</v>
      </c>
      <c r="G158" t="s">
        <v>121</v>
      </c>
      <c r="H158" t="s">
        <v>122</v>
      </c>
      <c r="I158" t="s">
        <v>121</v>
      </c>
      <c r="J158" t="s">
        <v>123</v>
      </c>
      <c r="K158" t="s">
        <v>123</v>
      </c>
      <c r="L158" t="s">
        <v>129</v>
      </c>
      <c r="M158" t="s">
        <v>119</v>
      </c>
      <c r="N158" t="s">
        <v>133</v>
      </c>
      <c r="O158" t="s">
        <v>131</v>
      </c>
      <c r="P158" t="s">
        <v>130</v>
      </c>
      <c r="Q158">
        <f>ROUND(VLOOKUP(B158,'limit ded'!A$1:G$301,5,FALSE)*100,0)</f>
        <v>1</v>
      </c>
      <c r="R158">
        <f>ROUND(VLOOKUP(B158,'limit ded'!A$1:G$301,6,FALSE)*100,0)</f>
        <v>98</v>
      </c>
      <c r="S158">
        <f>ROUND(VLOOKUP(B158,'limit ded'!A$1:G$301,7,FALSE)*100,0)</f>
        <v>1</v>
      </c>
      <c r="T158" t="s">
        <v>297</v>
      </c>
    </row>
    <row r="159" spans="1:20" hidden="1" x14ac:dyDescent="0.25">
      <c r="A159">
        <v>2022</v>
      </c>
      <c r="B159" t="str">
        <f t="shared" si="2"/>
        <v>LithuaniaFlood*Residential</v>
      </c>
      <c r="C159" t="s">
        <v>41</v>
      </c>
      <c r="D159" t="s">
        <v>106</v>
      </c>
      <c r="E159" t="s">
        <v>176</v>
      </c>
      <c r="F159" t="s">
        <v>119</v>
      </c>
      <c r="G159" t="s">
        <v>121</v>
      </c>
      <c r="H159" t="s">
        <v>122</v>
      </c>
      <c r="I159" t="s">
        <v>121</v>
      </c>
      <c r="J159" t="s">
        <v>123</v>
      </c>
      <c r="K159" t="s">
        <v>123</v>
      </c>
      <c r="L159" t="s">
        <v>129</v>
      </c>
      <c r="M159" t="s">
        <v>119</v>
      </c>
      <c r="N159" t="s">
        <v>133</v>
      </c>
      <c r="O159" t="s">
        <v>131</v>
      </c>
      <c r="P159" t="s">
        <v>130</v>
      </c>
      <c r="Q159">
        <f>ROUND(VLOOKUP(B159,'limit ded'!A$1:G$301,5,FALSE)*100,0)</f>
        <v>0</v>
      </c>
      <c r="R159">
        <f>ROUND(VLOOKUP(B159,'limit ded'!A$1:G$301,6,FALSE)*100,0)</f>
        <v>100</v>
      </c>
      <c r="S159">
        <f>ROUND(VLOOKUP(B159,'limit ded'!A$1:G$301,7,FALSE)*100,0)</f>
        <v>0</v>
      </c>
      <c r="T159" t="s">
        <v>297</v>
      </c>
    </row>
    <row r="160" spans="1:20" hidden="1" x14ac:dyDescent="0.25">
      <c r="A160">
        <v>2022</v>
      </c>
      <c r="B160" t="str">
        <f t="shared" si="2"/>
        <v>LuxembourgFlood*Commercial</v>
      </c>
      <c r="C160" t="s">
        <v>43</v>
      </c>
      <c r="D160" t="s">
        <v>105</v>
      </c>
      <c r="E160" t="s">
        <v>176</v>
      </c>
      <c r="F160" t="s">
        <v>120</v>
      </c>
      <c r="G160" t="s">
        <v>121</v>
      </c>
      <c r="H160" t="s">
        <v>122</v>
      </c>
      <c r="I160" t="s">
        <v>121</v>
      </c>
      <c r="J160" t="s">
        <v>123</v>
      </c>
      <c r="K160" t="s">
        <v>123</v>
      </c>
      <c r="L160" t="s">
        <v>129</v>
      </c>
      <c r="M160" t="s">
        <v>131</v>
      </c>
      <c r="N160" t="s">
        <v>130</v>
      </c>
      <c r="O160" t="s">
        <v>131</v>
      </c>
      <c r="P160" t="s">
        <v>126</v>
      </c>
      <c r="Q160">
        <f>ROUND(VLOOKUP(B160,'limit ded'!A$1:G$301,5,FALSE)*100,0)</f>
        <v>1</v>
      </c>
      <c r="R160">
        <f>ROUND(VLOOKUP(B160,'limit ded'!A$1:G$301,6,FALSE)*100,0)</f>
        <v>53</v>
      </c>
      <c r="S160">
        <f>ROUND(VLOOKUP(B160,'limit ded'!A$1:G$301,7,FALSE)*100,0)</f>
        <v>46</v>
      </c>
      <c r="T160" t="s">
        <v>144</v>
      </c>
    </row>
    <row r="161" spans="1:20" hidden="1" x14ac:dyDescent="0.25">
      <c r="A161">
        <v>2022</v>
      </c>
      <c r="B161" t="str">
        <f t="shared" si="2"/>
        <v>LuxembourgFlood*Residential</v>
      </c>
      <c r="C161" t="s">
        <v>43</v>
      </c>
      <c r="D161" t="s">
        <v>106</v>
      </c>
      <c r="E161" t="s">
        <v>176</v>
      </c>
      <c r="F161" t="s">
        <v>120</v>
      </c>
      <c r="G161" t="s">
        <v>121</v>
      </c>
      <c r="H161" t="s">
        <v>122</v>
      </c>
      <c r="I161" t="s">
        <v>121</v>
      </c>
      <c r="J161" t="s">
        <v>123</v>
      </c>
      <c r="K161" t="s">
        <v>123</v>
      </c>
      <c r="L161" t="s">
        <v>129</v>
      </c>
      <c r="M161" t="s">
        <v>125</v>
      </c>
      <c r="N161" t="s">
        <v>133</v>
      </c>
      <c r="O161" t="s">
        <v>131</v>
      </c>
      <c r="P161" t="s">
        <v>126</v>
      </c>
      <c r="Q161">
        <f>ROUND(VLOOKUP(B161,'limit ded'!A$1:G$301,5,FALSE)*100,0)</f>
        <v>0</v>
      </c>
      <c r="R161">
        <f>ROUND(VLOOKUP(B161,'limit ded'!A$1:G$301,6,FALSE)*100,0)</f>
        <v>64</v>
      </c>
      <c r="S161">
        <f>ROUND(VLOOKUP(B161,'limit ded'!A$1:G$301,7,FALSE)*100,0)</f>
        <v>36</v>
      </c>
      <c r="T161" t="s">
        <v>144</v>
      </c>
    </row>
    <row r="162" spans="1:20" hidden="1" x14ac:dyDescent="0.25">
      <c r="A162">
        <v>2022</v>
      </c>
      <c r="B162" t="str">
        <f t="shared" si="2"/>
        <v>MaltaFlood*Commercial</v>
      </c>
      <c r="C162" t="s">
        <v>45</v>
      </c>
      <c r="D162" t="s">
        <v>105</v>
      </c>
      <c r="E162" t="s">
        <v>176</v>
      </c>
      <c r="F162" t="s">
        <v>119</v>
      </c>
      <c r="G162" t="s">
        <v>119</v>
      </c>
      <c r="H162" t="s">
        <v>119</v>
      </c>
      <c r="I162" t="s">
        <v>121</v>
      </c>
      <c r="J162" t="s">
        <v>224</v>
      </c>
      <c r="K162" t="s">
        <v>123</v>
      </c>
      <c r="L162" t="s">
        <v>129</v>
      </c>
      <c r="M162" t="s">
        <v>119</v>
      </c>
      <c r="N162" t="s">
        <v>119</v>
      </c>
      <c r="O162" t="s">
        <v>131</v>
      </c>
      <c r="P162" t="s">
        <v>119</v>
      </c>
      <c r="Q162">
        <f>ROUND(VLOOKUP(B162,'limit ded'!A$1:G$301,5,FALSE)*100,0)</f>
        <v>1</v>
      </c>
      <c r="R162">
        <f>ROUND(VLOOKUP(B162,'limit ded'!A$1:G$301,6,FALSE)*100,0)</f>
        <v>71</v>
      </c>
      <c r="S162">
        <f>ROUND(VLOOKUP(B162,'limit ded'!A$1:G$301,7,FALSE)*100,0)</f>
        <v>28</v>
      </c>
      <c r="T162" t="s">
        <v>299</v>
      </c>
    </row>
    <row r="163" spans="1:20" hidden="1" x14ac:dyDescent="0.25">
      <c r="A163">
        <v>2022</v>
      </c>
      <c r="B163" t="str">
        <f t="shared" si="2"/>
        <v>MaltaFlood*Residential</v>
      </c>
      <c r="C163" t="s">
        <v>45</v>
      </c>
      <c r="D163" t="s">
        <v>106</v>
      </c>
      <c r="E163" t="s">
        <v>176</v>
      </c>
      <c r="F163" t="s">
        <v>119</v>
      </c>
      <c r="G163" t="s">
        <v>119</v>
      </c>
      <c r="H163" t="s">
        <v>119</v>
      </c>
      <c r="I163" t="s">
        <v>121</v>
      </c>
      <c r="J163" t="s">
        <v>224</v>
      </c>
      <c r="K163" t="s">
        <v>123</v>
      </c>
      <c r="L163" t="s">
        <v>129</v>
      </c>
      <c r="M163" t="s">
        <v>119</v>
      </c>
      <c r="N163" t="s">
        <v>119</v>
      </c>
      <c r="O163" t="s">
        <v>131</v>
      </c>
      <c r="P163" t="s">
        <v>119</v>
      </c>
      <c r="Q163">
        <f>ROUND(VLOOKUP(B163,'limit ded'!A$1:G$301,5,FALSE)*100,0)</f>
        <v>0</v>
      </c>
      <c r="R163">
        <f>ROUND(VLOOKUP(B163,'limit ded'!A$1:G$301,6,FALSE)*100,0)</f>
        <v>0</v>
      </c>
      <c r="S163">
        <f>ROUND(VLOOKUP(B163,'limit ded'!A$1:G$301,7,FALSE)*100,0)</f>
        <v>0</v>
      </c>
      <c r="T163" t="s">
        <v>299</v>
      </c>
    </row>
    <row r="164" spans="1:20" hidden="1" x14ac:dyDescent="0.25">
      <c r="A164">
        <v>2022</v>
      </c>
      <c r="B164" t="str">
        <f t="shared" si="2"/>
        <v>NetherlandsFlood*Commercial</v>
      </c>
      <c r="C164" t="s">
        <v>47</v>
      </c>
      <c r="D164" t="s">
        <v>105</v>
      </c>
      <c r="E164" t="s">
        <v>176</v>
      </c>
      <c r="F164" t="s">
        <v>119</v>
      </c>
      <c r="G164" t="s">
        <v>119</v>
      </c>
      <c r="H164" t="s">
        <v>119</v>
      </c>
      <c r="I164" t="s">
        <v>119</v>
      </c>
      <c r="J164" t="s">
        <v>123</v>
      </c>
      <c r="K164" t="s">
        <v>123</v>
      </c>
      <c r="L164" t="s">
        <v>129</v>
      </c>
      <c r="M164" t="s">
        <v>119</v>
      </c>
      <c r="N164" t="s">
        <v>119</v>
      </c>
      <c r="O164" t="s">
        <v>198</v>
      </c>
      <c r="P164" t="s">
        <v>119</v>
      </c>
      <c r="Q164">
        <f>ROUND(VLOOKUP(B164,'limit ded'!A$1:G$301,5,FALSE)*100,0)</f>
        <v>3</v>
      </c>
      <c r="R164">
        <f>ROUND(VLOOKUP(B164,'limit ded'!A$1:G$301,6,FALSE)*100,0)</f>
        <v>55</v>
      </c>
      <c r="S164">
        <f>ROUND(VLOOKUP(B164,'limit ded'!A$1:G$301,7,FALSE)*100,0)</f>
        <v>41</v>
      </c>
      <c r="T164" t="s">
        <v>240</v>
      </c>
    </row>
    <row r="165" spans="1:20" hidden="1" x14ac:dyDescent="0.25">
      <c r="A165">
        <v>2022</v>
      </c>
      <c r="B165" t="str">
        <f t="shared" si="2"/>
        <v>NetherlandsFlood*Residential</v>
      </c>
      <c r="C165" t="s">
        <v>47</v>
      </c>
      <c r="D165" t="s">
        <v>106</v>
      </c>
      <c r="E165" t="s">
        <v>176</v>
      </c>
      <c r="F165" t="s">
        <v>119</v>
      </c>
      <c r="G165" t="s">
        <v>119</v>
      </c>
      <c r="H165" t="s">
        <v>119</v>
      </c>
      <c r="I165" t="s">
        <v>119</v>
      </c>
      <c r="J165" t="s">
        <v>123</v>
      </c>
      <c r="K165" t="s">
        <v>123</v>
      </c>
      <c r="L165" t="s">
        <v>129</v>
      </c>
      <c r="M165" t="s">
        <v>119</v>
      </c>
      <c r="N165" t="s">
        <v>119</v>
      </c>
      <c r="O165" t="s">
        <v>198</v>
      </c>
      <c r="P165" t="s">
        <v>119</v>
      </c>
      <c r="Q165">
        <f>ROUND(VLOOKUP(B165,'limit ded'!A$1:G$301,5,FALSE)*100,0)</f>
        <v>2</v>
      </c>
      <c r="R165">
        <f>ROUND(VLOOKUP(B165,'limit ded'!A$1:G$301,6,FALSE)*100,0)</f>
        <v>96</v>
      </c>
      <c r="S165">
        <f>ROUND(VLOOKUP(B165,'limit ded'!A$1:G$301,7,FALSE)*100,0)</f>
        <v>2</v>
      </c>
      <c r="T165" t="s">
        <v>240</v>
      </c>
    </row>
    <row r="166" spans="1:20" hidden="1" x14ac:dyDescent="0.25">
      <c r="A166">
        <v>2022</v>
      </c>
      <c r="B166" t="str">
        <f t="shared" si="2"/>
        <v>NorwayFlood*Commercial</v>
      </c>
      <c r="C166" t="s">
        <v>49</v>
      </c>
      <c r="D166" t="s">
        <v>105</v>
      </c>
      <c r="E166" t="s">
        <v>176</v>
      </c>
      <c r="F166" t="s">
        <v>132</v>
      </c>
      <c r="G166" t="s">
        <v>135</v>
      </c>
      <c r="H166" t="s">
        <v>122</v>
      </c>
      <c r="I166" t="s">
        <v>121</v>
      </c>
      <c r="J166" t="s">
        <v>128</v>
      </c>
      <c r="K166" t="s">
        <v>128</v>
      </c>
      <c r="L166" t="s">
        <v>124</v>
      </c>
      <c r="M166" t="s">
        <v>119</v>
      </c>
      <c r="N166" t="s">
        <v>126</v>
      </c>
      <c r="O166" t="s">
        <v>127</v>
      </c>
      <c r="P166" t="s">
        <v>126</v>
      </c>
      <c r="Q166">
        <f>ROUND(VLOOKUP(B166,'limit ded'!A$1:G$301,5,FALSE)*100,0)</f>
        <v>0</v>
      </c>
      <c r="R166">
        <f>ROUND(VLOOKUP(B166,'limit ded'!A$1:G$301,6,FALSE)*100,0)</f>
        <v>95</v>
      </c>
      <c r="S166">
        <f>ROUND(VLOOKUP(B166,'limit ded'!A$1:G$301,7,FALSE)*100,0)</f>
        <v>5</v>
      </c>
      <c r="T166" t="s">
        <v>300</v>
      </c>
    </row>
    <row r="167" spans="1:20" hidden="1" x14ac:dyDescent="0.25">
      <c r="A167">
        <v>2022</v>
      </c>
      <c r="B167" t="str">
        <f t="shared" si="2"/>
        <v>NorwayFlood*Residential</v>
      </c>
      <c r="C167" t="s">
        <v>49</v>
      </c>
      <c r="D167" t="s">
        <v>106</v>
      </c>
      <c r="E167" t="s">
        <v>176</v>
      </c>
      <c r="F167" t="s">
        <v>132</v>
      </c>
      <c r="G167" t="s">
        <v>135</v>
      </c>
      <c r="H167" t="s">
        <v>122</v>
      </c>
      <c r="I167" t="s">
        <v>121</v>
      </c>
      <c r="J167" t="s">
        <v>128</v>
      </c>
      <c r="K167" t="s">
        <v>128</v>
      </c>
      <c r="L167" t="s">
        <v>124</v>
      </c>
      <c r="M167" t="s">
        <v>119</v>
      </c>
      <c r="N167" t="s">
        <v>126</v>
      </c>
      <c r="O167" t="s">
        <v>127</v>
      </c>
      <c r="P167" t="s">
        <v>126</v>
      </c>
      <c r="Q167">
        <f>ROUND(VLOOKUP(B167,'limit ded'!A$1:G$301,5,FALSE)*100,0)</f>
        <v>0</v>
      </c>
      <c r="R167">
        <f>ROUND(VLOOKUP(B167,'limit ded'!A$1:G$301,6,FALSE)*100,0)</f>
        <v>96</v>
      </c>
      <c r="S167">
        <f>ROUND(VLOOKUP(B167,'limit ded'!A$1:G$301,7,FALSE)*100,0)</f>
        <v>4</v>
      </c>
      <c r="T167" t="s">
        <v>300</v>
      </c>
    </row>
    <row r="168" spans="1:20" hidden="1" x14ac:dyDescent="0.25">
      <c r="A168">
        <v>2022</v>
      </c>
      <c r="B168" t="str">
        <f t="shared" si="2"/>
        <v>PolandFlood*Commercial</v>
      </c>
      <c r="C168" t="s">
        <v>51</v>
      </c>
      <c r="D168" t="s">
        <v>105</v>
      </c>
      <c r="E168" t="s">
        <v>176</v>
      </c>
      <c r="F168" t="s">
        <v>120</v>
      </c>
      <c r="G168" t="s">
        <v>121</v>
      </c>
      <c r="H168" t="s">
        <v>122</v>
      </c>
      <c r="I168" t="s">
        <v>121</v>
      </c>
      <c r="J168" t="s">
        <v>123</v>
      </c>
      <c r="K168" t="s">
        <v>123</v>
      </c>
      <c r="L168" t="s">
        <v>129</v>
      </c>
      <c r="M168" t="s">
        <v>131</v>
      </c>
      <c r="N168" t="s">
        <v>133</v>
      </c>
      <c r="O168" t="s">
        <v>134</v>
      </c>
      <c r="P168" t="s">
        <v>126</v>
      </c>
      <c r="Q168">
        <f>ROUND(VLOOKUP(B168,'limit ded'!A$1:G$301,5,FALSE)*100,0)</f>
        <v>0</v>
      </c>
      <c r="R168">
        <f>ROUND(VLOOKUP(B168,'limit ded'!A$1:G$301,6,FALSE)*100,0)</f>
        <v>93</v>
      </c>
      <c r="S168">
        <f>ROUND(VLOOKUP(B168,'limit ded'!A$1:G$301,7,FALSE)*100,0)</f>
        <v>7</v>
      </c>
      <c r="T168" t="s">
        <v>211</v>
      </c>
    </row>
    <row r="169" spans="1:20" hidden="1" x14ac:dyDescent="0.25">
      <c r="A169">
        <v>2022</v>
      </c>
      <c r="B169" t="str">
        <f t="shared" si="2"/>
        <v>PolandFlood*Residential</v>
      </c>
      <c r="C169" t="s">
        <v>51</v>
      </c>
      <c r="D169" t="s">
        <v>106</v>
      </c>
      <c r="E169" t="s">
        <v>176</v>
      </c>
      <c r="F169" t="s">
        <v>120</v>
      </c>
      <c r="G169" t="s">
        <v>121</v>
      </c>
      <c r="H169" t="s">
        <v>122</v>
      </c>
      <c r="I169" t="s">
        <v>121</v>
      </c>
      <c r="J169" t="s">
        <v>123</v>
      </c>
      <c r="K169" t="s">
        <v>123</v>
      </c>
      <c r="L169" t="s">
        <v>129</v>
      </c>
      <c r="M169" t="s">
        <v>131</v>
      </c>
      <c r="N169" t="s">
        <v>133</v>
      </c>
      <c r="O169" t="s">
        <v>134</v>
      </c>
      <c r="P169" t="s">
        <v>126</v>
      </c>
      <c r="Q169">
        <f>ROUND(VLOOKUP(B169,'limit ded'!A$1:G$301,5,FALSE)*100,0)</f>
        <v>0</v>
      </c>
      <c r="R169">
        <f>ROUND(VLOOKUP(B169,'limit ded'!A$1:G$301,6,FALSE)*100,0)</f>
        <v>99</v>
      </c>
      <c r="S169">
        <f>ROUND(VLOOKUP(B169,'limit ded'!A$1:G$301,7,FALSE)*100,0)</f>
        <v>1</v>
      </c>
      <c r="T169" t="s">
        <v>211</v>
      </c>
    </row>
    <row r="170" spans="1:20" hidden="1" x14ac:dyDescent="0.25">
      <c r="A170">
        <v>2022</v>
      </c>
      <c r="B170" t="str">
        <f t="shared" si="2"/>
        <v>PortugalFlood*Commercial</v>
      </c>
      <c r="C170" t="s">
        <v>53</v>
      </c>
      <c r="D170" t="s">
        <v>105</v>
      </c>
      <c r="E170" t="s">
        <v>176</v>
      </c>
      <c r="F170" t="s">
        <v>132</v>
      </c>
      <c r="G170" t="s">
        <v>121</v>
      </c>
      <c r="H170" t="s">
        <v>122</v>
      </c>
      <c r="I170" t="s">
        <v>121</v>
      </c>
      <c r="J170" t="s">
        <v>123</v>
      </c>
      <c r="K170" t="s">
        <v>123</v>
      </c>
      <c r="L170" t="s">
        <v>129</v>
      </c>
      <c r="M170" t="s">
        <v>119</v>
      </c>
      <c r="N170" t="s">
        <v>133</v>
      </c>
      <c r="O170" t="s">
        <v>131</v>
      </c>
      <c r="P170" t="s">
        <v>126</v>
      </c>
      <c r="Q170">
        <f>ROUND(VLOOKUP(B170,'limit ded'!A$1:G$301,5,FALSE)*100,0)</f>
        <v>6</v>
      </c>
      <c r="R170">
        <f>ROUND(VLOOKUP(B170,'limit ded'!A$1:G$301,6,FALSE)*100,0)</f>
        <v>85</v>
      </c>
      <c r="S170">
        <f>ROUND(VLOOKUP(B170,'limit ded'!A$1:G$301,7,FALSE)*100,0)</f>
        <v>9</v>
      </c>
      <c r="T170" t="s">
        <v>306</v>
      </c>
    </row>
    <row r="171" spans="1:20" hidden="1" x14ac:dyDescent="0.25">
      <c r="A171">
        <v>2022</v>
      </c>
      <c r="B171" t="str">
        <f t="shared" si="2"/>
        <v>PortugalFlood*Residential</v>
      </c>
      <c r="C171" t="s">
        <v>53</v>
      </c>
      <c r="D171" t="s">
        <v>106</v>
      </c>
      <c r="E171" t="s">
        <v>176</v>
      </c>
      <c r="F171" t="s">
        <v>132</v>
      </c>
      <c r="G171" t="s">
        <v>121</v>
      </c>
      <c r="H171" t="s">
        <v>122</v>
      </c>
      <c r="I171" t="s">
        <v>121</v>
      </c>
      <c r="J171" t="s">
        <v>123</v>
      </c>
      <c r="K171" t="s">
        <v>123</v>
      </c>
      <c r="L171" t="s">
        <v>129</v>
      </c>
      <c r="M171" t="s">
        <v>119</v>
      </c>
      <c r="N171" t="s">
        <v>133</v>
      </c>
      <c r="O171" t="s">
        <v>131</v>
      </c>
      <c r="P171" t="s">
        <v>126</v>
      </c>
      <c r="Q171">
        <f>ROUND(VLOOKUP(B171,'limit ded'!A$1:G$301,5,FALSE)*100,0)</f>
        <v>0</v>
      </c>
      <c r="R171">
        <f>ROUND(VLOOKUP(B171,'limit ded'!A$1:G$301,6,FALSE)*100,0)</f>
        <v>99</v>
      </c>
      <c r="S171">
        <f>ROUND(VLOOKUP(B171,'limit ded'!A$1:G$301,7,FALSE)*100,0)</f>
        <v>1</v>
      </c>
      <c r="T171" t="s">
        <v>144</v>
      </c>
    </row>
    <row r="172" spans="1:20" hidden="1" x14ac:dyDescent="0.25">
      <c r="A172">
        <v>2022</v>
      </c>
      <c r="B172" t="str">
        <f t="shared" si="2"/>
        <v>RomaniaFlood*Commercial</v>
      </c>
      <c r="C172" t="s">
        <v>55</v>
      </c>
      <c r="D172" t="s">
        <v>105</v>
      </c>
      <c r="E172" t="s">
        <v>176</v>
      </c>
      <c r="F172" t="s">
        <v>120</v>
      </c>
      <c r="G172" t="s">
        <v>121</v>
      </c>
      <c r="H172" t="s">
        <v>122</v>
      </c>
      <c r="I172" t="s">
        <v>121</v>
      </c>
      <c r="J172" t="s">
        <v>123</v>
      </c>
      <c r="K172" t="s">
        <v>123</v>
      </c>
      <c r="L172" t="s">
        <v>129</v>
      </c>
      <c r="M172" t="s">
        <v>134</v>
      </c>
      <c r="N172" t="s">
        <v>130</v>
      </c>
      <c r="O172" t="s">
        <v>198</v>
      </c>
      <c r="P172" t="s">
        <v>133</v>
      </c>
      <c r="Q172">
        <f>ROUND(VLOOKUP(B172,'limit ded'!A$1:G$301,5,FALSE)*100,0)</f>
        <v>1</v>
      </c>
      <c r="R172">
        <f>ROUND(VLOOKUP(B172,'limit ded'!A$1:G$301,6,FALSE)*100,0)</f>
        <v>79</v>
      </c>
      <c r="S172">
        <f>ROUND(VLOOKUP(B172,'limit ded'!A$1:G$301,7,FALSE)*100,0)</f>
        <v>20</v>
      </c>
      <c r="T172" t="s">
        <v>218</v>
      </c>
    </row>
    <row r="173" spans="1:20" hidden="1" x14ac:dyDescent="0.25">
      <c r="A173">
        <v>2022</v>
      </c>
      <c r="B173" t="str">
        <f t="shared" si="2"/>
        <v>RomaniaFlood*Residential</v>
      </c>
      <c r="C173" t="s">
        <v>55</v>
      </c>
      <c r="D173" t="s">
        <v>106</v>
      </c>
      <c r="E173" t="s">
        <v>176</v>
      </c>
      <c r="F173" t="s">
        <v>132</v>
      </c>
      <c r="G173" t="s">
        <v>135</v>
      </c>
      <c r="H173" t="s">
        <v>139</v>
      </c>
      <c r="I173" t="s">
        <v>135</v>
      </c>
      <c r="J173" t="s">
        <v>123</v>
      </c>
      <c r="K173" t="s">
        <v>123</v>
      </c>
      <c r="L173" t="s">
        <v>124</v>
      </c>
      <c r="M173" t="s">
        <v>131</v>
      </c>
      <c r="N173" t="s">
        <v>130</v>
      </c>
      <c r="O173" t="s">
        <v>198</v>
      </c>
      <c r="P173" t="s">
        <v>126</v>
      </c>
      <c r="Q173">
        <f>ROUND(VLOOKUP(B173,'limit ded'!A$1:G$301,5,FALSE)*100,0)</f>
        <v>2</v>
      </c>
      <c r="R173">
        <f>ROUND(VLOOKUP(B173,'limit ded'!A$1:G$301,6,FALSE)*100,0)</f>
        <v>87</v>
      </c>
      <c r="S173">
        <f>ROUND(VLOOKUP(B173,'limit ded'!A$1:G$301,7,FALSE)*100,0)</f>
        <v>12</v>
      </c>
      <c r="T173" t="s">
        <v>218</v>
      </c>
    </row>
    <row r="174" spans="1:20" hidden="1" x14ac:dyDescent="0.25">
      <c r="A174">
        <v>2022</v>
      </c>
      <c r="B174" t="str">
        <f t="shared" si="2"/>
        <v>SlovakiaFlood*Commercial</v>
      </c>
      <c r="C174" t="s">
        <v>57</v>
      </c>
      <c r="D174" t="s">
        <v>105</v>
      </c>
      <c r="E174" t="s">
        <v>176</v>
      </c>
      <c r="F174" t="s">
        <v>120</v>
      </c>
      <c r="G174" t="s">
        <v>121</v>
      </c>
      <c r="H174" t="s">
        <v>121</v>
      </c>
      <c r="I174" t="s">
        <v>121</v>
      </c>
      <c r="J174" t="s">
        <v>119</v>
      </c>
      <c r="K174" t="s">
        <v>119</v>
      </c>
      <c r="L174" t="s">
        <v>121</v>
      </c>
      <c r="M174" t="s">
        <v>134</v>
      </c>
      <c r="N174" t="s">
        <v>133</v>
      </c>
      <c r="O174" t="s">
        <v>131</v>
      </c>
      <c r="P174" t="s">
        <v>126</v>
      </c>
      <c r="Q174">
        <f>ROUND(VLOOKUP(B174,'limit ded'!A$1:G$301,5,FALSE)*100,0)</f>
        <v>0</v>
      </c>
      <c r="R174">
        <f>ROUND(VLOOKUP(B174,'limit ded'!A$1:G$301,6,FALSE)*100,0)</f>
        <v>42</v>
      </c>
      <c r="S174">
        <f>ROUND(VLOOKUP(B174,'limit ded'!A$1:G$301,7,FALSE)*100,0)</f>
        <v>58</v>
      </c>
      <c r="T174" t="s">
        <v>302</v>
      </c>
    </row>
    <row r="175" spans="1:20" hidden="1" x14ac:dyDescent="0.25">
      <c r="A175">
        <v>2022</v>
      </c>
      <c r="B175" t="str">
        <f t="shared" si="2"/>
        <v>SlovakiaFlood*Residential</v>
      </c>
      <c r="C175" t="s">
        <v>57</v>
      </c>
      <c r="D175" t="s">
        <v>106</v>
      </c>
      <c r="E175" t="s">
        <v>176</v>
      </c>
      <c r="F175" t="s">
        <v>120</v>
      </c>
      <c r="G175" t="s">
        <v>121</v>
      </c>
      <c r="H175" t="s">
        <v>121</v>
      </c>
      <c r="I175" t="s">
        <v>121</v>
      </c>
      <c r="J175" t="s">
        <v>119</v>
      </c>
      <c r="K175" t="s">
        <v>119</v>
      </c>
      <c r="L175" t="s">
        <v>121</v>
      </c>
      <c r="M175" t="s">
        <v>134</v>
      </c>
      <c r="N175" t="s">
        <v>133</v>
      </c>
      <c r="O175" t="s">
        <v>131</v>
      </c>
      <c r="P175" t="s">
        <v>133</v>
      </c>
      <c r="Q175">
        <f>ROUND(VLOOKUP(B175,'limit ded'!A$1:G$301,5,FALSE)*100,0)</f>
        <v>0</v>
      </c>
      <c r="R175">
        <f>ROUND(VLOOKUP(B175,'limit ded'!A$1:G$301,6,FALSE)*100,0)</f>
        <v>89</v>
      </c>
      <c r="S175">
        <f>ROUND(VLOOKUP(B175,'limit ded'!A$1:G$301,7,FALSE)*100,0)</f>
        <v>11</v>
      </c>
      <c r="T175" t="s">
        <v>302</v>
      </c>
    </row>
    <row r="176" spans="1:20" hidden="1" x14ac:dyDescent="0.25">
      <c r="A176">
        <v>2022</v>
      </c>
      <c r="B176" t="str">
        <f t="shared" si="2"/>
        <v>SloveniaFlood*Commercial</v>
      </c>
      <c r="C176" t="s">
        <v>59</v>
      </c>
      <c r="D176" t="s">
        <v>105</v>
      </c>
      <c r="E176" t="s">
        <v>176</v>
      </c>
      <c r="F176" t="s">
        <v>120</v>
      </c>
      <c r="G176" t="s">
        <v>121</v>
      </c>
      <c r="H176" t="s">
        <v>122</v>
      </c>
      <c r="I176" t="s">
        <v>121</v>
      </c>
      <c r="J176" t="s">
        <v>123</v>
      </c>
      <c r="K176" t="s">
        <v>123</v>
      </c>
      <c r="L176" t="s">
        <v>129</v>
      </c>
      <c r="M176" t="s">
        <v>125</v>
      </c>
      <c r="N176" t="s">
        <v>126</v>
      </c>
      <c r="O176" t="s">
        <v>134</v>
      </c>
      <c r="P176" t="s">
        <v>126</v>
      </c>
      <c r="Q176">
        <f>ROUND(VLOOKUP(B176,'limit ded'!A$1:G$301,5,FALSE)*100,0)</f>
        <v>0</v>
      </c>
      <c r="R176">
        <f>ROUND(VLOOKUP(B176,'limit ded'!A$1:G$301,6,FALSE)*100,0)</f>
        <v>47</v>
      </c>
      <c r="S176">
        <f>ROUND(VLOOKUP(B176,'limit ded'!A$1:G$301,7,FALSE)*100,0)</f>
        <v>53</v>
      </c>
      <c r="T176" t="s">
        <v>192</v>
      </c>
    </row>
    <row r="177" spans="1:20" hidden="1" x14ac:dyDescent="0.25">
      <c r="A177">
        <v>2022</v>
      </c>
      <c r="B177" t="str">
        <f t="shared" si="2"/>
        <v>SloveniaFlood*Residential</v>
      </c>
      <c r="C177" t="s">
        <v>59</v>
      </c>
      <c r="D177" t="s">
        <v>106</v>
      </c>
      <c r="E177" t="s">
        <v>176</v>
      </c>
      <c r="F177" t="s">
        <v>120</v>
      </c>
      <c r="G177" t="s">
        <v>121</v>
      </c>
      <c r="H177" t="s">
        <v>122</v>
      </c>
      <c r="I177" t="s">
        <v>121</v>
      </c>
      <c r="J177" t="s">
        <v>123</v>
      </c>
      <c r="K177" t="s">
        <v>123</v>
      </c>
      <c r="L177" t="s">
        <v>129</v>
      </c>
      <c r="M177" t="s">
        <v>125</v>
      </c>
      <c r="N177" t="s">
        <v>126</v>
      </c>
      <c r="O177" t="s">
        <v>134</v>
      </c>
      <c r="P177" t="s">
        <v>126</v>
      </c>
      <c r="Q177">
        <f>ROUND(VLOOKUP(B177,'limit ded'!A$1:G$301,5,FALSE)*100,0)</f>
        <v>0</v>
      </c>
      <c r="R177">
        <f>ROUND(VLOOKUP(B177,'limit ded'!A$1:G$301,6,FALSE)*100,0)</f>
        <v>53</v>
      </c>
      <c r="S177">
        <f>ROUND(VLOOKUP(B177,'limit ded'!A$1:G$301,7,FALSE)*100,0)</f>
        <v>47</v>
      </c>
      <c r="T177" t="s">
        <v>192</v>
      </c>
    </row>
    <row r="178" spans="1:20" hidden="1" x14ac:dyDescent="0.25">
      <c r="A178">
        <v>2022</v>
      </c>
      <c r="B178" t="str">
        <f t="shared" si="2"/>
        <v>SpainFlood*Commercial</v>
      </c>
      <c r="C178" t="s">
        <v>61</v>
      </c>
      <c r="D178" t="s">
        <v>105</v>
      </c>
      <c r="E178" t="s">
        <v>176</v>
      </c>
      <c r="F178" t="s">
        <v>132</v>
      </c>
      <c r="G178" t="s">
        <v>135</v>
      </c>
      <c r="H178" t="s">
        <v>122</v>
      </c>
      <c r="I178" t="s">
        <v>121</v>
      </c>
      <c r="J178" t="s">
        <v>123</v>
      </c>
      <c r="K178" t="s">
        <v>123</v>
      </c>
      <c r="L178" t="s">
        <v>129</v>
      </c>
      <c r="M178" t="s">
        <v>125</v>
      </c>
      <c r="N178" t="s">
        <v>126</v>
      </c>
      <c r="O178" t="s">
        <v>134</v>
      </c>
      <c r="P178" t="s">
        <v>126</v>
      </c>
      <c r="Q178">
        <f>ROUND(VLOOKUP(B178,'limit ded'!A$1:G$301,5,FALSE)*100,0)</f>
        <v>7</v>
      </c>
      <c r="R178">
        <f>ROUND(VLOOKUP(B178,'limit ded'!A$1:G$301,6,FALSE)*100,0)</f>
        <v>81</v>
      </c>
      <c r="S178">
        <f>ROUND(VLOOKUP(B178,'limit ded'!A$1:G$301,7,FALSE)*100,0)</f>
        <v>12</v>
      </c>
      <c r="T178" t="s">
        <v>216</v>
      </c>
    </row>
    <row r="179" spans="1:20" hidden="1" x14ac:dyDescent="0.25">
      <c r="A179">
        <v>2022</v>
      </c>
      <c r="B179" t="str">
        <f t="shared" si="2"/>
        <v>SpainFlood*Residential</v>
      </c>
      <c r="C179" t="s">
        <v>61</v>
      </c>
      <c r="D179" t="s">
        <v>106</v>
      </c>
      <c r="E179" t="s">
        <v>176</v>
      </c>
      <c r="F179" t="s">
        <v>132</v>
      </c>
      <c r="G179" t="s">
        <v>135</v>
      </c>
      <c r="H179" t="s">
        <v>122</v>
      </c>
      <c r="I179" t="s">
        <v>121</v>
      </c>
      <c r="J179" t="s">
        <v>136</v>
      </c>
      <c r="K179" t="s">
        <v>123</v>
      </c>
      <c r="L179" t="s">
        <v>129</v>
      </c>
      <c r="M179" t="s">
        <v>125</v>
      </c>
      <c r="N179" t="s">
        <v>126</v>
      </c>
      <c r="O179" t="s">
        <v>134</v>
      </c>
      <c r="P179" t="s">
        <v>126</v>
      </c>
      <c r="Q179">
        <f>ROUND(VLOOKUP(B179,'limit ded'!A$1:G$301,5,FALSE)*100,0)</f>
        <v>0</v>
      </c>
      <c r="R179">
        <f>ROUND(VLOOKUP(B179,'limit ded'!A$1:G$301,6,FALSE)*100,0)</f>
        <v>100</v>
      </c>
      <c r="S179">
        <f>ROUND(VLOOKUP(B179,'limit ded'!A$1:G$301,7,FALSE)*100,0)</f>
        <v>0</v>
      </c>
      <c r="T179" t="s">
        <v>216</v>
      </c>
    </row>
    <row r="180" spans="1:20" hidden="1" x14ac:dyDescent="0.25">
      <c r="A180">
        <v>2022</v>
      </c>
      <c r="B180" t="str">
        <f t="shared" si="2"/>
        <v>SwedenFlood*Commercial</v>
      </c>
      <c r="C180" t="s">
        <v>63</v>
      </c>
      <c r="D180" t="s">
        <v>105</v>
      </c>
      <c r="E180" t="s">
        <v>176</v>
      </c>
      <c r="F180" t="s">
        <v>120</v>
      </c>
      <c r="G180" t="s">
        <v>121</v>
      </c>
      <c r="H180" t="s">
        <v>122</v>
      </c>
      <c r="I180" t="s">
        <v>121</v>
      </c>
      <c r="J180" t="s">
        <v>123</v>
      </c>
      <c r="K180" t="s">
        <v>123</v>
      </c>
      <c r="L180" t="s">
        <v>121</v>
      </c>
      <c r="M180" t="s">
        <v>125</v>
      </c>
      <c r="N180" t="s">
        <v>126</v>
      </c>
      <c r="O180" t="s">
        <v>134</v>
      </c>
      <c r="P180" t="s">
        <v>126</v>
      </c>
      <c r="Q180">
        <f>ROUND(VLOOKUP(B180,'limit ded'!A$1:G$301,5,FALSE)*100,0)</f>
        <v>6</v>
      </c>
      <c r="R180">
        <f>ROUND(VLOOKUP(B180,'limit ded'!A$1:G$301,6,FALSE)*100,0)</f>
        <v>58</v>
      </c>
      <c r="S180">
        <f>ROUND(VLOOKUP(B180,'limit ded'!A$1:G$301,7,FALSE)*100,0)</f>
        <v>36</v>
      </c>
      <c r="T180" t="s">
        <v>195</v>
      </c>
    </row>
    <row r="181" spans="1:20" hidden="1" x14ac:dyDescent="0.25">
      <c r="A181">
        <v>2022</v>
      </c>
      <c r="B181" t="str">
        <f t="shared" si="2"/>
        <v>SwedenFlood*Residential</v>
      </c>
      <c r="C181" t="s">
        <v>63</v>
      </c>
      <c r="D181" t="s">
        <v>106</v>
      </c>
      <c r="E181" t="s">
        <v>176</v>
      </c>
      <c r="F181" t="s">
        <v>120</v>
      </c>
      <c r="G181" t="s">
        <v>50</v>
      </c>
      <c r="H181" t="s">
        <v>122</v>
      </c>
      <c r="I181" t="s">
        <v>121</v>
      </c>
      <c r="J181" t="s">
        <v>123</v>
      </c>
      <c r="K181" t="s">
        <v>123</v>
      </c>
      <c r="L181" t="s">
        <v>121</v>
      </c>
      <c r="M181" t="s">
        <v>125</v>
      </c>
      <c r="N181" t="s">
        <v>126</v>
      </c>
      <c r="O181" t="s">
        <v>134</v>
      </c>
      <c r="P181" t="s">
        <v>126</v>
      </c>
      <c r="Q181">
        <f>ROUND(VLOOKUP(B181,'limit ded'!A$1:G$301,5,FALSE)*100,0)</f>
        <v>0</v>
      </c>
      <c r="R181">
        <f>ROUND(VLOOKUP(B181,'limit ded'!A$1:G$301,6,FALSE)*100,0)</f>
        <v>100</v>
      </c>
      <c r="S181">
        <f>ROUND(VLOOKUP(B181,'limit ded'!A$1:G$301,7,FALSE)*100,0)</f>
        <v>0</v>
      </c>
      <c r="T181" t="s">
        <v>196</v>
      </c>
    </row>
    <row r="182" spans="1:20" hidden="1" x14ac:dyDescent="0.25">
      <c r="A182">
        <v>2022</v>
      </c>
      <c r="B182" t="str">
        <f t="shared" si="2"/>
        <v>AustriaWildfireCommercial</v>
      </c>
      <c r="C182" t="s">
        <v>4</v>
      </c>
      <c r="D182" t="s">
        <v>105</v>
      </c>
      <c r="E182" t="s">
        <v>66</v>
      </c>
      <c r="F182" t="s">
        <v>120</v>
      </c>
      <c r="G182" t="s">
        <v>121</v>
      </c>
      <c r="H182" t="s">
        <v>121</v>
      </c>
      <c r="I182" t="s">
        <v>121</v>
      </c>
      <c r="J182" t="s">
        <v>123</v>
      </c>
      <c r="K182" t="s">
        <v>123</v>
      </c>
      <c r="L182" t="s">
        <v>124</v>
      </c>
      <c r="M182" t="s">
        <v>119</v>
      </c>
      <c r="N182" t="s">
        <v>119</v>
      </c>
      <c r="O182" t="s">
        <v>198</v>
      </c>
      <c r="P182" t="s">
        <v>119</v>
      </c>
      <c r="Q182">
        <f>ROUND(VLOOKUP(B182,'limit ded'!A$1:G$301,5,FALSE)*100,0)</f>
        <v>5</v>
      </c>
      <c r="R182">
        <f>ROUND(VLOOKUP(B182,'limit ded'!A$1:G$301,6,FALSE)*100,0)</f>
        <v>88</v>
      </c>
      <c r="S182">
        <f>ROUND(VLOOKUP(B182,'limit ded'!A$1:G$301,7,FALSE)*100,0)</f>
        <v>7</v>
      </c>
      <c r="T182" t="s">
        <v>144</v>
      </c>
    </row>
    <row r="183" spans="1:20" hidden="1" x14ac:dyDescent="0.25">
      <c r="A183">
        <v>2022</v>
      </c>
      <c r="B183" t="str">
        <f t="shared" si="2"/>
        <v>AustriaWildfireResidential</v>
      </c>
      <c r="C183" t="s">
        <v>4</v>
      </c>
      <c r="D183" t="s">
        <v>106</v>
      </c>
      <c r="E183" t="s">
        <v>66</v>
      </c>
      <c r="F183" t="s">
        <v>120</v>
      </c>
      <c r="G183" t="s">
        <v>121</v>
      </c>
      <c r="H183" t="s">
        <v>121</v>
      </c>
      <c r="I183" t="s">
        <v>121</v>
      </c>
      <c r="J183" t="s">
        <v>123</v>
      </c>
      <c r="K183" t="s">
        <v>123</v>
      </c>
      <c r="L183" t="s">
        <v>124</v>
      </c>
      <c r="M183" t="s">
        <v>119</v>
      </c>
      <c r="N183" t="s">
        <v>119</v>
      </c>
      <c r="O183" t="s">
        <v>198</v>
      </c>
      <c r="P183" t="s">
        <v>119</v>
      </c>
      <c r="Q183">
        <f>ROUND(VLOOKUP(B183,'limit ded'!A$1:G$301,5,FALSE)*100,0)</f>
        <v>0</v>
      </c>
      <c r="R183">
        <f>ROUND(VLOOKUP(B183,'limit ded'!A$1:G$301,6,FALSE)*100,0)</f>
        <v>100</v>
      </c>
      <c r="S183">
        <f>ROUND(VLOOKUP(B183,'limit ded'!A$1:G$301,7,FALSE)*100,0)</f>
        <v>0</v>
      </c>
      <c r="T183" t="s">
        <v>144</v>
      </c>
    </row>
    <row r="184" spans="1:20" hidden="1" x14ac:dyDescent="0.25">
      <c r="A184">
        <v>2022</v>
      </c>
      <c r="B184" t="str">
        <f t="shared" si="2"/>
        <v>BelgiumWildfireCommercial</v>
      </c>
      <c r="C184" t="s">
        <v>7</v>
      </c>
      <c r="D184" t="s">
        <v>105</v>
      </c>
      <c r="E184" t="s">
        <v>66</v>
      </c>
      <c r="F184" t="s">
        <v>120</v>
      </c>
      <c r="G184" t="s">
        <v>121</v>
      </c>
      <c r="H184" t="s">
        <v>122</v>
      </c>
      <c r="I184" t="s">
        <v>121</v>
      </c>
      <c r="J184" t="s">
        <v>123</v>
      </c>
      <c r="K184" t="s">
        <v>123</v>
      </c>
      <c r="L184" t="s">
        <v>124</v>
      </c>
      <c r="M184" t="s">
        <v>125</v>
      </c>
      <c r="N184" t="s">
        <v>126</v>
      </c>
      <c r="O184" t="s">
        <v>127</v>
      </c>
      <c r="P184" t="s">
        <v>126</v>
      </c>
      <c r="Q184">
        <f>ROUND(VLOOKUP(B184,'limit ded'!A$1:G$301,5,FALSE)*100,0)</f>
        <v>1</v>
      </c>
      <c r="R184">
        <f>ROUND(VLOOKUP(B184,'limit ded'!A$1:G$301,6,FALSE)*100,0)</f>
        <v>99</v>
      </c>
      <c r="S184">
        <f>ROUND(VLOOKUP(B184,'limit ded'!A$1:G$301,7,FALSE)*100,0)</f>
        <v>0</v>
      </c>
      <c r="T184" t="s">
        <v>228</v>
      </c>
    </row>
    <row r="185" spans="1:20" hidden="1" x14ac:dyDescent="0.25">
      <c r="A185">
        <v>2022</v>
      </c>
      <c r="B185" t="str">
        <f t="shared" si="2"/>
        <v>BelgiumWildfireResidential</v>
      </c>
      <c r="C185" t="s">
        <v>7</v>
      </c>
      <c r="D185" t="s">
        <v>106</v>
      </c>
      <c r="E185" t="s">
        <v>66</v>
      </c>
      <c r="F185" t="s">
        <v>120</v>
      </c>
      <c r="G185" t="s">
        <v>121</v>
      </c>
      <c r="H185" t="s">
        <v>122</v>
      </c>
      <c r="I185" t="s">
        <v>121</v>
      </c>
      <c r="J185" t="s">
        <v>128</v>
      </c>
      <c r="K185" t="s">
        <v>128</v>
      </c>
      <c r="L185" t="s">
        <v>124</v>
      </c>
      <c r="M185" t="s">
        <v>125</v>
      </c>
      <c r="N185" t="s">
        <v>126</v>
      </c>
      <c r="O185" t="s">
        <v>127</v>
      </c>
      <c r="P185" t="s">
        <v>126</v>
      </c>
      <c r="Q185">
        <f>ROUND(VLOOKUP(B185,'limit ded'!A$1:G$301,5,FALSE)*100,0)</f>
        <v>0</v>
      </c>
      <c r="R185">
        <f>ROUND(VLOOKUP(B185,'limit ded'!A$1:G$301,6,FALSE)*100,0)</f>
        <v>100</v>
      </c>
      <c r="S185">
        <f>ROUND(VLOOKUP(B185,'limit ded'!A$1:G$301,7,FALSE)*100,0)</f>
        <v>0</v>
      </c>
      <c r="T185" t="s">
        <v>228</v>
      </c>
    </row>
    <row r="186" spans="1:20" hidden="1" x14ac:dyDescent="0.25">
      <c r="A186">
        <v>2022</v>
      </c>
      <c r="B186" t="str">
        <f t="shared" si="2"/>
        <v>BulgariaWildfireCommercial</v>
      </c>
      <c r="C186" t="s">
        <v>9</v>
      </c>
      <c r="D186" t="s">
        <v>105</v>
      </c>
      <c r="E186" t="s">
        <v>66</v>
      </c>
      <c r="F186" t="s">
        <v>119</v>
      </c>
      <c r="G186" t="s">
        <v>119</v>
      </c>
      <c r="H186" t="s">
        <v>119</v>
      </c>
      <c r="I186" t="s">
        <v>119</v>
      </c>
      <c r="J186" t="s">
        <v>119</v>
      </c>
      <c r="K186" t="s">
        <v>119</v>
      </c>
      <c r="L186" t="s">
        <v>119</v>
      </c>
      <c r="M186" t="s">
        <v>119</v>
      </c>
      <c r="N186" t="s">
        <v>119</v>
      </c>
      <c r="O186" t="s">
        <v>198</v>
      </c>
      <c r="P186" t="s">
        <v>119</v>
      </c>
      <c r="Q186">
        <f>ROUND(VLOOKUP(B186,'limit ded'!A$1:G$301,5,FALSE)*100,0)</f>
        <v>1</v>
      </c>
      <c r="R186">
        <f>ROUND(VLOOKUP(B186,'limit ded'!A$1:G$301,6,FALSE)*100,0)</f>
        <v>97</v>
      </c>
      <c r="S186">
        <f>ROUND(VLOOKUP(B186,'limit ded'!A$1:G$301,7,FALSE)*100,0)</f>
        <v>2</v>
      </c>
      <c r="T186" t="s">
        <v>285</v>
      </c>
    </row>
    <row r="187" spans="1:20" hidden="1" x14ac:dyDescent="0.25">
      <c r="A187">
        <v>2022</v>
      </c>
      <c r="B187" t="str">
        <f t="shared" si="2"/>
        <v>BulgariaWildfireResidential</v>
      </c>
      <c r="C187" t="s">
        <v>9</v>
      </c>
      <c r="D187" t="s">
        <v>106</v>
      </c>
      <c r="E187" t="s">
        <v>66</v>
      </c>
      <c r="F187" t="s">
        <v>119</v>
      </c>
      <c r="G187" t="s">
        <v>119</v>
      </c>
      <c r="H187" t="s">
        <v>119</v>
      </c>
      <c r="I187" t="s">
        <v>119</v>
      </c>
      <c r="J187" t="s">
        <v>119</v>
      </c>
      <c r="K187" t="s">
        <v>119</v>
      </c>
      <c r="L187" t="s">
        <v>119</v>
      </c>
      <c r="M187" t="s">
        <v>119</v>
      </c>
      <c r="N187" t="s">
        <v>119</v>
      </c>
      <c r="O187" t="s">
        <v>198</v>
      </c>
      <c r="P187" t="s">
        <v>119</v>
      </c>
      <c r="Q187">
        <f>ROUND(VLOOKUP(B187,'limit ded'!A$1:G$301,5,FALSE)*100,0)</f>
        <v>2</v>
      </c>
      <c r="R187">
        <f>ROUND(VLOOKUP(B187,'limit ded'!A$1:G$301,6,FALSE)*100,0)</f>
        <v>98</v>
      </c>
      <c r="S187">
        <f>ROUND(VLOOKUP(B187,'limit ded'!A$1:G$301,7,FALSE)*100,0)</f>
        <v>0</v>
      </c>
      <c r="T187" t="s">
        <v>285</v>
      </c>
    </row>
    <row r="188" spans="1:20" hidden="1" x14ac:dyDescent="0.25">
      <c r="A188">
        <v>2022</v>
      </c>
      <c r="B188" t="str">
        <f t="shared" si="2"/>
        <v>CroatiaWildfireCommercial</v>
      </c>
      <c r="C188" t="s">
        <v>11</v>
      </c>
      <c r="D188" t="s">
        <v>105</v>
      </c>
      <c r="E188" t="s">
        <v>66</v>
      </c>
      <c r="F188" t="s">
        <v>132</v>
      </c>
      <c r="G188" t="s">
        <v>121</v>
      </c>
      <c r="H188" t="s">
        <v>122</v>
      </c>
      <c r="I188" t="s">
        <v>121</v>
      </c>
      <c r="J188" t="s">
        <v>123</v>
      </c>
      <c r="K188" t="s">
        <v>123</v>
      </c>
      <c r="L188" t="s">
        <v>129</v>
      </c>
      <c r="M188" t="s">
        <v>125</v>
      </c>
      <c r="N188" t="s">
        <v>130</v>
      </c>
      <c r="O188" t="s">
        <v>198</v>
      </c>
      <c r="P188" t="s">
        <v>126</v>
      </c>
      <c r="Q188">
        <f>ROUND(VLOOKUP(B188,'limit ded'!A$1:G$301,5,FALSE)*100,0)</f>
        <v>25</v>
      </c>
      <c r="R188">
        <f>ROUND(VLOOKUP(B188,'limit ded'!A$1:G$301,6,FALSE)*100,0)</f>
        <v>69</v>
      </c>
      <c r="S188">
        <f>ROUND(VLOOKUP(B188,'limit ded'!A$1:G$301,7,FALSE)*100,0)</f>
        <v>6</v>
      </c>
      <c r="T188" t="s">
        <v>286</v>
      </c>
    </row>
    <row r="189" spans="1:20" hidden="1" x14ac:dyDescent="0.25">
      <c r="A189">
        <v>2022</v>
      </c>
      <c r="B189" t="str">
        <f t="shared" si="2"/>
        <v>CroatiaWildfireResidential</v>
      </c>
      <c r="C189" t="s">
        <v>11</v>
      </c>
      <c r="D189" t="s">
        <v>106</v>
      </c>
      <c r="E189" t="s">
        <v>66</v>
      </c>
      <c r="F189" t="s">
        <v>132</v>
      </c>
      <c r="G189" t="s">
        <v>121</v>
      </c>
      <c r="H189" t="s">
        <v>122</v>
      </c>
      <c r="I189" t="s">
        <v>121</v>
      </c>
      <c r="J189" t="s">
        <v>123</v>
      </c>
      <c r="K189" t="s">
        <v>123</v>
      </c>
      <c r="L189" t="s">
        <v>129</v>
      </c>
      <c r="M189" t="s">
        <v>125</v>
      </c>
      <c r="N189" t="s">
        <v>130</v>
      </c>
      <c r="O189" t="s">
        <v>198</v>
      </c>
      <c r="P189" t="s">
        <v>126</v>
      </c>
      <c r="Q189">
        <f>ROUND(VLOOKUP(B189,'limit ded'!A$1:G$301,5,FALSE)*100,0)</f>
        <v>0</v>
      </c>
      <c r="R189">
        <f>ROUND(VLOOKUP(B189,'limit ded'!A$1:G$301,6,FALSE)*100,0)</f>
        <v>100</v>
      </c>
      <c r="S189">
        <f>ROUND(VLOOKUP(B189,'limit ded'!A$1:G$301,7,FALSE)*100,0)</f>
        <v>0</v>
      </c>
      <c r="T189" t="s">
        <v>286</v>
      </c>
    </row>
    <row r="190" spans="1:20" hidden="1" x14ac:dyDescent="0.25">
      <c r="A190">
        <v>2022</v>
      </c>
      <c r="B190" t="str">
        <f t="shared" si="2"/>
        <v>CyprusWildfireCommercial</v>
      </c>
      <c r="C190" t="s">
        <v>13</v>
      </c>
      <c r="D190" t="s">
        <v>105</v>
      </c>
      <c r="E190" t="s">
        <v>66</v>
      </c>
      <c r="F190" t="s">
        <v>132</v>
      </c>
      <c r="G190" t="s">
        <v>121</v>
      </c>
      <c r="H190" t="s">
        <v>122</v>
      </c>
      <c r="I190" t="s">
        <v>121</v>
      </c>
      <c r="J190" t="s">
        <v>119</v>
      </c>
      <c r="K190" t="s">
        <v>119</v>
      </c>
      <c r="L190" t="s">
        <v>129</v>
      </c>
      <c r="M190" t="s">
        <v>119</v>
      </c>
      <c r="N190" t="s">
        <v>133</v>
      </c>
      <c r="O190" t="s">
        <v>131</v>
      </c>
      <c r="P190" t="s">
        <v>126</v>
      </c>
      <c r="Q190">
        <f>ROUND(VLOOKUP(B190,'limit ded'!A$1:G$301,5,FALSE)*100,0)</f>
        <v>3</v>
      </c>
      <c r="R190">
        <f>ROUND(VLOOKUP(B190,'limit ded'!A$1:G$301,6,FALSE)*100,0)</f>
        <v>89</v>
      </c>
      <c r="S190">
        <f>ROUND(VLOOKUP(B190,'limit ded'!A$1:G$301,7,FALSE)*100,0)</f>
        <v>9</v>
      </c>
      <c r="T190" t="s">
        <v>287</v>
      </c>
    </row>
    <row r="191" spans="1:20" hidden="1" x14ac:dyDescent="0.25">
      <c r="A191">
        <v>2022</v>
      </c>
      <c r="B191" t="str">
        <f t="shared" si="2"/>
        <v>CyprusWildfireResidential</v>
      </c>
      <c r="C191" t="s">
        <v>13</v>
      </c>
      <c r="D191" t="s">
        <v>106</v>
      </c>
      <c r="E191" t="s">
        <v>66</v>
      </c>
      <c r="F191" t="s">
        <v>132</v>
      </c>
      <c r="G191" t="s">
        <v>121</v>
      </c>
      <c r="H191" t="s">
        <v>122</v>
      </c>
      <c r="I191" t="s">
        <v>121</v>
      </c>
      <c r="J191" t="s">
        <v>119</v>
      </c>
      <c r="K191" t="s">
        <v>119</v>
      </c>
      <c r="L191" t="s">
        <v>129</v>
      </c>
      <c r="M191" t="s">
        <v>119</v>
      </c>
      <c r="N191" t="s">
        <v>133</v>
      </c>
      <c r="O191" t="s">
        <v>131</v>
      </c>
      <c r="P191" t="s">
        <v>126</v>
      </c>
      <c r="Q191">
        <f>ROUND(VLOOKUP(B191,'limit ded'!A$1:G$301,5,FALSE)*100,0)</f>
        <v>0</v>
      </c>
      <c r="R191">
        <f>ROUND(VLOOKUP(B191,'limit ded'!A$1:G$301,6,FALSE)*100,0)</f>
        <v>100</v>
      </c>
      <c r="S191">
        <f>ROUND(VLOOKUP(B191,'limit ded'!A$1:G$301,7,FALSE)*100,0)</f>
        <v>0</v>
      </c>
      <c r="T191" t="s">
        <v>287</v>
      </c>
    </row>
    <row r="192" spans="1:20" hidden="1" x14ac:dyDescent="0.25">
      <c r="A192">
        <v>2022</v>
      </c>
      <c r="B192" t="str">
        <f t="shared" si="2"/>
        <v>Czech RepublicWildfireCommercial</v>
      </c>
      <c r="C192" t="s">
        <v>15</v>
      </c>
      <c r="D192" t="s">
        <v>105</v>
      </c>
      <c r="E192" t="s">
        <v>66</v>
      </c>
      <c r="F192" t="s">
        <v>132</v>
      </c>
      <c r="G192" t="s">
        <v>121</v>
      </c>
      <c r="H192" t="s">
        <v>122</v>
      </c>
      <c r="I192" t="s">
        <v>121</v>
      </c>
      <c r="J192" t="s">
        <v>123</v>
      </c>
      <c r="K192" t="s">
        <v>123</v>
      </c>
      <c r="L192" t="s">
        <v>129</v>
      </c>
      <c r="M192" t="s">
        <v>119</v>
      </c>
      <c r="N192" t="s">
        <v>119</v>
      </c>
      <c r="O192" t="s">
        <v>198</v>
      </c>
      <c r="P192" t="s">
        <v>126</v>
      </c>
      <c r="Q192">
        <f>ROUND(VLOOKUP(B192,'limit ded'!A$1:G$301,5,FALSE)*100,0)</f>
        <v>5</v>
      </c>
      <c r="R192">
        <f>ROUND(VLOOKUP(B192,'limit ded'!A$1:G$301,6,FALSE)*100,0)</f>
        <v>68</v>
      </c>
      <c r="S192">
        <f>ROUND(VLOOKUP(B192,'limit ded'!A$1:G$301,7,FALSE)*100,0)</f>
        <v>27</v>
      </c>
      <c r="T192" t="s">
        <v>144</v>
      </c>
    </row>
    <row r="193" spans="1:20" hidden="1" x14ac:dyDescent="0.25">
      <c r="A193">
        <v>2022</v>
      </c>
      <c r="B193" t="str">
        <f t="shared" si="2"/>
        <v>Czech RepublicWildfireResidential</v>
      </c>
      <c r="C193" t="s">
        <v>15</v>
      </c>
      <c r="D193" t="s">
        <v>106</v>
      </c>
      <c r="E193" t="s">
        <v>66</v>
      </c>
      <c r="F193" t="s">
        <v>132</v>
      </c>
      <c r="G193" t="s">
        <v>121</v>
      </c>
      <c r="H193" t="s">
        <v>122</v>
      </c>
      <c r="I193" t="s">
        <v>121</v>
      </c>
      <c r="J193" t="s">
        <v>123</v>
      </c>
      <c r="K193" t="s">
        <v>123</v>
      </c>
      <c r="L193" t="s">
        <v>129</v>
      </c>
      <c r="M193" t="s">
        <v>119</v>
      </c>
      <c r="N193" t="s">
        <v>119</v>
      </c>
      <c r="O193" t="s">
        <v>198</v>
      </c>
      <c r="P193" t="s">
        <v>126</v>
      </c>
      <c r="Q193">
        <f>ROUND(VLOOKUP(B193,'limit ded'!A$1:G$301,5,FALSE)*100,0)</f>
        <v>0</v>
      </c>
      <c r="R193">
        <f>ROUND(VLOOKUP(B193,'limit ded'!A$1:G$301,6,FALSE)*100,0)</f>
        <v>100</v>
      </c>
      <c r="S193">
        <f>ROUND(VLOOKUP(B193,'limit ded'!A$1:G$301,7,FALSE)*100,0)</f>
        <v>0</v>
      </c>
      <c r="T193" t="s">
        <v>144</v>
      </c>
    </row>
    <row r="194" spans="1:20" hidden="1" x14ac:dyDescent="0.25">
      <c r="A194">
        <v>2022</v>
      </c>
      <c r="B194" t="str">
        <f t="shared" si="2"/>
        <v>DenmarkWildfireCommercial</v>
      </c>
      <c r="C194" t="s">
        <v>17</v>
      </c>
      <c r="D194" t="s">
        <v>105</v>
      </c>
      <c r="E194" t="s">
        <v>66</v>
      </c>
      <c r="F194" t="s">
        <v>120</v>
      </c>
      <c r="G194" t="s">
        <v>121</v>
      </c>
      <c r="H194" t="s">
        <v>122</v>
      </c>
      <c r="I194" t="s">
        <v>121</v>
      </c>
      <c r="J194" t="s">
        <v>128</v>
      </c>
      <c r="K194" t="s">
        <v>123</v>
      </c>
      <c r="L194" t="s">
        <v>121</v>
      </c>
      <c r="M194" t="s">
        <v>125</v>
      </c>
      <c r="N194" t="s">
        <v>119</v>
      </c>
      <c r="O194" t="s">
        <v>127</v>
      </c>
      <c r="P194" t="s">
        <v>126</v>
      </c>
      <c r="Q194">
        <f>ROUND(VLOOKUP(B194,'limit ded'!A$1:G$301,5,FALSE)*100,0)</f>
        <v>3</v>
      </c>
      <c r="R194">
        <f>ROUND(VLOOKUP(B194,'limit ded'!A$1:G$301,6,FALSE)*100,0)</f>
        <v>87</v>
      </c>
      <c r="S194">
        <f>ROUND(VLOOKUP(B194,'limit ded'!A$1:G$301,7,FALSE)*100,0)</f>
        <v>11</v>
      </c>
      <c r="T194" t="s">
        <v>145</v>
      </c>
    </row>
    <row r="195" spans="1:20" hidden="1" x14ac:dyDescent="0.25">
      <c r="A195">
        <v>2022</v>
      </c>
      <c r="B195" t="str">
        <f t="shared" ref="B195:B258" si="3">CONCATENATE(C195,E195,D195)</f>
        <v>DenmarkWildfireResidential</v>
      </c>
      <c r="C195" t="s">
        <v>17</v>
      </c>
      <c r="D195" t="s">
        <v>106</v>
      </c>
      <c r="E195" t="s">
        <v>66</v>
      </c>
      <c r="F195" t="s">
        <v>120</v>
      </c>
      <c r="G195" t="s">
        <v>121</v>
      </c>
      <c r="H195" t="s">
        <v>122</v>
      </c>
      <c r="I195" t="s">
        <v>121</v>
      </c>
      <c r="J195" t="s">
        <v>128</v>
      </c>
      <c r="K195" t="s">
        <v>123</v>
      </c>
      <c r="L195" t="s">
        <v>121</v>
      </c>
      <c r="M195" t="s">
        <v>125</v>
      </c>
      <c r="N195" t="s">
        <v>119</v>
      </c>
      <c r="O195" t="s">
        <v>127</v>
      </c>
      <c r="P195" t="s">
        <v>126</v>
      </c>
      <c r="Q195">
        <f>ROUND(VLOOKUP(B195,'limit ded'!A$1:G$301,5,FALSE)*100,0)</f>
        <v>0</v>
      </c>
      <c r="R195">
        <f>ROUND(VLOOKUP(B195,'limit ded'!A$1:G$301,6,FALSE)*100,0)</f>
        <v>100</v>
      </c>
      <c r="S195">
        <f>ROUND(VLOOKUP(B195,'limit ded'!A$1:G$301,7,FALSE)*100,0)</f>
        <v>0</v>
      </c>
      <c r="T195" t="s">
        <v>145</v>
      </c>
    </row>
    <row r="196" spans="1:20" hidden="1" x14ac:dyDescent="0.25">
      <c r="A196">
        <v>2022</v>
      </c>
      <c r="B196" t="str">
        <f t="shared" si="3"/>
        <v>EstoniaWildfireCommercial</v>
      </c>
      <c r="C196" t="s">
        <v>19</v>
      </c>
      <c r="D196" t="s">
        <v>105</v>
      </c>
      <c r="E196" t="s">
        <v>66</v>
      </c>
      <c r="F196" t="s">
        <v>120</v>
      </c>
      <c r="G196" t="s">
        <v>121</v>
      </c>
      <c r="H196" t="s">
        <v>121</v>
      </c>
      <c r="I196" t="s">
        <v>121</v>
      </c>
      <c r="J196" t="s">
        <v>123</v>
      </c>
      <c r="K196" t="s">
        <v>123</v>
      </c>
      <c r="L196" t="s">
        <v>121</v>
      </c>
      <c r="M196" t="s">
        <v>198</v>
      </c>
      <c r="N196" t="s">
        <v>130</v>
      </c>
      <c r="O196" t="s">
        <v>131</v>
      </c>
      <c r="P196" t="s">
        <v>133</v>
      </c>
      <c r="Q196">
        <f>ROUND(VLOOKUP(B196,'limit ded'!A$1:G$301,5,FALSE)*100,0)</f>
        <v>0</v>
      </c>
      <c r="R196">
        <f>ROUND(VLOOKUP(B196,'limit ded'!A$1:G$301,6,FALSE)*100,0)</f>
        <v>0</v>
      </c>
      <c r="S196">
        <f>ROUND(VLOOKUP(B196,'limit ded'!A$1:G$301,7,FALSE)*100,0)</f>
        <v>0</v>
      </c>
      <c r="T196" t="s">
        <v>138</v>
      </c>
    </row>
    <row r="197" spans="1:20" hidden="1" x14ac:dyDescent="0.25">
      <c r="A197">
        <v>2022</v>
      </c>
      <c r="B197" t="str">
        <f t="shared" si="3"/>
        <v>EstoniaWildfireResidential</v>
      </c>
      <c r="C197" t="s">
        <v>19</v>
      </c>
      <c r="D197" t="s">
        <v>106</v>
      </c>
      <c r="E197" t="s">
        <v>66</v>
      </c>
      <c r="F197" t="s">
        <v>120</v>
      </c>
      <c r="G197" t="s">
        <v>121</v>
      </c>
      <c r="H197" t="s">
        <v>121</v>
      </c>
      <c r="I197" t="s">
        <v>121</v>
      </c>
      <c r="J197" t="s">
        <v>123</v>
      </c>
      <c r="K197" t="s">
        <v>123</v>
      </c>
      <c r="L197" t="s">
        <v>121</v>
      </c>
      <c r="M197" t="s">
        <v>198</v>
      </c>
      <c r="N197" t="s">
        <v>130</v>
      </c>
      <c r="O197" t="s">
        <v>131</v>
      </c>
      <c r="P197" t="s">
        <v>133</v>
      </c>
      <c r="Q197">
        <f>ROUND(VLOOKUP(B197,'limit ded'!A$1:G$301,5,FALSE)*100,0)</f>
        <v>0</v>
      </c>
      <c r="R197">
        <f>ROUND(VLOOKUP(B197,'limit ded'!A$1:G$301,6,FALSE)*100,0)</f>
        <v>0</v>
      </c>
      <c r="S197">
        <f>ROUND(VLOOKUP(B197,'limit ded'!A$1:G$301,7,FALSE)*100,0)</f>
        <v>0</v>
      </c>
      <c r="T197" t="s">
        <v>138</v>
      </c>
    </row>
    <row r="198" spans="1:20" hidden="1" x14ac:dyDescent="0.25">
      <c r="A198">
        <v>2022</v>
      </c>
      <c r="B198" t="str">
        <f t="shared" si="3"/>
        <v>FinlandWildfireCommercial</v>
      </c>
      <c r="C198" t="s">
        <v>21</v>
      </c>
      <c r="D198" t="s">
        <v>105</v>
      </c>
      <c r="E198" t="s">
        <v>66</v>
      </c>
      <c r="F198" t="s">
        <v>120</v>
      </c>
      <c r="G198" t="s">
        <v>121</v>
      </c>
      <c r="H198" t="s">
        <v>121</v>
      </c>
      <c r="I198" t="s">
        <v>121</v>
      </c>
      <c r="J198" t="s">
        <v>123</v>
      </c>
      <c r="K198" t="s">
        <v>123</v>
      </c>
      <c r="L198" t="s">
        <v>121</v>
      </c>
      <c r="M198" t="s">
        <v>125</v>
      </c>
      <c r="N198" t="s">
        <v>126</v>
      </c>
      <c r="O198" t="s">
        <v>127</v>
      </c>
      <c r="P198" t="s">
        <v>126</v>
      </c>
      <c r="Q198">
        <f>ROUND(VLOOKUP(B198,'limit ded'!A$1:G$301,5,FALSE)*100,0)</f>
        <v>1</v>
      </c>
      <c r="R198">
        <f>ROUND(VLOOKUP(B198,'limit ded'!A$1:G$301,6,FALSE)*100,0)</f>
        <v>98</v>
      </c>
      <c r="S198">
        <f>ROUND(VLOOKUP(B198,'limit ded'!A$1:G$301,7,FALSE)*100,0)</f>
        <v>1</v>
      </c>
      <c r="T198" t="s">
        <v>138</v>
      </c>
    </row>
    <row r="199" spans="1:20" hidden="1" x14ac:dyDescent="0.25">
      <c r="A199">
        <v>2022</v>
      </c>
      <c r="B199" t="str">
        <f t="shared" si="3"/>
        <v>FinlandWildfireResidential</v>
      </c>
      <c r="C199" t="s">
        <v>21</v>
      </c>
      <c r="D199" t="s">
        <v>106</v>
      </c>
      <c r="E199" t="s">
        <v>66</v>
      </c>
      <c r="F199" t="s">
        <v>120</v>
      </c>
      <c r="G199" t="s">
        <v>121</v>
      </c>
      <c r="H199" t="s">
        <v>121</v>
      </c>
      <c r="I199" t="s">
        <v>121</v>
      </c>
      <c r="J199" t="s">
        <v>123</v>
      </c>
      <c r="K199" t="s">
        <v>123</v>
      </c>
      <c r="L199" t="s">
        <v>121</v>
      </c>
      <c r="M199" t="s">
        <v>125</v>
      </c>
      <c r="N199" t="s">
        <v>126</v>
      </c>
      <c r="O199" t="s">
        <v>127</v>
      </c>
      <c r="P199" t="s">
        <v>126</v>
      </c>
      <c r="Q199">
        <f>ROUND(VLOOKUP(B199,'limit ded'!A$1:G$301,5,FALSE)*100,0)</f>
        <v>0</v>
      </c>
      <c r="R199">
        <f>ROUND(VLOOKUP(B199,'limit ded'!A$1:G$301,6,FALSE)*100,0)</f>
        <v>100</v>
      </c>
      <c r="S199">
        <f>ROUND(VLOOKUP(B199,'limit ded'!A$1:G$301,7,FALSE)*100,0)</f>
        <v>0</v>
      </c>
      <c r="T199" t="s">
        <v>138</v>
      </c>
    </row>
    <row r="200" spans="1:20" hidden="1" x14ac:dyDescent="0.25">
      <c r="A200">
        <v>2022</v>
      </c>
      <c r="B200" t="str">
        <f t="shared" si="3"/>
        <v>FranceWildfireCommercial</v>
      </c>
      <c r="C200" t="s">
        <v>23</v>
      </c>
      <c r="D200" t="s">
        <v>105</v>
      </c>
      <c r="E200" t="s">
        <v>66</v>
      </c>
      <c r="F200" t="s">
        <v>119</v>
      </c>
      <c r="G200" t="s">
        <v>119</v>
      </c>
      <c r="H200" t="s">
        <v>122</v>
      </c>
      <c r="I200" t="s">
        <v>135</v>
      </c>
      <c r="J200" t="s">
        <v>123</v>
      </c>
      <c r="K200" t="s">
        <v>119</v>
      </c>
      <c r="L200" t="s">
        <v>121</v>
      </c>
      <c r="M200" t="s">
        <v>119</v>
      </c>
      <c r="N200" t="s">
        <v>126</v>
      </c>
      <c r="O200" t="s">
        <v>134</v>
      </c>
      <c r="P200" t="s">
        <v>126</v>
      </c>
      <c r="Q200">
        <f>ROUND(VLOOKUP(B200,'limit ded'!A$1:G$301,5,FALSE)*100,0)</f>
        <v>1</v>
      </c>
      <c r="R200">
        <f>ROUND(VLOOKUP(B200,'limit ded'!A$1:G$301,6,FALSE)*100,0)</f>
        <v>93</v>
      </c>
      <c r="S200">
        <f>ROUND(VLOOKUP(B200,'limit ded'!A$1:G$301,7,FALSE)*100,0)</f>
        <v>6</v>
      </c>
      <c r="T200" t="s">
        <v>138</v>
      </c>
    </row>
    <row r="201" spans="1:20" hidden="1" x14ac:dyDescent="0.25">
      <c r="A201">
        <v>2022</v>
      </c>
      <c r="B201" t="str">
        <f t="shared" si="3"/>
        <v>FranceWildfireResidential</v>
      </c>
      <c r="C201" t="s">
        <v>23</v>
      </c>
      <c r="D201" t="s">
        <v>106</v>
      </c>
      <c r="E201" t="s">
        <v>66</v>
      </c>
      <c r="F201" t="s">
        <v>119</v>
      </c>
      <c r="G201" t="s">
        <v>119</v>
      </c>
      <c r="H201" t="s">
        <v>122</v>
      </c>
      <c r="I201" t="s">
        <v>135</v>
      </c>
      <c r="J201" t="s">
        <v>123</v>
      </c>
      <c r="K201" t="s">
        <v>119</v>
      </c>
      <c r="L201" t="s">
        <v>121</v>
      </c>
      <c r="M201" t="s">
        <v>119</v>
      </c>
      <c r="N201" t="s">
        <v>126</v>
      </c>
      <c r="O201" t="s">
        <v>134</v>
      </c>
      <c r="P201" t="s">
        <v>126</v>
      </c>
      <c r="Q201">
        <f>ROUND(VLOOKUP(B201,'limit ded'!A$1:G$301,5,FALSE)*100,0)</f>
        <v>0</v>
      </c>
      <c r="R201">
        <f>ROUND(VLOOKUP(B201,'limit ded'!A$1:G$301,6,FALSE)*100,0)</f>
        <v>100</v>
      </c>
      <c r="S201">
        <f>ROUND(VLOOKUP(B201,'limit ded'!A$1:G$301,7,FALSE)*100,0)</f>
        <v>0</v>
      </c>
      <c r="T201" t="s">
        <v>138</v>
      </c>
    </row>
    <row r="202" spans="1:20" hidden="1" x14ac:dyDescent="0.25">
      <c r="A202">
        <v>2022</v>
      </c>
      <c r="B202" t="str">
        <f t="shared" si="3"/>
        <v>GermanyWildfireCommercial</v>
      </c>
      <c r="C202" t="s">
        <v>25</v>
      </c>
      <c r="D202" t="s">
        <v>105</v>
      </c>
      <c r="E202" t="s">
        <v>66</v>
      </c>
      <c r="F202" t="s">
        <v>120</v>
      </c>
      <c r="G202" t="s">
        <v>121</v>
      </c>
      <c r="H202" t="s">
        <v>231</v>
      </c>
      <c r="I202" t="s">
        <v>121</v>
      </c>
      <c r="J202" t="s">
        <v>123</v>
      </c>
      <c r="K202" t="s">
        <v>123</v>
      </c>
      <c r="L202" t="s">
        <v>121</v>
      </c>
      <c r="M202" t="s">
        <v>125</v>
      </c>
      <c r="N202" t="s">
        <v>126</v>
      </c>
      <c r="O202" t="s">
        <v>127</v>
      </c>
      <c r="P202" t="s">
        <v>126</v>
      </c>
      <c r="Q202">
        <f>ROUND(VLOOKUP(B202,'limit ded'!A$1:G$301,5,FALSE)*100,0)</f>
        <v>0</v>
      </c>
      <c r="R202">
        <f>ROUND(VLOOKUP(B202,'limit ded'!A$1:G$301,6,FALSE)*100,0)</f>
        <v>99</v>
      </c>
      <c r="S202">
        <f>ROUND(VLOOKUP(B202,'limit ded'!A$1:G$301,7,FALSE)*100,0)</f>
        <v>1</v>
      </c>
      <c r="T202" t="s">
        <v>209</v>
      </c>
    </row>
    <row r="203" spans="1:20" hidden="1" x14ac:dyDescent="0.25">
      <c r="A203">
        <v>2022</v>
      </c>
      <c r="B203" t="str">
        <f t="shared" si="3"/>
        <v>GermanyWildfireResidential</v>
      </c>
      <c r="C203" t="s">
        <v>25</v>
      </c>
      <c r="D203" t="s">
        <v>106</v>
      </c>
      <c r="E203" t="s">
        <v>66</v>
      </c>
      <c r="F203" t="s">
        <v>120</v>
      </c>
      <c r="G203" t="s">
        <v>121</v>
      </c>
      <c r="H203" t="s">
        <v>231</v>
      </c>
      <c r="I203" t="s">
        <v>121</v>
      </c>
      <c r="J203" t="s">
        <v>123</v>
      </c>
      <c r="K203" t="s">
        <v>123</v>
      </c>
      <c r="L203" t="s">
        <v>121</v>
      </c>
      <c r="M203" t="s">
        <v>125</v>
      </c>
      <c r="N203" t="s">
        <v>126</v>
      </c>
      <c r="O203" t="s">
        <v>127</v>
      </c>
      <c r="P203" t="s">
        <v>126</v>
      </c>
      <c r="Q203">
        <f>ROUND(VLOOKUP(B203,'limit ded'!A$1:G$301,5,FALSE)*100,0)</f>
        <v>0</v>
      </c>
      <c r="R203">
        <f>ROUND(VLOOKUP(B203,'limit ded'!A$1:G$301,6,FALSE)*100,0)</f>
        <v>100</v>
      </c>
      <c r="S203">
        <f>ROUND(VLOOKUP(B203,'limit ded'!A$1:G$301,7,FALSE)*100,0)</f>
        <v>0</v>
      </c>
      <c r="T203" t="s">
        <v>209</v>
      </c>
    </row>
    <row r="204" spans="1:20" hidden="1" x14ac:dyDescent="0.25">
      <c r="A204">
        <v>2022</v>
      </c>
      <c r="B204" t="str">
        <f t="shared" si="3"/>
        <v>GreeceWildfireCommercial</v>
      </c>
      <c r="C204" t="s">
        <v>27</v>
      </c>
      <c r="D204" t="s">
        <v>105</v>
      </c>
      <c r="E204" t="s">
        <v>66</v>
      </c>
      <c r="F204" t="s">
        <v>120</v>
      </c>
      <c r="G204" t="s">
        <v>121</v>
      </c>
      <c r="H204" t="s">
        <v>122</v>
      </c>
      <c r="I204" t="s">
        <v>121</v>
      </c>
      <c r="J204" t="s">
        <v>123</v>
      </c>
      <c r="K204" t="s">
        <v>123</v>
      </c>
      <c r="L204" t="s">
        <v>124</v>
      </c>
      <c r="M204" t="s">
        <v>119</v>
      </c>
      <c r="N204" t="s">
        <v>130</v>
      </c>
      <c r="O204" t="s">
        <v>198</v>
      </c>
      <c r="P204" t="s">
        <v>126</v>
      </c>
      <c r="Q204">
        <f>ROUND(VLOOKUP(B204,'limit ded'!A$1:G$301,5,FALSE)*100,0)</f>
        <v>1</v>
      </c>
      <c r="R204">
        <f>ROUND(VLOOKUP(B204,'limit ded'!A$1:G$301,6,FALSE)*100,0)</f>
        <v>95</v>
      </c>
      <c r="S204">
        <f>ROUND(VLOOKUP(B204,'limit ded'!A$1:G$301,7,FALSE)*100,0)</f>
        <v>4</v>
      </c>
      <c r="T204" t="s">
        <v>288</v>
      </c>
    </row>
    <row r="205" spans="1:20" hidden="1" x14ac:dyDescent="0.25">
      <c r="A205">
        <v>2022</v>
      </c>
      <c r="B205" t="str">
        <f t="shared" si="3"/>
        <v>GreeceWildfireResidential</v>
      </c>
      <c r="C205" t="s">
        <v>27</v>
      </c>
      <c r="D205" t="s">
        <v>106</v>
      </c>
      <c r="E205" t="s">
        <v>66</v>
      </c>
      <c r="F205" t="s">
        <v>120</v>
      </c>
      <c r="G205" t="s">
        <v>121</v>
      </c>
      <c r="H205" t="s">
        <v>122</v>
      </c>
      <c r="I205" t="s">
        <v>121</v>
      </c>
      <c r="J205" t="s">
        <v>123</v>
      </c>
      <c r="K205" t="s">
        <v>123</v>
      </c>
      <c r="L205" t="s">
        <v>124</v>
      </c>
      <c r="M205" t="s">
        <v>119</v>
      </c>
      <c r="N205" t="s">
        <v>130</v>
      </c>
      <c r="O205" t="s">
        <v>198</v>
      </c>
      <c r="P205" t="s">
        <v>126</v>
      </c>
      <c r="Q205">
        <f>ROUND(VLOOKUP(B205,'limit ded'!A$1:G$301,5,FALSE)*100,0)</f>
        <v>2</v>
      </c>
      <c r="R205">
        <f>ROUND(VLOOKUP(B205,'limit ded'!A$1:G$301,6,FALSE)*100,0)</f>
        <v>98</v>
      </c>
      <c r="S205">
        <f>ROUND(VLOOKUP(B205,'limit ded'!A$1:G$301,7,FALSE)*100,0)</f>
        <v>0</v>
      </c>
      <c r="T205" t="s">
        <v>288</v>
      </c>
    </row>
    <row r="206" spans="1:20" hidden="1" x14ac:dyDescent="0.25">
      <c r="A206">
        <v>2022</v>
      </c>
      <c r="B206" t="str">
        <f t="shared" si="3"/>
        <v>HungaryWildfireCommercial</v>
      </c>
      <c r="C206" t="s">
        <v>29</v>
      </c>
      <c r="D206" t="s">
        <v>105</v>
      </c>
      <c r="E206" t="s">
        <v>66</v>
      </c>
      <c r="F206" t="s">
        <v>119</v>
      </c>
      <c r="G206" t="s">
        <v>119</v>
      </c>
      <c r="H206" t="s">
        <v>119</v>
      </c>
      <c r="I206" t="s">
        <v>121</v>
      </c>
      <c r="J206" t="s">
        <v>123</v>
      </c>
      <c r="K206" t="s">
        <v>123</v>
      </c>
      <c r="L206" t="s">
        <v>138</v>
      </c>
      <c r="M206" t="s">
        <v>119</v>
      </c>
      <c r="N206" t="s">
        <v>119</v>
      </c>
      <c r="O206" t="s">
        <v>131</v>
      </c>
      <c r="P206" t="s">
        <v>119</v>
      </c>
      <c r="Q206">
        <f>ROUND(VLOOKUP(B206,'limit ded'!A$1:G$301,5,FALSE)*100,0)</f>
        <v>2</v>
      </c>
      <c r="R206">
        <f>ROUND(VLOOKUP(B206,'limit ded'!A$1:G$301,6,FALSE)*100,0)</f>
        <v>97</v>
      </c>
      <c r="S206">
        <f>ROUND(VLOOKUP(B206,'limit ded'!A$1:G$301,7,FALSE)*100,0)</f>
        <v>1</v>
      </c>
      <c r="T206" t="s">
        <v>138</v>
      </c>
    </row>
    <row r="207" spans="1:20" hidden="1" x14ac:dyDescent="0.25">
      <c r="A207">
        <v>2022</v>
      </c>
      <c r="B207" t="str">
        <f t="shared" si="3"/>
        <v>HungaryWildfireResidential</v>
      </c>
      <c r="C207" t="s">
        <v>29</v>
      </c>
      <c r="D207" t="s">
        <v>106</v>
      </c>
      <c r="E207" t="s">
        <v>66</v>
      </c>
      <c r="F207" t="s">
        <v>119</v>
      </c>
      <c r="G207" t="s">
        <v>119</v>
      </c>
      <c r="H207" t="s">
        <v>119</v>
      </c>
      <c r="I207" t="s">
        <v>121</v>
      </c>
      <c r="J207" t="s">
        <v>123</v>
      </c>
      <c r="K207" t="s">
        <v>123</v>
      </c>
      <c r="L207" t="s">
        <v>138</v>
      </c>
      <c r="M207" t="s">
        <v>119</v>
      </c>
      <c r="N207" t="s">
        <v>119</v>
      </c>
      <c r="O207" t="s">
        <v>131</v>
      </c>
      <c r="P207" t="s">
        <v>119</v>
      </c>
      <c r="Q207">
        <f>ROUND(VLOOKUP(B207,'limit ded'!A$1:G$301,5,FALSE)*100,0)</f>
        <v>0</v>
      </c>
      <c r="R207">
        <f>ROUND(VLOOKUP(B207,'limit ded'!A$1:G$301,6,FALSE)*100,0)</f>
        <v>100</v>
      </c>
      <c r="S207">
        <f>ROUND(VLOOKUP(B207,'limit ded'!A$1:G$301,7,FALSE)*100,0)</f>
        <v>0</v>
      </c>
      <c r="T207" t="s">
        <v>138</v>
      </c>
    </row>
    <row r="208" spans="1:20" hidden="1" x14ac:dyDescent="0.25">
      <c r="A208">
        <v>2022</v>
      </c>
      <c r="B208" t="str">
        <f t="shared" si="3"/>
        <v>IcelandWildfireCommercial</v>
      </c>
      <c r="C208" t="s">
        <v>31</v>
      </c>
      <c r="D208" t="s">
        <v>105</v>
      </c>
      <c r="E208" t="s">
        <v>66</v>
      </c>
      <c r="F208" t="s">
        <v>132</v>
      </c>
      <c r="G208" t="s">
        <v>121</v>
      </c>
      <c r="H208" t="s">
        <v>139</v>
      </c>
      <c r="I208" t="s">
        <v>121</v>
      </c>
      <c r="J208" t="s">
        <v>123</v>
      </c>
      <c r="K208" t="s">
        <v>123</v>
      </c>
      <c r="L208" t="s">
        <v>121</v>
      </c>
      <c r="M208" t="s">
        <v>119</v>
      </c>
      <c r="N208" t="s">
        <v>126</v>
      </c>
      <c r="O208" t="s">
        <v>134</v>
      </c>
      <c r="P208" t="s">
        <v>126</v>
      </c>
      <c r="Q208">
        <f>ROUND(VLOOKUP(B208,'limit ded'!A$1:G$301,5,FALSE)*100,0)</f>
        <v>0</v>
      </c>
      <c r="R208">
        <f>ROUND(VLOOKUP(B208,'limit ded'!A$1:G$301,6,FALSE)*100,0)</f>
        <v>100</v>
      </c>
      <c r="S208">
        <f>ROUND(VLOOKUP(B208,'limit ded'!A$1:G$301,7,FALSE)*100,0)</f>
        <v>0</v>
      </c>
      <c r="T208" t="s">
        <v>202</v>
      </c>
    </row>
    <row r="209" spans="1:20" hidden="1" x14ac:dyDescent="0.25">
      <c r="A209">
        <v>2022</v>
      </c>
      <c r="B209" t="str">
        <f t="shared" si="3"/>
        <v>IcelandWildfireResidential</v>
      </c>
      <c r="C209" t="s">
        <v>31</v>
      </c>
      <c r="D209" t="s">
        <v>106</v>
      </c>
      <c r="E209" t="s">
        <v>66</v>
      </c>
      <c r="F209" t="s">
        <v>132</v>
      </c>
      <c r="G209" t="s">
        <v>121</v>
      </c>
      <c r="H209" t="s">
        <v>139</v>
      </c>
      <c r="I209" t="s">
        <v>121</v>
      </c>
      <c r="J209" t="s">
        <v>123</v>
      </c>
      <c r="K209" t="s">
        <v>123</v>
      </c>
      <c r="L209" t="s">
        <v>121</v>
      </c>
      <c r="M209" t="s">
        <v>119</v>
      </c>
      <c r="N209" t="s">
        <v>126</v>
      </c>
      <c r="O209" t="s">
        <v>134</v>
      </c>
      <c r="P209" t="s">
        <v>126</v>
      </c>
      <c r="Q209">
        <f>ROUND(VLOOKUP(B209,'limit ded'!A$1:G$301,5,FALSE)*100,0)</f>
        <v>0</v>
      </c>
      <c r="R209">
        <f>ROUND(VLOOKUP(B209,'limit ded'!A$1:G$301,6,FALSE)*100,0)</f>
        <v>100</v>
      </c>
      <c r="S209">
        <f>ROUND(VLOOKUP(B209,'limit ded'!A$1:G$301,7,FALSE)*100,0)</f>
        <v>0</v>
      </c>
      <c r="T209" t="s">
        <v>202</v>
      </c>
    </row>
    <row r="210" spans="1:20" hidden="1" x14ac:dyDescent="0.25">
      <c r="A210">
        <v>2022</v>
      </c>
      <c r="B210" t="str">
        <f t="shared" si="3"/>
        <v>IrelandWildfireCommercial</v>
      </c>
      <c r="C210" t="s">
        <v>33</v>
      </c>
      <c r="D210" t="s">
        <v>105</v>
      </c>
      <c r="E210" t="s">
        <v>66</v>
      </c>
      <c r="F210" t="s">
        <v>120</v>
      </c>
      <c r="G210" t="s">
        <v>121</v>
      </c>
      <c r="H210" t="s">
        <v>122</v>
      </c>
      <c r="I210" t="s">
        <v>121</v>
      </c>
      <c r="J210" t="s">
        <v>123</v>
      </c>
      <c r="K210" t="s">
        <v>123</v>
      </c>
      <c r="L210" t="s">
        <v>121</v>
      </c>
      <c r="M210" t="s">
        <v>119</v>
      </c>
      <c r="N210" t="s">
        <v>119</v>
      </c>
      <c r="O210" t="s">
        <v>131</v>
      </c>
      <c r="P210" t="s">
        <v>119</v>
      </c>
      <c r="Q210">
        <f>ROUND(VLOOKUP(B210,'limit ded'!A$1:G$301,5,FALSE)*100,0)</f>
        <v>4</v>
      </c>
      <c r="R210">
        <f>ROUND(VLOOKUP(B210,'limit ded'!A$1:G$301,6,FALSE)*100,0)</f>
        <v>94</v>
      </c>
      <c r="S210">
        <f>ROUND(VLOOKUP(B210,'limit ded'!A$1:G$301,7,FALSE)*100,0)</f>
        <v>2</v>
      </c>
      <c r="T210" t="s">
        <v>234</v>
      </c>
    </row>
    <row r="211" spans="1:20" hidden="1" x14ac:dyDescent="0.25">
      <c r="A211">
        <v>2022</v>
      </c>
      <c r="B211" t="str">
        <f t="shared" si="3"/>
        <v>IrelandWildfireResidential</v>
      </c>
      <c r="C211" t="s">
        <v>33</v>
      </c>
      <c r="D211" t="s">
        <v>106</v>
      </c>
      <c r="E211" t="s">
        <v>66</v>
      </c>
      <c r="F211" t="s">
        <v>120</v>
      </c>
      <c r="G211" t="s">
        <v>121</v>
      </c>
      <c r="H211" t="s">
        <v>122</v>
      </c>
      <c r="I211" t="s">
        <v>121</v>
      </c>
      <c r="J211" t="s">
        <v>123</v>
      </c>
      <c r="K211" t="s">
        <v>123</v>
      </c>
      <c r="L211" t="s">
        <v>121</v>
      </c>
      <c r="M211" t="s">
        <v>119</v>
      </c>
      <c r="N211" t="s">
        <v>119</v>
      </c>
      <c r="O211" t="s">
        <v>131</v>
      </c>
      <c r="P211" t="s">
        <v>119</v>
      </c>
      <c r="Q211">
        <f>ROUND(VLOOKUP(B211,'limit ded'!A$1:G$301,5,FALSE)*100,0)</f>
        <v>0</v>
      </c>
      <c r="R211">
        <f>ROUND(VLOOKUP(B211,'limit ded'!A$1:G$301,6,FALSE)*100,0)</f>
        <v>100</v>
      </c>
      <c r="S211">
        <f>ROUND(VLOOKUP(B211,'limit ded'!A$1:G$301,7,FALSE)*100,0)</f>
        <v>0</v>
      </c>
      <c r="T211" s="35" t="s">
        <v>232</v>
      </c>
    </row>
    <row r="212" spans="1:20" hidden="1" x14ac:dyDescent="0.25">
      <c r="A212">
        <v>2022</v>
      </c>
      <c r="B212" t="str">
        <f t="shared" si="3"/>
        <v>ItalyWildfireCommercial</v>
      </c>
      <c r="C212" t="s">
        <v>35</v>
      </c>
      <c r="D212" t="s">
        <v>105</v>
      </c>
      <c r="E212" t="s">
        <v>66</v>
      </c>
      <c r="F212" t="s">
        <v>120</v>
      </c>
      <c r="G212" t="s">
        <v>121</v>
      </c>
      <c r="H212" t="s">
        <v>121</v>
      </c>
      <c r="I212" t="s">
        <v>121</v>
      </c>
      <c r="J212" t="s">
        <v>123</v>
      </c>
      <c r="K212" t="s">
        <v>123</v>
      </c>
      <c r="L212" t="s">
        <v>129</v>
      </c>
      <c r="M212" t="s">
        <v>119</v>
      </c>
      <c r="N212" t="s">
        <v>119</v>
      </c>
      <c r="O212" t="s">
        <v>131</v>
      </c>
      <c r="P212" t="s">
        <v>119</v>
      </c>
      <c r="Q212">
        <f>ROUND(VLOOKUP(B212,'limit ded'!A$1:G$301,5,FALSE)*100,0)</f>
        <v>3</v>
      </c>
      <c r="R212">
        <f>ROUND(VLOOKUP(B212,'limit ded'!A$1:G$301,6,FALSE)*100,0)</f>
        <v>91</v>
      </c>
      <c r="S212">
        <f>ROUND(VLOOKUP(B212,'limit ded'!A$1:G$301,7,FALSE)*100,0)</f>
        <v>6</v>
      </c>
      <c r="T212" t="s">
        <v>221</v>
      </c>
    </row>
    <row r="213" spans="1:20" hidden="1" x14ac:dyDescent="0.25">
      <c r="A213">
        <v>2022</v>
      </c>
      <c r="B213" t="str">
        <f t="shared" si="3"/>
        <v>ItalyWildfireResidential</v>
      </c>
      <c r="C213" t="s">
        <v>35</v>
      </c>
      <c r="D213" t="s">
        <v>106</v>
      </c>
      <c r="E213" t="s">
        <v>66</v>
      </c>
      <c r="F213" t="s">
        <v>120</v>
      </c>
      <c r="G213" t="s">
        <v>121</v>
      </c>
      <c r="H213" t="s">
        <v>121</v>
      </c>
      <c r="I213" t="s">
        <v>121</v>
      </c>
      <c r="J213" t="s">
        <v>123</v>
      </c>
      <c r="K213" t="s">
        <v>123</v>
      </c>
      <c r="L213" t="s">
        <v>129</v>
      </c>
      <c r="M213" t="s">
        <v>119</v>
      </c>
      <c r="N213" t="s">
        <v>119</v>
      </c>
      <c r="O213" t="s">
        <v>131</v>
      </c>
      <c r="P213" t="s">
        <v>119</v>
      </c>
      <c r="Q213">
        <f>ROUND(VLOOKUP(B213,'limit ded'!A$1:G$301,5,FALSE)*100,0)</f>
        <v>6</v>
      </c>
      <c r="R213">
        <f>ROUND(VLOOKUP(B213,'limit ded'!A$1:G$301,6,FALSE)*100,0)</f>
        <v>79</v>
      </c>
      <c r="S213">
        <f>ROUND(VLOOKUP(B213,'limit ded'!A$1:G$301,7,FALSE)*100,0)</f>
        <v>14</v>
      </c>
      <c r="T213" t="s">
        <v>221</v>
      </c>
    </row>
    <row r="214" spans="1:20" hidden="1" x14ac:dyDescent="0.25">
      <c r="A214">
        <v>2022</v>
      </c>
      <c r="B214" t="str">
        <f t="shared" si="3"/>
        <v>LatviaWildfireCommercial</v>
      </c>
      <c r="C214" t="s">
        <v>37</v>
      </c>
      <c r="D214" t="s">
        <v>105</v>
      </c>
      <c r="E214" t="s">
        <v>66</v>
      </c>
      <c r="F214" t="s">
        <v>120</v>
      </c>
      <c r="G214" t="s">
        <v>121</v>
      </c>
      <c r="H214" t="s">
        <v>121</v>
      </c>
      <c r="I214" t="s">
        <v>121</v>
      </c>
      <c r="J214" t="s">
        <v>123</v>
      </c>
      <c r="K214" t="s">
        <v>123</v>
      </c>
      <c r="L214" t="s">
        <v>129</v>
      </c>
      <c r="M214" t="s">
        <v>119</v>
      </c>
      <c r="N214" t="s">
        <v>130</v>
      </c>
      <c r="O214" t="s">
        <v>198</v>
      </c>
      <c r="P214" t="s">
        <v>126</v>
      </c>
      <c r="Q214">
        <f>ROUND(VLOOKUP(B214,'limit ded'!A$1:G$301,5,FALSE)*100,0)</f>
        <v>0</v>
      </c>
      <c r="R214">
        <f>ROUND(VLOOKUP(B214,'limit ded'!A$1:G$301,6,FALSE)*100,0)</f>
        <v>0</v>
      </c>
      <c r="S214">
        <f>ROUND(VLOOKUP(B214,'limit ded'!A$1:G$301,7,FALSE)*100,0)</f>
        <v>0</v>
      </c>
      <c r="T214" t="s">
        <v>144</v>
      </c>
    </row>
    <row r="215" spans="1:20" hidden="1" x14ac:dyDescent="0.25">
      <c r="A215">
        <v>2022</v>
      </c>
      <c r="B215" t="str">
        <f t="shared" si="3"/>
        <v>LatviaWildfireResidential</v>
      </c>
      <c r="C215" t="s">
        <v>37</v>
      </c>
      <c r="D215" t="s">
        <v>106</v>
      </c>
      <c r="E215" t="s">
        <v>66</v>
      </c>
      <c r="F215" t="s">
        <v>120</v>
      </c>
      <c r="G215" t="s">
        <v>121</v>
      </c>
      <c r="H215" t="s">
        <v>121</v>
      </c>
      <c r="I215" t="s">
        <v>121</v>
      </c>
      <c r="J215" t="s">
        <v>123</v>
      </c>
      <c r="K215" t="s">
        <v>123</v>
      </c>
      <c r="L215" t="s">
        <v>129</v>
      </c>
      <c r="M215" t="s">
        <v>119</v>
      </c>
      <c r="N215" t="s">
        <v>130</v>
      </c>
      <c r="O215" t="s">
        <v>198</v>
      </c>
      <c r="P215" t="s">
        <v>126</v>
      </c>
      <c r="Q215">
        <f>ROUND(VLOOKUP(B215,'limit ded'!A$1:G$301,5,FALSE)*100,0)</f>
        <v>0</v>
      </c>
      <c r="R215">
        <f>ROUND(VLOOKUP(B215,'limit ded'!A$1:G$301,6,FALSE)*100,0)</f>
        <v>0</v>
      </c>
      <c r="S215">
        <f>ROUND(VLOOKUP(B215,'limit ded'!A$1:G$301,7,FALSE)*100,0)</f>
        <v>0</v>
      </c>
      <c r="T215" t="s">
        <v>144</v>
      </c>
    </row>
    <row r="216" spans="1:20" hidden="1" x14ac:dyDescent="0.25">
      <c r="A216">
        <v>2022</v>
      </c>
      <c r="B216" t="str">
        <f t="shared" si="3"/>
        <v>LiechtensteinWildfireCommercial</v>
      </c>
      <c r="C216" t="s">
        <v>39</v>
      </c>
      <c r="D216" t="s">
        <v>105</v>
      </c>
      <c r="E216" t="s">
        <v>66</v>
      </c>
      <c r="F216" t="s">
        <v>132</v>
      </c>
      <c r="G216" t="s">
        <v>135</v>
      </c>
      <c r="H216" t="s">
        <v>139</v>
      </c>
      <c r="I216" t="s">
        <v>135</v>
      </c>
      <c r="J216" t="s">
        <v>123</v>
      </c>
      <c r="K216" t="s">
        <v>123</v>
      </c>
      <c r="L216" t="s">
        <v>124</v>
      </c>
      <c r="M216" t="s">
        <v>125</v>
      </c>
      <c r="N216" t="s">
        <v>126</v>
      </c>
      <c r="O216" t="s">
        <v>127</v>
      </c>
      <c r="P216" t="s">
        <v>126</v>
      </c>
      <c r="Q216">
        <f>ROUND(VLOOKUP(B216,'limit ded'!A$1:G$301,5,FALSE)*100,0)</f>
        <v>0</v>
      </c>
      <c r="R216">
        <f>ROUND(VLOOKUP(B216,'limit ded'!A$1:G$301,6,FALSE)*100,0)</f>
        <v>0</v>
      </c>
      <c r="S216">
        <f>ROUND(VLOOKUP(B216,'limit ded'!A$1:G$301,7,FALSE)*100,0)</f>
        <v>0</v>
      </c>
      <c r="T216" t="s">
        <v>215</v>
      </c>
    </row>
    <row r="217" spans="1:20" hidden="1" x14ac:dyDescent="0.25">
      <c r="A217">
        <v>2022</v>
      </c>
      <c r="B217" t="str">
        <f t="shared" si="3"/>
        <v>LiechtensteinWildfireResidential</v>
      </c>
      <c r="C217" t="s">
        <v>39</v>
      </c>
      <c r="D217" t="s">
        <v>106</v>
      </c>
      <c r="E217" t="s">
        <v>66</v>
      </c>
      <c r="F217" t="s">
        <v>132</v>
      </c>
      <c r="G217" t="s">
        <v>135</v>
      </c>
      <c r="H217" t="s">
        <v>139</v>
      </c>
      <c r="I217" t="s">
        <v>135</v>
      </c>
      <c r="J217" t="s">
        <v>123</v>
      </c>
      <c r="K217" t="s">
        <v>123</v>
      </c>
      <c r="L217" t="s">
        <v>124</v>
      </c>
      <c r="M217" t="s">
        <v>125</v>
      </c>
      <c r="N217" t="s">
        <v>126</v>
      </c>
      <c r="O217" t="s">
        <v>127</v>
      </c>
      <c r="P217" t="s">
        <v>126</v>
      </c>
      <c r="Q217">
        <f>ROUND(VLOOKUP(B217,'limit ded'!A$1:G$301,5,FALSE)*100,0)</f>
        <v>0</v>
      </c>
      <c r="R217">
        <f>ROUND(VLOOKUP(B217,'limit ded'!A$1:G$301,6,FALSE)*100,0)</f>
        <v>0</v>
      </c>
      <c r="S217">
        <f>ROUND(VLOOKUP(B217,'limit ded'!A$1:G$301,7,FALSE)*100,0)</f>
        <v>0</v>
      </c>
      <c r="T217" t="s">
        <v>215</v>
      </c>
    </row>
    <row r="218" spans="1:20" hidden="1" x14ac:dyDescent="0.25">
      <c r="A218">
        <v>2022</v>
      </c>
      <c r="B218" t="str">
        <f t="shared" si="3"/>
        <v>LithuaniaWildfireCommercial</v>
      </c>
      <c r="C218" t="s">
        <v>41</v>
      </c>
      <c r="D218" t="s">
        <v>105</v>
      </c>
      <c r="E218" t="s">
        <v>66</v>
      </c>
      <c r="F218" t="s">
        <v>119</v>
      </c>
      <c r="G218" t="s">
        <v>121</v>
      </c>
      <c r="H218" t="s">
        <v>122</v>
      </c>
      <c r="I218" t="s">
        <v>121</v>
      </c>
      <c r="J218" t="s">
        <v>123</v>
      </c>
      <c r="K218" t="s">
        <v>123</v>
      </c>
      <c r="L218" t="s">
        <v>129</v>
      </c>
      <c r="M218" t="s">
        <v>119</v>
      </c>
      <c r="N218" t="s">
        <v>126</v>
      </c>
      <c r="O218" t="s">
        <v>131</v>
      </c>
      <c r="P218" t="s">
        <v>126</v>
      </c>
      <c r="Q218">
        <f>ROUND(VLOOKUP(B218,'limit ded'!A$1:G$301,5,FALSE)*100,0)</f>
        <v>0</v>
      </c>
      <c r="R218">
        <f>ROUND(VLOOKUP(B218,'limit ded'!A$1:G$301,6,FALSE)*100,0)</f>
        <v>0</v>
      </c>
      <c r="S218">
        <f>ROUND(VLOOKUP(B218,'limit ded'!A$1:G$301,7,FALSE)*100,0)</f>
        <v>0</v>
      </c>
      <c r="T218" t="s">
        <v>298</v>
      </c>
    </row>
    <row r="219" spans="1:20" hidden="1" x14ac:dyDescent="0.25">
      <c r="A219">
        <v>2022</v>
      </c>
      <c r="B219" t="str">
        <f t="shared" si="3"/>
        <v>LithuaniaWildfireResidential</v>
      </c>
      <c r="C219" t="s">
        <v>41</v>
      </c>
      <c r="D219" t="s">
        <v>106</v>
      </c>
      <c r="E219" t="s">
        <v>66</v>
      </c>
      <c r="F219" t="s">
        <v>119</v>
      </c>
      <c r="G219" t="s">
        <v>121</v>
      </c>
      <c r="H219" t="s">
        <v>122</v>
      </c>
      <c r="I219" t="s">
        <v>121</v>
      </c>
      <c r="J219" t="s">
        <v>123</v>
      </c>
      <c r="K219" t="s">
        <v>123</v>
      </c>
      <c r="L219" t="s">
        <v>129</v>
      </c>
      <c r="M219" t="s">
        <v>131</v>
      </c>
      <c r="N219" t="s">
        <v>126</v>
      </c>
      <c r="O219" t="s">
        <v>131</v>
      </c>
      <c r="P219" t="s">
        <v>126</v>
      </c>
      <c r="Q219">
        <f>ROUND(VLOOKUP(B219,'limit ded'!A$1:G$301,5,FALSE)*100,0)</f>
        <v>0</v>
      </c>
      <c r="R219">
        <f>ROUND(VLOOKUP(B219,'limit ded'!A$1:G$301,6,FALSE)*100,0)</f>
        <v>0</v>
      </c>
      <c r="S219">
        <f>ROUND(VLOOKUP(B219,'limit ded'!A$1:G$301,7,FALSE)*100,0)</f>
        <v>0</v>
      </c>
      <c r="T219" t="s">
        <v>296</v>
      </c>
    </row>
    <row r="220" spans="1:20" hidden="1" x14ac:dyDescent="0.25">
      <c r="A220">
        <v>2022</v>
      </c>
      <c r="B220" t="str">
        <f t="shared" si="3"/>
        <v>LuxembourgWildfireCommercial</v>
      </c>
      <c r="C220" t="s">
        <v>43</v>
      </c>
      <c r="D220" t="s">
        <v>105</v>
      </c>
      <c r="E220" t="s">
        <v>66</v>
      </c>
      <c r="F220" t="s">
        <v>119</v>
      </c>
      <c r="G220" t="s">
        <v>119</v>
      </c>
      <c r="H220" t="s">
        <v>119</v>
      </c>
      <c r="I220" t="s">
        <v>119</v>
      </c>
      <c r="J220" t="s">
        <v>119</v>
      </c>
      <c r="K220" t="s">
        <v>119</v>
      </c>
      <c r="L220" t="s">
        <v>129</v>
      </c>
      <c r="M220" t="s">
        <v>119</v>
      </c>
      <c r="N220" t="s">
        <v>119</v>
      </c>
      <c r="O220" t="s">
        <v>198</v>
      </c>
      <c r="P220" t="s">
        <v>119</v>
      </c>
      <c r="Q220">
        <f>ROUND(VLOOKUP(B220,'limit ded'!A$1:G$301,5,FALSE)*100,0)</f>
        <v>3</v>
      </c>
      <c r="R220">
        <f>ROUND(VLOOKUP(B220,'limit ded'!A$1:G$301,6,FALSE)*100,0)</f>
        <v>71</v>
      </c>
      <c r="S220">
        <f>ROUND(VLOOKUP(B220,'limit ded'!A$1:G$301,7,FALSE)*100,0)</f>
        <v>27</v>
      </c>
      <c r="T220" t="s">
        <v>144</v>
      </c>
    </row>
    <row r="221" spans="1:20" hidden="1" x14ac:dyDescent="0.25">
      <c r="A221">
        <v>2022</v>
      </c>
      <c r="B221" t="str">
        <f t="shared" si="3"/>
        <v>LuxembourgWildfireResidential</v>
      </c>
      <c r="C221" t="s">
        <v>43</v>
      </c>
      <c r="D221" t="s">
        <v>106</v>
      </c>
      <c r="E221" t="s">
        <v>66</v>
      </c>
      <c r="F221" t="s">
        <v>119</v>
      </c>
      <c r="G221" t="s">
        <v>119</v>
      </c>
      <c r="H221" t="s">
        <v>119</v>
      </c>
      <c r="I221" t="s">
        <v>119</v>
      </c>
      <c r="J221" t="s">
        <v>119</v>
      </c>
      <c r="K221" t="s">
        <v>119</v>
      </c>
      <c r="L221" t="s">
        <v>129</v>
      </c>
      <c r="M221" t="s">
        <v>119</v>
      </c>
      <c r="N221" t="s">
        <v>119</v>
      </c>
      <c r="O221" t="s">
        <v>198</v>
      </c>
      <c r="P221" t="s">
        <v>119</v>
      </c>
      <c r="Q221">
        <f>ROUND(VLOOKUP(B221,'limit ded'!A$1:G$301,5,FALSE)*100,0)</f>
        <v>0</v>
      </c>
      <c r="R221">
        <f>ROUND(VLOOKUP(B221,'limit ded'!A$1:G$301,6,FALSE)*100,0)</f>
        <v>100</v>
      </c>
      <c r="S221">
        <f>ROUND(VLOOKUP(B221,'limit ded'!A$1:G$301,7,FALSE)*100,0)</f>
        <v>0</v>
      </c>
      <c r="T221" t="s">
        <v>144</v>
      </c>
    </row>
    <row r="222" spans="1:20" hidden="1" x14ac:dyDescent="0.25">
      <c r="A222">
        <v>2022</v>
      </c>
      <c r="B222" t="str">
        <f t="shared" si="3"/>
        <v>MaltaWildfireCommercial</v>
      </c>
      <c r="C222" t="s">
        <v>45</v>
      </c>
      <c r="D222" t="s">
        <v>105</v>
      </c>
      <c r="E222" t="s">
        <v>66</v>
      </c>
      <c r="F222" t="s">
        <v>119</v>
      </c>
      <c r="G222" t="s">
        <v>119</v>
      </c>
      <c r="H222" t="s">
        <v>119</v>
      </c>
      <c r="I222" t="s">
        <v>121</v>
      </c>
      <c r="J222" t="s">
        <v>119</v>
      </c>
      <c r="K222" t="s">
        <v>119</v>
      </c>
      <c r="L222" t="s">
        <v>119</v>
      </c>
      <c r="M222" t="s">
        <v>119</v>
      </c>
      <c r="N222" t="s">
        <v>119</v>
      </c>
      <c r="O222" t="s">
        <v>198</v>
      </c>
      <c r="P222" t="s">
        <v>119</v>
      </c>
      <c r="Q222">
        <f>ROUND(VLOOKUP(B222,'limit ded'!A$1:G$301,5,FALSE)*100,0)</f>
        <v>2</v>
      </c>
      <c r="R222">
        <f>ROUND(VLOOKUP(B222,'limit ded'!A$1:G$301,6,FALSE)*100,0)</f>
        <v>79</v>
      </c>
      <c r="S222">
        <f>ROUND(VLOOKUP(B222,'limit ded'!A$1:G$301,7,FALSE)*100,0)</f>
        <v>19</v>
      </c>
      <c r="T222" t="s">
        <v>213</v>
      </c>
    </row>
    <row r="223" spans="1:20" hidden="1" x14ac:dyDescent="0.25">
      <c r="A223">
        <v>2022</v>
      </c>
      <c r="B223" t="str">
        <f t="shared" si="3"/>
        <v>MaltaWildfireResidential</v>
      </c>
      <c r="C223" t="s">
        <v>45</v>
      </c>
      <c r="D223" t="s">
        <v>106</v>
      </c>
      <c r="E223" t="s">
        <v>66</v>
      </c>
      <c r="F223" t="s">
        <v>119</v>
      </c>
      <c r="G223" t="s">
        <v>119</v>
      </c>
      <c r="H223" t="s">
        <v>119</v>
      </c>
      <c r="I223" t="s">
        <v>121</v>
      </c>
      <c r="J223" t="s">
        <v>119</v>
      </c>
      <c r="K223" t="s">
        <v>119</v>
      </c>
      <c r="L223" t="s">
        <v>119</v>
      </c>
      <c r="M223" t="s">
        <v>119</v>
      </c>
      <c r="N223" t="s">
        <v>119</v>
      </c>
      <c r="O223" t="s">
        <v>198</v>
      </c>
      <c r="P223" t="s">
        <v>119</v>
      </c>
      <c r="Q223">
        <f>ROUND(VLOOKUP(B223,'limit ded'!A$1:G$301,5,FALSE)*100,0)</f>
        <v>0</v>
      </c>
      <c r="R223">
        <f>ROUND(VLOOKUP(B223,'limit ded'!A$1:G$301,6,FALSE)*100,0)</f>
        <v>0</v>
      </c>
      <c r="S223">
        <f>ROUND(VLOOKUP(B223,'limit ded'!A$1:G$301,7,FALSE)*100,0)</f>
        <v>0</v>
      </c>
      <c r="T223" t="s">
        <v>213</v>
      </c>
    </row>
    <row r="224" spans="1:20" hidden="1" x14ac:dyDescent="0.25">
      <c r="A224">
        <v>2022</v>
      </c>
      <c r="B224" t="str">
        <f t="shared" si="3"/>
        <v>NetherlandsWildfireCommercial</v>
      </c>
      <c r="C224" t="s">
        <v>47</v>
      </c>
      <c r="D224" t="s">
        <v>105</v>
      </c>
      <c r="E224" t="s">
        <v>66</v>
      </c>
      <c r="F224" t="s">
        <v>120</v>
      </c>
      <c r="G224" t="s">
        <v>121</v>
      </c>
      <c r="H224" t="s">
        <v>122</v>
      </c>
      <c r="I224" t="s">
        <v>121</v>
      </c>
      <c r="J224" t="s">
        <v>123</v>
      </c>
      <c r="K224" t="s">
        <v>123</v>
      </c>
      <c r="L224" t="s">
        <v>129</v>
      </c>
      <c r="M224" t="s">
        <v>125</v>
      </c>
      <c r="N224" t="s">
        <v>126</v>
      </c>
      <c r="O224" t="s">
        <v>127</v>
      </c>
      <c r="P224" t="s">
        <v>126</v>
      </c>
      <c r="Q224">
        <f>ROUND(VLOOKUP(B224,'limit ded'!A$1:G$301,5,FALSE)*100,0)</f>
        <v>0</v>
      </c>
      <c r="R224">
        <f>ROUND(VLOOKUP(B224,'limit ded'!A$1:G$301,6,FALSE)*100,0)</f>
        <v>99</v>
      </c>
      <c r="S224">
        <f>ROUND(VLOOKUP(B224,'limit ded'!A$1:G$301,7,FALSE)*100,0)</f>
        <v>1</v>
      </c>
      <c r="T224" t="s">
        <v>240</v>
      </c>
    </row>
    <row r="225" spans="1:20" hidden="1" x14ac:dyDescent="0.25">
      <c r="A225">
        <v>2022</v>
      </c>
      <c r="B225" t="str">
        <f t="shared" si="3"/>
        <v>NetherlandsWildfireResidential</v>
      </c>
      <c r="C225" t="s">
        <v>47</v>
      </c>
      <c r="D225" t="s">
        <v>106</v>
      </c>
      <c r="E225" t="s">
        <v>66</v>
      </c>
      <c r="F225" t="s">
        <v>120</v>
      </c>
      <c r="G225" t="s">
        <v>121</v>
      </c>
      <c r="H225" t="s">
        <v>122</v>
      </c>
      <c r="I225" t="s">
        <v>121</v>
      </c>
      <c r="J225" t="s">
        <v>123</v>
      </c>
      <c r="K225" t="s">
        <v>123</v>
      </c>
      <c r="L225" t="s">
        <v>129</v>
      </c>
      <c r="M225" t="s">
        <v>125</v>
      </c>
      <c r="N225" t="s">
        <v>126</v>
      </c>
      <c r="O225" t="s">
        <v>127</v>
      </c>
      <c r="P225" t="s">
        <v>126</v>
      </c>
      <c r="Q225">
        <f>ROUND(VLOOKUP(B225,'limit ded'!A$1:G$301,5,FALSE)*100,0)</f>
        <v>0</v>
      </c>
      <c r="R225">
        <f>ROUND(VLOOKUP(B225,'limit ded'!A$1:G$301,6,FALSE)*100,0)</f>
        <v>100</v>
      </c>
      <c r="S225">
        <f>ROUND(VLOOKUP(B225,'limit ded'!A$1:G$301,7,FALSE)*100,0)</f>
        <v>0</v>
      </c>
      <c r="T225" t="s">
        <v>240</v>
      </c>
    </row>
    <row r="226" spans="1:20" hidden="1" x14ac:dyDescent="0.25">
      <c r="A226">
        <v>2022</v>
      </c>
      <c r="B226" t="str">
        <f t="shared" si="3"/>
        <v>NorwayWildfireCommercial</v>
      </c>
      <c r="C226" t="s">
        <v>49</v>
      </c>
      <c r="D226" t="s">
        <v>105</v>
      </c>
      <c r="E226" t="s">
        <v>66</v>
      </c>
      <c r="F226" t="s">
        <v>120</v>
      </c>
      <c r="G226" t="s">
        <v>135</v>
      </c>
      <c r="H226" t="s">
        <v>122</v>
      </c>
      <c r="I226" t="s">
        <v>121</v>
      </c>
      <c r="J226" t="s">
        <v>128</v>
      </c>
      <c r="K226" t="s">
        <v>128</v>
      </c>
      <c r="L226" t="s">
        <v>124</v>
      </c>
      <c r="M226" t="s">
        <v>119</v>
      </c>
      <c r="N226" t="s">
        <v>126</v>
      </c>
      <c r="O226" t="s">
        <v>127</v>
      </c>
      <c r="P226" t="s">
        <v>126</v>
      </c>
      <c r="Q226">
        <f>ROUND(VLOOKUP(B226,'limit ded'!A$1:G$301,5,FALSE)*100,0)</f>
        <v>0</v>
      </c>
      <c r="R226">
        <f>ROUND(VLOOKUP(B226,'limit ded'!A$1:G$301,6,FALSE)*100,0)</f>
        <v>95</v>
      </c>
      <c r="S226">
        <f>ROUND(VLOOKUP(B226,'limit ded'!A$1:G$301,7,FALSE)*100,0)</f>
        <v>4</v>
      </c>
      <c r="T226" t="s">
        <v>300</v>
      </c>
    </row>
    <row r="227" spans="1:20" hidden="1" x14ac:dyDescent="0.25">
      <c r="A227">
        <v>2022</v>
      </c>
      <c r="B227" t="str">
        <f t="shared" si="3"/>
        <v>NorwayWildfireResidential</v>
      </c>
      <c r="C227" t="s">
        <v>49</v>
      </c>
      <c r="D227" t="s">
        <v>106</v>
      </c>
      <c r="E227" t="s">
        <v>66</v>
      </c>
      <c r="F227" t="s">
        <v>120</v>
      </c>
      <c r="G227" t="s">
        <v>135</v>
      </c>
      <c r="H227" t="s">
        <v>122</v>
      </c>
      <c r="I227" t="s">
        <v>121</v>
      </c>
      <c r="J227" t="s">
        <v>128</v>
      </c>
      <c r="K227" t="s">
        <v>128</v>
      </c>
      <c r="L227" t="s">
        <v>124</v>
      </c>
      <c r="M227" t="s">
        <v>119</v>
      </c>
      <c r="N227" t="s">
        <v>126</v>
      </c>
      <c r="O227" t="s">
        <v>127</v>
      </c>
      <c r="P227" t="s">
        <v>126</v>
      </c>
      <c r="Q227">
        <f>ROUND(VLOOKUP(B227,'limit ded'!A$1:G$301,5,FALSE)*100,0)</f>
        <v>0</v>
      </c>
      <c r="R227">
        <f>ROUND(VLOOKUP(B227,'limit ded'!A$1:G$301,6,FALSE)*100,0)</f>
        <v>97</v>
      </c>
      <c r="S227">
        <f>ROUND(VLOOKUP(B227,'limit ded'!A$1:G$301,7,FALSE)*100,0)</f>
        <v>3</v>
      </c>
      <c r="T227" t="s">
        <v>300</v>
      </c>
    </row>
    <row r="228" spans="1:20" hidden="1" x14ac:dyDescent="0.25">
      <c r="A228">
        <v>2022</v>
      </c>
      <c r="B228" t="str">
        <f t="shared" si="3"/>
        <v>PolandWildfireCommercial</v>
      </c>
      <c r="C228" t="s">
        <v>51</v>
      </c>
      <c r="D228" t="s">
        <v>105</v>
      </c>
      <c r="E228" t="s">
        <v>66</v>
      </c>
      <c r="F228" t="s">
        <v>120</v>
      </c>
      <c r="G228" t="s">
        <v>121</v>
      </c>
      <c r="H228" t="s">
        <v>122</v>
      </c>
      <c r="I228" t="s">
        <v>121</v>
      </c>
      <c r="J228" t="s">
        <v>123</v>
      </c>
      <c r="K228" t="s">
        <v>123</v>
      </c>
      <c r="L228" t="s">
        <v>129</v>
      </c>
      <c r="M228" t="s">
        <v>134</v>
      </c>
      <c r="N228" t="s">
        <v>130</v>
      </c>
      <c r="O228" t="s">
        <v>198</v>
      </c>
      <c r="P228" t="s">
        <v>133</v>
      </c>
      <c r="Q228">
        <f>ROUND(VLOOKUP(B228,'limit ded'!A$1:G$301,5,FALSE)*100,0)</f>
        <v>3</v>
      </c>
      <c r="R228">
        <f>ROUND(VLOOKUP(B228,'limit ded'!A$1:G$301,6,FALSE)*100,0)</f>
        <v>75</v>
      </c>
      <c r="S228">
        <f>ROUND(VLOOKUP(B228,'limit ded'!A$1:G$301,7,FALSE)*100,0)</f>
        <v>22</v>
      </c>
      <c r="T228" t="s">
        <v>211</v>
      </c>
    </row>
    <row r="229" spans="1:20" hidden="1" x14ac:dyDescent="0.25">
      <c r="A229">
        <v>2022</v>
      </c>
      <c r="B229" t="str">
        <f t="shared" si="3"/>
        <v>PolandWildfireResidential</v>
      </c>
      <c r="C229" t="s">
        <v>51</v>
      </c>
      <c r="D229" t="s">
        <v>106</v>
      </c>
      <c r="E229" t="s">
        <v>66</v>
      </c>
      <c r="F229" t="s">
        <v>120</v>
      </c>
      <c r="G229" t="s">
        <v>121</v>
      </c>
      <c r="H229" t="s">
        <v>122</v>
      </c>
      <c r="I229" t="s">
        <v>121</v>
      </c>
      <c r="J229" t="s">
        <v>123</v>
      </c>
      <c r="K229" t="s">
        <v>123</v>
      </c>
      <c r="L229" t="s">
        <v>129</v>
      </c>
      <c r="M229" t="s">
        <v>134</v>
      </c>
      <c r="N229" t="s">
        <v>130</v>
      </c>
      <c r="O229" t="s">
        <v>198</v>
      </c>
      <c r="P229" t="s">
        <v>133</v>
      </c>
      <c r="Q229">
        <f>ROUND(VLOOKUP(B229,'limit ded'!A$1:G$301,5,FALSE)*100,0)</f>
        <v>0</v>
      </c>
      <c r="R229">
        <f>ROUND(VLOOKUP(B229,'limit ded'!A$1:G$301,6,FALSE)*100,0)</f>
        <v>100</v>
      </c>
      <c r="S229">
        <f>ROUND(VLOOKUP(B229,'limit ded'!A$1:G$301,7,FALSE)*100,0)</f>
        <v>0</v>
      </c>
      <c r="T229" t="s">
        <v>211</v>
      </c>
    </row>
    <row r="230" spans="1:20" hidden="1" x14ac:dyDescent="0.25">
      <c r="A230">
        <v>2022</v>
      </c>
      <c r="B230" t="str">
        <f t="shared" si="3"/>
        <v>PortugalWildfireCommercial</v>
      </c>
      <c r="C230" t="s">
        <v>53</v>
      </c>
      <c r="D230" t="s">
        <v>105</v>
      </c>
      <c r="E230" t="s">
        <v>66</v>
      </c>
      <c r="F230" t="s">
        <v>120</v>
      </c>
      <c r="G230" t="s">
        <v>121</v>
      </c>
      <c r="H230" t="s">
        <v>122</v>
      </c>
      <c r="I230" t="s">
        <v>121</v>
      </c>
      <c r="J230" t="s">
        <v>123</v>
      </c>
      <c r="K230" t="s">
        <v>123</v>
      </c>
      <c r="L230" t="s">
        <v>129</v>
      </c>
      <c r="M230" t="s">
        <v>119</v>
      </c>
      <c r="N230" t="s">
        <v>133</v>
      </c>
      <c r="O230" t="s">
        <v>131</v>
      </c>
      <c r="P230" t="s">
        <v>130</v>
      </c>
      <c r="Q230">
        <f>ROUND(VLOOKUP(B230,'limit ded'!A$1:G$301,5,FALSE)*100,0)</f>
        <v>7</v>
      </c>
      <c r="R230">
        <f>ROUND(VLOOKUP(B230,'limit ded'!A$1:G$301,6,FALSE)*100,0)</f>
        <v>90</v>
      </c>
      <c r="S230">
        <f>ROUND(VLOOKUP(B230,'limit ded'!A$1:G$301,7,FALSE)*100,0)</f>
        <v>2</v>
      </c>
      <c r="T230" t="s">
        <v>144</v>
      </c>
    </row>
    <row r="231" spans="1:20" hidden="1" x14ac:dyDescent="0.25">
      <c r="A231">
        <v>2022</v>
      </c>
      <c r="B231" t="str">
        <f t="shared" si="3"/>
        <v>PortugalWildfireResidential</v>
      </c>
      <c r="C231" t="s">
        <v>53</v>
      </c>
      <c r="D231" t="s">
        <v>106</v>
      </c>
      <c r="E231" t="s">
        <v>66</v>
      </c>
      <c r="F231" t="s">
        <v>120</v>
      </c>
      <c r="G231" t="s">
        <v>121</v>
      </c>
      <c r="H231" t="s">
        <v>122</v>
      </c>
      <c r="I231" t="s">
        <v>121</v>
      </c>
      <c r="J231" t="s">
        <v>123</v>
      </c>
      <c r="K231" t="s">
        <v>123</v>
      </c>
      <c r="L231" t="s">
        <v>129</v>
      </c>
      <c r="M231" t="s">
        <v>119</v>
      </c>
      <c r="N231" t="s">
        <v>130</v>
      </c>
      <c r="O231" t="s">
        <v>131</v>
      </c>
      <c r="P231" t="s">
        <v>130</v>
      </c>
      <c r="Q231">
        <f>ROUND(VLOOKUP(B231,'limit ded'!A$1:G$301,5,FALSE)*100,0)</f>
        <v>0</v>
      </c>
      <c r="R231">
        <f>ROUND(VLOOKUP(B231,'limit ded'!A$1:G$301,6,FALSE)*100,0)</f>
        <v>100</v>
      </c>
      <c r="S231">
        <f>ROUND(VLOOKUP(B231,'limit ded'!A$1:G$301,7,FALSE)*100,0)</f>
        <v>0</v>
      </c>
      <c r="T231" t="s">
        <v>144</v>
      </c>
    </row>
    <row r="232" spans="1:20" hidden="1" x14ac:dyDescent="0.25">
      <c r="A232">
        <v>2022</v>
      </c>
      <c r="B232" t="str">
        <f t="shared" si="3"/>
        <v>RomaniaWildfireCommercial</v>
      </c>
      <c r="C232" t="s">
        <v>55</v>
      </c>
      <c r="D232" t="s">
        <v>105</v>
      </c>
      <c r="E232" t="s">
        <v>66</v>
      </c>
      <c r="F232" t="s">
        <v>120</v>
      </c>
      <c r="G232" t="s">
        <v>121</v>
      </c>
      <c r="H232" t="s">
        <v>122</v>
      </c>
      <c r="I232" t="s">
        <v>121</v>
      </c>
      <c r="J232" t="s">
        <v>123</v>
      </c>
      <c r="K232" t="s">
        <v>123</v>
      </c>
      <c r="L232" t="s">
        <v>129</v>
      </c>
      <c r="M232" t="s">
        <v>134</v>
      </c>
      <c r="N232" t="s">
        <v>130</v>
      </c>
      <c r="O232" t="s">
        <v>198</v>
      </c>
      <c r="P232" t="s">
        <v>133</v>
      </c>
      <c r="Q232">
        <f>ROUND(VLOOKUP(B232,'limit ded'!A$1:G$301,5,FALSE)*100,0)</f>
        <v>3</v>
      </c>
      <c r="R232">
        <f>ROUND(VLOOKUP(B232,'limit ded'!A$1:G$301,6,FALSE)*100,0)</f>
        <v>91</v>
      </c>
      <c r="S232">
        <f>ROUND(VLOOKUP(B232,'limit ded'!A$1:G$301,7,FALSE)*100,0)</f>
        <v>6</v>
      </c>
      <c r="T232" t="s">
        <v>218</v>
      </c>
    </row>
    <row r="233" spans="1:20" hidden="1" x14ac:dyDescent="0.25">
      <c r="A233">
        <v>2022</v>
      </c>
      <c r="B233" t="str">
        <f t="shared" si="3"/>
        <v>RomaniaWildfireResidential</v>
      </c>
      <c r="C233" t="s">
        <v>55</v>
      </c>
      <c r="D233" t="s">
        <v>106</v>
      </c>
      <c r="E233" t="s">
        <v>66</v>
      </c>
      <c r="F233" t="s">
        <v>120</v>
      </c>
      <c r="G233" t="s">
        <v>121</v>
      </c>
      <c r="H233" t="s">
        <v>122</v>
      </c>
      <c r="I233" t="s">
        <v>121</v>
      </c>
      <c r="J233" t="s">
        <v>123</v>
      </c>
      <c r="K233" t="s">
        <v>123</v>
      </c>
      <c r="L233" t="s">
        <v>129</v>
      </c>
      <c r="M233" t="s">
        <v>134</v>
      </c>
      <c r="N233" t="s">
        <v>133</v>
      </c>
      <c r="O233" t="s">
        <v>198</v>
      </c>
      <c r="P233" t="s">
        <v>133</v>
      </c>
      <c r="Q233">
        <f>ROUND(VLOOKUP(B233,'limit ded'!A$1:G$301,5,FALSE)*100,0)</f>
        <v>0</v>
      </c>
      <c r="R233">
        <f>ROUND(VLOOKUP(B233,'limit ded'!A$1:G$301,6,FALSE)*100,0)</f>
        <v>100</v>
      </c>
      <c r="S233">
        <f>ROUND(VLOOKUP(B233,'limit ded'!A$1:G$301,7,FALSE)*100,0)</f>
        <v>0</v>
      </c>
      <c r="T233" t="s">
        <v>218</v>
      </c>
    </row>
    <row r="234" spans="1:20" hidden="1" x14ac:dyDescent="0.25">
      <c r="A234">
        <v>2022</v>
      </c>
      <c r="B234" t="str">
        <f t="shared" si="3"/>
        <v>SlovakiaWildfireCommercial</v>
      </c>
      <c r="C234" t="s">
        <v>57</v>
      </c>
      <c r="D234" t="s">
        <v>105</v>
      </c>
      <c r="E234" t="s">
        <v>66</v>
      </c>
      <c r="F234" t="s">
        <v>119</v>
      </c>
      <c r="G234" t="s">
        <v>121</v>
      </c>
      <c r="H234" t="s">
        <v>121</v>
      </c>
      <c r="I234" t="s">
        <v>121</v>
      </c>
      <c r="J234" t="s">
        <v>123</v>
      </c>
      <c r="K234" t="s">
        <v>123</v>
      </c>
      <c r="L234" t="s">
        <v>121</v>
      </c>
      <c r="M234" t="s">
        <v>119</v>
      </c>
      <c r="N234" t="s">
        <v>130</v>
      </c>
      <c r="O234" t="s">
        <v>198</v>
      </c>
      <c r="P234" t="s">
        <v>133</v>
      </c>
      <c r="Q234">
        <f>ROUND(VLOOKUP(B234,'limit ded'!A$1:G$301,5,FALSE)*100,0)</f>
        <v>3</v>
      </c>
      <c r="R234">
        <f>ROUND(VLOOKUP(B234,'limit ded'!A$1:G$301,6,FALSE)*100,0)</f>
        <v>94</v>
      </c>
      <c r="S234">
        <f>ROUND(VLOOKUP(B234,'limit ded'!A$1:G$301,7,FALSE)*100,0)</f>
        <v>4</v>
      </c>
      <c r="T234" t="s">
        <v>302</v>
      </c>
    </row>
    <row r="235" spans="1:20" hidden="1" x14ac:dyDescent="0.25">
      <c r="A235">
        <v>2022</v>
      </c>
      <c r="B235" t="str">
        <f t="shared" si="3"/>
        <v>SlovakiaWildfireResidential</v>
      </c>
      <c r="C235" t="s">
        <v>57</v>
      </c>
      <c r="D235" t="s">
        <v>106</v>
      </c>
      <c r="E235" t="s">
        <v>66</v>
      </c>
      <c r="F235" t="s">
        <v>119</v>
      </c>
      <c r="G235" t="s">
        <v>121</v>
      </c>
      <c r="H235" t="s">
        <v>121</v>
      </c>
      <c r="I235" t="s">
        <v>121</v>
      </c>
      <c r="J235" t="s">
        <v>123</v>
      </c>
      <c r="K235" t="s">
        <v>123</v>
      </c>
      <c r="L235" t="s">
        <v>121</v>
      </c>
      <c r="M235" t="s">
        <v>119</v>
      </c>
      <c r="N235" t="s">
        <v>130</v>
      </c>
      <c r="O235" t="s">
        <v>198</v>
      </c>
      <c r="P235" t="s">
        <v>130</v>
      </c>
      <c r="Q235">
        <f>ROUND(VLOOKUP(B235,'limit ded'!A$1:G$301,5,FALSE)*100,0)</f>
        <v>1</v>
      </c>
      <c r="R235">
        <f>ROUND(VLOOKUP(B235,'limit ded'!A$1:G$301,6,FALSE)*100,0)</f>
        <v>99</v>
      </c>
      <c r="S235">
        <f>ROUND(VLOOKUP(B235,'limit ded'!A$1:G$301,7,FALSE)*100,0)</f>
        <v>0</v>
      </c>
      <c r="T235" t="s">
        <v>302</v>
      </c>
    </row>
    <row r="236" spans="1:20" hidden="1" x14ac:dyDescent="0.25">
      <c r="A236">
        <v>2022</v>
      </c>
      <c r="B236" t="str">
        <f t="shared" si="3"/>
        <v>SloveniaWildfireCommercial</v>
      </c>
      <c r="C236" t="s">
        <v>59</v>
      </c>
      <c r="D236" t="s">
        <v>105</v>
      </c>
      <c r="E236" t="s">
        <v>66</v>
      </c>
      <c r="F236" t="s">
        <v>132</v>
      </c>
      <c r="G236" t="s">
        <v>121</v>
      </c>
      <c r="H236" t="s">
        <v>122</v>
      </c>
      <c r="I236" t="s">
        <v>121</v>
      </c>
      <c r="J236" t="s">
        <v>123</v>
      </c>
      <c r="K236" t="s">
        <v>123</v>
      </c>
      <c r="L236" t="s">
        <v>129</v>
      </c>
      <c r="M236" t="s">
        <v>131</v>
      </c>
      <c r="N236" t="s">
        <v>133</v>
      </c>
      <c r="O236" t="s">
        <v>198</v>
      </c>
      <c r="P236" t="s">
        <v>126</v>
      </c>
      <c r="Q236">
        <f>ROUND(VLOOKUP(B236,'limit ded'!A$1:G$301,5,FALSE)*100,0)</f>
        <v>0</v>
      </c>
      <c r="R236">
        <f>ROUND(VLOOKUP(B236,'limit ded'!A$1:G$301,6,FALSE)*100,0)</f>
        <v>97</v>
      </c>
      <c r="S236">
        <f>ROUND(VLOOKUP(B236,'limit ded'!A$1:G$301,7,FALSE)*100,0)</f>
        <v>3</v>
      </c>
      <c r="T236" t="s">
        <v>194</v>
      </c>
    </row>
    <row r="237" spans="1:20" hidden="1" x14ac:dyDescent="0.25">
      <c r="A237">
        <v>2022</v>
      </c>
      <c r="B237" t="str">
        <f t="shared" si="3"/>
        <v>SloveniaWildfireResidential</v>
      </c>
      <c r="C237" t="s">
        <v>59</v>
      </c>
      <c r="D237" t="s">
        <v>106</v>
      </c>
      <c r="E237" t="s">
        <v>66</v>
      </c>
      <c r="F237" t="s">
        <v>132</v>
      </c>
      <c r="G237" t="s">
        <v>121</v>
      </c>
      <c r="H237" t="s">
        <v>122</v>
      </c>
      <c r="I237" t="s">
        <v>121</v>
      </c>
      <c r="J237" t="s">
        <v>123</v>
      </c>
      <c r="K237" t="s">
        <v>123</v>
      </c>
      <c r="L237" t="s">
        <v>129</v>
      </c>
      <c r="M237" t="s">
        <v>131</v>
      </c>
      <c r="N237" t="s">
        <v>130</v>
      </c>
      <c r="O237" t="s">
        <v>198</v>
      </c>
      <c r="P237" t="s">
        <v>126</v>
      </c>
      <c r="Q237">
        <f>ROUND(VLOOKUP(B237,'limit ded'!A$1:G$301,5,FALSE)*100,0)</f>
        <v>0</v>
      </c>
      <c r="R237">
        <f>ROUND(VLOOKUP(B237,'limit ded'!A$1:G$301,6,FALSE)*100,0)</f>
        <v>100</v>
      </c>
      <c r="S237">
        <f>ROUND(VLOOKUP(B237,'limit ded'!A$1:G$301,7,FALSE)*100,0)</f>
        <v>0</v>
      </c>
      <c r="T237" t="s">
        <v>194</v>
      </c>
    </row>
    <row r="238" spans="1:20" hidden="1" x14ac:dyDescent="0.25">
      <c r="A238">
        <v>2022</v>
      </c>
      <c r="B238" t="str">
        <f t="shared" si="3"/>
        <v>SpainWildfireCommercial</v>
      </c>
      <c r="C238" t="s">
        <v>61</v>
      </c>
      <c r="D238" t="s">
        <v>105</v>
      </c>
      <c r="E238" t="s">
        <v>66</v>
      </c>
      <c r="F238" t="s">
        <v>120</v>
      </c>
      <c r="G238" t="s">
        <v>121</v>
      </c>
      <c r="H238" t="s">
        <v>122</v>
      </c>
      <c r="I238" t="s">
        <v>121</v>
      </c>
      <c r="J238" t="s">
        <v>123</v>
      </c>
      <c r="K238" t="s">
        <v>123</v>
      </c>
      <c r="L238" t="s">
        <v>129</v>
      </c>
      <c r="M238" t="s">
        <v>125</v>
      </c>
      <c r="N238" t="s">
        <v>126</v>
      </c>
      <c r="O238" t="s">
        <v>134</v>
      </c>
      <c r="P238" t="s">
        <v>126</v>
      </c>
      <c r="Q238">
        <f>ROUND(VLOOKUP(B238,'limit ded'!A$1:G$301,5,FALSE)*100,0)</f>
        <v>7</v>
      </c>
      <c r="R238">
        <f>ROUND(VLOOKUP(B238,'limit ded'!A$1:G$301,6,FALSE)*100,0)</f>
        <v>90</v>
      </c>
      <c r="S238">
        <f>ROUND(VLOOKUP(B238,'limit ded'!A$1:G$301,7,FALSE)*100,0)</f>
        <v>3</v>
      </c>
      <c r="T238" t="s">
        <v>216</v>
      </c>
    </row>
    <row r="239" spans="1:20" hidden="1" x14ac:dyDescent="0.25">
      <c r="A239">
        <v>2022</v>
      </c>
      <c r="B239" t="str">
        <f t="shared" si="3"/>
        <v>SpainWildfireResidential</v>
      </c>
      <c r="C239" t="s">
        <v>61</v>
      </c>
      <c r="D239" t="s">
        <v>106</v>
      </c>
      <c r="E239" t="s">
        <v>66</v>
      </c>
      <c r="F239" t="s">
        <v>120</v>
      </c>
      <c r="G239" t="s">
        <v>121</v>
      </c>
      <c r="H239" t="s">
        <v>122</v>
      </c>
      <c r="I239" t="s">
        <v>121</v>
      </c>
      <c r="J239" t="s">
        <v>123</v>
      </c>
      <c r="K239" t="s">
        <v>123</v>
      </c>
      <c r="L239" t="s">
        <v>129</v>
      </c>
      <c r="M239" t="s">
        <v>125</v>
      </c>
      <c r="N239" t="s">
        <v>126</v>
      </c>
      <c r="O239" t="s">
        <v>134</v>
      </c>
      <c r="P239" t="s">
        <v>126</v>
      </c>
      <c r="Q239">
        <f>ROUND(VLOOKUP(B239,'limit ded'!A$1:G$301,5,FALSE)*100,0)</f>
        <v>0</v>
      </c>
      <c r="R239">
        <f>ROUND(VLOOKUP(B239,'limit ded'!A$1:G$301,6,FALSE)*100,0)</f>
        <v>100</v>
      </c>
      <c r="S239">
        <f>ROUND(VLOOKUP(B239,'limit ded'!A$1:G$301,7,FALSE)*100,0)</f>
        <v>0</v>
      </c>
      <c r="T239" t="s">
        <v>216</v>
      </c>
    </row>
    <row r="240" spans="1:20" hidden="1" x14ac:dyDescent="0.25">
      <c r="A240">
        <v>2022</v>
      </c>
      <c r="B240" t="str">
        <f t="shared" si="3"/>
        <v>SwedenWildfireCommercial</v>
      </c>
      <c r="C240" t="s">
        <v>63</v>
      </c>
      <c r="D240" t="s">
        <v>105</v>
      </c>
      <c r="E240" t="s">
        <v>66</v>
      </c>
      <c r="F240" t="s">
        <v>120</v>
      </c>
      <c r="G240" t="s">
        <v>121</v>
      </c>
      <c r="H240" t="s">
        <v>122</v>
      </c>
      <c r="I240" t="s">
        <v>121</v>
      </c>
      <c r="J240" t="s">
        <v>123</v>
      </c>
      <c r="K240" t="s">
        <v>123</v>
      </c>
      <c r="L240" t="s">
        <v>121</v>
      </c>
      <c r="M240" t="s">
        <v>125</v>
      </c>
      <c r="N240" t="s">
        <v>126</v>
      </c>
      <c r="O240" t="s">
        <v>134</v>
      </c>
      <c r="P240" t="s">
        <v>126</v>
      </c>
      <c r="Q240">
        <f>ROUND(VLOOKUP(B240,'limit ded'!A$1:G$301,5,FALSE)*100,0)</f>
        <v>2</v>
      </c>
      <c r="R240">
        <f>ROUND(VLOOKUP(B240,'limit ded'!A$1:G$301,6,FALSE)*100,0)</f>
        <v>90</v>
      </c>
      <c r="S240">
        <f>ROUND(VLOOKUP(B240,'limit ded'!A$1:G$301,7,FALSE)*100,0)</f>
        <v>8</v>
      </c>
      <c r="T240" t="s">
        <v>138</v>
      </c>
    </row>
    <row r="241" spans="1:20" hidden="1" x14ac:dyDescent="0.25">
      <c r="A241">
        <v>2022</v>
      </c>
      <c r="B241" t="str">
        <f t="shared" si="3"/>
        <v>SwedenWildfireResidential</v>
      </c>
      <c r="C241" t="s">
        <v>63</v>
      </c>
      <c r="D241" t="s">
        <v>106</v>
      </c>
      <c r="E241" t="s">
        <v>66</v>
      </c>
      <c r="F241" t="s">
        <v>120</v>
      </c>
      <c r="G241" t="s">
        <v>121</v>
      </c>
      <c r="H241" t="s">
        <v>122</v>
      </c>
      <c r="I241" t="s">
        <v>121</v>
      </c>
      <c r="J241" t="s">
        <v>123</v>
      </c>
      <c r="K241" t="s">
        <v>123</v>
      </c>
      <c r="L241" t="s">
        <v>121</v>
      </c>
      <c r="M241" t="s">
        <v>125</v>
      </c>
      <c r="N241" t="s">
        <v>126</v>
      </c>
      <c r="O241" t="s">
        <v>134</v>
      </c>
      <c r="P241" t="s">
        <v>126</v>
      </c>
      <c r="Q241">
        <f>ROUND(VLOOKUP(B241,'limit ded'!A$1:G$301,5,FALSE)*100,0)</f>
        <v>0</v>
      </c>
      <c r="R241">
        <f>ROUND(VLOOKUP(B241,'limit ded'!A$1:G$301,6,FALSE)*100,0)</f>
        <v>100</v>
      </c>
      <c r="S241">
        <f>ROUND(VLOOKUP(B241,'limit ded'!A$1:G$301,7,FALSE)*100,0)</f>
        <v>0</v>
      </c>
      <c r="T241" t="s">
        <v>138</v>
      </c>
    </row>
    <row r="242" spans="1:20" hidden="1" x14ac:dyDescent="0.25">
      <c r="A242">
        <v>2022</v>
      </c>
      <c r="B242" t="str">
        <f t="shared" si="3"/>
        <v>AustriaWindstormCommercial</v>
      </c>
      <c r="C242" t="s">
        <v>4</v>
      </c>
      <c r="D242" t="s">
        <v>105</v>
      </c>
      <c r="E242" t="s">
        <v>67</v>
      </c>
      <c r="F242" t="s">
        <v>120</v>
      </c>
      <c r="G242" t="s">
        <v>121</v>
      </c>
      <c r="H242" t="s">
        <v>121</v>
      </c>
      <c r="I242" t="s">
        <v>121</v>
      </c>
      <c r="J242" t="s">
        <v>123</v>
      </c>
      <c r="K242" t="s">
        <v>123</v>
      </c>
      <c r="L242" t="s">
        <v>124</v>
      </c>
      <c r="M242" t="s">
        <v>119</v>
      </c>
      <c r="N242" t="s">
        <v>119</v>
      </c>
      <c r="O242" t="s">
        <v>127</v>
      </c>
      <c r="P242" t="s">
        <v>119</v>
      </c>
      <c r="Q242">
        <f>ROUND(VLOOKUP(B242,'limit ded'!A$1:G$301,5,FALSE)*100,0)</f>
        <v>0</v>
      </c>
      <c r="R242">
        <f>ROUND(VLOOKUP(B242,'limit ded'!A$1:G$301,6,FALSE)*100,0)</f>
        <v>79</v>
      </c>
      <c r="S242">
        <f>ROUND(VLOOKUP(B242,'limit ded'!A$1:G$301,7,FALSE)*100,0)</f>
        <v>21</v>
      </c>
      <c r="T242" t="s">
        <v>144</v>
      </c>
    </row>
    <row r="243" spans="1:20" hidden="1" x14ac:dyDescent="0.25">
      <c r="A243">
        <v>2022</v>
      </c>
      <c r="B243" t="str">
        <f t="shared" si="3"/>
        <v>AustriaWindstormResidential</v>
      </c>
      <c r="C243" t="s">
        <v>4</v>
      </c>
      <c r="D243" t="s">
        <v>106</v>
      </c>
      <c r="E243" t="s">
        <v>67</v>
      </c>
      <c r="F243" t="s">
        <v>120</v>
      </c>
      <c r="G243" t="s">
        <v>121</v>
      </c>
      <c r="H243" t="s">
        <v>121</v>
      </c>
      <c r="I243" t="s">
        <v>121</v>
      </c>
      <c r="J243" t="s">
        <v>123</v>
      </c>
      <c r="K243" t="s">
        <v>123</v>
      </c>
      <c r="L243" t="s">
        <v>124</v>
      </c>
      <c r="M243" t="s">
        <v>119</v>
      </c>
      <c r="N243" t="s">
        <v>119</v>
      </c>
      <c r="O243" t="s">
        <v>127</v>
      </c>
      <c r="P243" t="s">
        <v>119</v>
      </c>
      <c r="Q243">
        <f>ROUND(VLOOKUP(B243,'limit ded'!A$1:G$301,5,FALSE)*100,0)</f>
        <v>0</v>
      </c>
      <c r="R243">
        <f>ROUND(VLOOKUP(B243,'limit ded'!A$1:G$301,6,FALSE)*100,0)</f>
        <v>99</v>
      </c>
      <c r="S243">
        <f>ROUND(VLOOKUP(B243,'limit ded'!A$1:G$301,7,FALSE)*100,0)</f>
        <v>1</v>
      </c>
      <c r="T243" t="s">
        <v>144</v>
      </c>
    </row>
    <row r="244" spans="1:20" hidden="1" x14ac:dyDescent="0.25">
      <c r="A244">
        <v>2022</v>
      </c>
      <c r="B244" t="str">
        <f t="shared" si="3"/>
        <v>BelgiumWindstormCommercial</v>
      </c>
      <c r="C244" t="s">
        <v>7</v>
      </c>
      <c r="D244" t="s">
        <v>105</v>
      </c>
      <c r="E244" t="s">
        <v>67</v>
      </c>
      <c r="F244" t="s">
        <v>120</v>
      </c>
      <c r="G244" t="s">
        <v>121</v>
      </c>
      <c r="H244" t="s">
        <v>122</v>
      </c>
      <c r="I244" t="s">
        <v>121</v>
      </c>
      <c r="J244" t="s">
        <v>123</v>
      </c>
      <c r="K244" t="s">
        <v>123</v>
      </c>
      <c r="L244" t="s">
        <v>124</v>
      </c>
      <c r="M244" t="s">
        <v>125</v>
      </c>
      <c r="N244" t="s">
        <v>126</v>
      </c>
      <c r="O244" t="s">
        <v>127</v>
      </c>
      <c r="P244" t="s">
        <v>126</v>
      </c>
      <c r="Q244">
        <f>ROUND(VLOOKUP(B244,'limit ded'!A$1:G$301,5,FALSE)*100,0)</f>
        <v>2</v>
      </c>
      <c r="R244">
        <f>ROUND(VLOOKUP(B244,'limit ded'!A$1:G$301,6,FALSE)*100,0)</f>
        <v>98</v>
      </c>
      <c r="S244">
        <f>ROUND(VLOOKUP(B244,'limit ded'!A$1:G$301,7,FALSE)*100,0)</f>
        <v>0</v>
      </c>
      <c r="T244" t="s">
        <v>228</v>
      </c>
    </row>
    <row r="245" spans="1:20" hidden="1" x14ac:dyDescent="0.25">
      <c r="A245">
        <v>2022</v>
      </c>
      <c r="B245" t="str">
        <f t="shared" si="3"/>
        <v>BelgiumWindstormResidential</v>
      </c>
      <c r="C245" t="s">
        <v>7</v>
      </c>
      <c r="D245" t="s">
        <v>106</v>
      </c>
      <c r="E245" t="s">
        <v>67</v>
      </c>
      <c r="F245" t="s">
        <v>120</v>
      </c>
      <c r="G245" t="s">
        <v>121</v>
      </c>
      <c r="H245" t="s">
        <v>122</v>
      </c>
      <c r="I245" t="s">
        <v>121</v>
      </c>
      <c r="J245" t="s">
        <v>128</v>
      </c>
      <c r="K245" t="s">
        <v>128</v>
      </c>
      <c r="L245" t="s">
        <v>124</v>
      </c>
      <c r="M245" t="s">
        <v>125</v>
      </c>
      <c r="N245" t="s">
        <v>126</v>
      </c>
      <c r="O245" t="s">
        <v>127</v>
      </c>
      <c r="P245" t="s">
        <v>126</v>
      </c>
      <c r="Q245">
        <f>ROUND(VLOOKUP(B245,'limit ded'!A$1:G$301,5,FALSE)*100,0)</f>
        <v>0</v>
      </c>
      <c r="R245">
        <f>ROUND(VLOOKUP(B245,'limit ded'!A$1:G$301,6,FALSE)*100,0)</f>
        <v>100</v>
      </c>
      <c r="S245">
        <f>ROUND(VLOOKUP(B245,'limit ded'!A$1:G$301,7,FALSE)*100,0)</f>
        <v>0</v>
      </c>
      <c r="T245" t="s">
        <v>228</v>
      </c>
    </row>
    <row r="246" spans="1:20" hidden="1" x14ac:dyDescent="0.25">
      <c r="A246">
        <v>2022</v>
      </c>
      <c r="B246" t="str">
        <f t="shared" si="3"/>
        <v>BulgariaWindstormCommercial</v>
      </c>
      <c r="C246" t="s">
        <v>9</v>
      </c>
      <c r="D246" t="s">
        <v>105</v>
      </c>
      <c r="E246" t="s">
        <v>67</v>
      </c>
      <c r="F246" t="s">
        <v>119</v>
      </c>
      <c r="G246" t="s">
        <v>119</v>
      </c>
      <c r="H246" t="s">
        <v>119</v>
      </c>
      <c r="I246" t="s">
        <v>119</v>
      </c>
      <c r="J246" t="s">
        <v>119</v>
      </c>
      <c r="K246" t="s">
        <v>119</v>
      </c>
      <c r="L246" t="s">
        <v>119</v>
      </c>
      <c r="M246" t="s">
        <v>119</v>
      </c>
      <c r="N246" t="s">
        <v>119</v>
      </c>
      <c r="O246" t="s">
        <v>198</v>
      </c>
      <c r="P246" t="s">
        <v>119</v>
      </c>
      <c r="Q246">
        <f>ROUND(VLOOKUP(B246,'limit ded'!A$1:G$301,5,FALSE)*100,0)</f>
        <v>1</v>
      </c>
      <c r="R246">
        <f>ROUND(VLOOKUP(B246,'limit ded'!A$1:G$301,6,FALSE)*100,0)</f>
        <v>93</v>
      </c>
      <c r="S246">
        <f>ROUND(VLOOKUP(B246,'limit ded'!A$1:G$301,7,FALSE)*100,0)</f>
        <v>6</v>
      </c>
      <c r="T246" t="s">
        <v>285</v>
      </c>
    </row>
    <row r="247" spans="1:20" hidden="1" x14ac:dyDescent="0.25">
      <c r="A247">
        <v>2022</v>
      </c>
      <c r="B247" t="str">
        <f t="shared" si="3"/>
        <v>BulgariaWindstormResidential</v>
      </c>
      <c r="C247" t="s">
        <v>9</v>
      </c>
      <c r="D247" t="s">
        <v>106</v>
      </c>
      <c r="E247" t="s">
        <v>67</v>
      </c>
      <c r="F247" t="s">
        <v>119</v>
      </c>
      <c r="G247" t="s">
        <v>119</v>
      </c>
      <c r="H247" t="s">
        <v>119</v>
      </c>
      <c r="I247" t="s">
        <v>119</v>
      </c>
      <c r="J247" t="s">
        <v>119</v>
      </c>
      <c r="K247" t="s">
        <v>119</v>
      </c>
      <c r="L247" t="s">
        <v>119</v>
      </c>
      <c r="M247" t="s">
        <v>119</v>
      </c>
      <c r="N247" t="s">
        <v>119</v>
      </c>
      <c r="O247" t="s">
        <v>198</v>
      </c>
      <c r="P247" t="s">
        <v>119</v>
      </c>
      <c r="Q247">
        <f>ROUND(VLOOKUP(B247,'limit ded'!A$1:G$301,5,FALSE)*100,0)</f>
        <v>1</v>
      </c>
      <c r="R247">
        <f>ROUND(VLOOKUP(B247,'limit ded'!A$1:G$301,6,FALSE)*100,0)</f>
        <v>99</v>
      </c>
      <c r="S247">
        <f>ROUND(VLOOKUP(B247,'limit ded'!A$1:G$301,7,FALSE)*100,0)</f>
        <v>0</v>
      </c>
      <c r="T247" t="s">
        <v>285</v>
      </c>
    </row>
    <row r="248" spans="1:20" hidden="1" x14ac:dyDescent="0.25">
      <c r="A248">
        <v>2022</v>
      </c>
      <c r="B248" t="str">
        <f t="shared" si="3"/>
        <v>CroatiaWindstormCommercial</v>
      </c>
      <c r="C248" t="s">
        <v>11</v>
      </c>
      <c r="D248" t="s">
        <v>105</v>
      </c>
      <c r="E248" t="s">
        <v>67</v>
      </c>
      <c r="F248" t="s">
        <v>132</v>
      </c>
      <c r="G248" t="s">
        <v>121</v>
      </c>
      <c r="H248" t="s">
        <v>122</v>
      </c>
      <c r="I248" t="s">
        <v>121</v>
      </c>
      <c r="J248" t="s">
        <v>123</v>
      </c>
      <c r="K248" t="s">
        <v>123</v>
      </c>
      <c r="L248" t="s">
        <v>129</v>
      </c>
      <c r="M248" t="s">
        <v>125</v>
      </c>
      <c r="N248" t="s">
        <v>130</v>
      </c>
      <c r="O248" t="s">
        <v>131</v>
      </c>
      <c r="P248" t="s">
        <v>126</v>
      </c>
      <c r="Q248">
        <f>ROUND(VLOOKUP(B248,'limit ded'!A$1:G$301,5,FALSE)*100,0)</f>
        <v>1</v>
      </c>
      <c r="R248">
        <f>ROUND(VLOOKUP(B248,'limit ded'!A$1:G$301,6,FALSE)*100,0)</f>
        <v>86</v>
      </c>
      <c r="S248">
        <f>ROUND(VLOOKUP(B248,'limit ded'!A$1:G$301,7,FALSE)*100,0)</f>
        <v>13</v>
      </c>
      <c r="T248" t="s">
        <v>286</v>
      </c>
    </row>
    <row r="249" spans="1:20" hidden="1" x14ac:dyDescent="0.25">
      <c r="A249">
        <v>2022</v>
      </c>
      <c r="B249" t="str">
        <f t="shared" si="3"/>
        <v>CroatiaWindstormResidential</v>
      </c>
      <c r="C249" t="s">
        <v>11</v>
      </c>
      <c r="D249" t="s">
        <v>106</v>
      </c>
      <c r="E249" t="s">
        <v>67</v>
      </c>
      <c r="F249" t="s">
        <v>132</v>
      </c>
      <c r="G249" t="s">
        <v>121</v>
      </c>
      <c r="H249" t="s">
        <v>122</v>
      </c>
      <c r="I249" t="s">
        <v>121</v>
      </c>
      <c r="J249" t="s">
        <v>123</v>
      </c>
      <c r="K249" t="s">
        <v>123</v>
      </c>
      <c r="L249" t="s">
        <v>129</v>
      </c>
      <c r="M249" t="s">
        <v>125</v>
      </c>
      <c r="N249" t="s">
        <v>130</v>
      </c>
      <c r="O249" t="s">
        <v>131</v>
      </c>
      <c r="P249" t="s">
        <v>126</v>
      </c>
      <c r="Q249">
        <f>ROUND(VLOOKUP(B249,'limit ded'!A$1:G$301,5,FALSE)*100,0)</f>
        <v>0</v>
      </c>
      <c r="R249">
        <f>ROUND(VLOOKUP(B249,'limit ded'!A$1:G$301,6,FALSE)*100,0)</f>
        <v>92</v>
      </c>
      <c r="S249">
        <f>ROUND(VLOOKUP(B249,'limit ded'!A$1:G$301,7,FALSE)*100,0)</f>
        <v>8</v>
      </c>
      <c r="T249" t="s">
        <v>286</v>
      </c>
    </row>
    <row r="250" spans="1:20" hidden="1" x14ac:dyDescent="0.25">
      <c r="A250">
        <v>2022</v>
      </c>
      <c r="B250" t="str">
        <f t="shared" si="3"/>
        <v>CyprusWindstormCommercial</v>
      </c>
      <c r="C250" t="s">
        <v>13</v>
      </c>
      <c r="D250" t="s">
        <v>105</v>
      </c>
      <c r="E250" t="s">
        <v>67</v>
      </c>
      <c r="F250" t="s">
        <v>132</v>
      </c>
      <c r="G250" t="s">
        <v>121</v>
      </c>
      <c r="H250" t="s">
        <v>122</v>
      </c>
      <c r="I250" t="s">
        <v>121</v>
      </c>
      <c r="J250" t="s">
        <v>123</v>
      </c>
      <c r="K250" t="s">
        <v>123</v>
      </c>
      <c r="L250" t="s">
        <v>129</v>
      </c>
      <c r="M250" t="s">
        <v>119</v>
      </c>
      <c r="N250" t="s">
        <v>133</v>
      </c>
      <c r="O250" t="s">
        <v>134</v>
      </c>
      <c r="P250" t="s">
        <v>126</v>
      </c>
      <c r="Q250">
        <f>ROUND(VLOOKUP(B250,'limit ded'!A$1:G$301,5,FALSE)*100,0)</f>
        <v>2</v>
      </c>
      <c r="R250">
        <f>ROUND(VLOOKUP(B250,'limit ded'!A$1:G$301,6,FALSE)*100,0)</f>
        <v>77</v>
      </c>
      <c r="S250">
        <f>ROUND(VLOOKUP(B250,'limit ded'!A$1:G$301,7,FALSE)*100,0)</f>
        <v>21</v>
      </c>
      <c r="T250" t="s">
        <v>287</v>
      </c>
    </row>
    <row r="251" spans="1:20" hidden="1" x14ac:dyDescent="0.25">
      <c r="A251">
        <v>2022</v>
      </c>
      <c r="B251" t="str">
        <f t="shared" si="3"/>
        <v>CyprusWindstormResidential</v>
      </c>
      <c r="C251" t="s">
        <v>13</v>
      </c>
      <c r="D251" t="s">
        <v>106</v>
      </c>
      <c r="E251" t="s">
        <v>67</v>
      </c>
      <c r="F251" t="s">
        <v>132</v>
      </c>
      <c r="G251" t="s">
        <v>121</v>
      </c>
      <c r="H251" t="s">
        <v>122</v>
      </c>
      <c r="I251" t="s">
        <v>121</v>
      </c>
      <c r="J251" t="s">
        <v>123</v>
      </c>
      <c r="K251" t="s">
        <v>123</v>
      </c>
      <c r="L251" t="s">
        <v>129</v>
      </c>
      <c r="M251" t="s">
        <v>119</v>
      </c>
      <c r="N251" t="s">
        <v>133</v>
      </c>
      <c r="O251" t="s">
        <v>134</v>
      </c>
      <c r="P251" t="s">
        <v>126</v>
      </c>
      <c r="Q251">
        <f>ROUND(VLOOKUP(B251,'limit ded'!A$1:G$301,5,FALSE)*100,0)</f>
        <v>3</v>
      </c>
      <c r="R251">
        <f>ROUND(VLOOKUP(B251,'limit ded'!A$1:G$301,6,FALSE)*100,0)</f>
        <v>97</v>
      </c>
      <c r="S251">
        <f>ROUND(VLOOKUP(B251,'limit ded'!A$1:G$301,7,FALSE)*100,0)</f>
        <v>0</v>
      </c>
      <c r="T251" t="s">
        <v>287</v>
      </c>
    </row>
    <row r="252" spans="1:20" hidden="1" x14ac:dyDescent="0.25">
      <c r="A252">
        <v>2022</v>
      </c>
      <c r="B252" t="str">
        <f t="shared" si="3"/>
        <v>Czech RepublicWindstormCommercial</v>
      </c>
      <c r="C252" t="s">
        <v>15</v>
      </c>
      <c r="D252" t="s">
        <v>105</v>
      </c>
      <c r="E252" t="s">
        <v>67</v>
      </c>
      <c r="F252" t="s">
        <v>120</v>
      </c>
      <c r="G252" t="s">
        <v>121</v>
      </c>
      <c r="H252" t="s">
        <v>122</v>
      </c>
      <c r="I252" t="s">
        <v>121</v>
      </c>
      <c r="J252" t="s">
        <v>123</v>
      </c>
      <c r="K252" t="s">
        <v>123</v>
      </c>
      <c r="L252" t="s">
        <v>129</v>
      </c>
      <c r="M252" t="s">
        <v>119</v>
      </c>
      <c r="N252" t="s">
        <v>119</v>
      </c>
      <c r="O252" t="s">
        <v>127</v>
      </c>
      <c r="P252" t="s">
        <v>126</v>
      </c>
      <c r="Q252">
        <f>ROUND(VLOOKUP(B252,'limit ded'!A$1:G$301,5,FALSE)*100,0)</f>
        <v>0</v>
      </c>
      <c r="R252">
        <f>ROUND(VLOOKUP(B252,'limit ded'!A$1:G$301,6,FALSE)*100,0)</f>
        <v>22</v>
      </c>
      <c r="S252">
        <f>ROUND(VLOOKUP(B252,'limit ded'!A$1:G$301,7,FALSE)*100,0)</f>
        <v>78</v>
      </c>
      <c r="T252" t="s">
        <v>305</v>
      </c>
    </row>
    <row r="253" spans="1:20" hidden="1" x14ac:dyDescent="0.25">
      <c r="A253">
        <v>2022</v>
      </c>
      <c r="B253" t="str">
        <f t="shared" si="3"/>
        <v>Czech RepublicWindstormResidential</v>
      </c>
      <c r="C253" t="s">
        <v>15</v>
      </c>
      <c r="D253" t="s">
        <v>106</v>
      </c>
      <c r="E253" t="s">
        <v>67</v>
      </c>
      <c r="F253" t="s">
        <v>120</v>
      </c>
      <c r="G253" t="s">
        <v>121</v>
      </c>
      <c r="H253" t="s">
        <v>122</v>
      </c>
      <c r="I253" t="s">
        <v>121</v>
      </c>
      <c r="J253" t="s">
        <v>123</v>
      </c>
      <c r="K253" t="s">
        <v>123</v>
      </c>
      <c r="L253" t="s">
        <v>129</v>
      </c>
      <c r="M253" t="s">
        <v>119</v>
      </c>
      <c r="N253" t="s">
        <v>119</v>
      </c>
      <c r="O253" t="s">
        <v>127</v>
      </c>
      <c r="P253" t="s">
        <v>126</v>
      </c>
      <c r="Q253">
        <f>ROUND(VLOOKUP(B253,'limit ded'!A$1:G$301,5,FALSE)*100,0)</f>
        <v>0</v>
      </c>
      <c r="R253">
        <f>ROUND(VLOOKUP(B253,'limit ded'!A$1:G$301,6,FALSE)*100,0)</f>
        <v>100</v>
      </c>
      <c r="S253">
        <f>ROUND(VLOOKUP(B253,'limit ded'!A$1:G$301,7,FALSE)*100,0)</f>
        <v>0</v>
      </c>
      <c r="T253" t="s">
        <v>144</v>
      </c>
    </row>
    <row r="254" spans="1:20" hidden="1" x14ac:dyDescent="0.25">
      <c r="A254">
        <v>2022</v>
      </c>
      <c r="B254" t="str">
        <f t="shared" si="3"/>
        <v>DenmarkWindstormCommercial</v>
      </c>
      <c r="C254" t="s">
        <v>17</v>
      </c>
      <c r="D254" t="s">
        <v>105</v>
      </c>
      <c r="E254" t="s">
        <v>67</v>
      </c>
      <c r="F254" t="s">
        <v>120</v>
      </c>
      <c r="G254" t="s">
        <v>121</v>
      </c>
      <c r="H254" t="s">
        <v>122</v>
      </c>
      <c r="I254" t="s">
        <v>121</v>
      </c>
      <c r="J254" t="s">
        <v>123</v>
      </c>
      <c r="K254" t="s">
        <v>123</v>
      </c>
      <c r="L254" t="s">
        <v>121</v>
      </c>
      <c r="M254" t="s">
        <v>125</v>
      </c>
      <c r="N254" t="s">
        <v>119</v>
      </c>
      <c r="O254" t="s">
        <v>127</v>
      </c>
      <c r="P254" t="s">
        <v>126</v>
      </c>
      <c r="Q254">
        <f>ROUND(VLOOKUP(B254,'limit ded'!A$1:G$301,5,FALSE)*100,0)</f>
        <v>1</v>
      </c>
      <c r="R254">
        <f>ROUND(VLOOKUP(B254,'limit ded'!A$1:G$301,6,FALSE)*100,0)</f>
        <v>99</v>
      </c>
      <c r="S254">
        <f>ROUND(VLOOKUP(B254,'limit ded'!A$1:G$301,7,FALSE)*100,0)</f>
        <v>0</v>
      </c>
      <c r="T254" t="s">
        <v>145</v>
      </c>
    </row>
    <row r="255" spans="1:20" hidden="1" x14ac:dyDescent="0.25">
      <c r="A255">
        <v>2022</v>
      </c>
      <c r="B255" t="str">
        <f t="shared" si="3"/>
        <v>DenmarkWindstormResidential</v>
      </c>
      <c r="C255" t="s">
        <v>17</v>
      </c>
      <c r="D255" t="s">
        <v>106</v>
      </c>
      <c r="E255" t="s">
        <v>67</v>
      </c>
      <c r="F255" t="s">
        <v>120</v>
      </c>
      <c r="G255" t="s">
        <v>121</v>
      </c>
      <c r="H255" t="s">
        <v>122</v>
      </c>
      <c r="I255" t="s">
        <v>121</v>
      </c>
      <c r="J255" t="s">
        <v>123</v>
      </c>
      <c r="K255" t="s">
        <v>123</v>
      </c>
      <c r="L255" t="s">
        <v>121</v>
      </c>
      <c r="M255" t="s">
        <v>125</v>
      </c>
      <c r="N255" t="s">
        <v>119</v>
      </c>
      <c r="O255" t="s">
        <v>127</v>
      </c>
      <c r="P255" t="s">
        <v>126</v>
      </c>
      <c r="Q255">
        <f>ROUND(VLOOKUP(B255,'limit ded'!A$1:G$301,5,FALSE)*100,0)</f>
        <v>0</v>
      </c>
      <c r="R255">
        <f>ROUND(VLOOKUP(B255,'limit ded'!A$1:G$301,6,FALSE)*100,0)</f>
        <v>100</v>
      </c>
      <c r="S255">
        <f>ROUND(VLOOKUP(B255,'limit ded'!A$1:G$301,7,FALSE)*100,0)</f>
        <v>0</v>
      </c>
      <c r="T255" t="s">
        <v>145</v>
      </c>
    </row>
    <row r="256" spans="1:20" hidden="1" x14ac:dyDescent="0.25">
      <c r="A256">
        <v>2022</v>
      </c>
      <c r="B256" t="str">
        <f t="shared" si="3"/>
        <v>EstoniaWindstormCommercial</v>
      </c>
      <c r="C256" t="s">
        <v>19</v>
      </c>
      <c r="D256" t="s">
        <v>105</v>
      </c>
      <c r="E256" t="s">
        <v>67</v>
      </c>
      <c r="F256" t="s">
        <v>120</v>
      </c>
      <c r="G256" t="s">
        <v>121</v>
      </c>
      <c r="H256" t="s">
        <v>122</v>
      </c>
      <c r="I256" t="s">
        <v>121</v>
      </c>
      <c r="J256" t="s">
        <v>123</v>
      </c>
      <c r="K256" t="s">
        <v>123</v>
      </c>
      <c r="L256" t="s">
        <v>121</v>
      </c>
      <c r="M256" t="s">
        <v>198</v>
      </c>
      <c r="N256" t="s">
        <v>126</v>
      </c>
      <c r="O256" t="s">
        <v>127</v>
      </c>
      <c r="P256" t="s">
        <v>126</v>
      </c>
      <c r="Q256">
        <f>ROUND(VLOOKUP(B256,'limit ded'!A$1:G$301,5,FALSE)*100,0)</f>
        <v>0</v>
      </c>
      <c r="R256">
        <f>ROUND(VLOOKUP(B256,'limit ded'!A$1:G$301,6,FALSE)*100,0)</f>
        <v>100</v>
      </c>
      <c r="S256">
        <f>ROUND(VLOOKUP(B256,'limit ded'!A$1:G$301,7,FALSE)*100,0)</f>
        <v>0</v>
      </c>
      <c r="T256" t="s">
        <v>138</v>
      </c>
    </row>
    <row r="257" spans="1:20" hidden="1" x14ac:dyDescent="0.25">
      <c r="A257">
        <v>2022</v>
      </c>
      <c r="B257" t="str">
        <f t="shared" si="3"/>
        <v>EstoniaWindstormResidential</v>
      </c>
      <c r="C257" t="s">
        <v>19</v>
      </c>
      <c r="D257" t="s">
        <v>106</v>
      </c>
      <c r="E257" t="s">
        <v>67</v>
      </c>
      <c r="F257" t="s">
        <v>120</v>
      </c>
      <c r="G257" t="s">
        <v>121</v>
      </c>
      <c r="H257" t="s">
        <v>122</v>
      </c>
      <c r="I257" t="s">
        <v>121</v>
      </c>
      <c r="J257" t="s">
        <v>123</v>
      </c>
      <c r="K257" t="s">
        <v>123</v>
      </c>
      <c r="L257" t="s">
        <v>121</v>
      </c>
      <c r="M257" t="s">
        <v>198</v>
      </c>
      <c r="N257" t="s">
        <v>126</v>
      </c>
      <c r="O257" t="s">
        <v>127</v>
      </c>
      <c r="P257" t="s">
        <v>126</v>
      </c>
      <c r="Q257">
        <f>ROUND(VLOOKUP(B257,'limit ded'!A$1:G$301,5,FALSE)*100,0)</f>
        <v>0</v>
      </c>
      <c r="R257">
        <f>ROUND(VLOOKUP(B257,'limit ded'!A$1:G$301,6,FALSE)*100,0)</f>
        <v>100</v>
      </c>
      <c r="S257">
        <f>ROUND(VLOOKUP(B257,'limit ded'!A$1:G$301,7,FALSE)*100,0)</f>
        <v>0</v>
      </c>
      <c r="T257" t="s">
        <v>138</v>
      </c>
    </row>
    <row r="258" spans="1:20" hidden="1" x14ac:dyDescent="0.25">
      <c r="A258">
        <v>2022</v>
      </c>
      <c r="B258" t="str">
        <f t="shared" si="3"/>
        <v>FinlandWindstormCommercial</v>
      </c>
      <c r="C258" t="s">
        <v>21</v>
      </c>
      <c r="D258" t="s">
        <v>105</v>
      </c>
      <c r="E258" t="s">
        <v>67</v>
      </c>
      <c r="F258" t="s">
        <v>120</v>
      </c>
      <c r="G258" t="s">
        <v>121</v>
      </c>
      <c r="H258" t="s">
        <v>121</v>
      </c>
      <c r="I258" t="s">
        <v>121</v>
      </c>
      <c r="J258" t="s">
        <v>123</v>
      </c>
      <c r="K258" t="s">
        <v>123</v>
      </c>
      <c r="L258" t="s">
        <v>121</v>
      </c>
      <c r="M258" t="s">
        <v>125</v>
      </c>
      <c r="N258" t="s">
        <v>126</v>
      </c>
      <c r="O258" t="s">
        <v>127</v>
      </c>
      <c r="P258" t="s">
        <v>126</v>
      </c>
      <c r="Q258">
        <f>ROUND(VLOOKUP(B258,'limit ded'!A$1:G$301,5,FALSE)*100,0)</f>
        <v>0</v>
      </c>
      <c r="R258">
        <f>ROUND(VLOOKUP(B258,'limit ded'!A$1:G$301,6,FALSE)*100,0)</f>
        <v>98</v>
      </c>
      <c r="S258">
        <f>ROUND(VLOOKUP(B258,'limit ded'!A$1:G$301,7,FALSE)*100,0)</f>
        <v>1</v>
      </c>
      <c r="T258" t="s">
        <v>138</v>
      </c>
    </row>
    <row r="259" spans="1:20" hidden="1" x14ac:dyDescent="0.25">
      <c r="A259">
        <v>2022</v>
      </c>
      <c r="B259" t="str">
        <f t="shared" ref="B259:B301" si="4">CONCATENATE(C259,E259,D259)</f>
        <v>FinlandWindstormResidential</v>
      </c>
      <c r="C259" t="s">
        <v>21</v>
      </c>
      <c r="D259" t="s">
        <v>106</v>
      </c>
      <c r="E259" t="s">
        <v>67</v>
      </c>
      <c r="F259" t="s">
        <v>120</v>
      </c>
      <c r="G259" t="s">
        <v>121</v>
      </c>
      <c r="H259" t="s">
        <v>121</v>
      </c>
      <c r="I259" t="s">
        <v>121</v>
      </c>
      <c r="J259" t="s">
        <v>123</v>
      </c>
      <c r="K259" t="s">
        <v>123</v>
      </c>
      <c r="L259" t="s">
        <v>121</v>
      </c>
      <c r="M259" t="s">
        <v>125</v>
      </c>
      <c r="N259" t="s">
        <v>126</v>
      </c>
      <c r="O259" t="s">
        <v>127</v>
      </c>
      <c r="P259" t="s">
        <v>126</v>
      </c>
      <c r="Q259">
        <f>ROUND(VLOOKUP(B259,'limit ded'!A$1:G$301,5,FALSE)*100,0)</f>
        <v>0</v>
      </c>
      <c r="R259">
        <f>ROUND(VLOOKUP(B259,'limit ded'!A$1:G$301,6,FALSE)*100,0)</f>
        <v>100</v>
      </c>
      <c r="S259">
        <f>ROUND(VLOOKUP(B259,'limit ded'!A$1:G$301,7,FALSE)*100,0)</f>
        <v>0</v>
      </c>
      <c r="T259" t="s">
        <v>138</v>
      </c>
    </row>
    <row r="260" spans="1:20" hidden="1" x14ac:dyDescent="0.25">
      <c r="A260">
        <v>2022</v>
      </c>
      <c r="B260" t="str">
        <f t="shared" si="4"/>
        <v>FranceWindstormCommercial</v>
      </c>
      <c r="C260" t="s">
        <v>23</v>
      </c>
      <c r="D260" t="s">
        <v>105</v>
      </c>
      <c r="E260" t="s">
        <v>67</v>
      </c>
      <c r="F260" t="s">
        <v>132</v>
      </c>
      <c r="G260" t="s">
        <v>135</v>
      </c>
      <c r="H260" t="s">
        <v>122</v>
      </c>
      <c r="I260" t="s">
        <v>135</v>
      </c>
      <c r="J260" t="s">
        <v>123</v>
      </c>
      <c r="K260" t="s">
        <v>136</v>
      </c>
      <c r="L260" t="s">
        <v>124</v>
      </c>
      <c r="M260" t="s">
        <v>119</v>
      </c>
      <c r="N260" t="s">
        <v>126</v>
      </c>
      <c r="O260" t="s">
        <v>127</v>
      </c>
      <c r="P260" t="s">
        <v>126</v>
      </c>
      <c r="Q260">
        <f>ROUND(VLOOKUP(B260,'limit ded'!A$1:G$301,5,FALSE)*100,0)</f>
        <v>1</v>
      </c>
      <c r="R260">
        <f>ROUND(VLOOKUP(B260,'limit ded'!A$1:G$301,6,FALSE)*100,0)</f>
        <v>89</v>
      </c>
      <c r="S260">
        <f>ROUND(VLOOKUP(B260,'limit ded'!A$1:G$301,7,FALSE)*100,0)</f>
        <v>10</v>
      </c>
      <c r="T260" t="s">
        <v>235</v>
      </c>
    </row>
    <row r="261" spans="1:20" hidden="1" x14ac:dyDescent="0.25">
      <c r="A261">
        <v>2022</v>
      </c>
      <c r="B261" t="str">
        <f t="shared" si="4"/>
        <v>FranceWindstormResidential</v>
      </c>
      <c r="C261" t="s">
        <v>23</v>
      </c>
      <c r="D261" t="s">
        <v>106</v>
      </c>
      <c r="E261" t="s">
        <v>67</v>
      </c>
      <c r="F261" t="s">
        <v>132</v>
      </c>
      <c r="G261" t="s">
        <v>135</v>
      </c>
      <c r="H261" t="s">
        <v>122</v>
      </c>
      <c r="I261" t="s">
        <v>135</v>
      </c>
      <c r="J261" t="s">
        <v>123</v>
      </c>
      <c r="K261" t="s">
        <v>136</v>
      </c>
      <c r="L261" t="s">
        <v>124</v>
      </c>
      <c r="M261" t="s">
        <v>119</v>
      </c>
      <c r="N261" t="s">
        <v>126</v>
      </c>
      <c r="O261" t="s">
        <v>127</v>
      </c>
      <c r="P261" t="s">
        <v>126</v>
      </c>
      <c r="Q261">
        <f>ROUND(VLOOKUP(B261,'limit ded'!A$1:G$301,5,FALSE)*100,0)</f>
        <v>0</v>
      </c>
      <c r="R261">
        <f>ROUND(VLOOKUP(B261,'limit ded'!A$1:G$301,6,FALSE)*100,0)</f>
        <v>98</v>
      </c>
      <c r="S261">
        <f>ROUND(VLOOKUP(B261,'limit ded'!A$1:G$301,7,FALSE)*100,0)</f>
        <v>2</v>
      </c>
      <c r="T261" t="s">
        <v>235</v>
      </c>
    </row>
    <row r="262" spans="1:20" hidden="1" x14ac:dyDescent="0.25">
      <c r="A262">
        <v>2022</v>
      </c>
      <c r="B262" t="str">
        <f t="shared" si="4"/>
        <v>GermanyWindstormCommercial</v>
      </c>
      <c r="C262" t="s">
        <v>25</v>
      </c>
      <c r="D262" t="s">
        <v>105</v>
      </c>
      <c r="E262" t="s">
        <v>67</v>
      </c>
      <c r="F262" t="s">
        <v>120</v>
      </c>
      <c r="G262" t="s">
        <v>121</v>
      </c>
      <c r="H262" t="s">
        <v>121</v>
      </c>
      <c r="I262" t="s">
        <v>121</v>
      </c>
      <c r="J262" t="s">
        <v>123</v>
      </c>
      <c r="K262" t="s">
        <v>123</v>
      </c>
      <c r="L262" t="s">
        <v>121</v>
      </c>
      <c r="M262" t="s">
        <v>125</v>
      </c>
      <c r="N262" t="s">
        <v>126</v>
      </c>
      <c r="O262" t="s">
        <v>127</v>
      </c>
      <c r="P262" t="s">
        <v>126</v>
      </c>
      <c r="Q262">
        <f>ROUND(VLOOKUP(B262,'limit ded'!A$1:G$301,5,FALSE)*100,0)</f>
        <v>0</v>
      </c>
      <c r="R262">
        <f>ROUND(VLOOKUP(B262,'limit ded'!A$1:G$301,6,FALSE)*100,0)</f>
        <v>80</v>
      </c>
      <c r="S262">
        <f>ROUND(VLOOKUP(B262,'limit ded'!A$1:G$301,7,FALSE)*100,0)</f>
        <v>20</v>
      </c>
      <c r="T262" t="s">
        <v>209</v>
      </c>
    </row>
    <row r="263" spans="1:20" hidden="1" x14ac:dyDescent="0.25">
      <c r="A263">
        <v>2022</v>
      </c>
      <c r="B263" t="str">
        <f t="shared" si="4"/>
        <v>GermanyWindstormResidential</v>
      </c>
      <c r="C263" t="s">
        <v>25</v>
      </c>
      <c r="D263" t="s">
        <v>106</v>
      </c>
      <c r="E263" t="s">
        <v>67</v>
      </c>
      <c r="F263" t="s">
        <v>120</v>
      </c>
      <c r="G263" t="s">
        <v>121</v>
      </c>
      <c r="H263" t="s">
        <v>121</v>
      </c>
      <c r="I263" t="s">
        <v>121</v>
      </c>
      <c r="J263" t="s">
        <v>123</v>
      </c>
      <c r="K263" t="s">
        <v>123</v>
      </c>
      <c r="L263" t="s">
        <v>121</v>
      </c>
      <c r="M263" t="s">
        <v>125</v>
      </c>
      <c r="N263" t="s">
        <v>126</v>
      </c>
      <c r="O263" t="s">
        <v>127</v>
      </c>
      <c r="P263" t="s">
        <v>126</v>
      </c>
      <c r="Q263">
        <f>ROUND(VLOOKUP(B263,'limit ded'!A$1:G$301,5,FALSE)*100,0)</f>
        <v>0</v>
      </c>
      <c r="R263">
        <f>ROUND(VLOOKUP(B263,'limit ded'!A$1:G$301,6,FALSE)*100,0)</f>
        <v>100</v>
      </c>
      <c r="S263">
        <f>ROUND(VLOOKUP(B263,'limit ded'!A$1:G$301,7,FALSE)*100,0)</f>
        <v>0</v>
      </c>
      <c r="T263" t="s">
        <v>209</v>
      </c>
    </row>
    <row r="264" spans="1:20" hidden="1" x14ac:dyDescent="0.25">
      <c r="A264">
        <v>2022</v>
      </c>
      <c r="B264" t="str">
        <f t="shared" si="4"/>
        <v>GreeceWindstormCommercial</v>
      </c>
      <c r="C264" t="s">
        <v>27</v>
      </c>
      <c r="D264" t="s">
        <v>105</v>
      </c>
      <c r="E264" t="s">
        <v>67</v>
      </c>
      <c r="F264" t="s">
        <v>120</v>
      </c>
      <c r="G264" t="s">
        <v>121</v>
      </c>
      <c r="H264" t="s">
        <v>122</v>
      </c>
      <c r="I264" t="s">
        <v>121</v>
      </c>
      <c r="J264" t="s">
        <v>123</v>
      </c>
      <c r="K264" t="s">
        <v>123</v>
      </c>
      <c r="L264" t="s">
        <v>124</v>
      </c>
      <c r="M264" t="s">
        <v>119</v>
      </c>
      <c r="N264" t="s">
        <v>130</v>
      </c>
      <c r="O264" t="s">
        <v>198</v>
      </c>
      <c r="P264" t="s">
        <v>126</v>
      </c>
      <c r="Q264">
        <f>ROUND(VLOOKUP(B264,'limit ded'!A$1:G$301,5,FALSE)*100,0)</f>
        <v>0</v>
      </c>
      <c r="R264">
        <f>ROUND(VLOOKUP(B264,'limit ded'!A$1:G$301,6,FALSE)*100,0)</f>
        <v>76</v>
      </c>
      <c r="S264">
        <f>ROUND(VLOOKUP(B264,'limit ded'!A$1:G$301,7,FALSE)*100,0)</f>
        <v>24</v>
      </c>
      <c r="T264" t="s">
        <v>288</v>
      </c>
    </row>
    <row r="265" spans="1:20" hidden="1" x14ac:dyDescent="0.25">
      <c r="A265">
        <v>2022</v>
      </c>
      <c r="B265" t="str">
        <f t="shared" si="4"/>
        <v>GreeceWindstormResidential</v>
      </c>
      <c r="C265" t="s">
        <v>27</v>
      </c>
      <c r="D265" t="s">
        <v>106</v>
      </c>
      <c r="E265" t="s">
        <v>67</v>
      </c>
      <c r="F265" t="s">
        <v>120</v>
      </c>
      <c r="G265" t="s">
        <v>121</v>
      </c>
      <c r="H265" t="s">
        <v>122</v>
      </c>
      <c r="I265" t="s">
        <v>121</v>
      </c>
      <c r="J265" t="s">
        <v>123</v>
      </c>
      <c r="K265" t="s">
        <v>123</v>
      </c>
      <c r="L265" t="s">
        <v>124</v>
      </c>
      <c r="M265" t="s">
        <v>119</v>
      </c>
      <c r="N265" t="s">
        <v>130</v>
      </c>
      <c r="O265" t="s">
        <v>198</v>
      </c>
      <c r="P265" t="s">
        <v>126</v>
      </c>
      <c r="Q265">
        <f>ROUND(VLOOKUP(B265,'limit ded'!A$1:G$301,5,FALSE)*100,0)</f>
        <v>0</v>
      </c>
      <c r="R265">
        <f>ROUND(VLOOKUP(B265,'limit ded'!A$1:G$301,6,FALSE)*100,0)</f>
        <v>98</v>
      </c>
      <c r="S265">
        <f>ROUND(VLOOKUP(B265,'limit ded'!A$1:G$301,7,FALSE)*100,0)</f>
        <v>2</v>
      </c>
      <c r="T265" t="s">
        <v>288</v>
      </c>
    </row>
    <row r="266" spans="1:20" hidden="1" x14ac:dyDescent="0.25">
      <c r="A266">
        <v>2022</v>
      </c>
      <c r="B266" t="str">
        <f t="shared" si="4"/>
        <v>HungaryWindstormCommercial</v>
      </c>
      <c r="C266" t="s">
        <v>29</v>
      </c>
      <c r="D266" t="s">
        <v>105</v>
      </c>
      <c r="E266" t="s">
        <v>67</v>
      </c>
      <c r="F266" t="s">
        <v>119</v>
      </c>
      <c r="G266" t="s">
        <v>119</v>
      </c>
      <c r="H266" t="s">
        <v>119</v>
      </c>
      <c r="I266" t="s">
        <v>121</v>
      </c>
      <c r="J266" t="s">
        <v>123</v>
      </c>
      <c r="K266" t="s">
        <v>123</v>
      </c>
      <c r="L266" t="s">
        <v>138</v>
      </c>
      <c r="M266" t="s">
        <v>119</v>
      </c>
      <c r="N266" t="s">
        <v>119</v>
      </c>
      <c r="O266" t="s">
        <v>134</v>
      </c>
      <c r="P266" t="s">
        <v>119</v>
      </c>
      <c r="Q266">
        <f>ROUND(VLOOKUP(B266,'limit ded'!A$1:G$301,5,FALSE)*100,0)</f>
        <v>0</v>
      </c>
      <c r="R266">
        <f>ROUND(VLOOKUP(B266,'limit ded'!A$1:G$301,6,FALSE)*100,0)</f>
        <v>80</v>
      </c>
      <c r="S266">
        <f>ROUND(VLOOKUP(B266,'limit ded'!A$1:G$301,7,FALSE)*100,0)</f>
        <v>20</v>
      </c>
      <c r="T266" t="s">
        <v>138</v>
      </c>
    </row>
    <row r="267" spans="1:20" hidden="1" x14ac:dyDescent="0.25">
      <c r="A267">
        <v>2022</v>
      </c>
      <c r="B267" t="str">
        <f t="shared" si="4"/>
        <v>HungaryWindstormResidential</v>
      </c>
      <c r="C267" t="s">
        <v>29</v>
      </c>
      <c r="D267" t="s">
        <v>106</v>
      </c>
      <c r="E267" t="s">
        <v>67</v>
      </c>
      <c r="F267" t="s">
        <v>119</v>
      </c>
      <c r="G267" t="s">
        <v>119</v>
      </c>
      <c r="H267" t="s">
        <v>119</v>
      </c>
      <c r="I267" t="s">
        <v>121</v>
      </c>
      <c r="J267" t="s">
        <v>123</v>
      </c>
      <c r="K267" t="s">
        <v>123</v>
      </c>
      <c r="L267" t="s">
        <v>138</v>
      </c>
      <c r="M267" t="s">
        <v>119</v>
      </c>
      <c r="N267" t="s">
        <v>119</v>
      </c>
      <c r="O267" t="s">
        <v>134</v>
      </c>
      <c r="P267" t="s">
        <v>119</v>
      </c>
      <c r="Q267">
        <f>ROUND(VLOOKUP(B267,'limit ded'!A$1:G$301,5,FALSE)*100,0)</f>
        <v>0</v>
      </c>
      <c r="R267">
        <f>ROUND(VLOOKUP(B267,'limit ded'!A$1:G$301,6,FALSE)*100,0)</f>
        <v>100</v>
      </c>
      <c r="S267">
        <f>ROUND(VLOOKUP(B267,'limit ded'!A$1:G$301,7,FALSE)*100,0)</f>
        <v>0</v>
      </c>
      <c r="T267" t="s">
        <v>138</v>
      </c>
    </row>
    <row r="268" spans="1:20" hidden="1" x14ac:dyDescent="0.25">
      <c r="A268">
        <v>2022</v>
      </c>
      <c r="B268" t="str">
        <f t="shared" si="4"/>
        <v>IcelandWindstormCommercial</v>
      </c>
      <c r="C268" t="s">
        <v>31</v>
      </c>
      <c r="D268" t="s">
        <v>105</v>
      </c>
      <c r="E268" t="s">
        <v>67</v>
      </c>
      <c r="F268" t="s">
        <v>132</v>
      </c>
      <c r="G268" t="s">
        <v>121</v>
      </c>
      <c r="H268" t="s">
        <v>139</v>
      </c>
      <c r="I268" t="s">
        <v>121</v>
      </c>
      <c r="J268" t="s">
        <v>123</v>
      </c>
      <c r="K268" t="s">
        <v>123</v>
      </c>
      <c r="L268" t="s">
        <v>121</v>
      </c>
      <c r="M268" t="s">
        <v>119</v>
      </c>
      <c r="N268" t="s">
        <v>126</v>
      </c>
      <c r="O268" t="s">
        <v>134</v>
      </c>
      <c r="P268" t="s">
        <v>126</v>
      </c>
      <c r="Q268">
        <f>ROUND(VLOOKUP(B268,'limit ded'!A$1:G$301,5,FALSE)*100,0)</f>
        <v>1</v>
      </c>
      <c r="R268">
        <f>ROUND(VLOOKUP(B268,'limit ded'!A$1:G$301,6,FALSE)*100,0)</f>
        <v>99</v>
      </c>
      <c r="S268">
        <f>ROUND(VLOOKUP(B268,'limit ded'!A$1:G$301,7,FALSE)*100,0)</f>
        <v>0</v>
      </c>
      <c r="T268" t="s">
        <v>202</v>
      </c>
    </row>
    <row r="269" spans="1:20" hidden="1" x14ac:dyDescent="0.25">
      <c r="A269">
        <v>2022</v>
      </c>
      <c r="B269" t="str">
        <f t="shared" si="4"/>
        <v>IcelandWindstormResidential</v>
      </c>
      <c r="C269" t="s">
        <v>31</v>
      </c>
      <c r="D269" t="s">
        <v>106</v>
      </c>
      <c r="E269" t="s">
        <v>67</v>
      </c>
      <c r="F269" t="s">
        <v>132</v>
      </c>
      <c r="G269" t="s">
        <v>121</v>
      </c>
      <c r="H269" t="s">
        <v>139</v>
      </c>
      <c r="I269" t="s">
        <v>121</v>
      </c>
      <c r="J269" t="s">
        <v>123</v>
      </c>
      <c r="K269" t="s">
        <v>123</v>
      </c>
      <c r="L269" t="s">
        <v>121</v>
      </c>
      <c r="M269" t="s">
        <v>119</v>
      </c>
      <c r="N269" t="s">
        <v>126</v>
      </c>
      <c r="O269" t="s">
        <v>134</v>
      </c>
      <c r="P269" t="s">
        <v>126</v>
      </c>
      <c r="Q269">
        <f>ROUND(VLOOKUP(B269,'limit ded'!A$1:G$301,5,FALSE)*100,0)</f>
        <v>1</v>
      </c>
      <c r="R269">
        <f>ROUND(VLOOKUP(B269,'limit ded'!A$1:G$301,6,FALSE)*100,0)</f>
        <v>99</v>
      </c>
      <c r="S269">
        <f>ROUND(VLOOKUP(B269,'limit ded'!A$1:G$301,7,FALSE)*100,0)</f>
        <v>0</v>
      </c>
      <c r="T269" t="s">
        <v>202</v>
      </c>
    </row>
    <row r="270" spans="1:20" hidden="1" x14ac:dyDescent="0.25">
      <c r="A270">
        <v>2022</v>
      </c>
      <c r="B270" t="str">
        <f t="shared" si="4"/>
        <v>IrelandWindstormCommercial</v>
      </c>
      <c r="C270" t="s">
        <v>33</v>
      </c>
      <c r="D270" t="s">
        <v>105</v>
      </c>
      <c r="E270" t="s">
        <v>67</v>
      </c>
      <c r="F270" t="s">
        <v>120</v>
      </c>
      <c r="G270" t="s">
        <v>121</v>
      </c>
      <c r="H270" t="s">
        <v>122</v>
      </c>
      <c r="I270" t="s">
        <v>121</v>
      </c>
      <c r="J270" t="s">
        <v>123</v>
      </c>
      <c r="K270" t="s">
        <v>123</v>
      </c>
      <c r="L270" t="s">
        <v>121</v>
      </c>
      <c r="M270" t="s">
        <v>119</v>
      </c>
      <c r="N270" t="s">
        <v>119</v>
      </c>
      <c r="O270" t="s">
        <v>134</v>
      </c>
      <c r="P270" t="s">
        <v>119</v>
      </c>
      <c r="Q270">
        <f>ROUND(VLOOKUP(B270,'limit ded'!A$1:G$301,5,FALSE)*100,0)</f>
        <v>2</v>
      </c>
      <c r="R270">
        <f>ROUND(VLOOKUP(B270,'limit ded'!A$1:G$301,6,FALSE)*100,0)</f>
        <v>95</v>
      </c>
      <c r="S270">
        <f>ROUND(VLOOKUP(B270,'limit ded'!A$1:G$301,7,FALSE)*100,0)</f>
        <v>3</v>
      </c>
      <c r="T270" t="s">
        <v>234</v>
      </c>
    </row>
    <row r="271" spans="1:20" hidden="1" x14ac:dyDescent="0.25">
      <c r="A271">
        <v>2022</v>
      </c>
      <c r="B271" t="str">
        <f t="shared" si="4"/>
        <v>IrelandWindstormResidential</v>
      </c>
      <c r="C271" t="s">
        <v>33</v>
      </c>
      <c r="D271" t="s">
        <v>106</v>
      </c>
      <c r="E271" t="s">
        <v>67</v>
      </c>
      <c r="F271" t="s">
        <v>120</v>
      </c>
      <c r="G271" t="s">
        <v>121</v>
      </c>
      <c r="H271" t="s">
        <v>122</v>
      </c>
      <c r="I271" t="s">
        <v>121</v>
      </c>
      <c r="J271" t="s">
        <v>123</v>
      </c>
      <c r="K271" t="s">
        <v>123</v>
      </c>
      <c r="L271" t="s">
        <v>121</v>
      </c>
      <c r="M271" t="s">
        <v>119</v>
      </c>
      <c r="N271" t="s">
        <v>119</v>
      </c>
      <c r="O271" t="s">
        <v>134</v>
      </c>
      <c r="P271" t="s">
        <v>119</v>
      </c>
      <c r="Q271">
        <f>ROUND(VLOOKUP(B271,'limit ded'!A$1:G$301,5,FALSE)*100,0)</f>
        <v>0</v>
      </c>
      <c r="R271">
        <f>ROUND(VLOOKUP(B271,'limit ded'!A$1:G$301,6,FALSE)*100,0)</f>
        <v>100</v>
      </c>
      <c r="S271">
        <f>ROUND(VLOOKUP(B271,'limit ded'!A$1:G$301,7,FALSE)*100,0)</f>
        <v>0</v>
      </c>
      <c r="T271" s="35" t="s">
        <v>232</v>
      </c>
    </row>
    <row r="272" spans="1:20" hidden="1" x14ac:dyDescent="0.25">
      <c r="A272">
        <v>2022</v>
      </c>
      <c r="B272" t="str">
        <f t="shared" si="4"/>
        <v>ItalyWindstormCommercial</v>
      </c>
      <c r="C272" t="s">
        <v>35</v>
      </c>
      <c r="D272" t="s">
        <v>105</v>
      </c>
      <c r="E272" t="s">
        <v>67</v>
      </c>
      <c r="F272" t="s">
        <v>120</v>
      </c>
      <c r="G272" t="s">
        <v>121</v>
      </c>
      <c r="H272" t="s">
        <v>121</v>
      </c>
      <c r="I272" t="s">
        <v>121</v>
      </c>
      <c r="J272" t="s">
        <v>123</v>
      </c>
      <c r="K272" t="s">
        <v>123</v>
      </c>
      <c r="L272" t="s">
        <v>129</v>
      </c>
      <c r="M272" t="s">
        <v>119</v>
      </c>
      <c r="N272" t="s">
        <v>133</v>
      </c>
      <c r="O272" t="s">
        <v>131</v>
      </c>
      <c r="P272" t="s">
        <v>126</v>
      </c>
      <c r="Q272">
        <f>ROUND(VLOOKUP(B272,'limit ded'!A$1:G$301,5,FALSE)*100,0)</f>
        <v>2</v>
      </c>
      <c r="R272">
        <f>ROUND(VLOOKUP(B272,'limit ded'!A$1:G$301,6,FALSE)*100,0)</f>
        <v>78</v>
      </c>
      <c r="S272">
        <f>ROUND(VLOOKUP(B272,'limit ded'!A$1:G$301,7,FALSE)*100,0)</f>
        <v>20</v>
      </c>
      <c r="T272" t="s">
        <v>221</v>
      </c>
    </row>
    <row r="273" spans="1:20" hidden="1" x14ac:dyDescent="0.25">
      <c r="A273">
        <v>2022</v>
      </c>
      <c r="B273" t="str">
        <f t="shared" si="4"/>
        <v>ItalyWindstormResidential</v>
      </c>
      <c r="C273" t="s">
        <v>35</v>
      </c>
      <c r="D273" t="s">
        <v>106</v>
      </c>
      <c r="E273" t="s">
        <v>67</v>
      </c>
      <c r="F273" t="s">
        <v>120</v>
      </c>
      <c r="G273" t="s">
        <v>121</v>
      </c>
      <c r="H273" t="s">
        <v>121</v>
      </c>
      <c r="I273" t="s">
        <v>121</v>
      </c>
      <c r="J273" t="s">
        <v>123</v>
      </c>
      <c r="K273" t="s">
        <v>123</v>
      </c>
      <c r="L273" t="s">
        <v>129</v>
      </c>
      <c r="M273" t="s">
        <v>119</v>
      </c>
      <c r="N273" t="s">
        <v>133</v>
      </c>
      <c r="O273" t="s">
        <v>131</v>
      </c>
      <c r="P273" t="s">
        <v>126</v>
      </c>
      <c r="Q273">
        <f>ROUND(VLOOKUP(B273,'limit ded'!A$1:G$301,5,FALSE)*100,0)</f>
        <v>4</v>
      </c>
      <c r="R273">
        <f>ROUND(VLOOKUP(B273,'limit ded'!A$1:G$301,6,FALSE)*100,0)</f>
        <v>83</v>
      </c>
      <c r="S273">
        <f>ROUND(VLOOKUP(B273,'limit ded'!A$1:G$301,7,FALSE)*100,0)</f>
        <v>14</v>
      </c>
      <c r="T273" t="s">
        <v>221</v>
      </c>
    </row>
    <row r="274" spans="1:20" hidden="1" x14ac:dyDescent="0.25">
      <c r="A274">
        <v>2022</v>
      </c>
      <c r="B274" t="str">
        <f t="shared" si="4"/>
        <v>LatviaWindstormCommercial</v>
      </c>
      <c r="C274" t="s">
        <v>37</v>
      </c>
      <c r="D274" t="s">
        <v>105</v>
      </c>
      <c r="E274" t="s">
        <v>67</v>
      </c>
      <c r="F274" t="s">
        <v>120</v>
      </c>
      <c r="G274" t="s">
        <v>121</v>
      </c>
      <c r="H274" t="s">
        <v>121</v>
      </c>
      <c r="I274" t="s">
        <v>121</v>
      </c>
      <c r="J274" t="s">
        <v>123</v>
      </c>
      <c r="K274" t="s">
        <v>123</v>
      </c>
      <c r="L274" t="s">
        <v>129</v>
      </c>
      <c r="M274" t="s">
        <v>119</v>
      </c>
      <c r="N274" t="s">
        <v>130</v>
      </c>
      <c r="O274" t="s">
        <v>134</v>
      </c>
      <c r="P274" t="s">
        <v>126</v>
      </c>
      <c r="Q274">
        <f>ROUND(VLOOKUP(B274,'limit ded'!A$1:G$301,5,FALSE)*100,0)</f>
        <v>1</v>
      </c>
      <c r="R274">
        <f>ROUND(VLOOKUP(B274,'limit ded'!A$1:G$301,6,FALSE)*100,0)</f>
        <v>65</v>
      </c>
      <c r="S274">
        <f>ROUND(VLOOKUP(B274,'limit ded'!A$1:G$301,7,FALSE)*100,0)</f>
        <v>34</v>
      </c>
      <c r="T274" t="s">
        <v>144</v>
      </c>
    </row>
    <row r="275" spans="1:20" hidden="1" x14ac:dyDescent="0.25">
      <c r="A275">
        <v>2022</v>
      </c>
      <c r="B275" t="str">
        <f t="shared" si="4"/>
        <v>LatviaWindstormResidential</v>
      </c>
      <c r="C275" t="s">
        <v>37</v>
      </c>
      <c r="D275" t="s">
        <v>106</v>
      </c>
      <c r="E275" t="s">
        <v>67</v>
      </c>
      <c r="F275" t="s">
        <v>120</v>
      </c>
      <c r="G275" t="s">
        <v>121</v>
      </c>
      <c r="H275" t="s">
        <v>121</v>
      </c>
      <c r="I275" t="s">
        <v>121</v>
      </c>
      <c r="J275" t="s">
        <v>123</v>
      </c>
      <c r="K275" t="s">
        <v>123</v>
      </c>
      <c r="L275" t="s">
        <v>129</v>
      </c>
      <c r="M275" t="s">
        <v>119</v>
      </c>
      <c r="N275" t="s">
        <v>130</v>
      </c>
      <c r="O275" t="s">
        <v>134</v>
      </c>
      <c r="P275" t="s">
        <v>126</v>
      </c>
      <c r="Q275">
        <f>ROUND(VLOOKUP(B275,'limit ded'!A$1:G$301,5,FALSE)*100,0)</f>
        <v>0</v>
      </c>
      <c r="R275">
        <f>ROUND(VLOOKUP(B275,'limit ded'!A$1:G$301,6,FALSE)*100,0)</f>
        <v>98</v>
      </c>
      <c r="S275">
        <f>ROUND(VLOOKUP(B275,'limit ded'!A$1:G$301,7,FALSE)*100,0)</f>
        <v>2</v>
      </c>
      <c r="T275" t="s">
        <v>144</v>
      </c>
    </row>
    <row r="276" spans="1:20" hidden="1" x14ac:dyDescent="0.25">
      <c r="A276">
        <v>2022</v>
      </c>
      <c r="B276" t="str">
        <f t="shared" si="4"/>
        <v>LiechtensteinWindstormCommercial</v>
      </c>
      <c r="C276" t="s">
        <v>39</v>
      </c>
      <c r="D276" t="s">
        <v>105</v>
      </c>
      <c r="E276" t="s">
        <v>67</v>
      </c>
      <c r="F276" t="s">
        <v>132</v>
      </c>
      <c r="G276" t="s">
        <v>135</v>
      </c>
      <c r="H276" t="s">
        <v>139</v>
      </c>
      <c r="I276" t="s">
        <v>135</v>
      </c>
      <c r="J276" t="s">
        <v>123</v>
      </c>
      <c r="K276" t="s">
        <v>123</v>
      </c>
      <c r="L276" t="s">
        <v>124</v>
      </c>
      <c r="M276" t="s">
        <v>125</v>
      </c>
      <c r="N276" t="s">
        <v>126</v>
      </c>
      <c r="O276" t="s">
        <v>127</v>
      </c>
      <c r="P276" t="s">
        <v>126</v>
      </c>
      <c r="Q276">
        <f>ROUND(VLOOKUP(B276,'limit ded'!A$1:G$301,5,FALSE)*100,0)</f>
        <v>0</v>
      </c>
      <c r="R276">
        <f>ROUND(VLOOKUP(B276,'limit ded'!A$1:G$301,6,FALSE)*100,0)</f>
        <v>100</v>
      </c>
      <c r="S276">
        <f>ROUND(VLOOKUP(B276,'limit ded'!A$1:G$301,7,FALSE)*100,0)</f>
        <v>0</v>
      </c>
      <c r="T276" t="s">
        <v>215</v>
      </c>
    </row>
    <row r="277" spans="1:20" hidden="1" x14ac:dyDescent="0.25">
      <c r="A277">
        <v>2022</v>
      </c>
      <c r="B277" t="str">
        <f t="shared" si="4"/>
        <v>LiechtensteinWindstormResidential</v>
      </c>
      <c r="C277" t="s">
        <v>39</v>
      </c>
      <c r="D277" t="s">
        <v>106</v>
      </c>
      <c r="E277" t="s">
        <v>67</v>
      </c>
      <c r="F277" t="s">
        <v>132</v>
      </c>
      <c r="G277" t="s">
        <v>135</v>
      </c>
      <c r="H277" t="s">
        <v>139</v>
      </c>
      <c r="I277" t="s">
        <v>135</v>
      </c>
      <c r="J277" t="s">
        <v>123</v>
      </c>
      <c r="K277" t="s">
        <v>123</v>
      </c>
      <c r="L277" t="s">
        <v>124</v>
      </c>
      <c r="M277" t="s">
        <v>125</v>
      </c>
      <c r="N277" t="s">
        <v>126</v>
      </c>
      <c r="O277" t="s">
        <v>127</v>
      </c>
      <c r="P277" t="s">
        <v>126</v>
      </c>
      <c r="Q277">
        <f>ROUND(VLOOKUP(B277,'limit ded'!A$1:G$301,5,FALSE)*100,0)</f>
        <v>0</v>
      </c>
      <c r="R277">
        <f>ROUND(VLOOKUP(B277,'limit ded'!A$1:G$301,6,FALSE)*100,0)</f>
        <v>100</v>
      </c>
      <c r="S277">
        <f>ROUND(VLOOKUP(B277,'limit ded'!A$1:G$301,7,FALSE)*100,0)</f>
        <v>0</v>
      </c>
      <c r="T277" t="s">
        <v>215</v>
      </c>
    </row>
    <row r="278" spans="1:20" hidden="1" x14ac:dyDescent="0.25">
      <c r="A278">
        <v>2022</v>
      </c>
      <c r="B278" t="str">
        <f t="shared" si="4"/>
        <v>LithuaniaWindstormCommercial</v>
      </c>
      <c r="C278" t="s">
        <v>41</v>
      </c>
      <c r="D278" t="s">
        <v>105</v>
      </c>
      <c r="E278" t="s">
        <v>67</v>
      </c>
      <c r="F278" t="s">
        <v>119</v>
      </c>
      <c r="G278" t="s">
        <v>121</v>
      </c>
      <c r="H278" t="s">
        <v>122</v>
      </c>
      <c r="I278" t="s">
        <v>121</v>
      </c>
      <c r="J278" t="s">
        <v>123</v>
      </c>
      <c r="K278" t="s">
        <v>123</v>
      </c>
      <c r="L278" t="s">
        <v>129</v>
      </c>
      <c r="M278" t="s">
        <v>119</v>
      </c>
      <c r="N278" t="s">
        <v>126</v>
      </c>
      <c r="O278" t="s">
        <v>131</v>
      </c>
      <c r="P278" t="s">
        <v>126</v>
      </c>
      <c r="Q278">
        <f>ROUND(VLOOKUP(B278,'limit ded'!A$1:G$301,5,FALSE)*100,0)</f>
        <v>1</v>
      </c>
      <c r="R278">
        <f>ROUND(VLOOKUP(B278,'limit ded'!A$1:G$301,6,FALSE)*100,0)</f>
        <v>98</v>
      </c>
      <c r="S278">
        <f>ROUND(VLOOKUP(B278,'limit ded'!A$1:G$301,7,FALSE)*100,0)</f>
        <v>1</v>
      </c>
      <c r="T278" t="s">
        <v>296</v>
      </c>
    </row>
    <row r="279" spans="1:20" hidden="1" x14ac:dyDescent="0.25">
      <c r="A279">
        <v>2022</v>
      </c>
      <c r="B279" t="str">
        <f t="shared" si="4"/>
        <v>LithuaniaWindstormResidential</v>
      </c>
      <c r="C279" t="s">
        <v>41</v>
      </c>
      <c r="D279" t="s">
        <v>106</v>
      </c>
      <c r="E279" t="s">
        <v>67</v>
      </c>
      <c r="F279" t="s">
        <v>119</v>
      </c>
      <c r="G279" t="s">
        <v>121</v>
      </c>
      <c r="H279" t="s">
        <v>122</v>
      </c>
      <c r="I279" t="s">
        <v>121</v>
      </c>
      <c r="J279" t="s">
        <v>123</v>
      </c>
      <c r="K279" t="s">
        <v>123</v>
      </c>
      <c r="L279" t="s">
        <v>129</v>
      </c>
      <c r="M279" t="s">
        <v>131</v>
      </c>
      <c r="N279" t="s">
        <v>126</v>
      </c>
      <c r="O279" t="s">
        <v>131</v>
      </c>
      <c r="P279" t="s">
        <v>126</v>
      </c>
      <c r="Q279">
        <f>ROUND(VLOOKUP(B279,'limit ded'!A$1:G$301,5,FALSE)*100,0)</f>
        <v>0</v>
      </c>
      <c r="R279">
        <f>ROUND(VLOOKUP(B279,'limit ded'!A$1:G$301,6,FALSE)*100,0)</f>
        <v>100</v>
      </c>
      <c r="S279">
        <f>ROUND(VLOOKUP(B279,'limit ded'!A$1:G$301,7,FALSE)*100,0)</f>
        <v>0</v>
      </c>
      <c r="T279" t="s">
        <v>296</v>
      </c>
    </row>
    <row r="280" spans="1:20" hidden="1" x14ac:dyDescent="0.25">
      <c r="A280">
        <v>2022</v>
      </c>
      <c r="B280" t="str">
        <f t="shared" si="4"/>
        <v>LuxembourgWindstormCommercial</v>
      </c>
      <c r="C280" t="s">
        <v>43</v>
      </c>
      <c r="D280" t="s">
        <v>105</v>
      </c>
      <c r="E280" t="s">
        <v>67</v>
      </c>
      <c r="F280" t="s">
        <v>120</v>
      </c>
      <c r="G280" t="s">
        <v>121</v>
      </c>
      <c r="H280" t="s">
        <v>122</v>
      </c>
      <c r="I280" t="s">
        <v>121</v>
      </c>
      <c r="J280" t="s">
        <v>123</v>
      </c>
      <c r="K280" t="s">
        <v>123</v>
      </c>
      <c r="L280" t="s">
        <v>129</v>
      </c>
      <c r="M280" t="s">
        <v>125</v>
      </c>
      <c r="N280" t="s">
        <v>126</v>
      </c>
      <c r="O280" t="s">
        <v>127</v>
      </c>
      <c r="P280" t="s">
        <v>126</v>
      </c>
      <c r="Q280">
        <f>ROUND(VLOOKUP(B280,'limit ded'!A$1:G$301,5,FALSE)*100,0)</f>
        <v>0</v>
      </c>
      <c r="R280">
        <f>ROUND(VLOOKUP(B280,'limit ded'!A$1:G$301,6,FALSE)*100,0)</f>
        <v>73</v>
      </c>
      <c r="S280">
        <f>ROUND(VLOOKUP(B280,'limit ded'!A$1:G$301,7,FALSE)*100,0)</f>
        <v>27</v>
      </c>
      <c r="T280" t="s">
        <v>144</v>
      </c>
    </row>
    <row r="281" spans="1:20" hidden="1" x14ac:dyDescent="0.25">
      <c r="A281">
        <v>2022</v>
      </c>
      <c r="B281" t="str">
        <f t="shared" si="4"/>
        <v>LuxembourgWindstormResidential</v>
      </c>
      <c r="C281" t="s">
        <v>43</v>
      </c>
      <c r="D281" t="s">
        <v>106</v>
      </c>
      <c r="E281" t="s">
        <v>67</v>
      </c>
      <c r="F281" t="s">
        <v>120</v>
      </c>
      <c r="G281" t="s">
        <v>121</v>
      </c>
      <c r="H281" t="s">
        <v>122</v>
      </c>
      <c r="I281" t="s">
        <v>121</v>
      </c>
      <c r="J281" t="s">
        <v>123</v>
      </c>
      <c r="K281" t="s">
        <v>123</v>
      </c>
      <c r="L281" t="s">
        <v>129</v>
      </c>
      <c r="M281" t="s">
        <v>125</v>
      </c>
      <c r="N281" t="s">
        <v>126</v>
      </c>
      <c r="O281" t="s">
        <v>127</v>
      </c>
      <c r="P281" t="s">
        <v>126</v>
      </c>
      <c r="Q281">
        <f>ROUND(VLOOKUP(B281,'limit ded'!A$1:G$301,5,FALSE)*100,0)</f>
        <v>0</v>
      </c>
      <c r="R281">
        <f>ROUND(VLOOKUP(B281,'limit ded'!A$1:G$301,6,FALSE)*100,0)</f>
        <v>87</v>
      </c>
      <c r="S281">
        <f>ROUND(VLOOKUP(B281,'limit ded'!A$1:G$301,7,FALSE)*100,0)</f>
        <v>13</v>
      </c>
      <c r="T281" t="s">
        <v>144</v>
      </c>
    </row>
    <row r="282" spans="1:20" hidden="1" x14ac:dyDescent="0.25">
      <c r="A282">
        <v>2022</v>
      </c>
      <c r="B282" t="str">
        <f t="shared" si="4"/>
        <v>MaltaWindstormCommercial</v>
      </c>
      <c r="C282" t="s">
        <v>45</v>
      </c>
      <c r="D282" t="s">
        <v>105</v>
      </c>
      <c r="E282" t="s">
        <v>67</v>
      </c>
      <c r="F282" t="s">
        <v>120</v>
      </c>
      <c r="G282" t="s">
        <v>121</v>
      </c>
      <c r="H282" t="s">
        <v>122</v>
      </c>
      <c r="I282" t="s">
        <v>121</v>
      </c>
      <c r="J282" t="s">
        <v>137</v>
      </c>
      <c r="K282" t="s">
        <v>123</v>
      </c>
      <c r="L282" t="s">
        <v>129</v>
      </c>
      <c r="M282" t="s">
        <v>119</v>
      </c>
      <c r="N282" t="s">
        <v>133</v>
      </c>
      <c r="O282" t="s">
        <v>198</v>
      </c>
      <c r="P282" t="s">
        <v>126</v>
      </c>
      <c r="Q282">
        <f>ROUND(VLOOKUP(B282,'limit ded'!A$1:G$301,5,FALSE)*100,0)</f>
        <v>0</v>
      </c>
      <c r="R282">
        <f>ROUND(VLOOKUP(B282,'limit ded'!A$1:G$301,6,FALSE)*100,0)</f>
        <v>98</v>
      </c>
      <c r="S282">
        <f>ROUND(VLOOKUP(B282,'limit ded'!A$1:G$301,7,FALSE)*100,0)</f>
        <v>2</v>
      </c>
      <c r="T282" t="s">
        <v>201</v>
      </c>
    </row>
    <row r="283" spans="1:20" hidden="1" x14ac:dyDescent="0.25">
      <c r="A283">
        <v>2022</v>
      </c>
      <c r="B283" t="str">
        <f t="shared" si="4"/>
        <v>MaltaWindstormResidential</v>
      </c>
      <c r="C283" t="s">
        <v>45</v>
      </c>
      <c r="D283" t="s">
        <v>106</v>
      </c>
      <c r="E283" t="s">
        <v>67</v>
      </c>
      <c r="F283" t="s">
        <v>132</v>
      </c>
      <c r="G283" t="s">
        <v>121</v>
      </c>
      <c r="H283" t="s">
        <v>122</v>
      </c>
      <c r="I283" t="s">
        <v>121</v>
      </c>
      <c r="J283" t="s">
        <v>137</v>
      </c>
      <c r="K283" t="s">
        <v>123</v>
      </c>
      <c r="L283" t="s">
        <v>129</v>
      </c>
      <c r="M283" t="s">
        <v>119</v>
      </c>
      <c r="N283" t="s">
        <v>133</v>
      </c>
      <c r="O283" t="s">
        <v>198</v>
      </c>
      <c r="P283" t="s">
        <v>126</v>
      </c>
      <c r="Q283">
        <f>ROUND(VLOOKUP(B283,'limit ded'!A$1:G$301,5,FALSE)*100,0)</f>
        <v>0</v>
      </c>
      <c r="R283">
        <f>ROUND(VLOOKUP(B283,'limit ded'!A$1:G$301,6,FALSE)*100,0)</f>
        <v>100</v>
      </c>
      <c r="S283">
        <f>ROUND(VLOOKUP(B283,'limit ded'!A$1:G$301,7,FALSE)*100,0)</f>
        <v>0</v>
      </c>
      <c r="T283" t="s">
        <v>201</v>
      </c>
    </row>
    <row r="284" spans="1:20" hidden="1" x14ac:dyDescent="0.25">
      <c r="A284">
        <v>2022</v>
      </c>
      <c r="B284" t="str">
        <f t="shared" si="4"/>
        <v>NetherlandsWindstormCommercial</v>
      </c>
      <c r="C284" t="s">
        <v>47</v>
      </c>
      <c r="D284" t="s">
        <v>105</v>
      </c>
      <c r="E284" t="s">
        <v>67</v>
      </c>
      <c r="F284" t="s">
        <v>120</v>
      </c>
      <c r="G284" t="s">
        <v>121</v>
      </c>
      <c r="H284" t="s">
        <v>122</v>
      </c>
      <c r="I284" t="s">
        <v>121</v>
      </c>
      <c r="J284" t="s">
        <v>123</v>
      </c>
      <c r="K284" t="s">
        <v>123</v>
      </c>
      <c r="L284" t="s">
        <v>129</v>
      </c>
      <c r="M284" t="s">
        <v>125</v>
      </c>
      <c r="N284" t="s">
        <v>126</v>
      </c>
      <c r="O284" t="s">
        <v>127</v>
      </c>
      <c r="P284" t="s">
        <v>126</v>
      </c>
      <c r="Q284">
        <f>ROUND(VLOOKUP(B284,'limit ded'!A$1:G$301,5,FALSE)*100,0)</f>
        <v>0</v>
      </c>
      <c r="R284">
        <f>ROUND(VLOOKUP(B284,'limit ded'!A$1:G$301,6,FALSE)*100,0)</f>
        <v>90</v>
      </c>
      <c r="S284">
        <f>ROUND(VLOOKUP(B284,'limit ded'!A$1:G$301,7,FALSE)*100,0)</f>
        <v>10</v>
      </c>
      <c r="T284" t="s">
        <v>240</v>
      </c>
    </row>
    <row r="285" spans="1:20" hidden="1" x14ac:dyDescent="0.25">
      <c r="A285">
        <v>2022</v>
      </c>
      <c r="B285" t="str">
        <f t="shared" si="4"/>
        <v>NetherlandsWindstormResidential</v>
      </c>
      <c r="C285" t="s">
        <v>47</v>
      </c>
      <c r="D285" t="s">
        <v>106</v>
      </c>
      <c r="E285" t="s">
        <v>67</v>
      </c>
      <c r="F285" t="s">
        <v>120</v>
      </c>
      <c r="G285" t="s">
        <v>121</v>
      </c>
      <c r="H285" t="s">
        <v>122</v>
      </c>
      <c r="I285" t="s">
        <v>121</v>
      </c>
      <c r="J285" t="s">
        <v>123</v>
      </c>
      <c r="K285" t="s">
        <v>123</v>
      </c>
      <c r="L285" t="s">
        <v>129</v>
      </c>
      <c r="M285" t="s">
        <v>125</v>
      </c>
      <c r="N285" t="s">
        <v>126</v>
      </c>
      <c r="O285" t="s">
        <v>127</v>
      </c>
      <c r="P285" t="s">
        <v>126</v>
      </c>
      <c r="Q285">
        <f>ROUND(VLOOKUP(B285,'limit ded'!A$1:G$301,5,FALSE)*100,0)</f>
        <v>0</v>
      </c>
      <c r="R285">
        <f>ROUND(VLOOKUP(B285,'limit ded'!A$1:G$301,6,FALSE)*100,0)</f>
        <v>87</v>
      </c>
      <c r="S285">
        <f>ROUND(VLOOKUP(B285,'limit ded'!A$1:G$301,7,FALSE)*100,0)</f>
        <v>13</v>
      </c>
      <c r="T285" t="s">
        <v>240</v>
      </c>
    </row>
    <row r="286" spans="1:20" hidden="1" x14ac:dyDescent="0.25">
      <c r="A286">
        <v>2022</v>
      </c>
      <c r="B286" t="str">
        <f t="shared" si="4"/>
        <v>NorwayWindstormCommercial</v>
      </c>
      <c r="C286" t="s">
        <v>49</v>
      </c>
      <c r="D286" t="s">
        <v>105</v>
      </c>
      <c r="E286" t="s">
        <v>67</v>
      </c>
      <c r="F286" t="s">
        <v>132</v>
      </c>
      <c r="G286" t="s">
        <v>135</v>
      </c>
      <c r="H286" t="s">
        <v>122</v>
      </c>
      <c r="I286" t="s">
        <v>121</v>
      </c>
      <c r="J286" t="s">
        <v>128</v>
      </c>
      <c r="K286" t="s">
        <v>128</v>
      </c>
      <c r="L286" t="s">
        <v>124</v>
      </c>
      <c r="M286" t="s">
        <v>119</v>
      </c>
      <c r="N286" t="s">
        <v>126</v>
      </c>
      <c r="O286" t="s">
        <v>127</v>
      </c>
      <c r="P286" t="s">
        <v>126</v>
      </c>
      <c r="Q286">
        <f>ROUND(VLOOKUP(B286,'limit ded'!A$1:G$301,5,FALSE)*100,0)</f>
        <v>0</v>
      </c>
      <c r="R286">
        <f>ROUND(VLOOKUP(B286,'limit ded'!A$1:G$301,6,FALSE)*100,0)</f>
        <v>95</v>
      </c>
      <c r="S286">
        <f>ROUND(VLOOKUP(B286,'limit ded'!A$1:G$301,7,FALSE)*100,0)</f>
        <v>5</v>
      </c>
      <c r="T286" t="s">
        <v>300</v>
      </c>
    </row>
    <row r="287" spans="1:20" hidden="1" x14ac:dyDescent="0.25">
      <c r="A287">
        <v>2022</v>
      </c>
      <c r="B287" t="str">
        <f t="shared" si="4"/>
        <v>NorwayWindstormResidential</v>
      </c>
      <c r="C287" t="s">
        <v>49</v>
      </c>
      <c r="D287" t="s">
        <v>106</v>
      </c>
      <c r="E287" t="s">
        <v>67</v>
      </c>
      <c r="F287" t="s">
        <v>132</v>
      </c>
      <c r="G287" t="s">
        <v>135</v>
      </c>
      <c r="H287" t="s">
        <v>122</v>
      </c>
      <c r="I287" t="s">
        <v>121</v>
      </c>
      <c r="J287" t="s">
        <v>128</v>
      </c>
      <c r="K287" t="s">
        <v>128</v>
      </c>
      <c r="L287" t="s">
        <v>124</v>
      </c>
      <c r="M287" t="s">
        <v>119</v>
      </c>
      <c r="N287" t="s">
        <v>126</v>
      </c>
      <c r="O287" t="s">
        <v>127</v>
      </c>
      <c r="P287" t="s">
        <v>126</v>
      </c>
      <c r="Q287">
        <f>ROUND(VLOOKUP(B287,'limit ded'!A$1:G$301,5,FALSE)*100,0)</f>
        <v>0</v>
      </c>
      <c r="R287">
        <f>ROUND(VLOOKUP(B287,'limit ded'!A$1:G$301,6,FALSE)*100,0)</f>
        <v>98</v>
      </c>
      <c r="S287">
        <f>ROUND(VLOOKUP(B287,'limit ded'!A$1:G$301,7,FALSE)*100,0)</f>
        <v>1</v>
      </c>
      <c r="T287" t="s">
        <v>300</v>
      </c>
    </row>
    <row r="288" spans="1:20" hidden="1" x14ac:dyDescent="0.25">
      <c r="A288">
        <v>2022</v>
      </c>
      <c r="B288" t="str">
        <f t="shared" si="4"/>
        <v>PolandWindstormCommercial</v>
      </c>
      <c r="C288" t="s">
        <v>51</v>
      </c>
      <c r="D288" t="s">
        <v>105</v>
      </c>
      <c r="E288" t="s">
        <v>67</v>
      </c>
      <c r="F288" t="s">
        <v>120</v>
      </c>
      <c r="G288" t="s">
        <v>121</v>
      </c>
      <c r="H288" t="s">
        <v>122</v>
      </c>
      <c r="I288" t="s">
        <v>121</v>
      </c>
      <c r="J288" t="s">
        <v>123</v>
      </c>
      <c r="K288" t="s">
        <v>123</v>
      </c>
      <c r="L288" t="s">
        <v>129</v>
      </c>
      <c r="M288" t="s">
        <v>125</v>
      </c>
      <c r="N288" t="s">
        <v>133</v>
      </c>
      <c r="O288" t="s">
        <v>127</v>
      </c>
      <c r="P288" t="s">
        <v>126</v>
      </c>
      <c r="Q288">
        <f>ROUND(VLOOKUP(B288,'limit ded'!A$1:G$301,5,FALSE)*100,0)</f>
        <v>0</v>
      </c>
      <c r="R288">
        <f>ROUND(VLOOKUP(B288,'limit ded'!A$1:G$301,6,FALSE)*100,0)</f>
        <v>93</v>
      </c>
      <c r="S288">
        <f>ROUND(VLOOKUP(B288,'limit ded'!A$1:G$301,7,FALSE)*100,0)</f>
        <v>7</v>
      </c>
      <c r="T288" t="s">
        <v>211</v>
      </c>
    </row>
    <row r="289" spans="1:20" hidden="1" x14ac:dyDescent="0.25">
      <c r="A289">
        <v>2022</v>
      </c>
      <c r="B289" t="str">
        <f t="shared" si="4"/>
        <v>PolandWindstormResidential</v>
      </c>
      <c r="C289" t="s">
        <v>51</v>
      </c>
      <c r="D289" t="s">
        <v>106</v>
      </c>
      <c r="E289" t="s">
        <v>67</v>
      </c>
      <c r="F289" t="s">
        <v>120</v>
      </c>
      <c r="G289" t="s">
        <v>121</v>
      </c>
      <c r="H289" t="s">
        <v>122</v>
      </c>
      <c r="I289" t="s">
        <v>121</v>
      </c>
      <c r="J289" t="s">
        <v>123</v>
      </c>
      <c r="K289" t="s">
        <v>123</v>
      </c>
      <c r="L289" t="s">
        <v>129</v>
      </c>
      <c r="M289" t="s">
        <v>125</v>
      </c>
      <c r="N289" t="s">
        <v>133</v>
      </c>
      <c r="O289" t="s">
        <v>127</v>
      </c>
      <c r="P289" t="s">
        <v>126</v>
      </c>
      <c r="Q289">
        <f>ROUND(VLOOKUP(B289,'limit ded'!A$1:G$301,5,FALSE)*100,0)</f>
        <v>0</v>
      </c>
      <c r="R289">
        <f>ROUND(VLOOKUP(B289,'limit ded'!A$1:G$301,6,FALSE)*100,0)</f>
        <v>100</v>
      </c>
      <c r="S289">
        <f>ROUND(VLOOKUP(B289,'limit ded'!A$1:G$301,7,FALSE)*100,0)</f>
        <v>0</v>
      </c>
      <c r="T289" t="s">
        <v>211</v>
      </c>
    </row>
    <row r="290" spans="1:20" hidden="1" x14ac:dyDescent="0.25">
      <c r="A290">
        <v>2022</v>
      </c>
      <c r="B290" t="str">
        <f t="shared" si="4"/>
        <v>PortugalWindstormCommercial</v>
      </c>
      <c r="C290" t="s">
        <v>53</v>
      </c>
      <c r="D290" t="s">
        <v>105</v>
      </c>
      <c r="E290" t="s">
        <v>67</v>
      </c>
      <c r="F290" t="s">
        <v>132</v>
      </c>
      <c r="G290" t="s">
        <v>121</v>
      </c>
      <c r="H290" t="s">
        <v>122</v>
      </c>
      <c r="I290" t="s">
        <v>121</v>
      </c>
      <c r="J290" t="s">
        <v>123</v>
      </c>
      <c r="K290" t="s">
        <v>123</v>
      </c>
      <c r="L290" t="s">
        <v>129</v>
      </c>
      <c r="M290" t="s">
        <v>119</v>
      </c>
      <c r="N290" t="s">
        <v>133</v>
      </c>
      <c r="O290" t="s">
        <v>134</v>
      </c>
      <c r="P290" t="s">
        <v>126</v>
      </c>
      <c r="Q290">
        <f>ROUND(VLOOKUP(B290,'limit ded'!A$1:G$301,5,FALSE)*100,0)</f>
        <v>6</v>
      </c>
      <c r="R290">
        <f>ROUND(VLOOKUP(B290,'limit ded'!A$1:G$301,6,FALSE)*100,0)</f>
        <v>86</v>
      </c>
      <c r="S290">
        <f>ROUND(VLOOKUP(B290,'limit ded'!A$1:G$301,7,FALSE)*100,0)</f>
        <v>8</v>
      </c>
      <c r="T290" t="s">
        <v>306</v>
      </c>
    </row>
    <row r="291" spans="1:20" hidden="1" x14ac:dyDescent="0.25">
      <c r="A291">
        <v>2022</v>
      </c>
      <c r="B291" t="str">
        <f t="shared" si="4"/>
        <v>PortugalWindstormResidential</v>
      </c>
      <c r="C291" t="s">
        <v>53</v>
      </c>
      <c r="D291" t="s">
        <v>106</v>
      </c>
      <c r="E291" t="s">
        <v>67</v>
      </c>
      <c r="F291" t="s">
        <v>132</v>
      </c>
      <c r="G291" t="s">
        <v>121</v>
      </c>
      <c r="H291" t="s">
        <v>122</v>
      </c>
      <c r="I291" t="s">
        <v>121</v>
      </c>
      <c r="J291" t="s">
        <v>123</v>
      </c>
      <c r="K291" t="s">
        <v>123</v>
      </c>
      <c r="L291" t="s">
        <v>129</v>
      </c>
      <c r="M291" t="s">
        <v>119</v>
      </c>
      <c r="N291" t="s">
        <v>133</v>
      </c>
      <c r="O291" t="s">
        <v>134</v>
      </c>
      <c r="P291" t="s">
        <v>126</v>
      </c>
      <c r="Q291">
        <f>ROUND(VLOOKUP(B291,'limit ded'!A$1:G$301,5,FALSE)*100,0)</f>
        <v>0</v>
      </c>
      <c r="R291">
        <f>ROUND(VLOOKUP(B291,'limit ded'!A$1:G$301,6,FALSE)*100,0)</f>
        <v>99</v>
      </c>
      <c r="S291">
        <f>ROUND(VLOOKUP(B291,'limit ded'!A$1:G$301,7,FALSE)*100,0)</f>
        <v>1</v>
      </c>
      <c r="T291" t="s">
        <v>144</v>
      </c>
    </row>
    <row r="292" spans="1:20" hidden="1" x14ac:dyDescent="0.25">
      <c r="A292">
        <v>2022</v>
      </c>
      <c r="B292" t="str">
        <f t="shared" si="4"/>
        <v>RomaniaWindstormCommercial</v>
      </c>
      <c r="C292" t="s">
        <v>55</v>
      </c>
      <c r="D292" t="s">
        <v>105</v>
      </c>
      <c r="E292" t="s">
        <v>67</v>
      </c>
      <c r="F292" t="s">
        <v>120</v>
      </c>
      <c r="G292" t="s">
        <v>121</v>
      </c>
      <c r="H292" t="s">
        <v>122</v>
      </c>
      <c r="I292" t="s">
        <v>121</v>
      </c>
      <c r="J292" t="s">
        <v>123</v>
      </c>
      <c r="K292" t="s">
        <v>123</v>
      </c>
      <c r="L292" t="s">
        <v>129</v>
      </c>
      <c r="M292" t="s">
        <v>134</v>
      </c>
      <c r="N292" t="s">
        <v>130</v>
      </c>
      <c r="O292" t="s">
        <v>198</v>
      </c>
      <c r="P292" t="s">
        <v>133</v>
      </c>
      <c r="Q292">
        <f>ROUND(VLOOKUP(B292,'limit ded'!A$1:G$301,5,FALSE)*100,0)</f>
        <v>0</v>
      </c>
      <c r="R292">
        <f>ROUND(VLOOKUP(B292,'limit ded'!A$1:G$301,6,FALSE)*100,0)</f>
        <v>77</v>
      </c>
      <c r="S292">
        <f>ROUND(VLOOKUP(B292,'limit ded'!A$1:G$301,7,FALSE)*100,0)</f>
        <v>23</v>
      </c>
      <c r="T292" t="s">
        <v>218</v>
      </c>
    </row>
    <row r="293" spans="1:20" hidden="1" x14ac:dyDescent="0.25">
      <c r="A293">
        <v>2022</v>
      </c>
      <c r="B293" t="str">
        <f t="shared" si="4"/>
        <v>RomaniaWindstormResidential</v>
      </c>
      <c r="C293" t="s">
        <v>55</v>
      </c>
      <c r="D293" t="s">
        <v>106</v>
      </c>
      <c r="E293" t="s">
        <v>67</v>
      </c>
      <c r="F293" t="s">
        <v>120</v>
      </c>
      <c r="G293" t="s">
        <v>121</v>
      </c>
      <c r="H293" t="s">
        <v>122</v>
      </c>
      <c r="I293" t="s">
        <v>121</v>
      </c>
      <c r="J293" t="s">
        <v>123</v>
      </c>
      <c r="K293" t="s">
        <v>123</v>
      </c>
      <c r="L293" t="s">
        <v>129</v>
      </c>
      <c r="M293" t="s">
        <v>134</v>
      </c>
      <c r="N293" t="s">
        <v>130</v>
      </c>
      <c r="O293" t="s">
        <v>198</v>
      </c>
      <c r="P293" t="s">
        <v>133</v>
      </c>
      <c r="Q293">
        <f>ROUND(VLOOKUP(B293,'limit ded'!A$1:G$301,5,FALSE)*100,0)</f>
        <v>0</v>
      </c>
      <c r="R293">
        <f>ROUND(VLOOKUP(B293,'limit ded'!A$1:G$301,6,FALSE)*100,0)</f>
        <v>84</v>
      </c>
      <c r="S293">
        <f>ROUND(VLOOKUP(B293,'limit ded'!A$1:G$301,7,FALSE)*100,0)</f>
        <v>16</v>
      </c>
      <c r="T293" t="s">
        <v>218</v>
      </c>
    </row>
    <row r="294" spans="1:20" hidden="1" x14ac:dyDescent="0.25">
      <c r="A294">
        <v>2022</v>
      </c>
      <c r="B294" t="str">
        <f t="shared" si="4"/>
        <v>SlovakiaWindstormCommercial</v>
      </c>
      <c r="C294" t="s">
        <v>57</v>
      </c>
      <c r="D294" t="s">
        <v>105</v>
      </c>
      <c r="E294" t="s">
        <v>67</v>
      </c>
      <c r="F294" t="s">
        <v>120</v>
      </c>
      <c r="G294" t="s">
        <v>121</v>
      </c>
      <c r="H294" t="s">
        <v>121</v>
      </c>
      <c r="I294" t="s">
        <v>121</v>
      </c>
      <c r="J294" t="s">
        <v>123</v>
      </c>
      <c r="K294" t="s">
        <v>123</v>
      </c>
      <c r="L294" t="s">
        <v>121</v>
      </c>
      <c r="M294" t="s">
        <v>131</v>
      </c>
      <c r="N294" t="s">
        <v>133</v>
      </c>
      <c r="O294" t="s">
        <v>131</v>
      </c>
      <c r="P294" t="s">
        <v>133</v>
      </c>
      <c r="Q294">
        <f>ROUND(VLOOKUP(B294,'limit ded'!A$1:G$301,5,FALSE)*100,0)</f>
        <v>0</v>
      </c>
      <c r="R294">
        <f>ROUND(VLOOKUP(B294,'limit ded'!A$1:G$301,6,FALSE)*100,0)</f>
        <v>54</v>
      </c>
      <c r="S294">
        <f>ROUND(VLOOKUP(B294,'limit ded'!A$1:G$301,7,FALSE)*100,0)</f>
        <v>46</v>
      </c>
      <c r="T294" t="s">
        <v>302</v>
      </c>
    </row>
    <row r="295" spans="1:20" hidden="1" x14ac:dyDescent="0.25">
      <c r="A295">
        <v>2022</v>
      </c>
      <c r="B295" t="str">
        <f t="shared" si="4"/>
        <v>SlovakiaWindstormResidential</v>
      </c>
      <c r="C295" t="s">
        <v>57</v>
      </c>
      <c r="D295" t="s">
        <v>106</v>
      </c>
      <c r="E295" t="s">
        <v>67</v>
      </c>
      <c r="F295" t="s">
        <v>120</v>
      </c>
      <c r="G295" t="s">
        <v>121</v>
      </c>
      <c r="H295" t="s">
        <v>121</v>
      </c>
      <c r="I295" t="s">
        <v>121</v>
      </c>
      <c r="J295" t="s">
        <v>123</v>
      </c>
      <c r="K295" t="s">
        <v>123</v>
      </c>
      <c r="L295" t="s">
        <v>121</v>
      </c>
      <c r="M295" t="s">
        <v>134</v>
      </c>
      <c r="N295" t="s">
        <v>130</v>
      </c>
      <c r="O295" t="s">
        <v>131</v>
      </c>
      <c r="P295" t="s">
        <v>130</v>
      </c>
      <c r="Q295">
        <f>ROUND(VLOOKUP(B295,'limit ded'!A$1:G$301,5,FALSE)*100,0)</f>
        <v>0</v>
      </c>
      <c r="R295">
        <f>ROUND(VLOOKUP(B295,'limit ded'!A$1:G$301,6,FALSE)*100,0)</f>
        <v>93</v>
      </c>
      <c r="S295">
        <f>ROUND(VLOOKUP(B295,'limit ded'!A$1:G$301,7,FALSE)*100,0)</f>
        <v>7</v>
      </c>
      <c r="T295" t="s">
        <v>302</v>
      </c>
    </row>
    <row r="296" spans="1:20" hidden="1" x14ac:dyDescent="0.25">
      <c r="A296">
        <v>2022</v>
      </c>
      <c r="B296" t="str">
        <f t="shared" si="4"/>
        <v>SloveniaWindstormCommercial</v>
      </c>
      <c r="C296" t="s">
        <v>59</v>
      </c>
      <c r="D296" t="s">
        <v>105</v>
      </c>
      <c r="E296" t="s">
        <v>67</v>
      </c>
      <c r="F296" t="s">
        <v>120</v>
      </c>
      <c r="G296" t="s">
        <v>121</v>
      </c>
      <c r="H296" t="s">
        <v>122</v>
      </c>
      <c r="I296" t="s">
        <v>121</v>
      </c>
      <c r="J296" t="s">
        <v>123</v>
      </c>
      <c r="K296" t="s">
        <v>123</v>
      </c>
      <c r="L296" t="s">
        <v>129</v>
      </c>
      <c r="M296" t="s">
        <v>131</v>
      </c>
      <c r="N296" t="s">
        <v>126</v>
      </c>
      <c r="O296" t="s">
        <v>127</v>
      </c>
      <c r="P296" t="s">
        <v>126</v>
      </c>
      <c r="Q296">
        <f>ROUND(VLOOKUP(B296,'limit ded'!A$1:G$301,5,FALSE)*100,0)</f>
        <v>0</v>
      </c>
      <c r="R296">
        <f>ROUND(VLOOKUP(B296,'limit ded'!A$1:G$301,6,FALSE)*100,0)</f>
        <v>98</v>
      </c>
      <c r="S296">
        <f>ROUND(VLOOKUP(B296,'limit ded'!A$1:G$301,7,FALSE)*100,0)</f>
        <v>2</v>
      </c>
      <c r="T296" t="s">
        <v>190</v>
      </c>
    </row>
    <row r="297" spans="1:20" hidden="1" x14ac:dyDescent="0.25">
      <c r="A297">
        <v>2022</v>
      </c>
      <c r="B297" t="str">
        <f t="shared" si="4"/>
        <v>SloveniaWindstormResidential</v>
      </c>
      <c r="C297" t="s">
        <v>59</v>
      </c>
      <c r="D297" t="s">
        <v>106</v>
      </c>
      <c r="E297" t="s">
        <v>67</v>
      </c>
      <c r="F297" t="s">
        <v>120</v>
      </c>
      <c r="G297" t="s">
        <v>121</v>
      </c>
      <c r="H297" t="s">
        <v>122</v>
      </c>
      <c r="I297" t="s">
        <v>121</v>
      </c>
      <c r="J297" t="s">
        <v>123</v>
      </c>
      <c r="K297" t="s">
        <v>123</v>
      </c>
      <c r="L297" t="s">
        <v>129</v>
      </c>
      <c r="M297" t="s">
        <v>131</v>
      </c>
      <c r="N297" t="s">
        <v>126</v>
      </c>
      <c r="O297" t="s">
        <v>127</v>
      </c>
      <c r="P297" t="s">
        <v>126</v>
      </c>
      <c r="Q297">
        <f>ROUND(VLOOKUP(B297,'limit ded'!A$1:G$301,5,FALSE)*100,0)</f>
        <v>0</v>
      </c>
      <c r="R297">
        <f>ROUND(VLOOKUP(B297,'limit ded'!A$1:G$301,6,FALSE)*100,0)</f>
        <v>100</v>
      </c>
      <c r="S297">
        <f>ROUND(VLOOKUP(B297,'limit ded'!A$1:G$301,7,FALSE)*100,0)</f>
        <v>0</v>
      </c>
      <c r="T297" t="s">
        <v>190</v>
      </c>
    </row>
    <row r="298" spans="1:20" hidden="1" x14ac:dyDescent="0.25">
      <c r="A298">
        <v>2022</v>
      </c>
      <c r="B298" t="str">
        <f t="shared" si="4"/>
        <v>SpainWindstormCommercial</v>
      </c>
      <c r="C298" t="s">
        <v>61</v>
      </c>
      <c r="D298" t="s">
        <v>105</v>
      </c>
      <c r="E298" t="s">
        <v>67</v>
      </c>
      <c r="F298" t="s">
        <v>132</v>
      </c>
      <c r="G298" t="s">
        <v>135</v>
      </c>
      <c r="H298" t="s">
        <v>122</v>
      </c>
      <c r="I298" t="s">
        <v>121</v>
      </c>
      <c r="J298" t="s">
        <v>136</v>
      </c>
      <c r="K298" t="s">
        <v>123</v>
      </c>
      <c r="L298" t="s">
        <v>129</v>
      </c>
      <c r="M298" t="s">
        <v>125</v>
      </c>
      <c r="N298" t="s">
        <v>126</v>
      </c>
      <c r="O298" t="s">
        <v>134</v>
      </c>
      <c r="P298" t="s">
        <v>126</v>
      </c>
      <c r="Q298">
        <f>ROUND(VLOOKUP(B298,'limit ded'!A$1:G$301,5,FALSE)*100,0)</f>
        <v>7</v>
      </c>
      <c r="R298">
        <f>ROUND(VLOOKUP(B298,'limit ded'!A$1:G$301,6,FALSE)*100,0)</f>
        <v>83</v>
      </c>
      <c r="S298">
        <f>ROUND(VLOOKUP(B298,'limit ded'!A$1:G$301,7,FALSE)*100,0)</f>
        <v>10</v>
      </c>
      <c r="T298" t="s">
        <v>216</v>
      </c>
    </row>
    <row r="299" spans="1:20" hidden="1" x14ac:dyDescent="0.25">
      <c r="A299">
        <v>2022</v>
      </c>
      <c r="B299" t="str">
        <f t="shared" si="4"/>
        <v>SpainWindstormResidential</v>
      </c>
      <c r="C299" t="s">
        <v>61</v>
      </c>
      <c r="D299" t="s">
        <v>106</v>
      </c>
      <c r="E299" t="s">
        <v>67</v>
      </c>
      <c r="F299" t="s">
        <v>132</v>
      </c>
      <c r="G299" t="s">
        <v>135</v>
      </c>
      <c r="H299" t="s">
        <v>122</v>
      </c>
      <c r="I299" t="s">
        <v>121</v>
      </c>
      <c r="J299" t="s">
        <v>136</v>
      </c>
      <c r="K299" t="s">
        <v>123</v>
      </c>
      <c r="L299" t="s">
        <v>129</v>
      </c>
      <c r="M299" t="s">
        <v>125</v>
      </c>
      <c r="N299" t="s">
        <v>126</v>
      </c>
      <c r="O299" t="s">
        <v>134</v>
      </c>
      <c r="P299" t="s">
        <v>126</v>
      </c>
      <c r="Q299">
        <f>ROUND(VLOOKUP(B299,'limit ded'!A$1:G$301,5,FALSE)*100,0)</f>
        <v>0</v>
      </c>
      <c r="R299">
        <f>ROUND(VLOOKUP(B299,'limit ded'!A$1:G$301,6,FALSE)*100,0)</f>
        <v>100</v>
      </c>
      <c r="S299">
        <f>ROUND(VLOOKUP(B299,'limit ded'!A$1:G$301,7,FALSE)*100,0)</f>
        <v>0</v>
      </c>
      <c r="T299" t="s">
        <v>216</v>
      </c>
    </row>
    <row r="300" spans="1:20" hidden="1" x14ac:dyDescent="0.25">
      <c r="A300">
        <v>2022</v>
      </c>
      <c r="B300" t="str">
        <f t="shared" si="4"/>
        <v>SwedenWindstormCommercial</v>
      </c>
      <c r="C300" t="s">
        <v>63</v>
      </c>
      <c r="D300" t="s">
        <v>105</v>
      </c>
      <c r="E300" t="s">
        <v>67</v>
      </c>
      <c r="F300" t="s">
        <v>120</v>
      </c>
      <c r="G300" t="s">
        <v>121</v>
      </c>
      <c r="H300" t="s">
        <v>122</v>
      </c>
      <c r="I300" t="s">
        <v>121</v>
      </c>
      <c r="J300" t="s">
        <v>123</v>
      </c>
      <c r="K300" t="s">
        <v>123</v>
      </c>
      <c r="L300" t="s">
        <v>121</v>
      </c>
      <c r="M300" t="s">
        <v>125</v>
      </c>
      <c r="N300" t="s">
        <v>126</v>
      </c>
      <c r="O300" t="s">
        <v>127</v>
      </c>
      <c r="P300" t="s">
        <v>126</v>
      </c>
      <c r="Q300">
        <f>ROUND(VLOOKUP(B300,'limit ded'!A$1:G$301,5,FALSE)*100,0)</f>
        <v>6</v>
      </c>
      <c r="R300">
        <f>ROUND(VLOOKUP(B300,'limit ded'!A$1:G$301,6,FALSE)*100,0)</f>
        <v>63</v>
      </c>
      <c r="S300">
        <f>ROUND(VLOOKUP(B300,'limit ded'!A$1:G$301,7,FALSE)*100,0)</f>
        <v>31</v>
      </c>
      <c r="T300" t="s">
        <v>138</v>
      </c>
    </row>
    <row r="301" spans="1:20" hidden="1" x14ac:dyDescent="0.25">
      <c r="A301">
        <v>2022</v>
      </c>
      <c r="B301" t="str">
        <f t="shared" si="4"/>
        <v>SwedenWindstormResidential</v>
      </c>
      <c r="C301" t="s">
        <v>63</v>
      </c>
      <c r="D301" t="s">
        <v>106</v>
      </c>
      <c r="E301" t="s">
        <v>67</v>
      </c>
      <c r="F301" t="s">
        <v>120</v>
      </c>
      <c r="G301" t="s">
        <v>121</v>
      </c>
      <c r="H301" t="s">
        <v>122</v>
      </c>
      <c r="I301" t="s">
        <v>121</v>
      </c>
      <c r="J301" t="s">
        <v>123</v>
      </c>
      <c r="K301" t="s">
        <v>123</v>
      </c>
      <c r="L301" t="s">
        <v>121</v>
      </c>
      <c r="M301" t="s">
        <v>125</v>
      </c>
      <c r="N301" t="s">
        <v>126</v>
      </c>
      <c r="O301" t="s">
        <v>127</v>
      </c>
      <c r="P301" t="s">
        <v>126</v>
      </c>
      <c r="Q301">
        <f>ROUND(VLOOKUP(B301,'limit ded'!A$1:G$301,5,FALSE)*100,0)</f>
        <v>0</v>
      </c>
      <c r="R301">
        <f>ROUND(VLOOKUP(B301,'limit ded'!A$1:G$301,6,FALSE)*100,0)</f>
        <v>100</v>
      </c>
      <c r="S301">
        <f>ROUND(VLOOKUP(B301,'limit ded'!A$1:G$301,7,FALSE)*100,0)</f>
        <v>0</v>
      </c>
      <c r="T301" t="s">
        <v>138</v>
      </c>
    </row>
    <row r="302" spans="1:20" x14ac:dyDescent="0.25">
      <c r="A302">
        <v>2023</v>
      </c>
      <c r="B302" t="str">
        <f>CONCATENATE(C302,E302,D302)</f>
        <v>AustriaCoastal floodCommercial</v>
      </c>
      <c r="C302" t="s">
        <v>4</v>
      </c>
      <c r="D302" t="s">
        <v>105</v>
      </c>
      <c r="E302" t="s">
        <v>102</v>
      </c>
      <c r="F302" t="s">
        <v>119</v>
      </c>
      <c r="G302" t="s">
        <v>119</v>
      </c>
      <c r="H302" t="s">
        <v>119</v>
      </c>
      <c r="I302" t="s">
        <v>119</v>
      </c>
      <c r="J302" t="s">
        <v>119</v>
      </c>
      <c r="K302" t="s">
        <v>119</v>
      </c>
      <c r="L302" t="s">
        <v>119</v>
      </c>
      <c r="M302" t="s">
        <v>119</v>
      </c>
      <c r="N302" t="s">
        <v>119</v>
      </c>
      <c r="O302" t="s">
        <v>119</v>
      </c>
      <c r="P302" t="s">
        <v>119</v>
      </c>
      <c r="Q302" s="27">
        <v>0</v>
      </c>
      <c r="R302" s="27">
        <v>0</v>
      </c>
      <c r="S302" s="27">
        <v>0</v>
      </c>
      <c r="T302" t="s">
        <v>138</v>
      </c>
    </row>
    <row r="303" spans="1:20" x14ac:dyDescent="0.25">
      <c r="A303">
        <v>2023</v>
      </c>
      <c r="B303" t="str">
        <f t="shared" ref="B303:B366" si="5">CONCATENATE(C303,E303,D303)</f>
        <v>AustriaCoastal floodResidential</v>
      </c>
      <c r="C303" t="s">
        <v>4</v>
      </c>
      <c r="D303" t="s">
        <v>106</v>
      </c>
      <c r="E303" t="s">
        <v>102</v>
      </c>
      <c r="F303" t="s">
        <v>119</v>
      </c>
      <c r="G303" t="s">
        <v>119</v>
      </c>
      <c r="H303" t="s">
        <v>119</v>
      </c>
      <c r="I303" t="s">
        <v>119</v>
      </c>
      <c r="J303" t="s">
        <v>119</v>
      </c>
      <c r="K303" t="s">
        <v>119</v>
      </c>
      <c r="L303" t="s">
        <v>119</v>
      </c>
      <c r="M303" t="s">
        <v>119</v>
      </c>
      <c r="N303" t="s">
        <v>119</v>
      </c>
      <c r="O303" t="s">
        <v>119</v>
      </c>
      <c r="P303" t="s">
        <v>119</v>
      </c>
      <c r="Q303" s="27">
        <f>ROUND(VLOOKUP(B303,'limit ded'!A$1:G$301,5,FALSE)*100,0)</f>
        <v>0</v>
      </c>
      <c r="R303" s="27">
        <v>0</v>
      </c>
      <c r="S303" s="27">
        <f>ROUND(VLOOKUP(B303,'limit ded'!A$1:G$301,7,FALSE)*100,0)</f>
        <v>0</v>
      </c>
      <c r="T303" t="s">
        <v>138</v>
      </c>
    </row>
    <row r="304" spans="1:20" x14ac:dyDescent="0.25">
      <c r="A304">
        <v>2023</v>
      </c>
      <c r="B304" t="str">
        <f t="shared" si="5"/>
        <v>BelgiumCoastal floodCommercial</v>
      </c>
      <c r="C304" t="s">
        <v>7</v>
      </c>
      <c r="D304" t="s">
        <v>105</v>
      </c>
      <c r="E304" t="s">
        <v>102</v>
      </c>
      <c r="F304" t="s">
        <v>120</v>
      </c>
      <c r="G304" t="s">
        <v>121</v>
      </c>
      <c r="H304" t="s">
        <v>122</v>
      </c>
      <c r="I304" t="s">
        <v>121</v>
      </c>
      <c r="J304" t="s">
        <v>123</v>
      </c>
      <c r="K304" t="s">
        <v>123</v>
      </c>
      <c r="L304" t="s">
        <v>124</v>
      </c>
      <c r="M304" t="s">
        <v>125</v>
      </c>
      <c r="N304" t="s">
        <v>126</v>
      </c>
      <c r="O304" t="s">
        <v>127</v>
      </c>
      <c r="P304" t="s">
        <v>126</v>
      </c>
      <c r="Q304">
        <f>ROUND(VLOOKUP(B304,'limit ded'!A$1:G$301,5,FALSE)*100,0)</f>
        <v>6</v>
      </c>
      <c r="R304">
        <f>ROUND(VLOOKUP(B304,'limit ded'!A$1:G$301,6,FALSE)*100,0)</f>
        <v>94</v>
      </c>
      <c r="S304">
        <f>ROUND(VLOOKUP(B304,'limit ded'!A$1:G$301,7,FALSE)*100,0)</f>
        <v>0</v>
      </c>
      <c r="T304" t="s">
        <v>228</v>
      </c>
    </row>
    <row r="305" spans="1:20" x14ac:dyDescent="0.25">
      <c r="A305">
        <v>2023</v>
      </c>
      <c r="B305" t="str">
        <f t="shared" si="5"/>
        <v>BelgiumCoastal floodResidential</v>
      </c>
      <c r="C305" t="s">
        <v>7</v>
      </c>
      <c r="D305" t="s">
        <v>106</v>
      </c>
      <c r="E305" t="s">
        <v>102</v>
      </c>
      <c r="F305" t="s">
        <v>120</v>
      </c>
      <c r="G305" t="s">
        <v>121</v>
      </c>
      <c r="H305" t="s">
        <v>122</v>
      </c>
      <c r="I305" t="s">
        <v>121</v>
      </c>
      <c r="J305" t="s">
        <v>128</v>
      </c>
      <c r="K305" t="s">
        <v>128</v>
      </c>
      <c r="L305" t="s">
        <v>124</v>
      </c>
      <c r="M305" t="s">
        <v>125</v>
      </c>
      <c r="N305" t="s">
        <v>126</v>
      </c>
      <c r="O305" t="s">
        <v>127</v>
      </c>
      <c r="P305" t="s">
        <v>126</v>
      </c>
      <c r="Q305">
        <f>ROUND(VLOOKUP(B305,'limit ded'!A$1:G$301,5,FALSE)*100,0)</f>
        <v>0</v>
      </c>
      <c r="R305">
        <f>ROUND(VLOOKUP(B305,'limit ded'!A$1:G$301,6,FALSE)*100,0)</f>
        <v>100</v>
      </c>
      <c r="S305">
        <f>ROUND(VLOOKUP(B305,'limit ded'!A$1:G$301,7,FALSE)*100,0)</f>
        <v>0</v>
      </c>
      <c r="T305" t="s">
        <v>228</v>
      </c>
    </row>
    <row r="306" spans="1:20" x14ac:dyDescent="0.25">
      <c r="A306">
        <v>2023</v>
      </c>
      <c r="B306" t="str">
        <f t="shared" si="5"/>
        <v>BulgariaCoastal floodCommercial</v>
      </c>
      <c r="C306" t="s">
        <v>9</v>
      </c>
      <c r="D306" t="s">
        <v>105</v>
      </c>
      <c r="E306" t="s">
        <v>102</v>
      </c>
      <c r="F306" t="s">
        <v>119</v>
      </c>
      <c r="G306" t="s">
        <v>119</v>
      </c>
      <c r="H306" t="s">
        <v>119</v>
      </c>
      <c r="I306" t="s">
        <v>119</v>
      </c>
      <c r="J306" t="s">
        <v>119</v>
      </c>
      <c r="K306" t="s">
        <v>119</v>
      </c>
      <c r="L306" t="s">
        <v>119</v>
      </c>
      <c r="M306" t="s">
        <v>119</v>
      </c>
      <c r="N306" t="s">
        <v>119</v>
      </c>
      <c r="O306" t="s">
        <v>198</v>
      </c>
      <c r="P306" t="s">
        <v>119</v>
      </c>
      <c r="Q306">
        <f>ROUND(VLOOKUP(B306,'limit ded'!A$1:G$301,5,FALSE)*100,0)</f>
        <v>1</v>
      </c>
      <c r="R306">
        <f>ROUND(VLOOKUP(B306,'limit ded'!A$1:G$301,6,FALSE)*100,0)</f>
        <v>96</v>
      </c>
      <c r="S306">
        <f>ROUND(VLOOKUP(B306,'limit ded'!A$1:G$301,7,FALSE)*100,0)</f>
        <v>2</v>
      </c>
      <c r="T306" t="s">
        <v>285</v>
      </c>
    </row>
    <row r="307" spans="1:20" x14ac:dyDescent="0.25">
      <c r="A307">
        <v>2023</v>
      </c>
      <c r="B307" t="str">
        <f t="shared" si="5"/>
        <v>BulgariaCoastal floodResidential</v>
      </c>
      <c r="C307" t="s">
        <v>9</v>
      </c>
      <c r="D307" t="s">
        <v>106</v>
      </c>
      <c r="E307" t="s">
        <v>102</v>
      </c>
      <c r="F307" t="s">
        <v>119</v>
      </c>
      <c r="G307" t="s">
        <v>119</v>
      </c>
      <c r="H307" t="s">
        <v>119</v>
      </c>
      <c r="I307" t="s">
        <v>119</v>
      </c>
      <c r="J307" t="s">
        <v>119</v>
      </c>
      <c r="K307" t="s">
        <v>119</v>
      </c>
      <c r="L307" t="s">
        <v>119</v>
      </c>
      <c r="M307" t="s">
        <v>119</v>
      </c>
      <c r="N307" t="s">
        <v>119</v>
      </c>
      <c r="O307" t="s">
        <v>198</v>
      </c>
      <c r="P307" t="s">
        <v>119</v>
      </c>
      <c r="Q307">
        <f>ROUND(VLOOKUP(B307,'limit ded'!A$1:G$301,5,FALSE)*100,0)</f>
        <v>2</v>
      </c>
      <c r="R307">
        <f>ROUND(VLOOKUP(B307,'limit ded'!A$1:G$301,6,FALSE)*100,0)</f>
        <v>98</v>
      </c>
      <c r="S307">
        <f>ROUND(VLOOKUP(B307,'limit ded'!A$1:G$301,7,FALSE)*100,0)</f>
        <v>0</v>
      </c>
      <c r="T307" t="s">
        <v>285</v>
      </c>
    </row>
    <row r="308" spans="1:20" x14ac:dyDescent="0.25">
      <c r="A308">
        <v>2023</v>
      </c>
      <c r="B308" t="str">
        <f t="shared" si="5"/>
        <v>CroatiaCoastal floodCommercial</v>
      </c>
      <c r="C308" t="s">
        <v>11</v>
      </c>
      <c r="D308" t="s">
        <v>105</v>
      </c>
      <c r="E308" t="s">
        <v>102</v>
      </c>
      <c r="F308" t="s">
        <v>120</v>
      </c>
      <c r="G308" t="s">
        <v>121</v>
      </c>
      <c r="H308" t="s">
        <v>119</v>
      </c>
      <c r="I308" t="s">
        <v>121</v>
      </c>
      <c r="J308" t="s">
        <v>123</v>
      </c>
      <c r="K308" t="s">
        <v>123</v>
      </c>
      <c r="L308" t="s">
        <v>129</v>
      </c>
      <c r="M308" t="s">
        <v>125</v>
      </c>
      <c r="N308" t="s">
        <v>130</v>
      </c>
      <c r="O308" t="s">
        <v>198</v>
      </c>
      <c r="P308" t="s">
        <v>126</v>
      </c>
      <c r="Q308">
        <f>ROUND(VLOOKUP(B308,'limit ded'!A$1:G$301,5,FALSE)*100,0)</f>
        <v>8</v>
      </c>
      <c r="R308">
        <f>ROUND(VLOOKUP(B308,'limit ded'!A$1:G$301,6,FALSE)*100,0)</f>
        <v>73</v>
      </c>
      <c r="S308">
        <f>ROUND(VLOOKUP(B308,'limit ded'!A$1:G$301,7,FALSE)*100,0)</f>
        <v>18</v>
      </c>
      <c r="T308" t="s">
        <v>286</v>
      </c>
    </row>
    <row r="309" spans="1:20" x14ac:dyDescent="0.25">
      <c r="A309">
        <v>2023</v>
      </c>
      <c r="B309" t="str">
        <f t="shared" si="5"/>
        <v>CroatiaCoastal floodResidential</v>
      </c>
      <c r="C309" t="s">
        <v>11</v>
      </c>
      <c r="D309" t="s">
        <v>106</v>
      </c>
      <c r="E309" t="s">
        <v>102</v>
      </c>
      <c r="F309" t="s">
        <v>120</v>
      </c>
      <c r="G309" t="s">
        <v>121</v>
      </c>
      <c r="H309" t="s">
        <v>119</v>
      </c>
      <c r="I309" t="s">
        <v>121</v>
      </c>
      <c r="J309" t="s">
        <v>123</v>
      </c>
      <c r="K309" t="s">
        <v>123</v>
      </c>
      <c r="L309" t="s">
        <v>129</v>
      </c>
      <c r="M309" t="s">
        <v>125</v>
      </c>
      <c r="N309" t="s">
        <v>130</v>
      </c>
      <c r="O309" t="s">
        <v>198</v>
      </c>
      <c r="P309" t="s">
        <v>126</v>
      </c>
      <c r="Q309">
        <f>ROUND(VLOOKUP(B309,'limit ded'!A$1:G$301,5,FALSE)*100,0)</f>
        <v>0</v>
      </c>
      <c r="R309">
        <f>ROUND(VLOOKUP(B309,'limit ded'!A$1:G$301,6,FALSE)*100,0)</f>
        <v>0</v>
      </c>
      <c r="S309">
        <f>ROUND(VLOOKUP(B309,'limit ded'!A$1:G$301,7,FALSE)*100,0)</f>
        <v>95</v>
      </c>
      <c r="T309" t="s">
        <v>286</v>
      </c>
    </row>
    <row r="310" spans="1:20" x14ac:dyDescent="0.25">
      <c r="A310">
        <v>2023</v>
      </c>
      <c r="B310" t="str">
        <f t="shared" si="5"/>
        <v>CyprusCoastal floodCommercial</v>
      </c>
      <c r="C310" t="s">
        <v>13</v>
      </c>
      <c r="D310" t="s">
        <v>105</v>
      </c>
      <c r="E310" t="s">
        <v>102</v>
      </c>
      <c r="F310" t="s">
        <v>132</v>
      </c>
      <c r="G310" t="s">
        <v>121</v>
      </c>
      <c r="H310" t="s">
        <v>122</v>
      </c>
      <c r="I310" t="s">
        <v>121</v>
      </c>
      <c r="J310" t="s">
        <v>119</v>
      </c>
      <c r="K310" t="s">
        <v>119</v>
      </c>
      <c r="L310" t="s">
        <v>129</v>
      </c>
      <c r="M310" t="s">
        <v>119</v>
      </c>
      <c r="N310" t="s">
        <v>133</v>
      </c>
      <c r="O310" t="s">
        <v>131</v>
      </c>
      <c r="P310" t="s">
        <v>126</v>
      </c>
      <c r="Q310">
        <f>ROUND(VLOOKUP(B310,'limit ded'!A$1:G$301,5,FALSE)*100,0)</f>
        <v>2</v>
      </c>
      <c r="R310">
        <f>ROUND(VLOOKUP(B310,'limit ded'!A$1:G$301,6,FALSE)*100,0)</f>
        <v>73</v>
      </c>
      <c r="S310">
        <f>ROUND(VLOOKUP(B310,'limit ded'!A$1:G$301,7,FALSE)*100,0)</f>
        <v>25</v>
      </c>
      <c r="T310" t="s">
        <v>287</v>
      </c>
    </row>
    <row r="311" spans="1:20" x14ac:dyDescent="0.25">
      <c r="A311">
        <v>2023</v>
      </c>
      <c r="B311" t="str">
        <f t="shared" si="5"/>
        <v>CyprusCoastal floodResidential</v>
      </c>
      <c r="C311" t="s">
        <v>13</v>
      </c>
      <c r="D311" t="s">
        <v>106</v>
      </c>
      <c r="E311" t="s">
        <v>102</v>
      </c>
      <c r="F311" t="s">
        <v>132</v>
      </c>
      <c r="G311" t="s">
        <v>121</v>
      </c>
      <c r="H311" t="s">
        <v>122</v>
      </c>
      <c r="I311" t="s">
        <v>121</v>
      </c>
      <c r="J311" t="s">
        <v>119</v>
      </c>
      <c r="K311" t="s">
        <v>119</v>
      </c>
      <c r="L311" t="s">
        <v>129</v>
      </c>
      <c r="M311" t="s">
        <v>119</v>
      </c>
      <c r="N311" t="s">
        <v>133</v>
      </c>
      <c r="O311" t="s">
        <v>131</v>
      </c>
      <c r="P311" t="s">
        <v>126</v>
      </c>
      <c r="Q311">
        <f>ROUND(VLOOKUP(B311,'limit ded'!A$1:G$301,5,FALSE)*100,0)</f>
        <v>3</v>
      </c>
      <c r="R311">
        <f>ROUND(VLOOKUP(B311,'limit ded'!A$1:G$301,6,FALSE)*100,0)</f>
        <v>97</v>
      </c>
      <c r="S311">
        <f>ROUND(VLOOKUP(B311,'limit ded'!A$1:G$301,7,FALSE)*100,0)</f>
        <v>0</v>
      </c>
      <c r="T311" t="s">
        <v>287</v>
      </c>
    </row>
    <row r="312" spans="1:20" x14ac:dyDescent="0.25">
      <c r="A312">
        <v>2023</v>
      </c>
      <c r="B312" t="str">
        <f t="shared" si="5"/>
        <v>Czech RepublicCoastal floodCommercial</v>
      </c>
      <c r="C312" t="s">
        <v>15</v>
      </c>
      <c r="D312" t="s">
        <v>105</v>
      </c>
      <c r="E312" t="s">
        <v>102</v>
      </c>
      <c r="F312" t="s">
        <v>119</v>
      </c>
      <c r="G312" t="s">
        <v>119</v>
      </c>
      <c r="H312" t="s">
        <v>119</v>
      </c>
      <c r="I312" t="s">
        <v>119</v>
      </c>
      <c r="J312" t="s">
        <v>119</v>
      </c>
      <c r="K312" t="s">
        <v>119</v>
      </c>
      <c r="L312" t="s">
        <v>119</v>
      </c>
      <c r="M312" t="s">
        <v>119</v>
      </c>
      <c r="N312" t="s">
        <v>119</v>
      </c>
      <c r="O312" t="s">
        <v>119</v>
      </c>
      <c r="P312" t="s">
        <v>119</v>
      </c>
      <c r="Q312" s="27">
        <v>0</v>
      </c>
      <c r="R312" s="27">
        <v>0</v>
      </c>
      <c r="S312" s="27">
        <v>0</v>
      </c>
      <c r="T312" t="s">
        <v>144</v>
      </c>
    </row>
    <row r="313" spans="1:20" x14ac:dyDescent="0.25">
      <c r="A313">
        <v>2023</v>
      </c>
      <c r="B313" t="str">
        <f t="shared" si="5"/>
        <v>Czech RepublicCoastal floodResidential</v>
      </c>
      <c r="C313" t="s">
        <v>15</v>
      </c>
      <c r="D313" t="s">
        <v>106</v>
      </c>
      <c r="E313" t="s">
        <v>102</v>
      </c>
      <c r="F313" t="s">
        <v>119</v>
      </c>
      <c r="G313" t="s">
        <v>119</v>
      </c>
      <c r="H313" t="s">
        <v>119</v>
      </c>
      <c r="I313" t="s">
        <v>119</v>
      </c>
      <c r="J313" t="s">
        <v>119</v>
      </c>
      <c r="K313" t="s">
        <v>119</v>
      </c>
      <c r="L313" t="s">
        <v>119</v>
      </c>
      <c r="M313" t="s">
        <v>119</v>
      </c>
      <c r="N313" t="s">
        <v>119</v>
      </c>
      <c r="O313" t="s">
        <v>119</v>
      </c>
      <c r="P313" t="s">
        <v>119</v>
      </c>
      <c r="Q313" s="27">
        <f>ROUND(VLOOKUP(B313,'limit ded'!A$1:G$301,5,FALSE)*100,0)</f>
        <v>0</v>
      </c>
      <c r="R313" s="27">
        <f>ROUND(VLOOKUP(B313,'limit ded'!A$1:G$301,6,FALSE)*100,0)</f>
        <v>0</v>
      </c>
      <c r="S313" s="27">
        <f>ROUND(VLOOKUP(B313,'limit ded'!A$1:G$301,7,FALSE)*100,0)</f>
        <v>0</v>
      </c>
      <c r="T313" t="s">
        <v>144</v>
      </c>
    </row>
    <row r="314" spans="1:20" x14ac:dyDescent="0.25">
      <c r="A314">
        <v>2023</v>
      </c>
      <c r="B314" t="str">
        <f t="shared" si="5"/>
        <v>DenmarkCoastal floodCommercial</v>
      </c>
      <c r="C314" t="s">
        <v>17</v>
      </c>
      <c r="D314" t="s">
        <v>105</v>
      </c>
      <c r="E314" t="s">
        <v>102</v>
      </c>
      <c r="F314" t="s">
        <v>120</v>
      </c>
      <c r="G314" t="s">
        <v>121</v>
      </c>
      <c r="H314" t="s">
        <v>122</v>
      </c>
      <c r="I314" t="s">
        <v>121</v>
      </c>
      <c r="J314" t="s">
        <v>128</v>
      </c>
      <c r="K314" t="s">
        <v>123</v>
      </c>
      <c r="L314" t="s">
        <v>129</v>
      </c>
      <c r="M314" t="s">
        <v>125</v>
      </c>
      <c r="N314" t="s">
        <v>119</v>
      </c>
      <c r="O314" t="s">
        <v>127</v>
      </c>
      <c r="P314" t="s">
        <v>126</v>
      </c>
      <c r="Q314">
        <f>ROUND(VLOOKUP(B314,'limit ded'!A$1:G$301,5,FALSE)*100,0)</f>
        <v>3</v>
      </c>
      <c r="R314">
        <f>ROUND(VLOOKUP(B314,'limit ded'!A$1:G$301,6,FALSE)*100,0)</f>
        <v>56</v>
      </c>
      <c r="S314">
        <f>ROUND(VLOOKUP(B314,'limit ded'!A$1:G$301,7,FALSE)*100,0)</f>
        <v>41</v>
      </c>
      <c r="T314" t="s">
        <v>225</v>
      </c>
    </row>
    <row r="315" spans="1:20" x14ac:dyDescent="0.25">
      <c r="A315">
        <v>2023</v>
      </c>
      <c r="B315" t="str">
        <f t="shared" si="5"/>
        <v>DenmarkCoastal floodResidential</v>
      </c>
      <c r="C315" t="s">
        <v>17</v>
      </c>
      <c r="D315" t="s">
        <v>106</v>
      </c>
      <c r="E315" t="s">
        <v>102</v>
      </c>
      <c r="F315" t="s">
        <v>120</v>
      </c>
      <c r="G315" t="s">
        <v>121</v>
      </c>
      <c r="H315" t="s">
        <v>122</v>
      </c>
      <c r="I315" t="s">
        <v>121</v>
      </c>
      <c r="J315" t="s">
        <v>128</v>
      </c>
      <c r="K315" t="s">
        <v>123</v>
      </c>
      <c r="L315" t="s">
        <v>129</v>
      </c>
      <c r="M315" t="s">
        <v>125</v>
      </c>
      <c r="N315" t="s">
        <v>119</v>
      </c>
      <c r="O315" t="s">
        <v>127</v>
      </c>
      <c r="P315" t="s">
        <v>126</v>
      </c>
      <c r="Q315">
        <f>ROUND(VLOOKUP(B315,'limit ded'!A$1:G$301,5,FALSE)*100,0)</f>
        <v>0</v>
      </c>
      <c r="R315">
        <f>ROUND(VLOOKUP(B315,'limit ded'!A$1:G$301,6,FALSE)*100,0)</f>
        <v>0</v>
      </c>
      <c r="S315">
        <f>ROUND(VLOOKUP(B315,'limit ded'!A$1:G$301,7,FALSE)*100,0)</f>
        <v>0</v>
      </c>
      <c r="T315" t="s">
        <v>225</v>
      </c>
    </row>
    <row r="316" spans="1:20" x14ac:dyDescent="0.25">
      <c r="A316">
        <v>2023</v>
      </c>
      <c r="B316" t="str">
        <f t="shared" si="5"/>
        <v>EstoniaCoastal floodCommercial</v>
      </c>
      <c r="C316" t="s">
        <v>19</v>
      </c>
      <c r="D316" t="s">
        <v>105</v>
      </c>
      <c r="E316" t="s">
        <v>102</v>
      </c>
      <c r="F316" t="s">
        <v>120</v>
      </c>
      <c r="G316" t="s">
        <v>121</v>
      </c>
      <c r="H316" t="s">
        <v>122</v>
      </c>
      <c r="I316" t="s">
        <v>121</v>
      </c>
      <c r="J316" t="s">
        <v>123</v>
      </c>
      <c r="K316" t="s">
        <v>123</v>
      </c>
      <c r="L316" t="s">
        <v>121</v>
      </c>
      <c r="M316" t="s">
        <v>198</v>
      </c>
      <c r="N316" t="s">
        <v>133</v>
      </c>
      <c r="O316" t="s">
        <v>131</v>
      </c>
      <c r="P316" t="s">
        <v>126</v>
      </c>
      <c r="Q316">
        <f>ROUND(VLOOKUP(B316,'limit ded'!A$1:G$301,5,FALSE)*100,0)</f>
        <v>0</v>
      </c>
      <c r="R316">
        <f>ROUND(VLOOKUP(B316,'limit ded'!A$1:G$301,6,FALSE)*100,0)</f>
        <v>0</v>
      </c>
      <c r="S316">
        <f>ROUND(VLOOKUP(B316,'limit ded'!A$1:G$301,7,FALSE)*100,0)</f>
        <v>0</v>
      </c>
      <c r="T316" t="s">
        <v>138</v>
      </c>
    </row>
    <row r="317" spans="1:20" x14ac:dyDescent="0.25">
      <c r="A317">
        <v>2023</v>
      </c>
      <c r="B317" t="str">
        <f t="shared" si="5"/>
        <v>EstoniaCoastal floodResidential</v>
      </c>
      <c r="C317" t="s">
        <v>19</v>
      </c>
      <c r="D317" t="s">
        <v>106</v>
      </c>
      <c r="E317" t="s">
        <v>102</v>
      </c>
      <c r="F317" t="s">
        <v>120</v>
      </c>
      <c r="G317" t="s">
        <v>121</v>
      </c>
      <c r="H317" t="s">
        <v>122</v>
      </c>
      <c r="I317" t="s">
        <v>121</v>
      </c>
      <c r="J317" t="s">
        <v>123</v>
      </c>
      <c r="K317" t="s">
        <v>123</v>
      </c>
      <c r="L317" t="s">
        <v>121</v>
      </c>
      <c r="M317" t="s">
        <v>198</v>
      </c>
      <c r="N317" t="s">
        <v>133</v>
      </c>
      <c r="O317" t="s">
        <v>131</v>
      </c>
      <c r="P317" t="s">
        <v>126</v>
      </c>
      <c r="Q317">
        <f>ROUND(VLOOKUP(B317,'limit ded'!A$1:G$301,5,FALSE)*100,0)</f>
        <v>0</v>
      </c>
      <c r="R317">
        <f>ROUND(VLOOKUP(B317,'limit ded'!A$1:G$301,6,FALSE)*100,0)</f>
        <v>0</v>
      </c>
      <c r="S317">
        <f>ROUND(VLOOKUP(B317,'limit ded'!A$1:G$301,7,FALSE)*100,0)</f>
        <v>0</v>
      </c>
      <c r="T317" t="s">
        <v>138</v>
      </c>
    </row>
    <row r="318" spans="1:20" x14ac:dyDescent="0.25">
      <c r="A318">
        <v>2023</v>
      </c>
      <c r="B318" t="str">
        <f t="shared" si="5"/>
        <v>FinlandCoastal floodCommercial</v>
      </c>
      <c r="C318" t="s">
        <v>21</v>
      </c>
      <c r="D318" t="s">
        <v>105</v>
      </c>
      <c r="E318" t="s">
        <v>102</v>
      </c>
      <c r="F318" t="s">
        <v>120</v>
      </c>
      <c r="G318" t="s">
        <v>121</v>
      </c>
      <c r="H318" t="s">
        <v>121</v>
      </c>
      <c r="I318" t="s">
        <v>121</v>
      </c>
      <c r="J318" t="s">
        <v>123</v>
      </c>
      <c r="K318" t="s">
        <v>123</v>
      </c>
      <c r="L318" t="s">
        <v>121</v>
      </c>
      <c r="M318" t="s">
        <v>125</v>
      </c>
      <c r="N318" t="s">
        <v>126</v>
      </c>
      <c r="O318" t="s">
        <v>131</v>
      </c>
      <c r="P318" t="s">
        <v>126</v>
      </c>
      <c r="Q318">
        <f>ROUND(VLOOKUP(B318,'limit ded'!A$1:G$301,5,FALSE)*100,0)</f>
        <v>3</v>
      </c>
      <c r="R318">
        <f>ROUND(VLOOKUP(B318,'limit ded'!A$1:G$301,6,FALSE)*100,0)</f>
        <v>76</v>
      </c>
      <c r="S318">
        <f>ROUND(VLOOKUP(B318,'limit ded'!A$1:G$301,7,FALSE)*100,0)</f>
        <v>21</v>
      </c>
      <c r="T318" t="s">
        <v>205</v>
      </c>
    </row>
    <row r="319" spans="1:20" x14ac:dyDescent="0.25">
      <c r="A319">
        <v>2023</v>
      </c>
      <c r="B319" t="str">
        <f t="shared" si="5"/>
        <v>FinlandCoastal floodResidential</v>
      </c>
      <c r="C319" t="s">
        <v>21</v>
      </c>
      <c r="D319" t="s">
        <v>106</v>
      </c>
      <c r="E319" t="s">
        <v>102</v>
      </c>
      <c r="F319" t="s">
        <v>120</v>
      </c>
      <c r="G319" t="s">
        <v>121</v>
      </c>
      <c r="H319" t="s">
        <v>121</v>
      </c>
      <c r="I319" t="s">
        <v>121</v>
      </c>
      <c r="J319" t="s">
        <v>123</v>
      </c>
      <c r="K319" t="s">
        <v>123</v>
      </c>
      <c r="L319" t="s">
        <v>121</v>
      </c>
      <c r="M319" t="s">
        <v>125</v>
      </c>
      <c r="N319" t="s">
        <v>126</v>
      </c>
      <c r="O319" t="s">
        <v>131</v>
      </c>
      <c r="P319" t="s">
        <v>126</v>
      </c>
      <c r="Q319">
        <f>ROUND(VLOOKUP(B319,'limit ded'!A$1:G$301,5,FALSE)*100,0)</f>
        <v>0</v>
      </c>
      <c r="R319">
        <f>ROUND(VLOOKUP(B319,'limit ded'!A$1:G$301,6,FALSE)*100,0)</f>
        <v>100</v>
      </c>
      <c r="S319">
        <f>ROUND(VLOOKUP(B319,'limit ded'!A$1:G$301,7,FALSE)*100,0)</f>
        <v>0</v>
      </c>
      <c r="T319" t="s">
        <v>205</v>
      </c>
    </row>
    <row r="320" spans="1:20" x14ac:dyDescent="0.25">
      <c r="A320">
        <v>2023</v>
      </c>
      <c r="B320" t="str">
        <f t="shared" si="5"/>
        <v>FranceCoastal floodCommercial</v>
      </c>
      <c r="C320" t="s">
        <v>23</v>
      </c>
      <c r="D320" t="s">
        <v>105</v>
      </c>
      <c r="E320" t="s">
        <v>102</v>
      </c>
      <c r="F320" t="s">
        <v>132</v>
      </c>
      <c r="G320" t="s">
        <v>135</v>
      </c>
      <c r="H320" t="s">
        <v>122</v>
      </c>
      <c r="I320" t="s">
        <v>135</v>
      </c>
      <c r="J320" t="s">
        <v>123</v>
      </c>
      <c r="K320" t="s">
        <v>136</v>
      </c>
      <c r="L320" t="s">
        <v>124</v>
      </c>
      <c r="M320" t="s">
        <v>119</v>
      </c>
      <c r="N320" t="s">
        <v>126</v>
      </c>
      <c r="O320" t="s">
        <v>134</v>
      </c>
      <c r="P320" t="s">
        <v>126</v>
      </c>
      <c r="Q320">
        <f>ROUND(VLOOKUP(B320,'limit ded'!A$1:G$301,5,FALSE)*100,0)</f>
        <v>1</v>
      </c>
      <c r="R320">
        <f>ROUND(VLOOKUP(B320,'limit ded'!A$1:G$301,6,FALSE)*100,0)</f>
        <v>93</v>
      </c>
      <c r="S320">
        <f>ROUND(VLOOKUP(B320,'limit ded'!A$1:G$301,7,FALSE)*100,0)</f>
        <v>6</v>
      </c>
      <c r="T320" t="s">
        <v>235</v>
      </c>
    </row>
    <row r="321" spans="1:20" x14ac:dyDescent="0.25">
      <c r="A321">
        <v>2023</v>
      </c>
      <c r="B321" t="str">
        <f t="shared" si="5"/>
        <v>FranceCoastal floodResidential</v>
      </c>
      <c r="C321" t="s">
        <v>23</v>
      </c>
      <c r="D321" t="s">
        <v>106</v>
      </c>
      <c r="E321" t="s">
        <v>102</v>
      </c>
      <c r="F321" t="s">
        <v>132</v>
      </c>
      <c r="G321" t="s">
        <v>135</v>
      </c>
      <c r="H321" t="s">
        <v>122</v>
      </c>
      <c r="I321" t="s">
        <v>135</v>
      </c>
      <c r="J321" t="s">
        <v>123</v>
      </c>
      <c r="K321" t="s">
        <v>136</v>
      </c>
      <c r="L321" t="s">
        <v>124</v>
      </c>
      <c r="M321" t="s">
        <v>119</v>
      </c>
      <c r="N321" t="s">
        <v>126</v>
      </c>
      <c r="O321" t="s">
        <v>134</v>
      </c>
      <c r="P321" t="s">
        <v>126</v>
      </c>
      <c r="Q321">
        <f>ROUND(VLOOKUP(B321,'limit ded'!A$1:G$301,5,FALSE)*100,0)</f>
        <v>0</v>
      </c>
      <c r="R321">
        <f>ROUND(VLOOKUP(B321,'limit ded'!A$1:G$301,6,FALSE)*100,0)</f>
        <v>100</v>
      </c>
      <c r="S321">
        <f>ROUND(VLOOKUP(B321,'limit ded'!A$1:G$301,7,FALSE)*100,0)</f>
        <v>0</v>
      </c>
      <c r="T321" t="s">
        <v>235</v>
      </c>
    </row>
    <row r="322" spans="1:20" x14ac:dyDescent="0.25">
      <c r="A322">
        <v>2023</v>
      </c>
      <c r="B322" t="str">
        <f t="shared" si="5"/>
        <v>GermanyCoastal floodCommercial</v>
      </c>
      <c r="C322" t="s">
        <v>25</v>
      </c>
      <c r="D322" t="s">
        <v>105</v>
      </c>
      <c r="E322" t="s">
        <v>102</v>
      </c>
      <c r="F322" t="s">
        <v>120</v>
      </c>
      <c r="G322" t="s">
        <v>121</v>
      </c>
      <c r="H322" t="s">
        <v>121</v>
      </c>
      <c r="I322" t="s">
        <v>121</v>
      </c>
      <c r="J322" t="s">
        <v>123</v>
      </c>
      <c r="K322" t="s">
        <v>123</v>
      </c>
      <c r="L322" t="s">
        <v>121</v>
      </c>
      <c r="M322" t="s">
        <v>125</v>
      </c>
      <c r="N322" t="s">
        <v>130</v>
      </c>
      <c r="O322" t="s">
        <v>198</v>
      </c>
      <c r="P322" t="s">
        <v>130</v>
      </c>
      <c r="Q322">
        <f>ROUND(VLOOKUP(B322,'limit ded'!A$1:G$301,5,FALSE)*100,0)</f>
        <v>3</v>
      </c>
      <c r="R322">
        <f>ROUND(VLOOKUP(B322,'limit ded'!A$1:G$301,6,FALSE)*100,0)</f>
        <v>75</v>
      </c>
      <c r="S322">
        <f>ROUND(VLOOKUP(B322,'limit ded'!A$1:G$301,7,FALSE)*100,0)</f>
        <v>22</v>
      </c>
      <c r="T322" t="s">
        <v>230</v>
      </c>
    </row>
    <row r="323" spans="1:20" x14ac:dyDescent="0.25">
      <c r="A323">
        <v>2023</v>
      </c>
      <c r="B323" t="str">
        <f t="shared" si="5"/>
        <v>GermanyCoastal floodResidential</v>
      </c>
      <c r="C323" t="s">
        <v>25</v>
      </c>
      <c r="D323" t="s">
        <v>106</v>
      </c>
      <c r="E323" t="s">
        <v>102</v>
      </c>
      <c r="F323" t="s">
        <v>120</v>
      </c>
      <c r="G323" t="s">
        <v>121</v>
      </c>
      <c r="H323" t="s">
        <v>121</v>
      </c>
      <c r="I323" t="s">
        <v>121</v>
      </c>
      <c r="J323" t="s">
        <v>123</v>
      </c>
      <c r="K323" t="s">
        <v>123</v>
      </c>
      <c r="L323" t="s">
        <v>121</v>
      </c>
      <c r="M323" t="s">
        <v>125</v>
      </c>
      <c r="N323" t="s">
        <v>130</v>
      </c>
      <c r="O323" t="s">
        <v>198</v>
      </c>
      <c r="P323" t="s">
        <v>130</v>
      </c>
      <c r="Q323">
        <f>ROUND(VLOOKUP(B323,'limit ded'!A$1:G$301,5,FALSE)*100,0)</f>
        <v>0</v>
      </c>
      <c r="R323">
        <f>ROUND(VLOOKUP(B323,'limit ded'!A$1:G$301,6,FALSE)*100,0)</f>
        <v>100</v>
      </c>
      <c r="S323">
        <f>ROUND(VLOOKUP(B323,'limit ded'!A$1:G$301,7,FALSE)*100,0)</f>
        <v>0</v>
      </c>
      <c r="T323" t="s">
        <v>230</v>
      </c>
    </row>
    <row r="324" spans="1:20" x14ac:dyDescent="0.25">
      <c r="A324">
        <v>2023</v>
      </c>
      <c r="B324" t="str">
        <f t="shared" si="5"/>
        <v>GreeceCoastal floodCommercial</v>
      </c>
      <c r="C324" t="s">
        <v>27</v>
      </c>
      <c r="D324" t="s">
        <v>105</v>
      </c>
      <c r="E324" t="s">
        <v>102</v>
      </c>
      <c r="F324" t="s">
        <v>120</v>
      </c>
      <c r="G324" t="s">
        <v>121</v>
      </c>
      <c r="H324" t="s">
        <v>119</v>
      </c>
      <c r="I324" t="s">
        <v>121</v>
      </c>
      <c r="J324" t="s">
        <v>119</v>
      </c>
      <c r="K324" t="s">
        <v>119</v>
      </c>
      <c r="L324" t="s">
        <v>124</v>
      </c>
      <c r="M324" t="s">
        <v>119</v>
      </c>
      <c r="N324" t="s">
        <v>130</v>
      </c>
      <c r="O324" t="s">
        <v>198</v>
      </c>
      <c r="P324" t="s">
        <v>126</v>
      </c>
      <c r="Q324">
        <f>ROUND(VLOOKUP(B324,'limit ded'!A$1:G$301,5,FALSE)*100,0)</f>
        <v>9</v>
      </c>
      <c r="R324">
        <f>ROUND(VLOOKUP(B324,'limit ded'!A$1:G$301,6,FALSE)*100,0)</f>
        <v>70</v>
      </c>
      <c r="S324">
        <f>ROUND(VLOOKUP(B324,'limit ded'!A$1:G$301,7,FALSE)*100,0)</f>
        <v>22</v>
      </c>
      <c r="T324" t="s">
        <v>288</v>
      </c>
    </row>
    <row r="325" spans="1:20" x14ac:dyDescent="0.25">
      <c r="A325">
        <v>2023</v>
      </c>
      <c r="B325" t="str">
        <f t="shared" si="5"/>
        <v>GreeceCoastal floodResidential</v>
      </c>
      <c r="C325" t="s">
        <v>27</v>
      </c>
      <c r="D325" t="s">
        <v>106</v>
      </c>
      <c r="E325" t="s">
        <v>102</v>
      </c>
      <c r="F325" t="s">
        <v>120</v>
      </c>
      <c r="G325" t="s">
        <v>121</v>
      </c>
      <c r="H325" t="s">
        <v>119</v>
      </c>
      <c r="I325" t="s">
        <v>121</v>
      </c>
      <c r="J325" t="s">
        <v>119</v>
      </c>
      <c r="K325" t="s">
        <v>119</v>
      </c>
      <c r="L325" t="s">
        <v>124</v>
      </c>
      <c r="M325" t="s">
        <v>119</v>
      </c>
      <c r="N325" t="s">
        <v>130</v>
      </c>
      <c r="O325" t="s">
        <v>198</v>
      </c>
      <c r="P325" t="s">
        <v>126</v>
      </c>
      <c r="Q325">
        <f>ROUND(VLOOKUP(B325,'limit ded'!A$1:G$301,5,FALSE)*100,0)</f>
        <v>0</v>
      </c>
      <c r="R325">
        <f>ROUND(VLOOKUP(B325,'limit ded'!A$1:G$301,6,FALSE)*100,0)</f>
        <v>100</v>
      </c>
      <c r="S325">
        <f>ROUND(VLOOKUP(B325,'limit ded'!A$1:G$301,7,FALSE)*100,0)</f>
        <v>0</v>
      </c>
      <c r="T325" t="s">
        <v>288</v>
      </c>
    </row>
    <row r="326" spans="1:20" x14ac:dyDescent="0.25">
      <c r="A326">
        <v>2023</v>
      </c>
      <c r="B326" t="str">
        <f t="shared" si="5"/>
        <v>HungaryCoastal floodCommercial</v>
      </c>
      <c r="C326" t="s">
        <v>29</v>
      </c>
      <c r="D326" t="s">
        <v>105</v>
      </c>
      <c r="E326" t="s">
        <v>102</v>
      </c>
      <c r="F326" t="s">
        <v>119</v>
      </c>
      <c r="G326" t="s">
        <v>119</v>
      </c>
      <c r="H326" t="s">
        <v>119</v>
      </c>
      <c r="I326" t="s">
        <v>119</v>
      </c>
      <c r="J326" t="s">
        <v>119</v>
      </c>
      <c r="K326" t="s">
        <v>119</v>
      </c>
      <c r="L326" t="s">
        <v>119</v>
      </c>
      <c r="M326" t="s">
        <v>119</v>
      </c>
      <c r="N326" t="s">
        <v>119</v>
      </c>
      <c r="O326" t="s">
        <v>119</v>
      </c>
      <c r="P326" t="s">
        <v>119</v>
      </c>
      <c r="Q326" s="27">
        <v>0</v>
      </c>
      <c r="R326" s="27">
        <v>0</v>
      </c>
      <c r="S326" s="27">
        <v>0</v>
      </c>
      <c r="T326" t="s">
        <v>138</v>
      </c>
    </row>
    <row r="327" spans="1:20" x14ac:dyDescent="0.25">
      <c r="A327">
        <v>2023</v>
      </c>
      <c r="B327" t="str">
        <f t="shared" si="5"/>
        <v>HungaryCoastal floodResidential</v>
      </c>
      <c r="C327" t="s">
        <v>29</v>
      </c>
      <c r="D327" t="s">
        <v>106</v>
      </c>
      <c r="E327" t="s">
        <v>102</v>
      </c>
      <c r="F327" t="s">
        <v>119</v>
      </c>
      <c r="G327" t="s">
        <v>119</v>
      </c>
      <c r="H327" t="s">
        <v>119</v>
      </c>
      <c r="I327" t="s">
        <v>119</v>
      </c>
      <c r="J327" t="s">
        <v>119</v>
      </c>
      <c r="K327" t="s">
        <v>119</v>
      </c>
      <c r="L327" t="s">
        <v>119</v>
      </c>
      <c r="M327" t="s">
        <v>119</v>
      </c>
      <c r="N327" t="s">
        <v>119</v>
      </c>
      <c r="O327" t="s">
        <v>119</v>
      </c>
      <c r="P327" t="s">
        <v>119</v>
      </c>
      <c r="Q327" s="27">
        <f>ROUND(VLOOKUP(B327,'limit ded'!A$1:G$301,5,FALSE)*100,0)</f>
        <v>0</v>
      </c>
      <c r="R327" s="27">
        <v>0</v>
      </c>
      <c r="S327" s="27">
        <f>ROUND(VLOOKUP(B327,'limit ded'!A$1:G$301,7,FALSE)*100,0)</f>
        <v>0</v>
      </c>
      <c r="T327" t="s">
        <v>138</v>
      </c>
    </row>
    <row r="328" spans="1:20" x14ac:dyDescent="0.25">
      <c r="A328">
        <v>2023</v>
      </c>
      <c r="B328" t="str">
        <f t="shared" si="5"/>
        <v>IcelandCoastal floodCommercial</v>
      </c>
      <c r="C328" t="s">
        <v>31</v>
      </c>
      <c r="D328" t="s">
        <v>105</v>
      </c>
      <c r="E328" t="s">
        <v>102</v>
      </c>
      <c r="F328" t="s">
        <v>132</v>
      </c>
      <c r="G328" t="s">
        <v>135</v>
      </c>
      <c r="H328" t="s">
        <v>139</v>
      </c>
      <c r="I328" t="s">
        <v>135</v>
      </c>
      <c r="J328" t="s">
        <v>136</v>
      </c>
      <c r="K328" t="s">
        <v>123</v>
      </c>
      <c r="L328" t="s">
        <v>119</v>
      </c>
      <c r="M328" t="s">
        <v>119</v>
      </c>
      <c r="N328" t="s">
        <v>126</v>
      </c>
      <c r="O328" t="s">
        <v>127</v>
      </c>
      <c r="P328" t="s">
        <v>126</v>
      </c>
      <c r="Q328">
        <f>ROUND(VLOOKUP(B328,'limit ded'!A$1:G$301,5,FALSE)*100,0)</f>
        <v>0</v>
      </c>
      <c r="R328">
        <f>ROUND(VLOOKUP(B328,'limit ded'!A$1:G$301,6,FALSE)*100,0)</f>
        <v>0</v>
      </c>
      <c r="S328">
        <f>ROUND(VLOOKUP(B328,'limit ded'!A$1:G$301,7,FALSE)*100,0)</f>
        <v>0</v>
      </c>
      <c r="T328" t="s">
        <v>203</v>
      </c>
    </row>
    <row r="329" spans="1:20" x14ac:dyDescent="0.25">
      <c r="A329">
        <v>2023</v>
      </c>
      <c r="B329" t="str">
        <f t="shared" si="5"/>
        <v>IcelandCoastal floodResidential</v>
      </c>
      <c r="C329" t="s">
        <v>31</v>
      </c>
      <c r="D329" t="s">
        <v>106</v>
      </c>
      <c r="E329" t="s">
        <v>102</v>
      </c>
      <c r="F329" t="s">
        <v>132</v>
      </c>
      <c r="G329" t="s">
        <v>135</v>
      </c>
      <c r="H329" t="s">
        <v>139</v>
      </c>
      <c r="I329" t="s">
        <v>135</v>
      </c>
      <c r="J329" t="s">
        <v>136</v>
      </c>
      <c r="K329" t="s">
        <v>123</v>
      </c>
      <c r="L329" t="s">
        <v>119</v>
      </c>
      <c r="M329" t="s">
        <v>119</v>
      </c>
      <c r="N329" t="s">
        <v>126</v>
      </c>
      <c r="O329" t="s">
        <v>127</v>
      </c>
      <c r="P329" t="s">
        <v>126</v>
      </c>
      <c r="Q329">
        <f>ROUND(VLOOKUP(B329,'limit ded'!A$1:G$301,5,FALSE)*100,0)</f>
        <v>0</v>
      </c>
      <c r="R329">
        <f>ROUND(VLOOKUP(B329,'limit ded'!A$1:G$301,6,FALSE)*100,0)</f>
        <v>0</v>
      </c>
      <c r="S329">
        <f>ROUND(VLOOKUP(B329,'limit ded'!A$1:G$301,7,FALSE)*100,0)</f>
        <v>0</v>
      </c>
      <c r="T329" t="s">
        <v>203</v>
      </c>
    </row>
    <row r="330" spans="1:20" x14ac:dyDescent="0.25">
      <c r="A330">
        <v>2023</v>
      </c>
      <c r="B330" t="str">
        <f t="shared" si="5"/>
        <v>IrelandCoastal floodCommercial</v>
      </c>
      <c r="C330" t="s">
        <v>33</v>
      </c>
      <c r="D330" t="s">
        <v>105</v>
      </c>
      <c r="E330" t="s">
        <v>102</v>
      </c>
      <c r="F330" t="s">
        <v>120</v>
      </c>
      <c r="G330" t="s">
        <v>121</v>
      </c>
      <c r="H330" t="s">
        <v>122</v>
      </c>
      <c r="I330" t="s">
        <v>121</v>
      </c>
      <c r="J330" t="s">
        <v>123</v>
      </c>
      <c r="K330" t="s">
        <v>123</v>
      </c>
      <c r="L330" t="s">
        <v>129</v>
      </c>
      <c r="M330" t="s">
        <v>119</v>
      </c>
      <c r="N330" t="s">
        <v>119</v>
      </c>
      <c r="O330" t="s">
        <v>134</v>
      </c>
      <c r="P330" t="s">
        <v>119</v>
      </c>
      <c r="Q330">
        <f>ROUND(VLOOKUP(B330,'limit ded'!A$1:G$301,5,FALSE)*100,0)</f>
        <v>2</v>
      </c>
      <c r="R330">
        <f>ROUND(VLOOKUP(B330,'limit ded'!A$1:G$301,6,FALSE)*100,0)</f>
        <v>97</v>
      </c>
      <c r="S330">
        <f>ROUND(VLOOKUP(B330,'limit ded'!A$1:G$301,7,FALSE)*100,0)</f>
        <v>1</v>
      </c>
      <c r="T330" t="s">
        <v>310</v>
      </c>
    </row>
    <row r="331" spans="1:20" x14ac:dyDescent="0.25">
      <c r="A331">
        <v>2023</v>
      </c>
      <c r="B331" t="str">
        <f t="shared" si="5"/>
        <v>IrelandCoastal floodResidential</v>
      </c>
      <c r="C331" t="s">
        <v>33</v>
      </c>
      <c r="D331" t="s">
        <v>106</v>
      </c>
      <c r="E331" t="s">
        <v>102</v>
      </c>
      <c r="F331" t="s">
        <v>120</v>
      </c>
      <c r="G331" t="s">
        <v>121</v>
      </c>
      <c r="H331" t="s">
        <v>122</v>
      </c>
      <c r="I331" t="s">
        <v>121</v>
      </c>
      <c r="J331" t="s">
        <v>123</v>
      </c>
      <c r="K331" t="s">
        <v>123</v>
      </c>
      <c r="L331" t="s">
        <v>129</v>
      </c>
      <c r="M331" t="s">
        <v>119</v>
      </c>
      <c r="N331" t="s">
        <v>119</v>
      </c>
      <c r="O331" t="s">
        <v>134</v>
      </c>
      <c r="P331" t="s">
        <v>119</v>
      </c>
      <c r="Q331">
        <f>ROUND(VLOOKUP(B331,'limit ded'!A$1:G$301,5,FALSE)*100,0)</f>
        <v>0</v>
      </c>
      <c r="R331">
        <f>ROUND(VLOOKUP(B331,'limit ded'!A$1:G$301,6,FALSE)*100,0)</f>
        <v>100</v>
      </c>
      <c r="S331">
        <f>ROUND(VLOOKUP(B331,'limit ded'!A$1:G$301,7,FALSE)*100,0)</f>
        <v>0</v>
      </c>
      <c r="T331" t="s">
        <v>348</v>
      </c>
    </row>
    <row r="332" spans="1:20" x14ac:dyDescent="0.25">
      <c r="A332">
        <v>2023</v>
      </c>
      <c r="B332" t="str">
        <f t="shared" si="5"/>
        <v>ItalyCoastal floodCommercial</v>
      </c>
      <c r="C332" t="s">
        <v>35</v>
      </c>
      <c r="D332" t="s">
        <v>105</v>
      </c>
      <c r="E332" t="s">
        <v>102</v>
      </c>
      <c r="F332" t="s">
        <v>120</v>
      </c>
      <c r="G332" t="s">
        <v>121</v>
      </c>
      <c r="H332" t="s">
        <v>121</v>
      </c>
      <c r="I332" t="s">
        <v>121</v>
      </c>
      <c r="J332" t="s">
        <v>123</v>
      </c>
      <c r="K332" t="s">
        <v>123</v>
      </c>
      <c r="L332" t="s">
        <v>129</v>
      </c>
      <c r="M332" t="s">
        <v>119</v>
      </c>
      <c r="N332" t="s">
        <v>133</v>
      </c>
      <c r="O332" t="s">
        <v>198</v>
      </c>
      <c r="P332" t="s">
        <v>133</v>
      </c>
      <c r="Q332">
        <f>ROUND(VLOOKUP(B332,'limit ded'!A$1:G$301,5,FALSE)*100,0)</f>
        <v>1</v>
      </c>
      <c r="R332">
        <f>ROUND(VLOOKUP(B332,'limit ded'!A$1:G$301,6,FALSE)*100,0)</f>
        <v>80</v>
      </c>
      <c r="S332">
        <f>ROUND(VLOOKUP(B332,'limit ded'!A$1:G$301,7,FALSE)*100,0)</f>
        <v>19</v>
      </c>
      <c r="T332" t="s">
        <v>221</v>
      </c>
    </row>
    <row r="333" spans="1:20" x14ac:dyDescent="0.25">
      <c r="A333">
        <v>2023</v>
      </c>
      <c r="B333" t="str">
        <f t="shared" si="5"/>
        <v>ItalyCoastal floodResidential</v>
      </c>
      <c r="C333" t="s">
        <v>35</v>
      </c>
      <c r="D333" t="s">
        <v>106</v>
      </c>
      <c r="E333" t="s">
        <v>102</v>
      </c>
      <c r="F333" t="s">
        <v>120</v>
      </c>
      <c r="G333" t="s">
        <v>121</v>
      </c>
      <c r="H333" t="s">
        <v>121</v>
      </c>
      <c r="I333" t="s">
        <v>121</v>
      </c>
      <c r="J333" t="s">
        <v>123</v>
      </c>
      <c r="K333" t="s">
        <v>123</v>
      </c>
      <c r="L333" t="s">
        <v>129</v>
      </c>
      <c r="M333" t="s">
        <v>119</v>
      </c>
      <c r="N333" t="s">
        <v>130</v>
      </c>
      <c r="O333" t="s">
        <v>198</v>
      </c>
      <c r="P333" t="s">
        <v>133</v>
      </c>
      <c r="Q333">
        <f>ROUND(VLOOKUP(B333,'limit ded'!A$1:G$301,5,FALSE)*100,0)</f>
        <v>0</v>
      </c>
      <c r="R333">
        <f>ROUND(VLOOKUP(B333,'limit ded'!A$1:G$301,6,FALSE)*100,0)</f>
        <v>99</v>
      </c>
      <c r="S333">
        <f>ROUND(VLOOKUP(B333,'limit ded'!A$1:G$301,7,FALSE)*100,0)</f>
        <v>1</v>
      </c>
      <c r="T333" t="s">
        <v>221</v>
      </c>
    </row>
    <row r="334" spans="1:20" x14ac:dyDescent="0.25">
      <c r="A334">
        <v>2023</v>
      </c>
      <c r="B334" t="str">
        <f t="shared" si="5"/>
        <v>LatviaCoastal floodCommercial</v>
      </c>
      <c r="C334" t="s">
        <v>37</v>
      </c>
      <c r="D334" t="s">
        <v>105</v>
      </c>
      <c r="E334" t="s">
        <v>102</v>
      </c>
      <c r="F334" t="s">
        <v>120</v>
      </c>
      <c r="G334" t="s">
        <v>121</v>
      </c>
      <c r="H334" t="s">
        <v>121</v>
      </c>
      <c r="I334" t="s">
        <v>121</v>
      </c>
      <c r="J334" t="s">
        <v>119</v>
      </c>
      <c r="K334" t="s">
        <v>119</v>
      </c>
      <c r="L334" t="s">
        <v>129</v>
      </c>
      <c r="M334" t="s">
        <v>119</v>
      </c>
      <c r="N334" t="s">
        <v>130</v>
      </c>
      <c r="O334" t="s">
        <v>198</v>
      </c>
      <c r="P334" t="s">
        <v>126</v>
      </c>
      <c r="Q334">
        <f>ROUND(VLOOKUP(B334,'limit ded'!A$1:G$301,5,FALSE)*100,0)</f>
        <v>0</v>
      </c>
      <c r="R334">
        <f>ROUND(VLOOKUP(B334,'limit ded'!A$1:G$301,6,FALSE)*100,0)</f>
        <v>0</v>
      </c>
      <c r="S334">
        <f>ROUND(VLOOKUP(B334,'limit ded'!A$1:G$301,7,FALSE)*100,0)</f>
        <v>0</v>
      </c>
      <c r="T334" t="s">
        <v>144</v>
      </c>
    </row>
    <row r="335" spans="1:20" x14ac:dyDescent="0.25">
      <c r="A335">
        <v>2023</v>
      </c>
      <c r="B335" t="str">
        <f t="shared" si="5"/>
        <v>LatviaCoastal floodResidential</v>
      </c>
      <c r="C335" t="s">
        <v>37</v>
      </c>
      <c r="D335" t="s">
        <v>106</v>
      </c>
      <c r="E335" t="s">
        <v>102</v>
      </c>
      <c r="F335" t="s">
        <v>120</v>
      </c>
      <c r="G335" t="s">
        <v>121</v>
      </c>
      <c r="H335" t="s">
        <v>121</v>
      </c>
      <c r="I335" t="s">
        <v>121</v>
      </c>
      <c r="J335" t="s">
        <v>119</v>
      </c>
      <c r="K335" t="s">
        <v>119</v>
      </c>
      <c r="L335" t="s">
        <v>129</v>
      </c>
      <c r="M335" t="s">
        <v>119</v>
      </c>
      <c r="N335" t="s">
        <v>130</v>
      </c>
      <c r="O335" t="s">
        <v>198</v>
      </c>
      <c r="P335" t="s">
        <v>126</v>
      </c>
      <c r="Q335">
        <f>ROUND(VLOOKUP(B335,'limit ded'!A$1:G$301,5,FALSE)*100,0)</f>
        <v>0</v>
      </c>
      <c r="R335">
        <f>ROUND(VLOOKUP(B335,'limit ded'!A$1:G$301,6,FALSE)*100,0)</f>
        <v>0</v>
      </c>
      <c r="S335">
        <f>ROUND(VLOOKUP(B335,'limit ded'!A$1:G$301,7,FALSE)*100,0)</f>
        <v>0</v>
      </c>
      <c r="T335" t="s">
        <v>144</v>
      </c>
    </row>
    <row r="336" spans="1:20" x14ac:dyDescent="0.25">
      <c r="A336">
        <v>2023</v>
      </c>
      <c r="B336" t="str">
        <f t="shared" si="5"/>
        <v>LiechtensteinCoastal floodCommercial</v>
      </c>
      <c r="C336" t="s">
        <v>39</v>
      </c>
      <c r="D336" t="s">
        <v>105</v>
      </c>
      <c r="E336" t="s">
        <v>102</v>
      </c>
      <c r="F336" t="s">
        <v>119</v>
      </c>
      <c r="G336" t="s">
        <v>119</v>
      </c>
      <c r="H336" t="s">
        <v>119</v>
      </c>
      <c r="I336" t="s">
        <v>119</v>
      </c>
      <c r="J336" t="s">
        <v>119</v>
      </c>
      <c r="K336" t="s">
        <v>119</v>
      </c>
      <c r="L336" t="s">
        <v>119</v>
      </c>
      <c r="M336" t="s">
        <v>119</v>
      </c>
      <c r="N336" t="s">
        <v>119</v>
      </c>
      <c r="O336" t="b">
        <v>0</v>
      </c>
      <c r="P336" t="s">
        <v>119</v>
      </c>
      <c r="Q336" s="27">
        <f>ROUND(VLOOKUP(B336,'limit ded'!A$1:G$301,5,FALSE)*100,0)</f>
        <v>0</v>
      </c>
      <c r="R336" s="27">
        <f>ROUND(VLOOKUP(B336,'limit ded'!A$1:G$301,6,FALSE)*100,0)</f>
        <v>0</v>
      </c>
      <c r="S336" s="27">
        <f>ROUND(VLOOKUP(B336,'limit ded'!A$1:G$301,7,FALSE)*100,0)</f>
        <v>0</v>
      </c>
      <c r="T336" t="s">
        <v>215</v>
      </c>
    </row>
    <row r="337" spans="1:20" x14ac:dyDescent="0.25">
      <c r="A337">
        <v>2023</v>
      </c>
      <c r="B337" t="str">
        <f t="shared" si="5"/>
        <v>LiechtensteinCoastal floodResidential</v>
      </c>
      <c r="C337" t="s">
        <v>39</v>
      </c>
      <c r="D337" t="s">
        <v>106</v>
      </c>
      <c r="E337" t="s">
        <v>102</v>
      </c>
      <c r="F337" t="s">
        <v>119</v>
      </c>
      <c r="G337" t="s">
        <v>119</v>
      </c>
      <c r="H337" t="s">
        <v>119</v>
      </c>
      <c r="I337" t="s">
        <v>119</v>
      </c>
      <c r="J337" t="s">
        <v>119</v>
      </c>
      <c r="K337" t="s">
        <v>119</v>
      </c>
      <c r="L337" t="s">
        <v>119</v>
      </c>
      <c r="M337" t="s">
        <v>119</v>
      </c>
      <c r="N337" t="s">
        <v>119</v>
      </c>
      <c r="O337" t="b">
        <v>0</v>
      </c>
      <c r="P337" t="s">
        <v>119</v>
      </c>
      <c r="Q337" s="27">
        <v>0</v>
      </c>
      <c r="R337" s="27">
        <f>ROUND(VLOOKUP(B337,'limit ded'!A$1:G$301,6,FALSE)*100,0)</f>
        <v>0</v>
      </c>
      <c r="S337" s="27">
        <f>ROUND(VLOOKUP(B337,'limit ded'!A$1:G$301,7,FALSE)*100,0)</f>
        <v>0</v>
      </c>
      <c r="T337" t="s">
        <v>215</v>
      </c>
    </row>
    <row r="338" spans="1:20" x14ac:dyDescent="0.25">
      <c r="A338">
        <v>2023</v>
      </c>
      <c r="B338" t="str">
        <f t="shared" si="5"/>
        <v>LithuaniaCoastal floodCommercial</v>
      </c>
      <c r="C338" t="s">
        <v>41</v>
      </c>
      <c r="D338" t="s">
        <v>105</v>
      </c>
      <c r="E338" t="s">
        <v>102</v>
      </c>
      <c r="F338" t="s">
        <v>119</v>
      </c>
      <c r="G338" t="s">
        <v>121</v>
      </c>
      <c r="H338" t="s">
        <v>122</v>
      </c>
      <c r="I338" t="s">
        <v>121</v>
      </c>
      <c r="J338" t="s">
        <v>123</v>
      </c>
      <c r="K338" t="s">
        <v>123</v>
      </c>
      <c r="L338" t="s">
        <v>129</v>
      </c>
      <c r="M338" t="s">
        <v>119</v>
      </c>
      <c r="N338" t="s">
        <v>133</v>
      </c>
      <c r="O338" t="s">
        <v>131</v>
      </c>
      <c r="P338" t="s">
        <v>130</v>
      </c>
      <c r="Q338">
        <f>ROUND(VLOOKUP(B338,'limit ded'!A$1:G$301,5,FALSE)*100,0)</f>
        <v>0</v>
      </c>
      <c r="R338">
        <f>ROUND(VLOOKUP(B338,'limit ded'!A$1:G$301,6,FALSE)*100,0)</f>
        <v>0</v>
      </c>
      <c r="S338">
        <f>ROUND(VLOOKUP(B338,'limit ded'!A$1:G$301,7,FALSE)*100,0)</f>
        <v>0</v>
      </c>
      <c r="T338" t="s">
        <v>296</v>
      </c>
    </row>
    <row r="339" spans="1:20" x14ac:dyDescent="0.25">
      <c r="A339">
        <v>2023</v>
      </c>
      <c r="B339" t="str">
        <f t="shared" si="5"/>
        <v>LithuaniaCoastal floodResidential</v>
      </c>
      <c r="C339" t="s">
        <v>41</v>
      </c>
      <c r="D339" t="s">
        <v>106</v>
      </c>
      <c r="E339" t="s">
        <v>102</v>
      </c>
      <c r="F339" t="s">
        <v>119</v>
      </c>
      <c r="G339" t="s">
        <v>121</v>
      </c>
      <c r="H339" t="s">
        <v>122</v>
      </c>
      <c r="I339" t="s">
        <v>121</v>
      </c>
      <c r="J339" t="s">
        <v>123</v>
      </c>
      <c r="K339" t="s">
        <v>123</v>
      </c>
      <c r="L339" t="s">
        <v>129</v>
      </c>
      <c r="M339" t="s">
        <v>119</v>
      </c>
      <c r="N339" t="s">
        <v>133</v>
      </c>
      <c r="O339" t="s">
        <v>131</v>
      </c>
      <c r="P339" t="s">
        <v>130</v>
      </c>
      <c r="Q339">
        <f>ROUND(VLOOKUP(B339,'limit ded'!A$1:G$301,5,FALSE)*100,0)</f>
        <v>0</v>
      </c>
      <c r="R339">
        <f>ROUND(VLOOKUP(B339,'limit ded'!A$1:G$301,6,FALSE)*100,0)</f>
        <v>0</v>
      </c>
      <c r="S339">
        <f>ROUND(VLOOKUP(B339,'limit ded'!A$1:G$301,7,FALSE)*100,0)</f>
        <v>0</v>
      </c>
      <c r="T339" t="s">
        <v>296</v>
      </c>
    </row>
    <row r="340" spans="1:20" x14ac:dyDescent="0.25">
      <c r="A340">
        <v>2023</v>
      </c>
      <c r="B340" t="str">
        <f t="shared" si="5"/>
        <v>LuxembourgCoastal floodCommercial</v>
      </c>
      <c r="C340" t="s">
        <v>43</v>
      </c>
      <c r="D340" t="s">
        <v>105</v>
      </c>
      <c r="E340" t="s">
        <v>102</v>
      </c>
      <c r="F340" t="s">
        <v>119</v>
      </c>
      <c r="G340" t="s">
        <v>119</v>
      </c>
      <c r="H340" t="s">
        <v>119</v>
      </c>
      <c r="I340" t="s">
        <v>119</v>
      </c>
      <c r="J340" t="s">
        <v>119</v>
      </c>
      <c r="K340" t="s">
        <v>119</v>
      </c>
      <c r="L340" t="s">
        <v>119</v>
      </c>
      <c r="M340" t="s">
        <v>119</v>
      </c>
      <c r="N340" t="s">
        <v>119</v>
      </c>
      <c r="O340" t="s">
        <v>119</v>
      </c>
      <c r="P340" t="s">
        <v>119</v>
      </c>
      <c r="Q340" s="27">
        <v>0</v>
      </c>
      <c r="R340" s="27">
        <v>0</v>
      </c>
      <c r="S340" s="27">
        <v>0</v>
      </c>
      <c r="T340" t="s">
        <v>229</v>
      </c>
    </row>
    <row r="341" spans="1:20" x14ac:dyDescent="0.25">
      <c r="A341">
        <v>2023</v>
      </c>
      <c r="B341" t="str">
        <f t="shared" si="5"/>
        <v>LuxembourgCoastal floodResidential</v>
      </c>
      <c r="C341" t="s">
        <v>43</v>
      </c>
      <c r="D341" t="s">
        <v>106</v>
      </c>
      <c r="E341" t="s">
        <v>102</v>
      </c>
      <c r="F341" t="s">
        <v>119</v>
      </c>
      <c r="G341" t="s">
        <v>119</v>
      </c>
      <c r="H341" t="s">
        <v>119</v>
      </c>
      <c r="I341" t="s">
        <v>119</v>
      </c>
      <c r="J341" t="s">
        <v>119</v>
      </c>
      <c r="K341" t="s">
        <v>119</v>
      </c>
      <c r="L341" t="s">
        <v>119</v>
      </c>
      <c r="M341" t="s">
        <v>119</v>
      </c>
      <c r="N341" t="s">
        <v>119</v>
      </c>
      <c r="O341" t="s">
        <v>119</v>
      </c>
      <c r="P341" t="s">
        <v>119</v>
      </c>
      <c r="Q341" s="27">
        <v>0</v>
      </c>
      <c r="R341" s="27">
        <f>ROUND(VLOOKUP(B341,'limit ded'!A$1:G$301,6,FALSE)*100,0)</f>
        <v>0</v>
      </c>
      <c r="S341" s="27">
        <f>ROUND(VLOOKUP(B341,'limit ded'!A$1:G$301,7,FALSE)*100,0)</f>
        <v>0</v>
      </c>
      <c r="T341" t="s">
        <v>229</v>
      </c>
    </row>
    <row r="342" spans="1:20" x14ac:dyDescent="0.25">
      <c r="A342">
        <v>2023</v>
      </c>
      <c r="B342" t="str">
        <f t="shared" si="5"/>
        <v>MaltaCoastal floodCommercial</v>
      </c>
      <c r="C342" t="s">
        <v>45</v>
      </c>
      <c r="D342" t="s">
        <v>105</v>
      </c>
      <c r="E342" t="s">
        <v>102</v>
      </c>
      <c r="F342" t="s">
        <v>120</v>
      </c>
      <c r="G342" t="s">
        <v>121</v>
      </c>
      <c r="H342" t="s">
        <v>122</v>
      </c>
      <c r="I342" t="s">
        <v>121</v>
      </c>
      <c r="J342" t="s">
        <v>224</v>
      </c>
      <c r="K342" t="s">
        <v>224</v>
      </c>
      <c r="L342" t="s">
        <v>129</v>
      </c>
      <c r="M342" t="s">
        <v>119</v>
      </c>
      <c r="N342" t="s">
        <v>133</v>
      </c>
      <c r="O342" t="s">
        <v>198</v>
      </c>
      <c r="P342" t="s">
        <v>126</v>
      </c>
      <c r="Q342">
        <f>ROUND(VLOOKUP(B342,'limit ded'!A$1:G$301,5,FALSE)*100,0)</f>
        <v>1</v>
      </c>
      <c r="R342">
        <f>ROUND(VLOOKUP(B342,'limit ded'!A$1:G$301,6,FALSE)*100,0)</f>
        <v>99</v>
      </c>
      <c r="S342">
        <f>ROUND(VLOOKUP(B342,'limit ded'!A$1:G$301,7,FALSE)*100,0)</f>
        <v>0</v>
      </c>
      <c r="T342" t="s">
        <v>299</v>
      </c>
    </row>
    <row r="343" spans="1:20" x14ac:dyDescent="0.25">
      <c r="A343">
        <v>2023</v>
      </c>
      <c r="B343" t="str">
        <f t="shared" si="5"/>
        <v>MaltaCoastal floodResidential</v>
      </c>
      <c r="C343" t="s">
        <v>45</v>
      </c>
      <c r="D343" t="s">
        <v>106</v>
      </c>
      <c r="E343" t="s">
        <v>102</v>
      </c>
      <c r="F343" t="s">
        <v>132</v>
      </c>
      <c r="G343" t="s">
        <v>121</v>
      </c>
      <c r="H343" t="s">
        <v>122</v>
      </c>
      <c r="I343" t="s">
        <v>121</v>
      </c>
      <c r="J343" t="s">
        <v>224</v>
      </c>
      <c r="K343" t="s">
        <v>224</v>
      </c>
      <c r="L343" t="s">
        <v>129</v>
      </c>
      <c r="M343" t="s">
        <v>119</v>
      </c>
      <c r="N343" t="s">
        <v>133</v>
      </c>
      <c r="O343" t="s">
        <v>198</v>
      </c>
      <c r="P343" t="s">
        <v>126</v>
      </c>
      <c r="Q343">
        <f>ROUND(VLOOKUP(B343,'limit ded'!A$1:G$301,5,FALSE)*100,0)</f>
        <v>0</v>
      </c>
      <c r="R343">
        <f>ROUND(VLOOKUP(B343,'limit ded'!A$1:G$301,6,FALSE)*100,0)</f>
        <v>100</v>
      </c>
      <c r="S343">
        <f>ROUND(VLOOKUP(B343,'limit ded'!A$1:G$301,7,FALSE)*100,0)</f>
        <v>0</v>
      </c>
      <c r="T343" t="s">
        <v>299</v>
      </c>
    </row>
    <row r="344" spans="1:20" x14ac:dyDescent="0.25">
      <c r="A344">
        <v>2023</v>
      </c>
      <c r="B344" t="str">
        <f t="shared" si="5"/>
        <v>NetherlandsCoastal floodCommercial</v>
      </c>
      <c r="C344" t="s">
        <v>47</v>
      </c>
      <c r="D344" t="s">
        <v>105</v>
      </c>
      <c r="E344" t="s">
        <v>102</v>
      </c>
      <c r="F344" t="s">
        <v>119</v>
      </c>
      <c r="G344" t="s">
        <v>119</v>
      </c>
      <c r="H344" t="s">
        <v>119</v>
      </c>
      <c r="I344" t="s">
        <v>119</v>
      </c>
      <c r="J344" t="s">
        <v>119</v>
      </c>
      <c r="K344" t="s">
        <v>119</v>
      </c>
      <c r="L344" t="s">
        <v>129</v>
      </c>
      <c r="M344" t="s">
        <v>119</v>
      </c>
      <c r="N344" t="s">
        <v>119</v>
      </c>
      <c r="O344" t="s">
        <v>198</v>
      </c>
      <c r="P344" t="s">
        <v>119</v>
      </c>
      <c r="Q344">
        <f>ROUND(VLOOKUP(B344,'limit ded'!A$1:G$301,5,FALSE)*100,0)</f>
        <v>0</v>
      </c>
      <c r="R344">
        <f>ROUND(VLOOKUP(B344,'limit ded'!A$1:G$301,6,FALSE)*100,0)</f>
        <v>0</v>
      </c>
      <c r="S344">
        <f>ROUND(VLOOKUP(B344,'limit ded'!A$1:G$301,7,FALSE)*100,0)</f>
        <v>0</v>
      </c>
      <c r="T344" t="s">
        <v>315</v>
      </c>
    </row>
    <row r="345" spans="1:20" x14ac:dyDescent="0.25">
      <c r="A345">
        <v>2023</v>
      </c>
      <c r="B345" t="str">
        <f t="shared" si="5"/>
        <v>NetherlandsCoastal floodResidential</v>
      </c>
      <c r="C345" t="s">
        <v>47</v>
      </c>
      <c r="D345" t="s">
        <v>106</v>
      </c>
      <c r="E345" t="s">
        <v>102</v>
      </c>
      <c r="F345" t="s">
        <v>119</v>
      </c>
      <c r="G345" t="s">
        <v>119</v>
      </c>
      <c r="H345" t="s">
        <v>119</v>
      </c>
      <c r="I345" t="s">
        <v>119</v>
      </c>
      <c r="J345" t="s">
        <v>119</v>
      </c>
      <c r="K345" t="s">
        <v>119</v>
      </c>
      <c r="L345" t="s">
        <v>129</v>
      </c>
      <c r="M345" t="s">
        <v>119</v>
      </c>
      <c r="N345" t="s">
        <v>119</v>
      </c>
      <c r="O345" t="s">
        <v>198</v>
      </c>
      <c r="P345" t="s">
        <v>119</v>
      </c>
      <c r="Q345">
        <f>ROUND(VLOOKUP(B345,'limit ded'!A$1:G$301,5,FALSE)*100,0)</f>
        <v>0</v>
      </c>
      <c r="R345">
        <f>ROUND(VLOOKUP(B345,'limit ded'!A$1:G$301,6,FALSE)*100,0)</f>
        <v>0</v>
      </c>
      <c r="S345">
        <f>ROUND(VLOOKUP(B345,'limit ded'!A$1:G$301,7,FALSE)*100,0)</f>
        <v>0</v>
      </c>
      <c r="T345" t="s">
        <v>315</v>
      </c>
    </row>
    <row r="346" spans="1:20" x14ac:dyDescent="0.25">
      <c r="A346">
        <v>2023</v>
      </c>
      <c r="B346" t="str">
        <f t="shared" si="5"/>
        <v>NorwayCoastal floodCommercial</v>
      </c>
      <c r="C346" t="s">
        <v>49</v>
      </c>
      <c r="D346" t="s">
        <v>105</v>
      </c>
      <c r="E346" t="s">
        <v>102</v>
      </c>
      <c r="F346" t="s">
        <v>132</v>
      </c>
      <c r="G346" t="s">
        <v>135</v>
      </c>
      <c r="H346" t="s">
        <v>122</v>
      </c>
      <c r="I346" t="s">
        <v>121</v>
      </c>
      <c r="J346" t="s">
        <v>128</v>
      </c>
      <c r="K346" t="s">
        <v>128</v>
      </c>
      <c r="L346" t="s">
        <v>124</v>
      </c>
      <c r="M346" t="s">
        <v>119</v>
      </c>
      <c r="N346" t="s">
        <v>126</v>
      </c>
      <c r="O346" t="s">
        <v>127</v>
      </c>
      <c r="P346" t="s">
        <v>126</v>
      </c>
      <c r="Q346">
        <f>ROUND(VLOOKUP(B346,'limit ded'!A$1:G$301,5,FALSE)*100,0)</f>
        <v>0</v>
      </c>
      <c r="R346">
        <f>ROUND(VLOOKUP(B346,'limit ded'!A$1:G$301,6,FALSE)*100,0)</f>
        <v>95</v>
      </c>
      <c r="S346">
        <f>ROUND(VLOOKUP(B346,'limit ded'!A$1:G$301,7,FALSE)*100,0)</f>
        <v>5</v>
      </c>
      <c r="T346" t="s">
        <v>300</v>
      </c>
    </row>
    <row r="347" spans="1:20" x14ac:dyDescent="0.25">
      <c r="A347">
        <v>2023</v>
      </c>
      <c r="B347" t="str">
        <f t="shared" si="5"/>
        <v>NorwayCoastal floodResidential</v>
      </c>
      <c r="C347" t="s">
        <v>49</v>
      </c>
      <c r="D347" t="s">
        <v>106</v>
      </c>
      <c r="E347" t="s">
        <v>102</v>
      </c>
      <c r="F347" t="s">
        <v>132</v>
      </c>
      <c r="G347" t="s">
        <v>135</v>
      </c>
      <c r="H347" t="s">
        <v>122</v>
      </c>
      <c r="I347" t="s">
        <v>121</v>
      </c>
      <c r="J347" t="s">
        <v>128</v>
      </c>
      <c r="K347" t="s">
        <v>128</v>
      </c>
      <c r="L347" t="s">
        <v>124</v>
      </c>
      <c r="M347" t="s">
        <v>119</v>
      </c>
      <c r="N347" t="s">
        <v>126</v>
      </c>
      <c r="O347" t="s">
        <v>127</v>
      </c>
      <c r="P347" t="s">
        <v>126</v>
      </c>
      <c r="Q347">
        <f>ROUND(VLOOKUP(B347,'limit ded'!A$1:G$301,5,FALSE)*100,0)</f>
        <v>0</v>
      </c>
      <c r="R347">
        <f>ROUND(VLOOKUP(B347,'limit ded'!A$1:G$301,6,FALSE)*100,0)</f>
        <v>97</v>
      </c>
      <c r="S347">
        <f>ROUND(VLOOKUP(B347,'limit ded'!A$1:G$301,7,FALSE)*100,0)</f>
        <v>3</v>
      </c>
      <c r="T347" t="s">
        <v>300</v>
      </c>
    </row>
    <row r="348" spans="1:20" x14ac:dyDescent="0.25">
      <c r="A348">
        <v>2023</v>
      </c>
      <c r="B348" t="str">
        <f t="shared" si="5"/>
        <v>PolandCoastal floodCommercial</v>
      </c>
      <c r="C348" t="s">
        <v>51</v>
      </c>
      <c r="D348" t="s">
        <v>105</v>
      </c>
      <c r="E348" t="s">
        <v>102</v>
      </c>
      <c r="F348" t="s">
        <v>120</v>
      </c>
      <c r="G348" t="s">
        <v>121</v>
      </c>
      <c r="H348" t="s">
        <v>122</v>
      </c>
      <c r="I348" t="s">
        <v>121</v>
      </c>
      <c r="J348" t="s">
        <v>123</v>
      </c>
      <c r="K348" t="s">
        <v>123</v>
      </c>
      <c r="L348" t="s">
        <v>129</v>
      </c>
      <c r="M348" t="s">
        <v>134</v>
      </c>
      <c r="N348" t="s">
        <v>133</v>
      </c>
      <c r="O348" t="s">
        <v>198</v>
      </c>
      <c r="P348" t="s">
        <v>126</v>
      </c>
      <c r="Q348">
        <f>ROUND(VLOOKUP(B348,'limit ded'!A$1:G$301,5,FALSE)*100,0)</f>
        <v>3</v>
      </c>
      <c r="R348">
        <f>ROUND(VLOOKUP(B348,'limit ded'!A$1:G$301,6,FALSE)*100,0)</f>
        <v>69</v>
      </c>
      <c r="S348">
        <f>ROUND(VLOOKUP(B348,'limit ded'!A$1:G$301,7,FALSE)*100,0)</f>
        <v>28</v>
      </c>
      <c r="T348" t="s">
        <v>211</v>
      </c>
    </row>
    <row r="349" spans="1:20" x14ac:dyDescent="0.25">
      <c r="A349">
        <v>2023</v>
      </c>
      <c r="B349" t="str">
        <f t="shared" si="5"/>
        <v>PolandCoastal floodResidential</v>
      </c>
      <c r="C349" t="s">
        <v>51</v>
      </c>
      <c r="D349" t="s">
        <v>106</v>
      </c>
      <c r="E349" t="s">
        <v>102</v>
      </c>
      <c r="F349" t="s">
        <v>120</v>
      </c>
      <c r="G349" t="s">
        <v>121</v>
      </c>
      <c r="H349" t="s">
        <v>122</v>
      </c>
      <c r="I349" t="s">
        <v>121</v>
      </c>
      <c r="J349" t="s">
        <v>123</v>
      </c>
      <c r="K349" t="s">
        <v>123</v>
      </c>
      <c r="L349" t="s">
        <v>129</v>
      </c>
      <c r="M349" t="s">
        <v>134</v>
      </c>
      <c r="N349" t="s">
        <v>133</v>
      </c>
      <c r="O349" t="s">
        <v>198</v>
      </c>
      <c r="P349" t="s">
        <v>126</v>
      </c>
      <c r="Q349">
        <f>ROUND(VLOOKUP(B349,'limit ded'!A$1:G$301,5,FALSE)*100,0)</f>
        <v>0</v>
      </c>
      <c r="R349">
        <f>ROUND(VLOOKUP(B349,'limit ded'!A$1:G$301,6,FALSE)*100,0)</f>
        <v>0</v>
      </c>
      <c r="S349">
        <f>ROUND(VLOOKUP(B349,'limit ded'!A$1:G$301,7,FALSE)*100,0)</f>
        <v>0</v>
      </c>
      <c r="T349" t="s">
        <v>211</v>
      </c>
    </row>
    <row r="350" spans="1:20" x14ac:dyDescent="0.25">
      <c r="A350">
        <v>2023</v>
      </c>
      <c r="B350" t="str">
        <f t="shared" si="5"/>
        <v>PortugalCoastal floodCommercial</v>
      </c>
      <c r="C350" t="s">
        <v>53</v>
      </c>
      <c r="D350" t="s">
        <v>105</v>
      </c>
      <c r="E350" t="s">
        <v>102</v>
      </c>
      <c r="F350" t="s">
        <v>132</v>
      </c>
      <c r="G350" t="s">
        <v>121</v>
      </c>
      <c r="H350" t="s">
        <v>122</v>
      </c>
      <c r="I350" t="s">
        <v>121</v>
      </c>
      <c r="J350" t="s">
        <v>123</v>
      </c>
      <c r="K350" t="s">
        <v>123</v>
      </c>
      <c r="L350" t="s">
        <v>129</v>
      </c>
      <c r="M350" t="s">
        <v>119</v>
      </c>
      <c r="N350" t="s">
        <v>133</v>
      </c>
      <c r="O350" t="s">
        <v>198</v>
      </c>
      <c r="P350" t="s">
        <v>126</v>
      </c>
      <c r="Q350">
        <f>ROUND(VLOOKUP(B350,'limit ded'!A$1:G$301,5,FALSE)*100,0)</f>
        <v>19</v>
      </c>
      <c r="R350">
        <f>ROUND(VLOOKUP(B350,'limit ded'!A$1:G$301,6,FALSE)*100,0)</f>
        <v>74</v>
      </c>
      <c r="S350">
        <f>ROUND(VLOOKUP(B350,'limit ded'!A$1:G$301,7,FALSE)*100,0)</f>
        <v>7</v>
      </c>
      <c r="T350" t="s">
        <v>306</v>
      </c>
    </row>
    <row r="351" spans="1:20" x14ac:dyDescent="0.25">
      <c r="A351">
        <v>2023</v>
      </c>
      <c r="B351" t="str">
        <f t="shared" si="5"/>
        <v>PortugalCoastal floodResidential</v>
      </c>
      <c r="C351" t="s">
        <v>53</v>
      </c>
      <c r="D351" t="s">
        <v>106</v>
      </c>
      <c r="E351" t="s">
        <v>102</v>
      </c>
      <c r="F351" t="s">
        <v>132</v>
      </c>
      <c r="G351" t="s">
        <v>121</v>
      </c>
      <c r="H351" t="s">
        <v>122</v>
      </c>
      <c r="I351" t="s">
        <v>121</v>
      </c>
      <c r="J351" t="s">
        <v>123</v>
      </c>
      <c r="K351" t="s">
        <v>123</v>
      </c>
      <c r="L351" t="s">
        <v>129</v>
      </c>
      <c r="M351" t="s">
        <v>119</v>
      </c>
      <c r="N351" t="s">
        <v>133</v>
      </c>
      <c r="O351" t="s">
        <v>198</v>
      </c>
      <c r="P351" t="s">
        <v>126</v>
      </c>
      <c r="Q351">
        <f>ROUND(VLOOKUP(B351,'limit ded'!A$1:G$301,5,FALSE)*100,0)</f>
        <v>0</v>
      </c>
      <c r="R351">
        <f>ROUND(VLOOKUP(B351,'limit ded'!A$1:G$301,6,FALSE)*100,0)</f>
        <v>100</v>
      </c>
      <c r="S351">
        <f>ROUND(VLOOKUP(B351,'limit ded'!A$1:G$301,7,FALSE)*100,0)</f>
        <v>0</v>
      </c>
      <c r="T351" t="s">
        <v>144</v>
      </c>
    </row>
    <row r="352" spans="1:20" x14ac:dyDescent="0.25">
      <c r="A352">
        <v>2023</v>
      </c>
      <c r="B352" t="str">
        <f t="shared" si="5"/>
        <v>RomaniaCoastal floodCommercial</v>
      </c>
      <c r="C352" t="s">
        <v>55</v>
      </c>
      <c r="D352" t="s">
        <v>105</v>
      </c>
      <c r="E352" t="s">
        <v>102</v>
      </c>
      <c r="F352" t="s">
        <v>120</v>
      </c>
      <c r="G352" t="s">
        <v>121</v>
      </c>
      <c r="H352" t="s">
        <v>122</v>
      </c>
      <c r="I352" t="s">
        <v>121</v>
      </c>
      <c r="J352" t="s">
        <v>123</v>
      </c>
      <c r="K352" t="s">
        <v>123</v>
      </c>
      <c r="L352" t="s">
        <v>129</v>
      </c>
      <c r="M352" t="s">
        <v>134</v>
      </c>
      <c r="N352" t="s">
        <v>130</v>
      </c>
      <c r="O352" t="s">
        <v>198</v>
      </c>
      <c r="P352" t="s">
        <v>133</v>
      </c>
      <c r="Q352">
        <f>ROUND(VLOOKUP(B352,'limit ded'!A$1:G$301,5,FALSE)*100,0)</f>
        <v>3</v>
      </c>
      <c r="R352">
        <f>ROUND(VLOOKUP(B352,'limit ded'!A$1:G$301,6,FALSE)*100,0)</f>
        <v>93</v>
      </c>
      <c r="S352">
        <f>ROUND(VLOOKUP(B352,'limit ded'!A$1:G$301,7,FALSE)*100,0)</f>
        <v>5</v>
      </c>
      <c r="T352" t="s">
        <v>314</v>
      </c>
    </row>
    <row r="353" spans="1:20" x14ac:dyDescent="0.25">
      <c r="A353">
        <v>2023</v>
      </c>
      <c r="B353" t="str">
        <f t="shared" si="5"/>
        <v>RomaniaCoastal floodResidential</v>
      </c>
      <c r="C353" t="s">
        <v>55</v>
      </c>
      <c r="D353" t="s">
        <v>106</v>
      </c>
      <c r="E353" t="s">
        <v>102</v>
      </c>
      <c r="F353" t="s">
        <v>132</v>
      </c>
      <c r="G353" t="s">
        <v>135</v>
      </c>
      <c r="H353" t="s">
        <v>139</v>
      </c>
      <c r="I353" t="s">
        <v>135</v>
      </c>
      <c r="J353" t="s">
        <v>123</v>
      </c>
      <c r="K353" t="s">
        <v>123</v>
      </c>
      <c r="L353" t="s">
        <v>124</v>
      </c>
      <c r="M353" t="s">
        <v>131</v>
      </c>
      <c r="N353" t="s">
        <v>130</v>
      </c>
      <c r="O353" t="s">
        <v>198</v>
      </c>
      <c r="P353" t="s">
        <v>126</v>
      </c>
      <c r="Q353">
        <f>ROUND(VLOOKUP(B353,'limit ded'!A$1:G$301,5,FALSE)*100,0)</f>
        <v>0</v>
      </c>
      <c r="R353">
        <f>ROUND(VLOOKUP(B353,'limit ded'!A$1:G$301,6,FALSE)*100,0)</f>
        <v>100</v>
      </c>
      <c r="S353">
        <f>ROUND(VLOOKUP(B353,'limit ded'!A$1:G$301,7,FALSE)*100,0)</f>
        <v>0</v>
      </c>
      <c r="T353" t="s">
        <v>314</v>
      </c>
    </row>
    <row r="354" spans="1:20" x14ac:dyDescent="0.25">
      <c r="A354">
        <v>2023</v>
      </c>
      <c r="B354" t="str">
        <f t="shared" si="5"/>
        <v>SlovakiaCoastal floodCommercial</v>
      </c>
      <c r="C354" t="s">
        <v>57</v>
      </c>
      <c r="D354" t="s">
        <v>105</v>
      </c>
      <c r="E354" t="s">
        <v>102</v>
      </c>
      <c r="F354" t="s">
        <v>119</v>
      </c>
      <c r="G354" t="s">
        <v>119</v>
      </c>
      <c r="H354" t="s">
        <v>119</v>
      </c>
      <c r="I354" t="s">
        <v>119</v>
      </c>
      <c r="J354" t="s">
        <v>119</v>
      </c>
      <c r="K354" t="s">
        <v>119</v>
      </c>
      <c r="L354" t="s">
        <v>119</v>
      </c>
      <c r="M354" t="s">
        <v>119</v>
      </c>
      <c r="N354" t="s">
        <v>119</v>
      </c>
      <c r="O354" t="s">
        <v>119</v>
      </c>
      <c r="P354" t="s">
        <v>119</v>
      </c>
      <c r="Q354" s="27">
        <v>0</v>
      </c>
      <c r="R354" s="27">
        <v>0</v>
      </c>
      <c r="S354" s="27">
        <v>0</v>
      </c>
      <c r="T354" t="s">
        <v>312</v>
      </c>
    </row>
    <row r="355" spans="1:20" x14ac:dyDescent="0.25">
      <c r="A355">
        <v>2023</v>
      </c>
      <c r="B355" t="str">
        <f t="shared" si="5"/>
        <v>SlovakiaCoastal floodResidential</v>
      </c>
      <c r="C355" t="s">
        <v>57</v>
      </c>
      <c r="D355" t="s">
        <v>106</v>
      </c>
      <c r="E355" t="s">
        <v>102</v>
      </c>
      <c r="F355" t="s">
        <v>119</v>
      </c>
      <c r="G355" t="s">
        <v>119</v>
      </c>
      <c r="H355" t="s">
        <v>119</v>
      </c>
      <c r="I355" t="s">
        <v>119</v>
      </c>
      <c r="J355" t="s">
        <v>119</v>
      </c>
      <c r="K355" t="s">
        <v>119</v>
      </c>
      <c r="L355" t="s">
        <v>119</v>
      </c>
      <c r="M355" t="s">
        <v>119</v>
      </c>
      <c r="N355" t="s">
        <v>119</v>
      </c>
      <c r="O355" t="s">
        <v>119</v>
      </c>
      <c r="P355" t="s">
        <v>119</v>
      </c>
      <c r="Q355" s="27">
        <v>0</v>
      </c>
      <c r="R355" s="27">
        <v>0</v>
      </c>
      <c r="S355" s="27">
        <f>ROUND(VLOOKUP(B355,'limit ded'!A$1:G$301,7,FALSE)*100,0)</f>
        <v>0</v>
      </c>
      <c r="T355" t="s">
        <v>312</v>
      </c>
    </row>
    <row r="356" spans="1:20" x14ac:dyDescent="0.25">
      <c r="A356">
        <v>2023</v>
      </c>
      <c r="B356" t="str">
        <f t="shared" si="5"/>
        <v>SloveniaCoastal floodCommercial</v>
      </c>
      <c r="C356" t="s">
        <v>59</v>
      </c>
      <c r="D356" t="s">
        <v>105</v>
      </c>
      <c r="E356" t="s">
        <v>102</v>
      </c>
      <c r="F356" t="s">
        <v>120</v>
      </c>
      <c r="G356" t="s">
        <v>121</v>
      </c>
      <c r="H356" t="s">
        <v>121</v>
      </c>
      <c r="I356" t="s">
        <v>121</v>
      </c>
      <c r="J356" t="s">
        <v>123</v>
      </c>
      <c r="K356" t="s">
        <v>123</v>
      </c>
      <c r="L356" t="s">
        <v>129</v>
      </c>
      <c r="M356" t="s">
        <v>125</v>
      </c>
      <c r="N356" t="s">
        <v>133</v>
      </c>
      <c r="O356" t="s">
        <v>198</v>
      </c>
      <c r="P356" t="s">
        <v>126</v>
      </c>
      <c r="Q356">
        <f>ROUND(VLOOKUP(B356,'limit ded'!A$1:G$301,5,FALSE)*100,0)</f>
        <v>2</v>
      </c>
      <c r="R356">
        <f>ROUND(VLOOKUP(B356,'limit ded'!A$1:G$301,6,FALSE)*100,0)</f>
        <v>86</v>
      </c>
      <c r="S356">
        <f>ROUND(VLOOKUP(B356,'limit ded'!A$1:G$301,7,FALSE)*100,0)</f>
        <v>12</v>
      </c>
      <c r="T356" t="s">
        <v>193</v>
      </c>
    </row>
    <row r="357" spans="1:20" x14ac:dyDescent="0.25">
      <c r="A357">
        <v>2023</v>
      </c>
      <c r="B357" t="str">
        <f t="shared" si="5"/>
        <v>SloveniaCoastal floodResidential</v>
      </c>
      <c r="C357" t="s">
        <v>59</v>
      </c>
      <c r="D357" t="s">
        <v>106</v>
      </c>
      <c r="E357" t="s">
        <v>102</v>
      </c>
      <c r="F357" t="s">
        <v>120</v>
      </c>
      <c r="G357" t="s">
        <v>121</v>
      </c>
      <c r="H357" t="s">
        <v>121</v>
      </c>
      <c r="I357" t="s">
        <v>121</v>
      </c>
      <c r="J357" t="s">
        <v>123</v>
      </c>
      <c r="K357" t="s">
        <v>123</v>
      </c>
      <c r="L357" t="s">
        <v>129</v>
      </c>
      <c r="M357" t="s">
        <v>125</v>
      </c>
      <c r="N357" t="s">
        <v>130</v>
      </c>
      <c r="O357" t="s">
        <v>198</v>
      </c>
      <c r="P357" t="s">
        <v>126</v>
      </c>
      <c r="Q357">
        <f>ROUND(VLOOKUP(B357,'limit ded'!A$1:G$301,5,FALSE)*100,0)</f>
        <v>0</v>
      </c>
      <c r="R357">
        <f>ROUND(VLOOKUP(B357,'limit ded'!A$1:G$301,6,FALSE)*100,0)</f>
        <v>100</v>
      </c>
      <c r="S357">
        <f>ROUND(VLOOKUP(B357,'limit ded'!A$1:G$301,7,FALSE)*100,0)</f>
        <v>0</v>
      </c>
      <c r="T357" t="s">
        <v>193</v>
      </c>
    </row>
    <row r="358" spans="1:20" x14ac:dyDescent="0.25">
      <c r="A358">
        <v>2023</v>
      </c>
      <c r="B358" t="str">
        <f t="shared" si="5"/>
        <v>SpainCoastal floodCommercial</v>
      </c>
      <c r="C358" t="s">
        <v>61</v>
      </c>
      <c r="D358" t="s">
        <v>105</v>
      </c>
      <c r="E358" t="s">
        <v>102</v>
      </c>
      <c r="F358" t="s">
        <v>132</v>
      </c>
      <c r="G358" t="s">
        <v>135</v>
      </c>
      <c r="H358" t="s">
        <v>122</v>
      </c>
      <c r="I358" t="s">
        <v>121</v>
      </c>
      <c r="J358" t="s">
        <v>136</v>
      </c>
      <c r="K358" t="s">
        <v>123</v>
      </c>
      <c r="L358" t="s">
        <v>129</v>
      </c>
      <c r="M358" t="s">
        <v>125</v>
      </c>
      <c r="N358" t="s">
        <v>126</v>
      </c>
      <c r="O358" t="s">
        <v>134</v>
      </c>
      <c r="P358" t="s">
        <v>126</v>
      </c>
      <c r="Q358">
        <f>ROUND(VLOOKUP(B358,'limit ded'!A$1:G$301,5,FALSE)*100,0)</f>
        <v>7</v>
      </c>
      <c r="R358">
        <f>ROUND(VLOOKUP(B358,'limit ded'!A$1:G$301,6,FALSE)*100,0)</f>
        <v>80</v>
      </c>
      <c r="S358">
        <f>ROUND(VLOOKUP(B358,'limit ded'!A$1:G$301,7,FALSE)*100,0)</f>
        <v>13</v>
      </c>
      <c r="T358" t="s">
        <v>216</v>
      </c>
    </row>
    <row r="359" spans="1:20" x14ac:dyDescent="0.25">
      <c r="A359">
        <v>2023</v>
      </c>
      <c r="B359" t="str">
        <f t="shared" si="5"/>
        <v>SpainCoastal floodResidential</v>
      </c>
      <c r="C359" t="s">
        <v>61</v>
      </c>
      <c r="D359" t="s">
        <v>106</v>
      </c>
      <c r="E359" t="s">
        <v>102</v>
      </c>
      <c r="F359" t="s">
        <v>132</v>
      </c>
      <c r="G359" t="s">
        <v>135</v>
      </c>
      <c r="H359" t="s">
        <v>122</v>
      </c>
      <c r="I359" t="s">
        <v>121</v>
      </c>
      <c r="J359" t="s">
        <v>136</v>
      </c>
      <c r="K359" t="s">
        <v>123</v>
      </c>
      <c r="L359" t="s">
        <v>129</v>
      </c>
      <c r="M359" t="s">
        <v>125</v>
      </c>
      <c r="N359" t="s">
        <v>126</v>
      </c>
      <c r="O359" t="s">
        <v>134</v>
      </c>
      <c r="P359" t="s">
        <v>126</v>
      </c>
      <c r="Q359">
        <f>ROUND(VLOOKUP(B359,'limit ded'!A$1:G$301,5,FALSE)*100,0)</f>
        <v>0</v>
      </c>
      <c r="R359">
        <f>ROUND(VLOOKUP(B359,'limit ded'!A$1:G$301,6,FALSE)*100,0)</f>
        <v>100</v>
      </c>
      <c r="S359">
        <f>ROUND(VLOOKUP(B359,'limit ded'!A$1:G$301,7,FALSE)*100,0)</f>
        <v>0</v>
      </c>
      <c r="T359" t="s">
        <v>216</v>
      </c>
    </row>
    <row r="360" spans="1:20" x14ac:dyDescent="0.25">
      <c r="A360">
        <v>2023</v>
      </c>
      <c r="B360" t="str">
        <f t="shared" si="5"/>
        <v>SwedenCoastal floodCommercial</v>
      </c>
      <c r="C360" t="s">
        <v>63</v>
      </c>
      <c r="D360" t="s">
        <v>105</v>
      </c>
      <c r="E360" t="s">
        <v>102</v>
      </c>
      <c r="F360" t="s">
        <v>120</v>
      </c>
      <c r="G360" t="s">
        <v>121</v>
      </c>
      <c r="H360" t="s">
        <v>122</v>
      </c>
      <c r="I360" t="s">
        <v>121</v>
      </c>
      <c r="J360" t="s">
        <v>123</v>
      </c>
      <c r="K360" t="s">
        <v>123</v>
      </c>
      <c r="L360" t="s">
        <v>121</v>
      </c>
      <c r="M360" t="s">
        <v>125</v>
      </c>
      <c r="N360" t="s">
        <v>126</v>
      </c>
      <c r="O360" t="s">
        <v>131</v>
      </c>
      <c r="P360" t="s">
        <v>126</v>
      </c>
      <c r="Q360">
        <f>ROUND(VLOOKUP(B360,'limit ded'!A$1:G$301,5,FALSE)*100,0)</f>
        <v>2</v>
      </c>
      <c r="R360">
        <f>ROUND(VLOOKUP(B360,'limit ded'!A$1:G$301,6,FALSE)*100,0)</f>
        <v>62</v>
      </c>
      <c r="S360">
        <f>ROUND(VLOOKUP(B360,'limit ded'!A$1:G$301,7,FALSE)*100,0)</f>
        <v>36</v>
      </c>
      <c r="T360" t="s">
        <v>195</v>
      </c>
    </row>
    <row r="361" spans="1:20" x14ac:dyDescent="0.25">
      <c r="A361">
        <v>2023</v>
      </c>
      <c r="B361" t="str">
        <f t="shared" si="5"/>
        <v>SwedenCoastal floodResidential</v>
      </c>
      <c r="C361" t="s">
        <v>63</v>
      </c>
      <c r="D361" t="s">
        <v>106</v>
      </c>
      <c r="E361" t="s">
        <v>102</v>
      </c>
      <c r="F361" t="s">
        <v>120</v>
      </c>
      <c r="G361" t="s">
        <v>121</v>
      </c>
      <c r="H361" t="s">
        <v>122</v>
      </c>
      <c r="I361" t="s">
        <v>121</v>
      </c>
      <c r="J361" t="s">
        <v>123</v>
      </c>
      <c r="K361" t="s">
        <v>123</v>
      </c>
      <c r="L361" t="s">
        <v>121</v>
      </c>
      <c r="M361" t="s">
        <v>125</v>
      </c>
      <c r="N361" t="s">
        <v>126</v>
      </c>
      <c r="O361" t="s">
        <v>131</v>
      </c>
      <c r="P361" t="s">
        <v>126</v>
      </c>
      <c r="Q361">
        <f>ROUND(VLOOKUP(B361,'limit ded'!A$1:G$301,5,FALSE)*100,0)</f>
        <v>0</v>
      </c>
      <c r="R361">
        <f>ROUND(VLOOKUP(B361,'limit ded'!A$1:G$301,6,FALSE)*100,0)</f>
        <v>0</v>
      </c>
      <c r="S361">
        <f>ROUND(VLOOKUP(B361,'limit ded'!A$1:G$301,7,FALSE)*100,0)</f>
        <v>0</v>
      </c>
      <c r="T361" t="s">
        <v>196</v>
      </c>
    </row>
    <row r="362" spans="1:20" x14ac:dyDescent="0.25">
      <c r="A362">
        <v>2023</v>
      </c>
      <c r="B362" t="str">
        <f t="shared" si="5"/>
        <v>AustriaEarthquakeCommercial</v>
      </c>
      <c r="C362" t="s">
        <v>4</v>
      </c>
      <c r="D362" t="s">
        <v>105</v>
      </c>
      <c r="E362" t="s">
        <v>65</v>
      </c>
      <c r="F362" t="s">
        <v>120</v>
      </c>
      <c r="G362" t="s">
        <v>121</v>
      </c>
      <c r="H362" t="s">
        <v>121</v>
      </c>
      <c r="I362" t="s">
        <v>121</v>
      </c>
      <c r="J362" t="s">
        <v>123</v>
      </c>
      <c r="K362" t="s">
        <v>123</v>
      </c>
      <c r="L362" t="s">
        <v>124</v>
      </c>
      <c r="M362" t="s">
        <v>119</v>
      </c>
      <c r="N362" t="s">
        <v>119</v>
      </c>
      <c r="O362" t="s">
        <v>131</v>
      </c>
      <c r="P362" t="s">
        <v>119</v>
      </c>
      <c r="Q362">
        <f>ROUND(VLOOKUP(B362,'limit ded'!A$1:G$301,5,FALSE)*100,0)</f>
        <v>0</v>
      </c>
      <c r="R362">
        <f>ROUND(VLOOKUP(B362,'limit ded'!A$1:G$301,6,FALSE)*100,0)</f>
        <v>16</v>
      </c>
      <c r="S362">
        <f>ROUND(VLOOKUP(B362,'limit ded'!A$1:G$301,7,FALSE)*100,0)</f>
        <v>83</v>
      </c>
      <c r="T362" t="s">
        <v>283</v>
      </c>
    </row>
    <row r="363" spans="1:20" x14ac:dyDescent="0.25">
      <c r="A363">
        <v>2023</v>
      </c>
      <c r="B363" t="str">
        <f t="shared" si="5"/>
        <v>AustriaEarthquakeResidential</v>
      </c>
      <c r="C363" t="s">
        <v>4</v>
      </c>
      <c r="D363" t="s">
        <v>106</v>
      </c>
      <c r="E363" t="s">
        <v>65</v>
      </c>
      <c r="F363" t="s">
        <v>120</v>
      </c>
      <c r="G363" t="s">
        <v>121</v>
      </c>
      <c r="H363" t="s">
        <v>121</v>
      </c>
      <c r="I363" t="s">
        <v>121</v>
      </c>
      <c r="J363" t="s">
        <v>123</v>
      </c>
      <c r="K363" t="s">
        <v>123</v>
      </c>
      <c r="L363" t="s">
        <v>124</v>
      </c>
      <c r="M363" t="s">
        <v>119</v>
      </c>
      <c r="N363" t="s">
        <v>119</v>
      </c>
      <c r="O363" t="s">
        <v>131</v>
      </c>
      <c r="P363" t="s">
        <v>119</v>
      </c>
      <c r="Q363">
        <f>ROUND(VLOOKUP(B363,'limit ded'!A$1:G$301,5,FALSE)*100,0)</f>
        <v>0</v>
      </c>
      <c r="R363">
        <f>ROUND(VLOOKUP(B363,'limit ded'!A$1:G$301,6,FALSE)*100,0)</f>
        <v>2</v>
      </c>
      <c r="S363">
        <f>ROUND(VLOOKUP(B363,'limit ded'!A$1:G$301,7,FALSE)*100,0)</f>
        <v>98</v>
      </c>
      <c r="T363" s="50" t="s">
        <v>284</v>
      </c>
    </row>
    <row r="364" spans="1:20" x14ac:dyDescent="0.25">
      <c r="A364">
        <v>2023</v>
      </c>
      <c r="B364" t="str">
        <f t="shared" si="5"/>
        <v>BelgiumEarthquakeCommercial</v>
      </c>
      <c r="C364" t="s">
        <v>7</v>
      </c>
      <c r="D364" t="s">
        <v>105</v>
      </c>
      <c r="E364" t="s">
        <v>65</v>
      </c>
      <c r="F364" t="s">
        <v>120</v>
      </c>
      <c r="G364" t="s">
        <v>121</v>
      </c>
      <c r="H364" t="s">
        <v>122</v>
      </c>
      <c r="I364" t="s">
        <v>121</v>
      </c>
      <c r="J364" t="s">
        <v>123</v>
      </c>
      <c r="K364" t="s">
        <v>123</v>
      </c>
      <c r="L364" t="s">
        <v>124</v>
      </c>
      <c r="M364" t="s">
        <v>125</v>
      </c>
      <c r="N364" t="s">
        <v>126</v>
      </c>
      <c r="O364" t="s">
        <v>127</v>
      </c>
      <c r="P364" t="s">
        <v>126</v>
      </c>
      <c r="Q364">
        <f>ROUND(VLOOKUP(B364,'limit ded'!A$1:G$301,5,FALSE)*100,0)</f>
        <v>2</v>
      </c>
      <c r="R364">
        <f>ROUND(VLOOKUP(B364,'limit ded'!A$1:G$301,6,FALSE)*100,0)</f>
        <v>98</v>
      </c>
      <c r="S364">
        <f>ROUND(VLOOKUP(B364,'limit ded'!A$1:G$301,7,FALSE)*100,0)</f>
        <v>0</v>
      </c>
      <c r="T364" t="s">
        <v>228</v>
      </c>
    </row>
    <row r="365" spans="1:20" x14ac:dyDescent="0.25">
      <c r="A365">
        <v>2023</v>
      </c>
      <c r="B365" t="str">
        <f t="shared" si="5"/>
        <v>BelgiumEarthquakeResidential</v>
      </c>
      <c r="C365" t="s">
        <v>7</v>
      </c>
      <c r="D365" t="s">
        <v>106</v>
      </c>
      <c r="E365" t="s">
        <v>65</v>
      </c>
      <c r="F365" t="s">
        <v>120</v>
      </c>
      <c r="G365" t="s">
        <v>121</v>
      </c>
      <c r="H365" t="s">
        <v>122</v>
      </c>
      <c r="I365" t="s">
        <v>121</v>
      </c>
      <c r="J365" t="s">
        <v>128</v>
      </c>
      <c r="K365" t="s">
        <v>128</v>
      </c>
      <c r="L365" t="s">
        <v>124</v>
      </c>
      <c r="M365" t="s">
        <v>125</v>
      </c>
      <c r="N365" t="s">
        <v>126</v>
      </c>
      <c r="O365" t="s">
        <v>127</v>
      </c>
      <c r="P365" t="s">
        <v>126</v>
      </c>
      <c r="Q365">
        <f>ROUND(VLOOKUP(B365,'limit ded'!A$1:G$301,5,FALSE)*100,0)</f>
        <v>0</v>
      </c>
      <c r="R365">
        <f>ROUND(VLOOKUP(B365,'limit ded'!A$1:G$301,6,FALSE)*100,0)</f>
        <v>100</v>
      </c>
      <c r="S365">
        <f>ROUND(VLOOKUP(B365,'limit ded'!A$1:G$301,7,FALSE)*100,0)</f>
        <v>0</v>
      </c>
      <c r="T365" t="s">
        <v>228</v>
      </c>
    </row>
    <row r="366" spans="1:20" x14ac:dyDescent="0.25">
      <c r="A366">
        <v>2023</v>
      </c>
      <c r="B366" t="str">
        <f t="shared" si="5"/>
        <v>BulgariaEarthquakeCommercial</v>
      </c>
      <c r="C366" t="s">
        <v>9</v>
      </c>
      <c r="D366" t="s">
        <v>105</v>
      </c>
      <c r="E366" t="s">
        <v>65</v>
      </c>
      <c r="F366" t="s">
        <v>119</v>
      </c>
      <c r="G366" t="s">
        <v>119</v>
      </c>
      <c r="H366" t="s">
        <v>119</v>
      </c>
      <c r="I366" t="s">
        <v>119</v>
      </c>
      <c r="J366" t="s">
        <v>119</v>
      </c>
      <c r="K366" t="s">
        <v>119</v>
      </c>
      <c r="L366" t="s">
        <v>119</v>
      </c>
      <c r="M366" t="s">
        <v>119</v>
      </c>
      <c r="N366" t="s">
        <v>119</v>
      </c>
      <c r="O366" t="s">
        <v>131</v>
      </c>
      <c r="P366" t="s">
        <v>119</v>
      </c>
      <c r="Q366">
        <f>ROUND(VLOOKUP(B366,'limit ded'!A$1:G$301,5,FALSE)*100,0)</f>
        <v>1</v>
      </c>
      <c r="R366">
        <f>ROUND(VLOOKUP(B366,'limit ded'!A$1:G$301,6,FALSE)*100,0)</f>
        <v>93</v>
      </c>
      <c r="S366">
        <f>ROUND(VLOOKUP(B366,'limit ded'!A$1:G$301,7,FALSE)*100,0)</f>
        <v>7</v>
      </c>
      <c r="T366" t="s">
        <v>285</v>
      </c>
    </row>
    <row r="367" spans="1:20" x14ac:dyDescent="0.25">
      <c r="A367">
        <v>2023</v>
      </c>
      <c r="B367" t="str">
        <f t="shared" ref="B367:B430" si="6">CONCATENATE(C367,E367,D367)</f>
        <v>BulgariaEarthquakeResidential</v>
      </c>
      <c r="C367" t="s">
        <v>9</v>
      </c>
      <c r="D367" t="s">
        <v>106</v>
      </c>
      <c r="E367" t="s">
        <v>65</v>
      </c>
      <c r="F367" t="s">
        <v>119</v>
      </c>
      <c r="G367" t="s">
        <v>119</v>
      </c>
      <c r="H367" t="s">
        <v>119</v>
      </c>
      <c r="I367" t="s">
        <v>119</v>
      </c>
      <c r="J367" t="s">
        <v>119</v>
      </c>
      <c r="K367" t="s">
        <v>119</v>
      </c>
      <c r="L367" t="s">
        <v>119</v>
      </c>
      <c r="M367" t="s">
        <v>119</v>
      </c>
      <c r="N367" t="s">
        <v>119</v>
      </c>
      <c r="O367" t="s">
        <v>131</v>
      </c>
      <c r="P367" t="s">
        <v>119</v>
      </c>
      <c r="Q367">
        <f>ROUND(VLOOKUP(B367,'limit ded'!A$1:G$301,5,FALSE)*100,0)</f>
        <v>1</v>
      </c>
      <c r="R367">
        <f>ROUND(VLOOKUP(B367,'limit ded'!A$1:G$301,6,FALSE)*100,0)</f>
        <v>98</v>
      </c>
      <c r="S367">
        <f>ROUND(VLOOKUP(B367,'limit ded'!A$1:G$301,7,FALSE)*100,0)</f>
        <v>1</v>
      </c>
      <c r="T367" t="s">
        <v>285</v>
      </c>
    </row>
    <row r="368" spans="1:20" x14ac:dyDescent="0.25">
      <c r="A368">
        <v>2023</v>
      </c>
      <c r="B368" t="str">
        <f t="shared" si="6"/>
        <v>CroatiaEarthquakeCommercial</v>
      </c>
      <c r="C368" t="s">
        <v>11</v>
      </c>
      <c r="D368" t="s">
        <v>105</v>
      </c>
      <c r="E368" t="s">
        <v>65</v>
      </c>
      <c r="F368" t="s">
        <v>120</v>
      </c>
      <c r="G368" t="s">
        <v>121</v>
      </c>
      <c r="H368" t="s">
        <v>119</v>
      </c>
      <c r="I368" t="s">
        <v>121</v>
      </c>
      <c r="J368" t="s">
        <v>123</v>
      </c>
      <c r="K368" t="s">
        <v>123</v>
      </c>
      <c r="L368" t="s">
        <v>129</v>
      </c>
      <c r="M368" t="s">
        <v>131</v>
      </c>
      <c r="N368" t="s">
        <v>130</v>
      </c>
      <c r="O368" t="s">
        <v>131</v>
      </c>
      <c r="P368" t="s">
        <v>133</v>
      </c>
      <c r="Q368">
        <f>ROUND(VLOOKUP(B368,'limit ded'!A$1:G$301,5,FALSE)*100,0)</f>
        <v>2</v>
      </c>
      <c r="R368">
        <f>ROUND(VLOOKUP(B368,'limit ded'!A$1:G$301,6,FALSE)*100,0)</f>
        <v>89</v>
      </c>
      <c r="S368">
        <f>ROUND(VLOOKUP(B368,'limit ded'!A$1:G$301,7,FALSE)*100,0)</f>
        <v>9</v>
      </c>
      <c r="T368" t="s">
        <v>286</v>
      </c>
    </row>
    <row r="369" spans="1:20" x14ac:dyDescent="0.25">
      <c r="A369">
        <v>2023</v>
      </c>
      <c r="B369" t="str">
        <f t="shared" si="6"/>
        <v>CroatiaEarthquakeResidential</v>
      </c>
      <c r="C369" t="s">
        <v>11</v>
      </c>
      <c r="D369" t="s">
        <v>106</v>
      </c>
      <c r="E369" t="s">
        <v>65</v>
      </c>
      <c r="F369" t="s">
        <v>120</v>
      </c>
      <c r="G369" t="s">
        <v>121</v>
      </c>
      <c r="H369" t="s">
        <v>119</v>
      </c>
      <c r="I369" t="s">
        <v>121</v>
      </c>
      <c r="J369" t="s">
        <v>123</v>
      </c>
      <c r="K369" t="s">
        <v>123</v>
      </c>
      <c r="L369" t="s">
        <v>129</v>
      </c>
      <c r="M369" t="s">
        <v>131</v>
      </c>
      <c r="N369" t="s">
        <v>130</v>
      </c>
      <c r="O369" t="s">
        <v>131</v>
      </c>
      <c r="P369" t="s">
        <v>133</v>
      </c>
      <c r="Q369">
        <f>ROUND(VLOOKUP(B369,'limit ded'!A$1:G$301,5,FALSE)*100,0)</f>
        <v>2</v>
      </c>
      <c r="R369">
        <f>ROUND(VLOOKUP(B369,'limit ded'!A$1:G$301,6,FALSE)*100,0)</f>
        <v>97</v>
      </c>
      <c r="S369">
        <f>ROUND(VLOOKUP(B369,'limit ded'!A$1:G$301,7,FALSE)*100,0)</f>
        <v>1</v>
      </c>
      <c r="T369" t="s">
        <v>286</v>
      </c>
    </row>
    <row r="370" spans="1:20" x14ac:dyDescent="0.25">
      <c r="A370">
        <v>2023</v>
      </c>
      <c r="B370" t="str">
        <f t="shared" si="6"/>
        <v>CyprusEarthquakeCommercial</v>
      </c>
      <c r="C370" t="s">
        <v>13</v>
      </c>
      <c r="D370" t="s">
        <v>105</v>
      </c>
      <c r="E370" t="s">
        <v>65</v>
      </c>
      <c r="F370" t="s">
        <v>132</v>
      </c>
      <c r="G370" t="s">
        <v>121</v>
      </c>
      <c r="H370" t="s">
        <v>122</v>
      </c>
      <c r="I370" t="s">
        <v>121</v>
      </c>
      <c r="J370" t="s">
        <v>123</v>
      </c>
      <c r="K370" t="s">
        <v>123</v>
      </c>
      <c r="L370" t="s">
        <v>129</v>
      </c>
      <c r="M370" t="s">
        <v>119</v>
      </c>
      <c r="N370" t="s">
        <v>133</v>
      </c>
      <c r="O370" t="s">
        <v>134</v>
      </c>
      <c r="P370" t="s">
        <v>126</v>
      </c>
      <c r="Q370">
        <f>ROUND(VLOOKUP(B370,'limit ded'!A$1:G$301,5,FALSE)*100,0)</f>
        <v>2</v>
      </c>
      <c r="R370">
        <f>ROUND(VLOOKUP(B370,'limit ded'!A$1:G$301,6,FALSE)*100,0)</f>
        <v>93</v>
      </c>
      <c r="S370">
        <f>ROUND(VLOOKUP(B370,'limit ded'!A$1:G$301,7,FALSE)*100,0)</f>
        <v>5</v>
      </c>
      <c r="T370" t="s">
        <v>287</v>
      </c>
    </row>
    <row r="371" spans="1:20" x14ac:dyDescent="0.25">
      <c r="A371">
        <v>2023</v>
      </c>
      <c r="B371" t="str">
        <f t="shared" si="6"/>
        <v>CyprusEarthquakeResidential</v>
      </c>
      <c r="C371" t="s">
        <v>13</v>
      </c>
      <c r="D371" t="s">
        <v>106</v>
      </c>
      <c r="E371" t="s">
        <v>65</v>
      </c>
      <c r="F371" t="s">
        <v>132</v>
      </c>
      <c r="G371" t="s">
        <v>121</v>
      </c>
      <c r="H371" t="s">
        <v>122</v>
      </c>
      <c r="I371" t="s">
        <v>121</v>
      </c>
      <c r="J371" t="s">
        <v>123</v>
      </c>
      <c r="K371" t="s">
        <v>123</v>
      </c>
      <c r="L371" t="s">
        <v>129</v>
      </c>
      <c r="M371" t="s">
        <v>119</v>
      </c>
      <c r="N371" t="s">
        <v>133</v>
      </c>
      <c r="O371" t="s">
        <v>134</v>
      </c>
      <c r="P371" t="s">
        <v>126</v>
      </c>
      <c r="Q371">
        <f>ROUND(VLOOKUP(B371,'limit ded'!A$1:G$301,5,FALSE)*100,0)</f>
        <v>1</v>
      </c>
      <c r="R371">
        <f>ROUND(VLOOKUP(B371,'limit ded'!A$1:G$301,6,FALSE)*100,0)</f>
        <v>99</v>
      </c>
      <c r="S371">
        <f>ROUND(VLOOKUP(B371,'limit ded'!A$1:G$301,7,FALSE)*100,0)</f>
        <v>0</v>
      </c>
      <c r="T371" t="s">
        <v>287</v>
      </c>
    </row>
    <row r="372" spans="1:20" x14ac:dyDescent="0.25">
      <c r="A372">
        <v>2023</v>
      </c>
      <c r="B372" t="str">
        <f t="shared" si="6"/>
        <v>Czech RepublicEarthquakeCommercial</v>
      </c>
      <c r="C372" t="s">
        <v>15</v>
      </c>
      <c r="D372" t="s">
        <v>105</v>
      </c>
      <c r="E372" t="s">
        <v>65</v>
      </c>
      <c r="F372" t="s">
        <v>120</v>
      </c>
      <c r="G372" t="s">
        <v>121</v>
      </c>
      <c r="H372" t="s">
        <v>122</v>
      </c>
      <c r="I372" t="s">
        <v>121</v>
      </c>
      <c r="J372" t="s">
        <v>123</v>
      </c>
      <c r="K372" t="s">
        <v>123</v>
      </c>
      <c r="L372" t="s">
        <v>129</v>
      </c>
      <c r="M372" t="s">
        <v>119</v>
      </c>
      <c r="N372" t="s">
        <v>119</v>
      </c>
      <c r="O372" t="s">
        <v>134</v>
      </c>
      <c r="P372" t="s">
        <v>126</v>
      </c>
      <c r="Q372">
        <f>ROUND(VLOOKUP(B372,'limit ded'!A$1:G$301,5,FALSE)*100,0)</f>
        <v>0</v>
      </c>
      <c r="R372">
        <f>ROUND(VLOOKUP(B372,'limit ded'!A$1:G$301,6,FALSE)*100,0)</f>
        <v>24</v>
      </c>
      <c r="S372">
        <f>ROUND(VLOOKUP(B372,'limit ded'!A$1:G$301,7,FALSE)*100,0)</f>
        <v>76</v>
      </c>
      <c r="T372" t="s">
        <v>305</v>
      </c>
    </row>
    <row r="373" spans="1:20" x14ac:dyDescent="0.25">
      <c r="A373">
        <v>2023</v>
      </c>
      <c r="B373" t="str">
        <f t="shared" si="6"/>
        <v>Czech RepublicEarthquakeResidential</v>
      </c>
      <c r="C373" t="s">
        <v>15</v>
      </c>
      <c r="D373" t="s">
        <v>106</v>
      </c>
      <c r="E373" t="s">
        <v>65</v>
      </c>
      <c r="F373" t="s">
        <v>120</v>
      </c>
      <c r="G373" t="s">
        <v>121</v>
      </c>
      <c r="H373" t="s">
        <v>122</v>
      </c>
      <c r="I373" t="s">
        <v>121</v>
      </c>
      <c r="J373" t="s">
        <v>123</v>
      </c>
      <c r="K373" t="s">
        <v>123</v>
      </c>
      <c r="L373" t="s">
        <v>129</v>
      </c>
      <c r="M373" t="s">
        <v>119</v>
      </c>
      <c r="N373" t="s">
        <v>119</v>
      </c>
      <c r="O373" t="s">
        <v>134</v>
      </c>
      <c r="P373" t="s">
        <v>126</v>
      </c>
      <c r="Q373">
        <f>ROUND(VLOOKUP(B373,'limit ded'!A$1:G$301,5,FALSE)*100,0)</f>
        <v>0</v>
      </c>
      <c r="R373">
        <f>ROUND(VLOOKUP(B373,'limit ded'!A$1:G$301,6,FALSE)*100,0)</f>
        <v>100</v>
      </c>
      <c r="S373">
        <f>ROUND(VLOOKUP(B373,'limit ded'!A$1:G$301,7,FALSE)*100,0)</f>
        <v>0</v>
      </c>
      <c r="T373" t="s">
        <v>144</v>
      </c>
    </row>
    <row r="374" spans="1:20" x14ac:dyDescent="0.25">
      <c r="A374">
        <v>2023</v>
      </c>
      <c r="B374" t="str">
        <f t="shared" si="6"/>
        <v>DenmarkEarthquakeCommercial</v>
      </c>
      <c r="C374" t="s">
        <v>17</v>
      </c>
      <c r="D374" t="s">
        <v>105</v>
      </c>
      <c r="E374" t="s">
        <v>65</v>
      </c>
      <c r="F374" t="s">
        <v>119</v>
      </c>
      <c r="G374" t="s">
        <v>121</v>
      </c>
      <c r="H374" t="s">
        <v>119</v>
      </c>
      <c r="I374" t="s">
        <v>121</v>
      </c>
      <c r="J374" t="s">
        <v>119</v>
      </c>
      <c r="K374" t="s">
        <v>119</v>
      </c>
      <c r="L374" t="s">
        <v>119</v>
      </c>
      <c r="M374" t="s">
        <v>119</v>
      </c>
      <c r="N374" t="s">
        <v>119</v>
      </c>
      <c r="O374" t="s">
        <v>198</v>
      </c>
      <c r="P374" t="s">
        <v>119</v>
      </c>
      <c r="Q374">
        <f>ROUND(VLOOKUP(B374,'limit ded'!A$1:G$301,5,FALSE)*100,0)</f>
        <v>2</v>
      </c>
      <c r="R374">
        <f>ROUND(VLOOKUP(B374,'limit ded'!A$1:G$301,6,FALSE)*100,0)</f>
        <v>67</v>
      </c>
      <c r="S374">
        <f>ROUND(VLOOKUP(B374,'limit ded'!A$1:G$301,7,FALSE)*100,0)</f>
        <v>30</v>
      </c>
      <c r="T374" t="s">
        <v>145</v>
      </c>
    </row>
    <row r="375" spans="1:20" x14ac:dyDescent="0.25">
      <c r="A375">
        <v>2023</v>
      </c>
      <c r="B375" t="str">
        <f t="shared" si="6"/>
        <v>DenmarkEarthquakeResidential</v>
      </c>
      <c r="C375" t="s">
        <v>17</v>
      </c>
      <c r="D375" t="s">
        <v>106</v>
      </c>
      <c r="E375" t="s">
        <v>65</v>
      </c>
      <c r="F375" t="s">
        <v>119</v>
      </c>
      <c r="G375" t="s">
        <v>121</v>
      </c>
      <c r="H375" t="s">
        <v>119</v>
      </c>
      <c r="I375" t="s">
        <v>121</v>
      </c>
      <c r="J375" t="s">
        <v>119</v>
      </c>
      <c r="K375" t="s">
        <v>119</v>
      </c>
      <c r="L375" t="s">
        <v>119</v>
      </c>
      <c r="M375" t="s">
        <v>119</v>
      </c>
      <c r="N375" t="s">
        <v>119</v>
      </c>
      <c r="O375" t="s">
        <v>198</v>
      </c>
      <c r="P375" t="s">
        <v>119</v>
      </c>
      <c r="Q375">
        <f>ROUND(VLOOKUP(B375,'limit ded'!A$1:G$301,5,FALSE)*100,0)</f>
        <v>0</v>
      </c>
      <c r="R375">
        <f>ROUND(VLOOKUP(B375,'limit ded'!A$1:G$301,6,FALSE)*100,0)</f>
        <v>100</v>
      </c>
      <c r="S375">
        <f>ROUND(VLOOKUP(B375,'limit ded'!A$1:G$301,7,FALSE)*100,0)</f>
        <v>0</v>
      </c>
      <c r="T375" t="s">
        <v>145</v>
      </c>
    </row>
    <row r="376" spans="1:20" x14ac:dyDescent="0.25">
      <c r="A376">
        <v>2023</v>
      </c>
      <c r="B376" t="str">
        <f t="shared" si="6"/>
        <v>EstoniaEarthquakeCommercial</v>
      </c>
      <c r="C376" t="s">
        <v>19</v>
      </c>
      <c r="D376" t="s">
        <v>105</v>
      </c>
      <c r="E376" t="s">
        <v>65</v>
      </c>
      <c r="F376" t="s">
        <v>119</v>
      </c>
      <c r="G376" t="s">
        <v>119</v>
      </c>
      <c r="H376" t="s">
        <v>119</v>
      </c>
      <c r="I376" t="s">
        <v>119</v>
      </c>
      <c r="J376" t="s">
        <v>119</v>
      </c>
      <c r="K376" t="s">
        <v>119</v>
      </c>
      <c r="L376" t="s">
        <v>119</v>
      </c>
      <c r="M376" t="s">
        <v>119</v>
      </c>
      <c r="N376" t="s">
        <v>119</v>
      </c>
      <c r="O376" t="s">
        <v>119</v>
      </c>
      <c r="P376" t="s">
        <v>119</v>
      </c>
      <c r="Q376">
        <f>ROUND(VLOOKUP(B376,'limit ded'!A$1:G$301,5,FALSE)*100,0)</f>
        <v>0</v>
      </c>
      <c r="R376">
        <f>ROUND(VLOOKUP(B376,'limit ded'!A$1:G$301,6,FALSE)*100,0)</f>
        <v>100</v>
      </c>
      <c r="S376">
        <f>ROUND(VLOOKUP(B376,'limit ded'!A$1:G$301,7,FALSE)*100,0)</f>
        <v>0</v>
      </c>
      <c r="T376" t="s">
        <v>214</v>
      </c>
    </row>
    <row r="377" spans="1:20" x14ac:dyDescent="0.25">
      <c r="A377">
        <v>2023</v>
      </c>
      <c r="B377" t="str">
        <f t="shared" si="6"/>
        <v>EstoniaEarthquakeResidential</v>
      </c>
      <c r="C377" t="s">
        <v>19</v>
      </c>
      <c r="D377" t="s">
        <v>106</v>
      </c>
      <c r="E377" t="s">
        <v>65</v>
      </c>
      <c r="F377" t="s">
        <v>119</v>
      </c>
      <c r="G377" t="s">
        <v>119</v>
      </c>
      <c r="H377" t="s">
        <v>119</v>
      </c>
      <c r="I377" t="s">
        <v>119</v>
      </c>
      <c r="J377" t="s">
        <v>119</v>
      </c>
      <c r="K377" t="s">
        <v>119</v>
      </c>
      <c r="L377" t="s">
        <v>119</v>
      </c>
      <c r="M377" t="s">
        <v>119</v>
      </c>
      <c r="N377" t="s">
        <v>119</v>
      </c>
      <c r="O377" t="s">
        <v>119</v>
      </c>
      <c r="P377" t="s">
        <v>119</v>
      </c>
      <c r="Q377">
        <f>ROUND(VLOOKUP(B377,'limit ded'!A$1:G$301,5,FALSE)*100,0)</f>
        <v>0</v>
      </c>
      <c r="R377">
        <f>ROUND(VLOOKUP(B377,'limit ded'!A$1:G$301,6,FALSE)*100,0)</f>
        <v>100</v>
      </c>
      <c r="S377">
        <f>ROUND(VLOOKUP(B377,'limit ded'!A$1:G$301,7,FALSE)*100,0)</f>
        <v>0</v>
      </c>
      <c r="T377" t="s">
        <v>214</v>
      </c>
    </row>
    <row r="378" spans="1:20" x14ac:dyDescent="0.25">
      <c r="A378">
        <v>2023</v>
      </c>
      <c r="B378" t="str">
        <f t="shared" si="6"/>
        <v>FinlandEarthquakeCommercial</v>
      </c>
      <c r="C378" t="s">
        <v>21</v>
      </c>
      <c r="D378" t="s">
        <v>105</v>
      </c>
      <c r="E378" t="s">
        <v>65</v>
      </c>
      <c r="F378" t="s">
        <v>119</v>
      </c>
      <c r="G378" t="s">
        <v>119</v>
      </c>
      <c r="H378" t="s">
        <v>119</v>
      </c>
      <c r="I378" t="s">
        <v>121</v>
      </c>
      <c r="J378" t="s">
        <v>119</v>
      </c>
      <c r="K378" t="s">
        <v>119</v>
      </c>
      <c r="L378" t="s">
        <v>119</v>
      </c>
      <c r="M378" t="s">
        <v>119</v>
      </c>
      <c r="N378" t="s">
        <v>119</v>
      </c>
      <c r="O378" t="s">
        <v>134</v>
      </c>
      <c r="P378" t="s">
        <v>119</v>
      </c>
      <c r="Q378">
        <f>ROUND(VLOOKUP(B378,'limit ded'!A$1:G$301,5,FALSE)*100,0)</f>
        <v>3</v>
      </c>
      <c r="R378">
        <f>ROUND(VLOOKUP(B378,'limit ded'!A$1:G$301,6,FALSE)*100,0)</f>
        <v>61</v>
      </c>
      <c r="S378">
        <f>ROUND(VLOOKUP(B378,'limit ded'!A$1:G$301,7,FALSE)*100,0)</f>
        <v>36</v>
      </c>
      <c r="T378" t="s">
        <v>138</v>
      </c>
    </row>
    <row r="379" spans="1:20" x14ac:dyDescent="0.25">
      <c r="A379">
        <v>2023</v>
      </c>
      <c r="B379" t="str">
        <f t="shared" si="6"/>
        <v>FinlandEarthquakeResidential</v>
      </c>
      <c r="C379" t="s">
        <v>21</v>
      </c>
      <c r="D379" t="s">
        <v>106</v>
      </c>
      <c r="E379" t="s">
        <v>65</v>
      </c>
      <c r="F379" t="s">
        <v>119</v>
      </c>
      <c r="G379" t="s">
        <v>119</v>
      </c>
      <c r="H379" t="s">
        <v>119</v>
      </c>
      <c r="I379" t="s">
        <v>121</v>
      </c>
      <c r="J379" t="s">
        <v>119</v>
      </c>
      <c r="K379" t="s">
        <v>119</v>
      </c>
      <c r="L379" t="s">
        <v>119</v>
      </c>
      <c r="M379" t="s">
        <v>119</v>
      </c>
      <c r="N379" t="s">
        <v>119</v>
      </c>
      <c r="O379" t="s">
        <v>134</v>
      </c>
      <c r="P379" t="s">
        <v>119</v>
      </c>
      <c r="Q379">
        <f>ROUND(VLOOKUP(B379,'limit ded'!A$1:G$301,5,FALSE)*100,0)</f>
        <v>0</v>
      </c>
      <c r="R379">
        <f>ROUND(VLOOKUP(B379,'limit ded'!A$1:G$301,6,FALSE)*100,0)</f>
        <v>100</v>
      </c>
      <c r="S379">
        <f>ROUND(VLOOKUP(B379,'limit ded'!A$1:G$301,7,FALSE)*100,0)</f>
        <v>0</v>
      </c>
      <c r="T379" t="s">
        <v>138</v>
      </c>
    </row>
    <row r="380" spans="1:20" x14ac:dyDescent="0.25">
      <c r="A380">
        <v>2023</v>
      </c>
      <c r="B380" t="str">
        <f t="shared" si="6"/>
        <v>FranceEarthquakeCommercial</v>
      </c>
      <c r="C380" t="s">
        <v>23</v>
      </c>
      <c r="D380" t="s">
        <v>105</v>
      </c>
      <c r="E380" t="s">
        <v>65</v>
      </c>
      <c r="F380" t="s">
        <v>132</v>
      </c>
      <c r="G380" t="s">
        <v>135</v>
      </c>
      <c r="H380" t="s">
        <v>122</v>
      </c>
      <c r="I380" t="s">
        <v>135</v>
      </c>
      <c r="J380" t="s">
        <v>123</v>
      </c>
      <c r="K380" t="s">
        <v>136</v>
      </c>
      <c r="L380" t="s">
        <v>124</v>
      </c>
      <c r="M380" t="s">
        <v>119</v>
      </c>
      <c r="N380" t="s">
        <v>126</v>
      </c>
      <c r="O380" t="s">
        <v>127</v>
      </c>
      <c r="P380" t="s">
        <v>126</v>
      </c>
      <c r="Q380">
        <f>ROUND(VLOOKUP(B380,'limit ded'!A$1:G$301,5,FALSE)*100,0)</f>
        <v>1</v>
      </c>
      <c r="R380">
        <f>ROUND(VLOOKUP(B380,'limit ded'!A$1:G$301,6,FALSE)*100,0)</f>
        <v>89</v>
      </c>
      <c r="S380">
        <f>ROUND(VLOOKUP(B380,'limit ded'!A$1:G$301,7,FALSE)*100,0)</f>
        <v>10</v>
      </c>
      <c r="T380" t="s">
        <v>235</v>
      </c>
    </row>
    <row r="381" spans="1:20" x14ac:dyDescent="0.25">
      <c r="A381">
        <v>2023</v>
      </c>
      <c r="B381" t="str">
        <f t="shared" si="6"/>
        <v>FranceEarthquakeResidential</v>
      </c>
      <c r="C381" t="s">
        <v>23</v>
      </c>
      <c r="D381" t="s">
        <v>106</v>
      </c>
      <c r="E381" t="s">
        <v>65</v>
      </c>
      <c r="F381" t="s">
        <v>132</v>
      </c>
      <c r="G381" t="s">
        <v>135</v>
      </c>
      <c r="H381" t="s">
        <v>122</v>
      </c>
      <c r="I381" t="s">
        <v>135</v>
      </c>
      <c r="J381" t="s">
        <v>123</v>
      </c>
      <c r="K381" t="s">
        <v>136</v>
      </c>
      <c r="L381" t="s">
        <v>124</v>
      </c>
      <c r="M381" t="s">
        <v>119</v>
      </c>
      <c r="N381" t="s">
        <v>126</v>
      </c>
      <c r="O381" t="s">
        <v>127</v>
      </c>
      <c r="P381" t="s">
        <v>126</v>
      </c>
      <c r="Q381">
        <f>ROUND(VLOOKUP(B381,'limit ded'!A$1:G$301,5,FALSE)*100,0)</f>
        <v>0</v>
      </c>
      <c r="R381">
        <f>ROUND(VLOOKUP(B381,'limit ded'!A$1:G$301,6,FALSE)*100,0)</f>
        <v>98</v>
      </c>
      <c r="S381">
        <f>ROUND(VLOOKUP(B381,'limit ded'!A$1:G$301,7,FALSE)*100,0)</f>
        <v>2</v>
      </c>
      <c r="T381" t="s">
        <v>235</v>
      </c>
    </row>
    <row r="382" spans="1:20" x14ac:dyDescent="0.25">
      <c r="A382">
        <v>2023</v>
      </c>
      <c r="B382" t="str">
        <f t="shared" si="6"/>
        <v>GermanyEarthquakeCommercial</v>
      </c>
      <c r="C382" t="s">
        <v>25</v>
      </c>
      <c r="D382" t="s">
        <v>105</v>
      </c>
      <c r="E382" t="s">
        <v>65</v>
      </c>
      <c r="F382" t="s">
        <v>120</v>
      </c>
      <c r="G382" t="s">
        <v>121</v>
      </c>
      <c r="H382" t="s">
        <v>121</v>
      </c>
      <c r="I382" t="s">
        <v>121</v>
      </c>
      <c r="J382" t="s">
        <v>123</v>
      </c>
      <c r="K382" t="s">
        <v>123</v>
      </c>
      <c r="L382" t="s">
        <v>121</v>
      </c>
      <c r="M382" t="s">
        <v>125</v>
      </c>
      <c r="N382" t="s">
        <v>133</v>
      </c>
      <c r="O382" t="s">
        <v>134</v>
      </c>
      <c r="P382" t="s">
        <v>126</v>
      </c>
      <c r="Q382">
        <f>ROUND(VLOOKUP(B382,'limit ded'!A$1:G$301,5,FALSE)*100,0)</f>
        <v>0</v>
      </c>
      <c r="R382">
        <f>ROUND(VLOOKUP(B382,'limit ded'!A$1:G$301,6,FALSE)*100,0)</f>
        <v>66</v>
      </c>
      <c r="S382">
        <f>ROUND(VLOOKUP(B382,'limit ded'!A$1:G$301,7,FALSE)*100,0)</f>
        <v>34</v>
      </c>
      <c r="T382" t="s">
        <v>209</v>
      </c>
    </row>
    <row r="383" spans="1:20" x14ac:dyDescent="0.25">
      <c r="A383">
        <v>2023</v>
      </c>
      <c r="B383" t="str">
        <f t="shared" si="6"/>
        <v>GermanyEarthquakeResidential</v>
      </c>
      <c r="C383" t="s">
        <v>25</v>
      </c>
      <c r="D383" t="s">
        <v>106</v>
      </c>
      <c r="E383" t="s">
        <v>65</v>
      </c>
      <c r="F383" t="s">
        <v>120</v>
      </c>
      <c r="G383" t="s">
        <v>121</v>
      </c>
      <c r="H383" t="s">
        <v>121</v>
      </c>
      <c r="I383" t="s">
        <v>121</v>
      </c>
      <c r="J383" t="s">
        <v>123</v>
      </c>
      <c r="K383" t="s">
        <v>123</v>
      </c>
      <c r="L383" t="s">
        <v>121</v>
      </c>
      <c r="M383" t="s">
        <v>125</v>
      </c>
      <c r="N383" t="s">
        <v>133</v>
      </c>
      <c r="O383" t="s">
        <v>134</v>
      </c>
      <c r="P383" t="s">
        <v>126</v>
      </c>
      <c r="Q383">
        <f>ROUND(VLOOKUP(B383,'limit ded'!A$1:G$301,5,FALSE)*100,0)</f>
        <v>0</v>
      </c>
      <c r="R383">
        <f>ROUND(VLOOKUP(B383,'limit ded'!A$1:G$301,6,FALSE)*100,0)</f>
        <v>95</v>
      </c>
      <c r="S383">
        <f>ROUND(VLOOKUP(B383,'limit ded'!A$1:G$301,7,FALSE)*100,0)</f>
        <v>5</v>
      </c>
      <c r="T383" t="s">
        <v>209</v>
      </c>
    </row>
    <row r="384" spans="1:20" x14ac:dyDescent="0.25">
      <c r="A384">
        <v>2023</v>
      </c>
      <c r="B384" t="str">
        <f t="shared" si="6"/>
        <v>GreeceEarthquakeCommercial</v>
      </c>
      <c r="C384" t="s">
        <v>27</v>
      </c>
      <c r="D384" t="s">
        <v>105</v>
      </c>
      <c r="E384" t="s">
        <v>65</v>
      </c>
      <c r="F384" t="s">
        <v>120</v>
      </c>
      <c r="G384" t="s">
        <v>121</v>
      </c>
      <c r="H384" t="s">
        <v>122</v>
      </c>
      <c r="I384" t="s">
        <v>121</v>
      </c>
      <c r="J384" t="s">
        <v>123</v>
      </c>
      <c r="K384" t="s">
        <v>123</v>
      </c>
      <c r="L384" t="s">
        <v>124</v>
      </c>
      <c r="M384" t="s">
        <v>119</v>
      </c>
      <c r="N384" t="s">
        <v>130</v>
      </c>
      <c r="O384" t="s">
        <v>198</v>
      </c>
      <c r="P384" t="s">
        <v>126</v>
      </c>
      <c r="Q384">
        <f>ROUND(VLOOKUP(B384,'limit ded'!A$1:G$301,5,FALSE)*100,0)</f>
        <v>1</v>
      </c>
      <c r="R384">
        <f>ROUND(VLOOKUP(B384,'limit ded'!A$1:G$301,6,FALSE)*100,0)</f>
        <v>80</v>
      </c>
      <c r="S384">
        <f>ROUND(VLOOKUP(B384,'limit ded'!A$1:G$301,7,FALSE)*100,0)</f>
        <v>19</v>
      </c>
      <c r="T384" t="s">
        <v>317</v>
      </c>
    </row>
    <row r="385" spans="1:20" x14ac:dyDescent="0.25">
      <c r="A385">
        <v>2023</v>
      </c>
      <c r="B385" t="str">
        <f t="shared" si="6"/>
        <v>GreeceEarthquakeResidential</v>
      </c>
      <c r="C385" t="s">
        <v>27</v>
      </c>
      <c r="D385" t="s">
        <v>106</v>
      </c>
      <c r="E385" t="s">
        <v>65</v>
      </c>
      <c r="F385" t="s">
        <v>120</v>
      </c>
      <c r="G385" t="s">
        <v>121</v>
      </c>
      <c r="H385" t="s">
        <v>122</v>
      </c>
      <c r="I385" t="s">
        <v>121</v>
      </c>
      <c r="J385" t="s">
        <v>123</v>
      </c>
      <c r="K385" t="s">
        <v>123</v>
      </c>
      <c r="L385" t="s">
        <v>124</v>
      </c>
      <c r="M385" t="s">
        <v>119</v>
      </c>
      <c r="N385" t="s">
        <v>130</v>
      </c>
      <c r="O385" t="s">
        <v>198</v>
      </c>
      <c r="P385" t="s">
        <v>126</v>
      </c>
      <c r="Q385">
        <f>ROUND(VLOOKUP(B385,'limit ded'!A$1:G$301,5,FALSE)*100,0)</f>
        <v>1</v>
      </c>
      <c r="R385">
        <f>ROUND(VLOOKUP(B385,'limit ded'!A$1:G$301,6,FALSE)*100,0)</f>
        <v>98</v>
      </c>
      <c r="S385">
        <f>ROUND(VLOOKUP(B385,'limit ded'!A$1:G$301,7,FALSE)*100,0)</f>
        <v>1</v>
      </c>
      <c r="T385" t="s">
        <v>317</v>
      </c>
    </row>
    <row r="386" spans="1:20" x14ac:dyDescent="0.25">
      <c r="A386">
        <v>2023</v>
      </c>
      <c r="B386" t="str">
        <f t="shared" si="6"/>
        <v>HungaryEarthquakeCommercial</v>
      </c>
      <c r="C386" t="s">
        <v>29</v>
      </c>
      <c r="D386" t="s">
        <v>105</v>
      </c>
      <c r="E386" t="s">
        <v>65</v>
      </c>
      <c r="F386" t="s">
        <v>119</v>
      </c>
      <c r="G386" t="s">
        <v>119</v>
      </c>
      <c r="H386" t="s">
        <v>119</v>
      </c>
      <c r="I386" t="s">
        <v>121</v>
      </c>
      <c r="J386" t="s">
        <v>123</v>
      </c>
      <c r="K386" t="s">
        <v>123</v>
      </c>
      <c r="L386" t="s">
        <v>138</v>
      </c>
      <c r="M386" t="s">
        <v>119</v>
      </c>
      <c r="N386" t="s">
        <v>119</v>
      </c>
      <c r="O386" t="s">
        <v>134</v>
      </c>
      <c r="P386" t="s">
        <v>119</v>
      </c>
      <c r="Q386">
        <f>ROUND(VLOOKUP(B386,'limit ded'!A$1:G$301,5,FALSE)*100,0)</f>
        <v>0</v>
      </c>
      <c r="R386">
        <f>ROUND(VLOOKUP(B386,'limit ded'!A$1:G$301,6,FALSE)*100,0)</f>
        <v>74</v>
      </c>
      <c r="S386">
        <f>ROUND(VLOOKUP(B386,'limit ded'!A$1:G$301,7,FALSE)*100,0)</f>
        <v>25</v>
      </c>
      <c r="T386" t="s">
        <v>138</v>
      </c>
    </row>
    <row r="387" spans="1:20" x14ac:dyDescent="0.25">
      <c r="A387">
        <v>2023</v>
      </c>
      <c r="B387" t="str">
        <f t="shared" si="6"/>
        <v>HungaryEarthquakeResidential</v>
      </c>
      <c r="C387" t="s">
        <v>29</v>
      </c>
      <c r="D387" t="s">
        <v>106</v>
      </c>
      <c r="E387" t="s">
        <v>65</v>
      </c>
      <c r="F387" t="s">
        <v>119</v>
      </c>
      <c r="G387" t="s">
        <v>119</v>
      </c>
      <c r="H387" t="s">
        <v>119</v>
      </c>
      <c r="I387" t="s">
        <v>121</v>
      </c>
      <c r="J387" t="s">
        <v>123</v>
      </c>
      <c r="K387" t="s">
        <v>123</v>
      </c>
      <c r="L387" t="s">
        <v>138</v>
      </c>
      <c r="M387" t="s">
        <v>119</v>
      </c>
      <c r="N387" t="s">
        <v>119</v>
      </c>
      <c r="O387" t="s">
        <v>134</v>
      </c>
      <c r="P387" t="s">
        <v>119</v>
      </c>
      <c r="Q387">
        <f>ROUND(VLOOKUP(B387,'limit ded'!A$1:G$301,5,FALSE)*100,0)</f>
        <v>0</v>
      </c>
      <c r="R387">
        <f>ROUND(VLOOKUP(B387,'limit ded'!A$1:G$301,6,FALSE)*100,0)</f>
        <v>100</v>
      </c>
      <c r="S387">
        <f>ROUND(VLOOKUP(B387,'limit ded'!A$1:G$301,7,FALSE)*100,0)</f>
        <v>0</v>
      </c>
      <c r="T387" t="s">
        <v>138</v>
      </c>
    </row>
    <row r="388" spans="1:20" x14ac:dyDescent="0.25">
      <c r="A388">
        <v>2023</v>
      </c>
      <c r="B388" t="str">
        <f t="shared" si="6"/>
        <v>IcelandEarthquakeCommercial</v>
      </c>
      <c r="C388" t="s">
        <v>31</v>
      </c>
      <c r="D388" t="s">
        <v>105</v>
      </c>
      <c r="E388" t="s">
        <v>65</v>
      </c>
      <c r="F388" t="s">
        <v>132</v>
      </c>
      <c r="G388" t="s">
        <v>135</v>
      </c>
      <c r="H388" t="s">
        <v>139</v>
      </c>
      <c r="I388" t="s">
        <v>135</v>
      </c>
      <c r="J388" t="s">
        <v>136</v>
      </c>
      <c r="K388" t="s">
        <v>123</v>
      </c>
      <c r="L388" t="s">
        <v>119</v>
      </c>
      <c r="M388" t="s">
        <v>119</v>
      </c>
      <c r="N388" t="s">
        <v>126</v>
      </c>
      <c r="O388" t="s">
        <v>127</v>
      </c>
      <c r="P388" t="s">
        <v>126</v>
      </c>
      <c r="Q388">
        <f>ROUND(VLOOKUP(B388,'limit ded'!A$1:G$301,5,FALSE)*100,0)</f>
        <v>6</v>
      </c>
      <c r="R388">
        <f>ROUND(VLOOKUP(B388,'limit ded'!A$1:G$301,6,FALSE)*100,0)</f>
        <v>91</v>
      </c>
      <c r="S388">
        <f>ROUND(VLOOKUP(B388,'limit ded'!A$1:G$301,7,FALSE)*100,0)</f>
        <v>2</v>
      </c>
      <c r="T388" t="s">
        <v>203</v>
      </c>
    </row>
    <row r="389" spans="1:20" x14ac:dyDescent="0.25">
      <c r="A389">
        <v>2023</v>
      </c>
      <c r="B389" t="str">
        <f t="shared" si="6"/>
        <v>IcelandEarthquakeResidential</v>
      </c>
      <c r="C389" t="s">
        <v>31</v>
      </c>
      <c r="D389" t="s">
        <v>106</v>
      </c>
      <c r="E389" t="s">
        <v>65</v>
      </c>
      <c r="F389" t="s">
        <v>132</v>
      </c>
      <c r="G389" t="s">
        <v>135</v>
      </c>
      <c r="H389" t="s">
        <v>139</v>
      </c>
      <c r="I389" t="s">
        <v>135</v>
      </c>
      <c r="J389" t="s">
        <v>136</v>
      </c>
      <c r="K389" t="s">
        <v>123</v>
      </c>
      <c r="L389" t="s">
        <v>119</v>
      </c>
      <c r="M389" t="s">
        <v>119</v>
      </c>
      <c r="N389" t="s">
        <v>126</v>
      </c>
      <c r="O389" t="s">
        <v>127</v>
      </c>
      <c r="P389" t="s">
        <v>126</v>
      </c>
      <c r="Q389">
        <f>ROUND(VLOOKUP(B389,'limit ded'!A$1:G$301,5,FALSE)*100,0)</f>
        <v>0</v>
      </c>
      <c r="R389">
        <f>ROUND(VLOOKUP(B389,'limit ded'!A$1:G$301,6,FALSE)*100,0)</f>
        <v>0</v>
      </c>
      <c r="S389">
        <f>ROUND(VLOOKUP(B389,'limit ded'!A$1:G$301,7,FALSE)*100,0)</f>
        <v>0</v>
      </c>
      <c r="T389" t="s">
        <v>203</v>
      </c>
    </row>
    <row r="390" spans="1:20" x14ac:dyDescent="0.25">
      <c r="A390">
        <v>2023</v>
      </c>
      <c r="B390" t="str">
        <f t="shared" si="6"/>
        <v>IrelandEarthquakeCommercial</v>
      </c>
      <c r="C390" t="s">
        <v>33</v>
      </c>
      <c r="D390" t="s">
        <v>105</v>
      </c>
      <c r="E390" t="s">
        <v>65</v>
      </c>
      <c r="F390" t="s">
        <v>119</v>
      </c>
      <c r="G390" t="s">
        <v>119</v>
      </c>
      <c r="H390" t="s">
        <v>119</v>
      </c>
      <c r="I390" t="s">
        <v>119</v>
      </c>
      <c r="J390" t="s">
        <v>119</v>
      </c>
      <c r="K390" t="s">
        <v>119</v>
      </c>
      <c r="L390" t="s">
        <v>119</v>
      </c>
      <c r="M390" t="s">
        <v>119</v>
      </c>
      <c r="N390" t="s">
        <v>119</v>
      </c>
      <c r="O390" t="s">
        <v>119</v>
      </c>
      <c r="P390" t="s">
        <v>119</v>
      </c>
      <c r="Q390">
        <f>ROUND(VLOOKUP(B390,'limit ded'!A$1:G$301,5,FALSE)*100,0)</f>
        <v>2</v>
      </c>
      <c r="R390">
        <f>ROUND(VLOOKUP(B390,'limit ded'!A$1:G$301,6,FALSE)*100,0)</f>
        <v>95</v>
      </c>
      <c r="S390">
        <f>ROUND(VLOOKUP(B390,'limit ded'!A$1:G$301,7,FALSE)*100,0)</f>
        <v>3</v>
      </c>
      <c r="T390" s="47" t="s">
        <v>311</v>
      </c>
    </row>
    <row r="391" spans="1:20" x14ac:dyDescent="0.25">
      <c r="A391">
        <v>2023</v>
      </c>
      <c r="B391" t="str">
        <f t="shared" si="6"/>
        <v>IrelandEarthquakeResidential</v>
      </c>
      <c r="C391" t="s">
        <v>33</v>
      </c>
      <c r="D391" t="s">
        <v>106</v>
      </c>
      <c r="E391" t="s">
        <v>65</v>
      </c>
      <c r="F391" t="s">
        <v>119</v>
      </c>
      <c r="G391" t="s">
        <v>119</v>
      </c>
      <c r="H391" t="s">
        <v>119</v>
      </c>
      <c r="I391" t="s">
        <v>119</v>
      </c>
      <c r="J391" t="s">
        <v>119</v>
      </c>
      <c r="K391" t="s">
        <v>119</v>
      </c>
      <c r="L391" t="s">
        <v>119</v>
      </c>
      <c r="M391" t="s">
        <v>119</v>
      </c>
      <c r="N391" t="s">
        <v>119</v>
      </c>
      <c r="O391" t="s">
        <v>119</v>
      </c>
      <c r="P391" t="s">
        <v>119</v>
      </c>
      <c r="Q391">
        <f>ROUND(VLOOKUP(B391,'limit ded'!A$1:G$301,5,FALSE)*100,0)</f>
        <v>0</v>
      </c>
      <c r="R391">
        <f>ROUND(VLOOKUP(B391,'limit ded'!A$1:G$301,6,FALSE)*100,0)</f>
        <v>100</v>
      </c>
      <c r="S391">
        <f>ROUND(VLOOKUP(B391,'limit ded'!A$1:G$301,7,FALSE)*100,0)</f>
        <v>0</v>
      </c>
      <c r="T391" s="47" t="s">
        <v>311</v>
      </c>
    </row>
    <row r="392" spans="1:20" x14ac:dyDescent="0.25">
      <c r="A392">
        <v>2023</v>
      </c>
      <c r="B392" t="str">
        <f t="shared" si="6"/>
        <v>ItalyEarthquakeCommercial</v>
      </c>
      <c r="C392" t="s">
        <v>35</v>
      </c>
      <c r="D392" t="s">
        <v>105</v>
      </c>
      <c r="E392" t="s">
        <v>65</v>
      </c>
      <c r="F392" t="s">
        <v>120</v>
      </c>
      <c r="G392" t="s">
        <v>121</v>
      </c>
      <c r="H392" t="s">
        <v>121</v>
      </c>
      <c r="I392" t="s">
        <v>121</v>
      </c>
      <c r="J392" t="s">
        <v>123</v>
      </c>
      <c r="K392" t="s">
        <v>123</v>
      </c>
      <c r="L392" t="s">
        <v>129</v>
      </c>
      <c r="M392" t="s">
        <v>119</v>
      </c>
      <c r="N392" t="s">
        <v>133</v>
      </c>
      <c r="O392" t="s">
        <v>198</v>
      </c>
      <c r="P392" t="s">
        <v>133</v>
      </c>
      <c r="Q392">
        <f>ROUND(VLOOKUP(B392,'limit ded'!A$1:G$301,5,FALSE)*100,0)</f>
        <v>2</v>
      </c>
      <c r="R392">
        <f>ROUND(VLOOKUP(B392,'limit ded'!A$1:G$301,6,FALSE)*100,0)</f>
        <v>31</v>
      </c>
      <c r="S392">
        <f>ROUND(VLOOKUP(B392,'limit ded'!A$1:G$301,7,FALSE)*100,0)</f>
        <v>68</v>
      </c>
      <c r="T392" t="s">
        <v>221</v>
      </c>
    </row>
    <row r="393" spans="1:20" x14ac:dyDescent="0.25">
      <c r="A393">
        <v>2023</v>
      </c>
      <c r="B393" t="str">
        <f t="shared" si="6"/>
        <v>ItalyEarthquakeResidential</v>
      </c>
      <c r="C393" t="s">
        <v>35</v>
      </c>
      <c r="D393" t="s">
        <v>106</v>
      </c>
      <c r="E393" t="s">
        <v>65</v>
      </c>
      <c r="F393" t="s">
        <v>120</v>
      </c>
      <c r="G393" t="s">
        <v>121</v>
      </c>
      <c r="H393" t="s">
        <v>121</v>
      </c>
      <c r="I393" t="s">
        <v>121</v>
      </c>
      <c r="J393" t="s">
        <v>123</v>
      </c>
      <c r="K393" t="s">
        <v>123</v>
      </c>
      <c r="L393" t="s">
        <v>129</v>
      </c>
      <c r="M393" t="s">
        <v>119</v>
      </c>
      <c r="N393" t="s">
        <v>130</v>
      </c>
      <c r="O393" t="s">
        <v>198</v>
      </c>
      <c r="P393" t="s">
        <v>133</v>
      </c>
      <c r="Q393">
        <f>ROUND(VLOOKUP(B393,'limit ded'!A$1:G$301,5,FALSE)*100,0)</f>
        <v>6</v>
      </c>
      <c r="R393">
        <f>ROUND(VLOOKUP(B393,'limit ded'!A$1:G$301,6,FALSE)*100,0)</f>
        <v>63</v>
      </c>
      <c r="S393">
        <f>ROUND(VLOOKUP(B393,'limit ded'!A$1:G$301,7,FALSE)*100,0)</f>
        <v>31</v>
      </c>
      <c r="T393" t="s">
        <v>221</v>
      </c>
    </row>
    <row r="394" spans="1:20" x14ac:dyDescent="0.25">
      <c r="A394">
        <v>2023</v>
      </c>
      <c r="B394" t="str">
        <f t="shared" si="6"/>
        <v>LatviaEarthquakeCommercial</v>
      </c>
      <c r="C394" t="s">
        <v>37</v>
      </c>
      <c r="D394" t="s">
        <v>105</v>
      </c>
      <c r="E394" t="s">
        <v>65</v>
      </c>
      <c r="F394" t="s">
        <v>119</v>
      </c>
      <c r="G394" t="s">
        <v>119</v>
      </c>
      <c r="H394" t="s">
        <v>119</v>
      </c>
      <c r="I394" t="s">
        <v>121</v>
      </c>
      <c r="J394" t="s">
        <v>123</v>
      </c>
      <c r="K394" t="s">
        <v>123</v>
      </c>
      <c r="L394" t="s">
        <v>119</v>
      </c>
      <c r="M394" t="s">
        <v>119</v>
      </c>
      <c r="N394" t="s">
        <v>119</v>
      </c>
      <c r="O394" t="s">
        <v>131</v>
      </c>
      <c r="P394" t="s">
        <v>119</v>
      </c>
      <c r="Q394">
        <f>ROUND(VLOOKUP(B394,'limit ded'!A$1:G$301,5,FALSE)*100,0)</f>
        <v>1</v>
      </c>
      <c r="R394">
        <f>ROUND(VLOOKUP(B394,'limit ded'!A$1:G$301,6,FALSE)*100,0)</f>
        <v>65</v>
      </c>
      <c r="S394">
        <f>ROUND(VLOOKUP(B394,'limit ded'!A$1:G$301,7,FALSE)*100,0)</f>
        <v>35</v>
      </c>
      <c r="T394" t="s">
        <v>144</v>
      </c>
    </row>
    <row r="395" spans="1:20" x14ac:dyDescent="0.25">
      <c r="A395">
        <v>2023</v>
      </c>
      <c r="B395" t="str">
        <f t="shared" si="6"/>
        <v>LatviaEarthquakeResidential</v>
      </c>
      <c r="C395" t="s">
        <v>37</v>
      </c>
      <c r="D395" t="s">
        <v>106</v>
      </c>
      <c r="E395" t="s">
        <v>65</v>
      </c>
      <c r="F395" t="s">
        <v>119</v>
      </c>
      <c r="G395" t="s">
        <v>119</v>
      </c>
      <c r="H395" t="s">
        <v>119</v>
      </c>
      <c r="I395" t="s">
        <v>121</v>
      </c>
      <c r="J395" t="s">
        <v>123</v>
      </c>
      <c r="K395" t="s">
        <v>123</v>
      </c>
      <c r="L395" t="s">
        <v>119</v>
      </c>
      <c r="M395" t="s">
        <v>119</v>
      </c>
      <c r="N395" t="s">
        <v>119</v>
      </c>
      <c r="O395" t="s">
        <v>131</v>
      </c>
      <c r="P395" t="s">
        <v>119</v>
      </c>
      <c r="Q395">
        <f>ROUND(VLOOKUP(B395,'limit ded'!A$1:G$301,5,FALSE)*100,0)</f>
        <v>0</v>
      </c>
      <c r="R395">
        <f>ROUND(VLOOKUP(B395,'limit ded'!A$1:G$301,6,FALSE)*100,0)</f>
        <v>98</v>
      </c>
      <c r="S395">
        <f>ROUND(VLOOKUP(B395,'limit ded'!A$1:G$301,7,FALSE)*100,0)</f>
        <v>2</v>
      </c>
      <c r="T395" t="s">
        <v>144</v>
      </c>
    </row>
    <row r="396" spans="1:20" x14ac:dyDescent="0.25">
      <c r="A396">
        <v>2023</v>
      </c>
      <c r="B396" t="str">
        <f t="shared" si="6"/>
        <v>LiechtensteinEarthquakeCommercial</v>
      </c>
      <c r="C396" t="s">
        <v>39</v>
      </c>
      <c r="D396" t="s">
        <v>105</v>
      </c>
      <c r="E396" t="s">
        <v>65</v>
      </c>
      <c r="F396" t="s">
        <v>120</v>
      </c>
      <c r="G396" t="s">
        <v>121</v>
      </c>
      <c r="H396" t="s">
        <v>122</v>
      </c>
      <c r="I396" t="s">
        <v>121</v>
      </c>
      <c r="J396" t="s">
        <v>123</v>
      </c>
      <c r="K396" t="s">
        <v>123</v>
      </c>
      <c r="L396" t="s">
        <v>129</v>
      </c>
      <c r="M396" t="s">
        <v>125</v>
      </c>
      <c r="N396" t="s">
        <v>126</v>
      </c>
      <c r="O396" t="s">
        <v>127</v>
      </c>
      <c r="P396" t="s">
        <v>126</v>
      </c>
      <c r="Q396">
        <f>ROUND(VLOOKUP(B396,'limit ded'!A$1:G$301,5,FALSE)*100,0)</f>
        <v>0</v>
      </c>
      <c r="R396">
        <f>ROUND(VLOOKUP(B396,'limit ded'!A$1:G$301,6,FALSE)*100,0)</f>
        <v>81</v>
      </c>
      <c r="S396">
        <f>ROUND(VLOOKUP(B396,'limit ded'!A$1:G$301,7,FALSE)*100,0)</f>
        <v>18</v>
      </c>
      <c r="T396" t="s">
        <v>215</v>
      </c>
    </row>
    <row r="397" spans="1:20" x14ac:dyDescent="0.25">
      <c r="A397">
        <v>2023</v>
      </c>
      <c r="B397" t="str">
        <f t="shared" si="6"/>
        <v>LiechtensteinEarthquakeResidential</v>
      </c>
      <c r="C397" t="s">
        <v>39</v>
      </c>
      <c r="D397" t="s">
        <v>106</v>
      </c>
      <c r="E397" t="s">
        <v>65</v>
      </c>
      <c r="F397" t="s">
        <v>120</v>
      </c>
      <c r="G397" t="s">
        <v>121</v>
      </c>
      <c r="H397" t="s">
        <v>122</v>
      </c>
      <c r="I397" t="s">
        <v>121</v>
      </c>
      <c r="J397" t="s">
        <v>123</v>
      </c>
      <c r="K397" t="s">
        <v>123</v>
      </c>
      <c r="L397" t="s">
        <v>129</v>
      </c>
      <c r="M397" t="s">
        <v>125</v>
      </c>
      <c r="N397" t="s">
        <v>126</v>
      </c>
      <c r="O397" t="s">
        <v>127</v>
      </c>
      <c r="P397" t="s">
        <v>126</v>
      </c>
      <c r="Q397">
        <f>ROUND(VLOOKUP(B397,'limit ded'!A$1:G$301,5,FALSE)*100,0)</f>
        <v>1</v>
      </c>
      <c r="R397">
        <f>ROUND(VLOOKUP(B397,'limit ded'!A$1:G$301,6,FALSE)*100,0)</f>
        <v>96</v>
      </c>
      <c r="S397">
        <f>ROUND(VLOOKUP(B397,'limit ded'!A$1:G$301,7,FALSE)*100,0)</f>
        <v>2</v>
      </c>
      <c r="T397" t="s">
        <v>215</v>
      </c>
    </row>
    <row r="398" spans="1:20" x14ac:dyDescent="0.25">
      <c r="A398">
        <v>2023</v>
      </c>
      <c r="B398" t="str">
        <f t="shared" si="6"/>
        <v>LithuaniaEarthquakeCommercial</v>
      </c>
      <c r="C398" t="s">
        <v>41</v>
      </c>
      <c r="D398" t="s">
        <v>105</v>
      </c>
      <c r="E398" t="s">
        <v>65</v>
      </c>
      <c r="F398" t="s">
        <v>119</v>
      </c>
      <c r="G398" t="s">
        <v>119</v>
      </c>
      <c r="H398" t="s">
        <v>119</v>
      </c>
      <c r="I398" t="s">
        <v>119</v>
      </c>
      <c r="J398" t="s">
        <v>119</v>
      </c>
      <c r="K398" t="s">
        <v>119</v>
      </c>
      <c r="L398" t="s">
        <v>119</v>
      </c>
      <c r="M398" t="s">
        <v>119</v>
      </c>
      <c r="N398" t="s">
        <v>119</v>
      </c>
      <c r="O398" t="s">
        <v>198</v>
      </c>
      <c r="P398" t="s">
        <v>119</v>
      </c>
      <c r="Q398">
        <f>ROUND(VLOOKUP(B398,'limit ded'!A$1:G$301,5,FALSE)*100,0)</f>
        <v>1</v>
      </c>
      <c r="R398">
        <f>ROUND(VLOOKUP(B398,'limit ded'!A$1:G$301,6,FALSE)*100,0)</f>
        <v>98</v>
      </c>
      <c r="S398">
        <f>ROUND(VLOOKUP(B398,'limit ded'!A$1:G$301,7,FALSE)*100,0)</f>
        <v>1</v>
      </c>
      <c r="T398" s="51" t="s">
        <v>295</v>
      </c>
    </row>
    <row r="399" spans="1:20" x14ac:dyDescent="0.25">
      <c r="A399">
        <v>2023</v>
      </c>
      <c r="B399" t="str">
        <f t="shared" si="6"/>
        <v>LithuaniaEarthquakeResidential</v>
      </c>
      <c r="C399" t="s">
        <v>41</v>
      </c>
      <c r="D399" t="s">
        <v>106</v>
      </c>
      <c r="E399" t="s">
        <v>65</v>
      </c>
      <c r="F399" t="s">
        <v>119</v>
      </c>
      <c r="G399" t="s">
        <v>119</v>
      </c>
      <c r="H399" t="s">
        <v>119</v>
      </c>
      <c r="I399" t="s">
        <v>119</v>
      </c>
      <c r="J399" t="s">
        <v>119</v>
      </c>
      <c r="K399" t="s">
        <v>119</v>
      </c>
      <c r="L399" t="s">
        <v>119</v>
      </c>
      <c r="M399" t="s">
        <v>119</v>
      </c>
      <c r="N399" t="s">
        <v>119</v>
      </c>
      <c r="O399" t="s">
        <v>198</v>
      </c>
      <c r="P399" t="s">
        <v>119</v>
      </c>
      <c r="Q399">
        <f>ROUND(VLOOKUP(B399,'limit ded'!A$1:G$301,5,FALSE)*100,0)</f>
        <v>0</v>
      </c>
      <c r="R399">
        <f>ROUND(VLOOKUP(B399,'limit ded'!A$1:G$301,6,FALSE)*100,0)</f>
        <v>100</v>
      </c>
      <c r="S399">
        <f>ROUND(VLOOKUP(B399,'limit ded'!A$1:G$301,7,FALSE)*100,0)</f>
        <v>0</v>
      </c>
      <c r="T399" s="51" t="s">
        <v>295</v>
      </c>
    </row>
    <row r="400" spans="1:20" x14ac:dyDescent="0.25">
      <c r="A400">
        <v>2023</v>
      </c>
      <c r="B400" t="str">
        <f t="shared" si="6"/>
        <v>LuxembourgEarthquakeCommercial</v>
      </c>
      <c r="C400" t="s">
        <v>43</v>
      </c>
      <c r="D400" t="s">
        <v>105</v>
      </c>
      <c r="E400" t="s">
        <v>65</v>
      </c>
      <c r="F400" t="s">
        <v>120</v>
      </c>
      <c r="G400" t="s">
        <v>121</v>
      </c>
      <c r="H400" t="s">
        <v>122</v>
      </c>
      <c r="I400" t="s">
        <v>121</v>
      </c>
      <c r="J400" t="s">
        <v>123</v>
      </c>
      <c r="K400" t="s">
        <v>123</v>
      </c>
      <c r="L400" t="s">
        <v>129</v>
      </c>
      <c r="M400" t="s">
        <v>125</v>
      </c>
      <c r="N400" t="s">
        <v>126</v>
      </c>
      <c r="O400" t="s">
        <v>134</v>
      </c>
      <c r="P400" t="s">
        <v>126</v>
      </c>
      <c r="Q400">
        <f>ROUND(VLOOKUP(B400,'limit ded'!A$1:G$301,5,FALSE)*100,0)</f>
        <v>0</v>
      </c>
      <c r="R400">
        <f>ROUND(VLOOKUP(B400,'limit ded'!A$1:G$301,6,FALSE)*100,0)</f>
        <v>71</v>
      </c>
      <c r="S400">
        <f>ROUND(VLOOKUP(B400,'limit ded'!A$1:G$301,7,FALSE)*100,0)</f>
        <v>29</v>
      </c>
      <c r="T400" t="s">
        <v>144</v>
      </c>
    </row>
    <row r="401" spans="1:20" x14ac:dyDescent="0.25">
      <c r="A401">
        <v>2023</v>
      </c>
      <c r="B401" t="str">
        <f t="shared" si="6"/>
        <v>LuxembourgEarthquakeResidential</v>
      </c>
      <c r="C401" t="s">
        <v>43</v>
      </c>
      <c r="D401" t="s">
        <v>106</v>
      </c>
      <c r="E401" t="s">
        <v>65</v>
      </c>
      <c r="F401" t="s">
        <v>120</v>
      </c>
      <c r="G401" t="s">
        <v>121</v>
      </c>
      <c r="H401" t="s">
        <v>122</v>
      </c>
      <c r="I401" t="s">
        <v>121</v>
      </c>
      <c r="J401" t="s">
        <v>123</v>
      </c>
      <c r="K401" t="s">
        <v>123</v>
      </c>
      <c r="L401" t="s">
        <v>129</v>
      </c>
      <c r="M401" t="s">
        <v>125</v>
      </c>
      <c r="N401" t="s">
        <v>126</v>
      </c>
      <c r="O401" t="s">
        <v>134</v>
      </c>
      <c r="P401" t="s">
        <v>126</v>
      </c>
      <c r="Q401">
        <f>ROUND(VLOOKUP(B401,'limit ded'!A$1:G$301,5,FALSE)*100,0)</f>
        <v>0</v>
      </c>
      <c r="R401">
        <f>ROUND(VLOOKUP(B401,'limit ded'!A$1:G$301,6,FALSE)*100,0)</f>
        <v>44</v>
      </c>
      <c r="S401">
        <f>ROUND(VLOOKUP(B401,'limit ded'!A$1:G$301,7,FALSE)*100,0)</f>
        <v>56</v>
      </c>
      <c r="T401" t="s">
        <v>144</v>
      </c>
    </row>
    <row r="402" spans="1:20" x14ac:dyDescent="0.25">
      <c r="A402">
        <v>2023</v>
      </c>
      <c r="B402" t="str">
        <f t="shared" si="6"/>
        <v>MaltaEarthquakeCommercial</v>
      </c>
      <c r="C402" t="s">
        <v>45</v>
      </c>
      <c r="D402" t="s">
        <v>105</v>
      </c>
      <c r="E402" t="s">
        <v>65</v>
      </c>
      <c r="F402" t="s">
        <v>120</v>
      </c>
      <c r="G402" t="s">
        <v>121</v>
      </c>
      <c r="H402" t="s">
        <v>122</v>
      </c>
      <c r="I402" t="s">
        <v>121</v>
      </c>
      <c r="J402" t="s">
        <v>224</v>
      </c>
      <c r="K402" t="s">
        <v>224</v>
      </c>
      <c r="L402" t="s">
        <v>129</v>
      </c>
      <c r="M402" t="s">
        <v>119</v>
      </c>
      <c r="N402" t="s">
        <v>133</v>
      </c>
      <c r="O402" t="s">
        <v>198</v>
      </c>
      <c r="P402" t="s">
        <v>126</v>
      </c>
      <c r="Q402">
        <f>ROUND(VLOOKUP(B402,'limit ded'!A$1:G$301,5,FALSE)*100,0)</f>
        <v>0</v>
      </c>
      <c r="R402">
        <f>ROUND(VLOOKUP(B402,'limit ded'!A$1:G$301,6,FALSE)*100,0)</f>
        <v>98</v>
      </c>
      <c r="S402">
        <f>ROUND(VLOOKUP(B402,'limit ded'!A$1:G$301,7,FALSE)*100,0)</f>
        <v>2</v>
      </c>
      <c r="T402" t="s">
        <v>201</v>
      </c>
    </row>
    <row r="403" spans="1:20" x14ac:dyDescent="0.25">
      <c r="A403">
        <v>2023</v>
      </c>
      <c r="B403" t="str">
        <f t="shared" si="6"/>
        <v>MaltaEarthquakeResidential</v>
      </c>
      <c r="C403" t="s">
        <v>45</v>
      </c>
      <c r="D403" t="s">
        <v>106</v>
      </c>
      <c r="E403" t="s">
        <v>65</v>
      </c>
      <c r="F403" t="s">
        <v>132</v>
      </c>
      <c r="G403" t="s">
        <v>121</v>
      </c>
      <c r="H403" t="s">
        <v>122</v>
      </c>
      <c r="I403" t="s">
        <v>121</v>
      </c>
      <c r="J403" t="s">
        <v>224</v>
      </c>
      <c r="K403" t="s">
        <v>224</v>
      </c>
      <c r="L403" t="s">
        <v>129</v>
      </c>
      <c r="M403" t="s">
        <v>119</v>
      </c>
      <c r="N403" t="s">
        <v>133</v>
      </c>
      <c r="O403" t="s">
        <v>198</v>
      </c>
      <c r="P403" t="s">
        <v>126</v>
      </c>
      <c r="Q403">
        <f>ROUND(VLOOKUP(B403,'limit ded'!A$1:G$301,5,FALSE)*100,0)</f>
        <v>0</v>
      </c>
      <c r="R403">
        <f>ROUND(VLOOKUP(B403,'limit ded'!A$1:G$301,6,FALSE)*100,0)</f>
        <v>100</v>
      </c>
      <c r="S403">
        <f>ROUND(VLOOKUP(B403,'limit ded'!A$1:G$301,7,FALSE)*100,0)</f>
        <v>0</v>
      </c>
      <c r="T403" t="s">
        <v>201</v>
      </c>
    </row>
    <row r="404" spans="1:20" x14ac:dyDescent="0.25">
      <c r="A404">
        <v>2023</v>
      </c>
      <c r="B404" t="str">
        <f t="shared" si="6"/>
        <v>NetherlandsEarthquakeCommercial</v>
      </c>
      <c r="C404" t="s">
        <v>47</v>
      </c>
      <c r="D404" t="s">
        <v>105</v>
      </c>
      <c r="E404" t="s">
        <v>65</v>
      </c>
      <c r="F404" t="s">
        <v>119</v>
      </c>
      <c r="G404" t="s">
        <v>119</v>
      </c>
      <c r="H404" t="s">
        <v>119</v>
      </c>
      <c r="I404" t="s">
        <v>119</v>
      </c>
      <c r="J404" t="s">
        <v>123</v>
      </c>
      <c r="K404" t="s">
        <v>123</v>
      </c>
      <c r="L404" t="s">
        <v>129</v>
      </c>
      <c r="M404" t="s">
        <v>119</v>
      </c>
      <c r="N404" t="s">
        <v>119</v>
      </c>
      <c r="O404" t="s">
        <v>198</v>
      </c>
      <c r="P404" t="s">
        <v>119</v>
      </c>
      <c r="Q404">
        <f>ROUND(VLOOKUP(B404,'limit ded'!A$1:G$301,5,FALSE)*100,0)</f>
        <v>4</v>
      </c>
      <c r="R404">
        <f>ROUND(VLOOKUP(B404,'limit ded'!A$1:G$301,6,FALSE)*100,0)</f>
        <v>55</v>
      </c>
      <c r="S404">
        <f>ROUND(VLOOKUP(B404,'limit ded'!A$1:G$301,7,FALSE)*100,0)</f>
        <v>41</v>
      </c>
      <c r="T404" t="s">
        <v>315</v>
      </c>
    </row>
    <row r="405" spans="1:20" x14ac:dyDescent="0.25">
      <c r="A405">
        <v>2023</v>
      </c>
      <c r="B405" t="str">
        <f t="shared" si="6"/>
        <v>NetherlandsEarthquakeResidential</v>
      </c>
      <c r="C405" t="s">
        <v>47</v>
      </c>
      <c r="D405" t="s">
        <v>106</v>
      </c>
      <c r="E405" t="s">
        <v>65</v>
      </c>
      <c r="F405" t="s">
        <v>119</v>
      </c>
      <c r="G405" t="s">
        <v>119</v>
      </c>
      <c r="H405" t="s">
        <v>119</v>
      </c>
      <c r="I405" t="s">
        <v>119</v>
      </c>
      <c r="J405" t="s">
        <v>123</v>
      </c>
      <c r="K405" t="s">
        <v>123</v>
      </c>
      <c r="L405" t="s">
        <v>129</v>
      </c>
      <c r="M405" t="s">
        <v>119</v>
      </c>
      <c r="N405" t="s">
        <v>119</v>
      </c>
      <c r="O405" t="s">
        <v>198</v>
      </c>
      <c r="P405" t="s">
        <v>119</v>
      </c>
      <c r="Q405">
        <f>ROUND(VLOOKUP(B405,'limit ded'!A$1:G$301,5,FALSE)*100,0)</f>
        <v>2</v>
      </c>
      <c r="R405">
        <f>ROUND(VLOOKUP(B405,'limit ded'!A$1:G$301,6,FALSE)*100,0)</f>
        <v>96</v>
      </c>
      <c r="S405">
        <f>ROUND(VLOOKUP(B405,'limit ded'!A$1:G$301,7,FALSE)*100,0)</f>
        <v>2</v>
      </c>
      <c r="T405" t="s">
        <v>315</v>
      </c>
    </row>
    <row r="406" spans="1:20" x14ac:dyDescent="0.25">
      <c r="A406">
        <v>2023</v>
      </c>
      <c r="B406" t="str">
        <f t="shared" si="6"/>
        <v>NorwayEarthquakeCommercial</v>
      </c>
      <c r="C406" t="s">
        <v>49</v>
      </c>
      <c r="D406" t="s">
        <v>105</v>
      </c>
      <c r="E406" t="s">
        <v>65</v>
      </c>
      <c r="F406" t="s">
        <v>132</v>
      </c>
      <c r="G406" t="s">
        <v>135</v>
      </c>
      <c r="H406" t="s">
        <v>122</v>
      </c>
      <c r="I406" t="s">
        <v>121</v>
      </c>
      <c r="J406" t="s">
        <v>128</v>
      </c>
      <c r="K406" t="s">
        <v>128</v>
      </c>
      <c r="L406" t="s">
        <v>124</v>
      </c>
      <c r="M406" t="s">
        <v>119</v>
      </c>
      <c r="N406" t="s">
        <v>126</v>
      </c>
      <c r="O406" t="s">
        <v>127</v>
      </c>
      <c r="P406" t="s">
        <v>126</v>
      </c>
      <c r="Q406">
        <f>ROUND(VLOOKUP(B406,'limit ded'!A$1:G$301,5,FALSE)*100,0)</f>
        <v>0</v>
      </c>
      <c r="R406">
        <f>ROUND(VLOOKUP(B406,'limit ded'!A$1:G$301,6,FALSE)*100,0)</f>
        <v>95</v>
      </c>
      <c r="S406">
        <f>ROUND(VLOOKUP(B406,'limit ded'!A$1:G$301,7,FALSE)*100,0)</f>
        <v>5</v>
      </c>
      <c r="T406" t="s">
        <v>300</v>
      </c>
    </row>
    <row r="407" spans="1:20" x14ac:dyDescent="0.25">
      <c r="A407">
        <v>2023</v>
      </c>
      <c r="B407" t="str">
        <f t="shared" si="6"/>
        <v>NorwayEarthquakeResidential</v>
      </c>
      <c r="C407" t="s">
        <v>49</v>
      </c>
      <c r="D407" t="s">
        <v>106</v>
      </c>
      <c r="E407" t="s">
        <v>65</v>
      </c>
      <c r="F407" t="s">
        <v>132</v>
      </c>
      <c r="G407" t="s">
        <v>135</v>
      </c>
      <c r="H407" t="s">
        <v>122</v>
      </c>
      <c r="I407" t="s">
        <v>121</v>
      </c>
      <c r="J407" t="s">
        <v>128</v>
      </c>
      <c r="K407" t="s">
        <v>128</v>
      </c>
      <c r="L407" t="s">
        <v>124</v>
      </c>
      <c r="M407" t="s">
        <v>119</v>
      </c>
      <c r="N407" t="s">
        <v>126</v>
      </c>
      <c r="O407" t="s">
        <v>127</v>
      </c>
      <c r="P407" t="s">
        <v>126</v>
      </c>
      <c r="Q407">
        <f>ROUND(VLOOKUP(B407,'limit ded'!A$1:G$301,5,FALSE)*100,0)</f>
        <v>0</v>
      </c>
      <c r="R407">
        <f>ROUND(VLOOKUP(B407,'limit ded'!A$1:G$301,6,FALSE)*100,0)</f>
        <v>97</v>
      </c>
      <c r="S407">
        <f>ROUND(VLOOKUP(B407,'limit ded'!A$1:G$301,7,FALSE)*100,0)</f>
        <v>3</v>
      </c>
      <c r="T407" t="s">
        <v>300</v>
      </c>
    </row>
    <row r="408" spans="1:20" x14ac:dyDescent="0.25">
      <c r="A408">
        <v>2023</v>
      </c>
      <c r="B408" t="str">
        <f t="shared" si="6"/>
        <v>PolandEarthquakeCommercial</v>
      </c>
      <c r="C408" t="s">
        <v>51</v>
      </c>
      <c r="D408" t="s">
        <v>105</v>
      </c>
      <c r="E408" t="s">
        <v>65</v>
      </c>
      <c r="F408" t="s">
        <v>120</v>
      </c>
      <c r="G408" t="s">
        <v>121</v>
      </c>
      <c r="H408" t="s">
        <v>122</v>
      </c>
      <c r="I408" t="s">
        <v>121</v>
      </c>
      <c r="J408" t="s">
        <v>123</v>
      </c>
      <c r="K408" t="s">
        <v>123</v>
      </c>
      <c r="L408" t="s">
        <v>129</v>
      </c>
      <c r="M408" t="s">
        <v>127</v>
      </c>
      <c r="N408" t="s">
        <v>130</v>
      </c>
      <c r="O408" t="s">
        <v>131</v>
      </c>
      <c r="P408" t="s">
        <v>130</v>
      </c>
      <c r="Q408">
        <f>ROUND(VLOOKUP(B408,'limit ded'!A$1:G$301,5,FALSE)*100,0)</f>
        <v>0</v>
      </c>
      <c r="R408">
        <f>ROUND(VLOOKUP(B408,'limit ded'!A$1:G$301,6,FALSE)*100,0)</f>
        <v>90</v>
      </c>
      <c r="S408">
        <f>ROUND(VLOOKUP(B408,'limit ded'!A$1:G$301,7,FALSE)*100,0)</f>
        <v>10</v>
      </c>
      <c r="T408" t="s">
        <v>146</v>
      </c>
    </row>
    <row r="409" spans="1:20" x14ac:dyDescent="0.25">
      <c r="A409">
        <v>2023</v>
      </c>
      <c r="B409" t="str">
        <f t="shared" si="6"/>
        <v>PolandEarthquakeResidential</v>
      </c>
      <c r="C409" t="s">
        <v>51</v>
      </c>
      <c r="D409" t="s">
        <v>106</v>
      </c>
      <c r="E409" t="s">
        <v>65</v>
      </c>
      <c r="F409" t="s">
        <v>120</v>
      </c>
      <c r="G409" t="s">
        <v>121</v>
      </c>
      <c r="H409" t="s">
        <v>122</v>
      </c>
      <c r="I409" t="s">
        <v>121</v>
      </c>
      <c r="J409" t="s">
        <v>123</v>
      </c>
      <c r="K409" t="s">
        <v>123</v>
      </c>
      <c r="L409" t="s">
        <v>129</v>
      </c>
      <c r="M409" t="s">
        <v>127</v>
      </c>
      <c r="N409" t="s">
        <v>130</v>
      </c>
      <c r="O409" t="s">
        <v>131</v>
      </c>
      <c r="P409" t="s">
        <v>130</v>
      </c>
      <c r="Q409">
        <f>ROUND(VLOOKUP(B409,'limit ded'!A$1:G$301,5,FALSE)*100,0)</f>
        <v>0</v>
      </c>
      <c r="R409">
        <f>ROUND(VLOOKUP(B409,'limit ded'!A$1:G$301,6,FALSE)*100,0)</f>
        <v>99</v>
      </c>
      <c r="S409">
        <f>ROUND(VLOOKUP(B409,'limit ded'!A$1:G$301,7,FALSE)*100,0)</f>
        <v>1</v>
      </c>
      <c r="T409" t="s">
        <v>211</v>
      </c>
    </row>
    <row r="410" spans="1:20" x14ac:dyDescent="0.25">
      <c r="A410">
        <v>2023</v>
      </c>
      <c r="B410" t="str">
        <f t="shared" si="6"/>
        <v>PortugalEarthquakeCommercial</v>
      </c>
      <c r="C410" t="s">
        <v>53</v>
      </c>
      <c r="D410" t="s">
        <v>105</v>
      </c>
      <c r="E410" t="s">
        <v>65</v>
      </c>
      <c r="F410" t="s">
        <v>120</v>
      </c>
      <c r="G410" t="s">
        <v>121</v>
      </c>
      <c r="H410" t="s">
        <v>122</v>
      </c>
      <c r="I410" t="s">
        <v>121</v>
      </c>
      <c r="J410" t="s">
        <v>123</v>
      </c>
      <c r="K410" t="s">
        <v>123</v>
      </c>
      <c r="L410" t="s">
        <v>129</v>
      </c>
      <c r="M410" t="s">
        <v>119</v>
      </c>
      <c r="N410" t="s">
        <v>133</v>
      </c>
      <c r="O410" t="s">
        <v>198</v>
      </c>
      <c r="P410" t="s">
        <v>126</v>
      </c>
      <c r="Q410">
        <f>ROUND(VLOOKUP(B410,'limit ded'!A$1:G$301,5,FALSE)*100,0)</f>
        <v>6</v>
      </c>
      <c r="R410">
        <f>ROUND(VLOOKUP(B410,'limit ded'!A$1:G$301,6,FALSE)*100,0)</f>
        <v>85</v>
      </c>
      <c r="S410">
        <f>ROUND(VLOOKUP(B410,'limit ded'!A$1:G$301,7,FALSE)*100,0)</f>
        <v>9</v>
      </c>
      <c r="T410" t="s">
        <v>306</v>
      </c>
    </row>
    <row r="411" spans="1:20" x14ac:dyDescent="0.25">
      <c r="A411">
        <v>2023</v>
      </c>
      <c r="B411" t="str">
        <f t="shared" si="6"/>
        <v>PortugalEarthquakeResidential</v>
      </c>
      <c r="C411" t="s">
        <v>53</v>
      </c>
      <c r="D411" t="s">
        <v>106</v>
      </c>
      <c r="E411" t="s">
        <v>65</v>
      </c>
      <c r="F411" t="s">
        <v>120</v>
      </c>
      <c r="G411" t="s">
        <v>121</v>
      </c>
      <c r="H411" t="s">
        <v>122</v>
      </c>
      <c r="I411" t="s">
        <v>121</v>
      </c>
      <c r="J411" t="s">
        <v>123</v>
      </c>
      <c r="K411" t="s">
        <v>123</v>
      </c>
      <c r="L411" t="s">
        <v>129</v>
      </c>
      <c r="M411" t="s">
        <v>119</v>
      </c>
      <c r="N411" t="s">
        <v>130</v>
      </c>
      <c r="O411" t="s">
        <v>198</v>
      </c>
      <c r="P411" t="s">
        <v>126</v>
      </c>
      <c r="Q411">
        <f>ROUND(VLOOKUP(B411,'limit ded'!A$1:G$301,5,FALSE)*100,0)</f>
        <v>3</v>
      </c>
      <c r="R411">
        <f>ROUND(VLOOKUP(B411,'limit ded'!A$1:G$301,6,FALSE)*100,0)</f>
        <v>96</v>
      </c>
      <c r="S411">
        <f>ROUND(VLOOKUP(B411,'limit ded'!A$1:G$301,7,FALSE)*100,0)</f>
        <v>1</v>
      </c>
      <c r="T411" t="s">
        <v>144</v>
      </c>
    </row>
    <row r="412" spans="1:20" x14ac:dyDescent="0.25">
      <c r="A412">
        <v>2023</v>
      </c>
      <c r="B412" t="str">
        <f t="shared" si="6"/>
        <v>RomaniaEarthquakeCommercial</v>
      </c>
      <c r="C412" t="s">
        <v>55</v>
      </c>
      <c r="D412" t="s">
        <v>105</v>
      </c>
      <c r="E412" t="s">
        <v>65</v>
      </c>
      <c r="F412" t="s">
        <v>120</v>
      </c>
      <c r="G412" t="s">
        <v>121</v>
      </c>
      <c r="H412" t="s">
        <v>122</v>
      </c>
      <c r="I412" t="s">
        <v>121</v>
      </c>
      <c r="J412" t="s">
        <v>123</v>
      </c>
      <c r="K412" t="s">
        <v>123</v>
      </c>
      <c r="L412" t="s">
        <v>129</v>
      </c>
      <c r="M412" t="s">
        <v>134</v>
      </c>
      <c r="N412" t="s">
        <v>130</v>
      </c>
      <c r="O412" t="s">
        <v>198</v>
      </c>
      <c r="P412" t="s">
        <v>133</v>
      </c>
      <c r="Q412">
        <f>ROUND(VLOOKUP(B412,'limit ded'!A$1:G$301,5,FALSE)*100,0)</f>
        <v>1</v>
      </c>
      <c r="R412">
        <f>ROUND(VLOOKUP(B412,'limit ded'!A$1:G$301,6,FALSE)*100,0)</f>
        <v>79</v>
      </c>
      <c r="S412">
        <f>ROUND(VLOOKUP(B412,'limit ded'!A$1:G$301,7,FALSE)*100,0)</f>
        <v>20</v>
      </c>
      <c r="T412" t="s">
        <v>314</v>
      </c>
    </row>
    <row r="413" spans="1:20" x14ac:dyDescent="0.25">
      <c r="A413">
        <v>2023</v>
      </c>
      <c r="B413" t="str">
        <f t="shared" si="6"/>
        <v>RomaniaEarthquakeResidential</v>
      </c>
      <c r="C413" t="s">
        <v>55</v>
      </c>
      <c r="D413" t="s">
        <v>106</v>
      </c>
      <c r="E413" t="s">
        <v>65</v>
      </c>
      <c r="F413" t="s">
        <v>132</v>
      </c>
      <c r="G413" t="s">
        <v>135</v>
      </c>
      <c r="H413" t="s">
        <v>139</v>
      </c>
      <c r="I413" t="s">
        <v>135</v>
      </c>
      <c r="J413" t="s">
        <v>123</v>
      </c>
      <c r="K413" t="s">
        <v>123</v>
      </c>
      <c r="L413" t="s">
        <v>124</v>
      </c>
      <c r="M413" t="s">
        <v>131</v>
      </c>
      <c r="N413" t="s">
        <v>133</v>
      </c>
      <c r="O413" t="s">
        <v>198</v>
      </c>
      <c r="P413" t="s">
        <v>126</v>
      </c>
      <c r="Q413">
        <f>ROUND(VLOOKUP(B413,'limit ded'!A$1:G$301,5,FALSE)*100,0)</f>
        <v>9</v>
      </c>
      <c r="R413">
        <f>ROUND(VLOOKUP(B413,'limit ded'!A$1:G$301,6,FALSE)*100,0)</f>
        <v>82</v>
      </c>
      <c r="S413">
        <f>ROUND(VLOOKUP(B413,'limit ded'!A$1:G$301,7,FALSE)*100,0)</f>
        <v>9</v>
      </c>
      <c r="T413" t="s">
        <v>314</v>
      </c>
    </row>
    <row r="414" spans="1:20" x14ac:dyDescent="0.25">
      <c r="A414">
        <v>2023</v>
      </c>
      <c r="B414" t="str">
        <f t="shared" si="6"/>
        <v>SlovakiaEarthquakeCommercial</v>
      </c>
      <c r="C414" t="s">
        <v>57</v>
      </c>
      <c r="D414" t="s">
        <v>105</v>
      </c>
      <c r="E414" t="s">
        <v>65</v>
      </c>
      <c r="F414" t="s">
        <v>120</v>
      </c>
      <c r="G414" t="s">
        <v>121</v>
      </c>
      <c r="H414" t="s">
        <v>122</v>
      </c>
      <c r="I414" t="s">
        <v>121</v>
      </c>
      <c r="J414" t="s">
        <v>123</v>
      </c>
      <c r="K414" t="s">
        <v>123</v>
      </c>
      <c r="L414" t="s">
        <v>121</v>
      </c>
      <c r="M414" t="s">
        <v>198</v>
      </c>
      <c r="N414" t="s">
        <v>126</v>
      </c>
      <c r="O414" t="s">
        <v>134</v>
      </c>
      <c r="P414" t="s">
        <v>126</v>
      </c>
      <c r="Q414">
        <f>ROUND(VLOOKUP(B414,'limit ded'!A$1:G$301,5,FALSE)*100,0)</f>
        <v>0</v>
      </c>
      <c r="R414">
        <f>ROUND(VLOOKUP(B414,'limit ded'!A$1:G$301,6,FALSE)*100,0)</f>
        <v>78</v>
      </c>
      <c r="S414">
        <f>ROUND(VLOOKUP(B414,'limit ded'!A$1:G$301,7,FALSE)*100,0)</f>
        <v>21</v>
      </c>
      <c r="T414" t="s">
        <v>302</v>
      </c>
    </row>
    <row r="415" spans="1:20" x14ac:dyDescent="0.25">
      <c r="A415">
        <v>2023</v>
      </c>
      <c r="B415" t="str">
        <f t="shared" si="6"/>
        <v>SlovakiaEarthquakeResidential</v>
      </c>
      <c r="C415" t="s">
        <v>57</v>
      </c>
      <c r="D415" t="s">
        <v>106</v>
      </c>
      <c r="E415" t="s">
        <v>65</v>
      </c>
      <c r="F415" t="s">
        <v>120</v>
      </c>
      <c r="G415" t="s">
        <v>121</v>
      </c>
      <c r="H415" t="s">
        <v>122</v>
      </c>
      <c r="I415" t="s">
        <v>121</v>
      </c>
      <c r="J415" t="s">
        <v>123</v>
      </c>
      <c r="K415" t="s">
        <v>123</v>
      </c>
      <c r="L415" t="s">
        <v>121</v>
      </c>
      <c r="M415" t="s">
        <v>131</v>
      </c>
      <c r="N415" t="s">
        <v>133</v>
      </c>
      <c r="O415" t="s">
        <v>198</v>
      </c>
      <c r="P415" t="s">
        <v>126</v>
      </c>
      <c r="Q415">
        <f>ROUND(VLOOKUP(B415,'limit ded'!A$1:G$301,5,FALSE)*100,0)</f>
        <v>0</v>
      </c>
      <c r="R415">
        <f>ROUND(VLOOKUP(B415,'limit ded'!A$1:G$301,6,FALSE)*100,0)</f>
        <v>89</v>
      </c>
      <c r="S415">
        <f>ROUND(VLOOKUP(B415,'limit ded'!A$1:G$301,7,FALSE)*100,0)</f>
        <v>11</v>
      </c>
      <c r="T415" t="s">
        <v>302</v>
      </c>
    </row>
    <row r="416" spans="1:20" x14ac:dyDescent="0.25">
      <c r="A416">
        <v>2023</v>
      </c>
      <c r="B416" t="str">
        <f t="shared" si="6"/>
        <v>SloveniaEarthquakeCommercial</v>
      </c>
      <c r="C416" t="s">
        <v>59</v>
      </c>
      <c r="D416" t="s">
        <v>105</v>
      </c>
      <c r="E416" t="s">
        <v>65</v>
      </c>
      <c r="F416" t="s">
        <v>120</v>
      </c>
      <c r="G416" t="s">
        <v>121</v>
      </c>
      <c r="H416" t="s">
        <v>121</v>
      </c>
      <c r="I416" t="s">
        <v>121</v>
      </c>
      <c r="J416" t="s">
        <v>123</v>
      </c>
      <c r="K416" t="s">
        <v>123</v>
      </c>
      <c r="L416" t="s">
        <v>129</v>
      </c>
      <c r="M416" t="s">
        <v>131</v>
      </c>
      <c r="N416" t="s">
        <v>133</v>
      </c>
      <c r="O416" t="s">
        <v>198</v>
      </c>
      <c r="P416" t="s">
        <v>126</v>
      </c>
      <c r="Q416">
        <f>ROUND(VLOOKUP(B416,'limit ded'!A$1:G$301,5,FALSE)*100,0)</f>
        <v>1</v>
      </c>
      <c r="R416">
        <f>ROUND(VLOOKUP(B416,'limit ded'!A$1:G$301,6,FALSE)*100,0)</f>
        <v>91</v>
      </c>
      <c r="S416">
        <f>ROUND(VLOOKUP(B416,'limit ded'!A$1:G$301,7,FALSE)*100,0)</f>
        <v>8</v>
      </c>
      <c r="T416" t="s">
        <v>191</v>
      </c>
    </row>
    <row r="417" spans="1:20" x14ac:dyDescent="0.25">
      <c r="A417">
        <v>2023</v>
      </c>
      <c r="B417" t="str">
        <f t="shared" si="6"/>
        <v>SloveniaEarthquakeResidential</v>
      </c>
      <c r="C417" t="s">
        <v>59</v>
      </c>
      <c r="D417" t="s">
        <v>106</v>
      </c>
      <c r="E417" t="s">
        <v>65</v>
      </c>
      <c r="F417" t="s">
        <v>120</v>
      </c>
      <c r="G417" t="s">
        <v>121</v>
      </c>
      <c r="H417" t="s">
        <v>121</v>
      </c>
      <c r="I417" t="s">
        <v>121</v>
      </c>
      <c r="J417" t="s">
        <v>123</v>
      </c>
      <c r="K417" t="s">
        <v>123</v>
      </c>
      <c r="L417" t="s">
        <v>129</v>
      </c>
      <c r="M417" t="s">
        <v>134</v>
      </c>
      <c r="N417" t="s">
        <v>130</v>
      </c>
      <c r="O417" t="s">
        <v>198</v>
      </c>
      <c r="P417" t="s">
        <v>126</v>
      </c>
      <c r="Q417">
        <f>ROUND(VLOOKUP(B417,'limit ded'!A$1:G$301,5,FALSE)*100,0)</f>
        <v>1</v>
      </c>
      <c r="R417">
        <f>ROUND(VLOOKUP(B417,'limit ded'!A$1:G$301,6,FALSE)*100,0)</f>
        <v>98</v>
      </c>
      <c r="S417">
        <f>ROUND(VLOOKUP(B417,'limit ded'!A$1:G$301,7,FALSE)*100,0)</f>
        <v>0</v>
      </c>
      <c r="T417" t="s">
        <v>191</v>
      </c>
    </row>
    <row r="418" spans="1:20" x14ac:dyDescent="0.25">
      <c r="A418">
        <v>2023</v>
      </c>
      <c r="B418" t="str">
        <f t="shared" si="6"/>
        <v>SpainEarthquakeCommercial</v>
      </c>
      <c r="C418" t="s">
        <v>61</v>
      </c>
      <c r="D418" t="s">
        <v>105</v>
      </c>
      <c r="E418" t="s">
        <v>65</v>
      </c>
      <c r="F418" t="s">
        <v>132</v>
      </c>
      <c r="G418" t="s">
        <v>135</v>
      </c>
      <c r="H418" t="s">
        <v>122</v>
      </c>
      <c r="I418" t="s">
        <v>121</v>
      </c>
      <c r="J418" t="s">
        <v>136</v>
      </c>
      <c r="K418" t="s">
        <v>123</v>
      </c>
      <c r="L418" t="s">
        <v>129</v>
      </c>
      <c r="M418" t="s">
        <v>125</v>
      </c>
      <c r="N418" t="s">
        <v>126</v>
      </c>
      <c r="O418" t="s">
        <v>134</v>
      </c>
      <c r="P418" t="s">
        <v>126</v>
      </c>
      <c r="Q418">
        <f>ROUND(VLOOKUP(B418,'limit ded'!A$1:G$301,5,FALSE)*100,0)</f>
        <v>7</v>
      </c>
      <c r="R418">
        <f>ROUND(VLOOKUP(B418,'limit ded'!A$1:G$301,6,FALSE)*100,0)</f>
        <v>81</v>
      </c>
      <c r="S418">
        <f>ROUND(VLOOKUP(B418,'limit ded'!A$1:G$301,7,FALSE)*100,0)</f>
        <v>12</v>
      </c>
      <c r="T418" t="s">
        <v>216</v>
      </c>
    </row>
    <row r="419" spans="1:20" x14ac:dyDescent="0.25">
      <c r="A419">
        <v>2023</v>
      </c>
      <c r="B419" t="str">
        <f t="shared" si="6"/>
        <v>SpainEarthquakeResidential</v>
      </c>
      <c r="C419" t="s">
        <v>61</v>
      </c>
      <c r="D419" t="s">
        <v>106</v>
      </c>
      <c r="E419" t="s">
        <v>65</v>
      </c>
      <c r="F419" t="s">
        <v>132</v>
      </c>
      <c r="G419" t="s">
        <v>135</v>
      </c>
      <c r="H419" t="s">
        <v>122</v>
      </c>
      <c r="I419" t="s">
        <v>121</v>
      </c>
      <c r="J419" t="s">
        <v>136</v>
      </c>
      <c r="K419" t="s">
        <v>123</v>
      </c>
      <c r="L419" t="s">
        <v>129</v>
      </c>
      <c r="M419" t="s">
        <v>125</v>
      </c>
      <c r="N419" t="s">
        <v>126</v>
      </c>
      <c r="O419" t="s">
        <v>134</v>
      </c>
      <c r="P419" t="s">
        <v>126</v>
      </c>
      <c r="Q419">
        <f>ROUND(VLOOKUP(B419,'limit ded'!A$1:G$301,5,FALSE)*100,0)</f>
        <v>0</v>
      </c>
      <c r="R419">
        <f>ROUND(VLOOKUP(B419,'limit ded'!A$1:G$301,6,FALSE)*100,0)</f>
        <v>100</v>
      </c>
      <c r="S419">
        <f>ROUND(VLOOKUP(B419,'limit ded'!A$1:G$301,7,FALSE)*100,0)</f>
        <v>0</v>
      </c>
      <c r="T419" t="s">
        <v>216</v>
      </c>
    </row>
    <row r="420" spans="1:20" x14ac:dyDescent="0.25">
      <c r="A420">
        <v>2023</v>
      </c>
      <c r="B420" t="str">
        <f t="shared" si="6"/>
        <v>SwedenEarthquakeCommercial</v>
      </c>
      <c r="C420" t="s">
        <v>63</v>
      </c>
      <c r="D420" t="s">
        <v>105</v>
      </c>
      <c r="E420" t="s">
        <v>65</v>
      </c>
      <c r="F420" t="s">
        <v>120</v>
      </c>
      <c r="G420" t="s">
        <v>121</v>
      </c>
      <c r="H420" t="s">
        <v>122</v>
      </c>
      <c r="I420" t="s">
        <v>121</v>
      </c>
      <c r="J420" t="s">
        <v>123</v>
      </c>
      <c r="K420" t="s">
        <v>123</v>
      </c>
      <c r="L420" t="s">
        <v>121</v>
      </c>
      <c r="M420" t="s">
        <v>125</v>
      </c>
      <c r="N420" t="s">
        <v>126</v>
      </c>
      <c r="O420" t="s">
        <v>134</v>
      </c>
      <c r="P420" t="s">
        <v>126</v>
      </c>
      <c r="Q420">
        <f>ROUND(VLOOKUP(B420,'limit ded'!A$1:G$301,5,FALSE)*100,0)</f>
        <v>6</v>
      </c>
      <c r="R420">
        <f>ROUND(VLOOKUP(B420,'limit ded'!A$1:G$301,6,FALSE)*100,0)</f>
        <v>56</v>
      </c>
      <c r="S420">
        <f>ROUND(VLOOKUP(B420,'limit ded'!A$1:G$301,7,FALSE)*100,0)</f>
        <v>38</v>
      </c>
      <c r="T420" t="s">
        <v>138</v>
      </c>
    </row>
    <row r="421" spans="1:20" x14ac:dyDescent="0.25">
      <c r="A421">
        <v>2023</v>
      </c>
      <c r="B421" t="str">
        <f t="shared" si="6"/>
        <v>SwedenEarthquakeResidential</v>
      </c>
      <c r="C421" t="s">
        <v>63</v>
      </c>
      <c r="D421" t="s">
        <v>106</v>
      </c>
      <c r="E421" t="s">
        <v>65</v>
      </c>
      <c r="F421" t="s">
        <v>120</v>
      </c>
      <c r="G421" t="s">
        <v>121</v>
      </c>
      <c r="H421" t="s">
        <v>122</v>
      </c>
      <c r="I421" t="s">
        <v>121</v>
      </c>
      <c r="J421" t="s">
        <v>123</v>
      </c>
      <c r="K421" t="s">
        <v>123</v>
      </c>
      <c r="L421" t="s">
        <v>121</v>
      </c>
      <c r="M421" t="s">
        <v>125</v>
      </c>
      <c r="N421" t="s">
        <v>126</v>
      </c>
      <c r="O421" t="s">
        <v>134</v>
      </c>
      <c r="P421" t="s">
        <v>126</v>
      </c>
      <c r="Q421">
        <f>ROUND(VLOOKUP(B421,'limit ded'!A$1:G$301,5,FALSE)*100,0)</f>
        <v>0</v>
      </c>
      <c r="R421">
        <f>ROUND(VLOOKUP(B421,'limit ded'!A$1:G$301,6,FALSE)*100,0)</f>
        <v>100</v>
      </c>
      <c r="S421">
        <f>ROUND(VLOOKUP(B421,'limit ded'!A$1:G$301,7,FALSE)*100,0)</f>
        <v>0</v>
      </c>
      <c r="T421" t="s">
        <v>138</v>
      </c>
    </row>
    <row r="422" spans="1:20" x14ac:dyDescent="0.25">
      <c r="A422">
        <v>2023</v>
      </c>
      <c r="B422" t="str">
        <f t="shared" si="6"/>
        <v>AustriaFlood*Commercial</v>
      </c>
      <c r="C422" t="s">
        <v>4</v>
      </c>
      <c r="D422" t="s">
        <v>105</v>
      </c>
      <c r="E422" t="s">
        <v>176</v>
      </c>
      <c r="F422" t="s">
        <v>120</v>
      </c>
      <c r="G422" t="s">
        <v>121</v>
      </c>
      <c r="H422" t="s">
        <v>121</v>
      </c>
      <c r="I422" t="s">
        <v>121</v>
      </c>
      <c r="J422" t="s">
        <v>123</v>
      </c>
      <c r="K422" t="s">
        <v>123</v>
      </c>
      <c r="L422" t="s">
        <v>124</v>
      </c>
      <c r="M422" t="s">
        <v>119</v>
      </c>
      <c r="N422" t="s">
        <v>119</v>
      </c>
      <c r="O422" t="s">
        <v>134</v>
      </c>
      <c r="P422" t="s">
        <v>119</v>
      </c>
      <c r="Q422">
        <f>ROUND(VLOOKUP(B422,'limit ded'!A$1:G$301,5,FALSE)*100,0)</f>
        <v>0</v>
      </c>
      <c r="R422">
        <f>ROUND(VLOOKUP(B422,'limit ded'!A$1:G$301,6,FALSE)*100,0)</f>
        <v>13</v>
      </c>
      <c r="S422">
        <f>ROUND(VLOOKUP(B422,'limit ded'!A$1:G$301,7,FALSE)*100,0)</f>
        <v>87</v>
      </c>
      <c r="T422" t="s">
        <v>283</v>
      </c>
    </row>
    <row r="423" spans="1:20" x14ac:dyDescent="0.25">
      <c r="A423">
        <v>2023</v>
      </c>
      <c r="B423" t="str">
        <f t="shared" si="6"/>
        <v>AustriaFlood*Residential</v>
      </c>
      <c r="C423" t="s">
        <v>4</v>
      </c>
      <c r="D423" t="s">
        <v>106</v>
      </c>
      <c r="E423" t="s">
        <v>176</v>
      </c>
      <c r="F423" t="s">
        <v>120</v>
      </c>
      <c r="G423" t="s">
        <v>121</v>
      </c>
      <c r="H423" t="s">
        <v>121</v>
      </c>
      <c r="I423" t="s">
        <v>121</v>
      </c>
      <c r="J423" t="s">
        <v>123</v>
      </c>
      <c r="K423" t="s">
        <v>123</v>
      </c>
      <c r="L423" t="s">
        <v>124</v>
      </c>
      <c r="M423" t="s">
        <v>119</v>
      </c>
      <c r="N423" t="s">
        <v>119</v>
      </c>
      <c r="O423" t="s">
        <v>134</v>
      </c>
      <c r="P423" t="s">
        <v>119</v>
      </c>
      <c r="Q423">
        <f>ROUND(VLOOKUP(B423,'limit ded'!A$1:G$301,5,FALSE)*100,0)</f>
        <v>0</v>
      </c>
      <c r="R423">
        <f>ROUND(VLOOKUP(B423,'limit ded'!A$1:G$301,6,FALSE)*100,0)</f>
        <v>3</v>
      </c>
      <c r="S423">
        <f>ROUND(VLOOKUP(B423,'limit ded'!A$1:G$301,7,FALSE)*100,0)</f>
        <v>97</v>
      </c>
      <c r="T423" s="50" t="s">
        <v>284</v>
      </c>
    </row>
    <row r="424" spans="1:20" x14ac:dyDescent="0.25">
      <c r="A424">
        <v>2023</v>
      </c>
      <c r="B424" t="str">
        <f t="shared" si="6"/>
        <v>BelgiumFlood*Commercial</v>
      </c>
      <c r="C424" t="s">
        <v>7</v>
      </c>
      <c r="D424" t="s">
        <v>105</v>
      </c>
      <c r="E424" t="s">
        <v>176</v>
      </c>
      <c r="F424" t="s">
        <v>120</v>
      </c>
      <c r="G424" t="s">
        <v>121</v>
      </c>
      <c r="H424" t="s">
        <v>122</v>
      </c>
      <c r="I424" t="s">
        <v>121</v>
      </c>
      <c r="J424" t="s">
        <v>123</v>
      </c>
      <c r="K424" t="s">
        <v>123</v>
      </c>
      <c r="L424" t="s">
        <v>124</v>
      </c>
      <c r="M424" t="s">
        <v>125</v>
      </c>
      <c r="N424" t="s">
        <v>126</v>
      </c>
      <c r="O424" t="s">
        <v>127</v>
      </c>
      <c r="P424" t="s">
        <v>126</v>
      </c>
      <c r="Q424">
        <f>ROUND(VLOOKUP(B424,'limit ded'!A$1:G$301,5,FALSE)*100,0)</f>
        <v>2</v>
      </c>
      <c r="R424">
        <f>ROUND(VLOOKUP(B424,'limit ded'!A$1:G$301,6,FALSE)*100,0)</f>
        <v>98</v>
      </c>
      <c r="S424">
        <f>ROUND(VLOOKUP(B424,'limit ded'!A$1:G$301,7,FALSE)*100,0)</f>
        <v>0</v>
      </c>
      <c r="T424" t="s">
        <v>228</v>
      </c>
    </row>
    <row r="425" spans="1:20" x14ac:dyDescent="0.25">
      <c r="A425">
        <v>2023</v>
      </c>
      <c r="B425" t="str">
        <f t="shared" si="6"/>
        <v>BelgiumFlood*Residential</v>
      </c>
      <c r="C425" t="s">
        <v>7</v>
      </c>
      <c r="D425" t="s">
        <v>106</v>
      </c>
      <c r="E425" t="s">
        <v>176</v>
      </c>
      <c r="F425" t="s">
        <v>120</v>
      </c>
      <c r="G425" t="s">
        <v>121</v>
      </c>
      <c r="H425" t="s">
        <v>122</v>
      </c>
      <c r="I425" t="s">
        <v>121</v>
      </c>
      <c r="J425" t="s">
        <v>128</v>
      </c>
      <c r="K425" t="s">
        <v>128</v>
      </c>
      <c r="L425" t="s">
        <v>124</v>
      </c>
      <c r="M425" t="s">
        <v>125</v>
      </c>
      <c r="N425" t="s">
        <v>126</v>
      </c>
      <c r="O425" t="s">
        <v>127</v>
      </c>
      <c r="P425" t="s">
        <v>126</v>
      </c>
      <c r="Q425">
        <f>ROUND(VLOOKUP(B425,'limit ded'!A$1:G$301,5,FALSE)*100,0)</f>
        <v>0</v>
      </c>
      <c r="R425">
        <f>ROUND(VLOOKUP(B425,'limit ded'!A$1:G$301,6,FALSE)*100,0)</f>
        <v>100</v>
      </c>
      <c r="S425">
        <f>ROUND(VLOOKUP(B425,'limit ded'!A$1:G$301,7,FALSE)*100,0)</f>
        <v>0</v>
      </c>
      <c r="T425" t="s">
        <v>228</v>
      </c>
    </row>
    <row r="426" spans="1:20" x14ac:dyDescent="0.25">
      <c r="A426">
        <v>2023</v>
      </c>
      <c r="B426" t="str">
        <f t="shared" si="6"/>
        <v>BulgariaFlood*Residential</v>
      </c>
      <c r="C426" t="s">
        <v>9</v>
      </c>
      <c r="D426" t="s">
        <v>106</v>
      </c>
      <c r="E426" t="s">
        <v>176</v>
      </c>
      <c r="F426" t="s">
        <v>119</v>
      </c>
      <c r="G426" t="s">
        <v>119</v>
      </c>
      <c r="H426" t="s">
        <v>119</v>
      </c>
      <c r="I426" t="s">
        <v>121</v>
      </c>
      <c r="J426" t="s">
        <v>123</v>
      </c>
      <c r="K426" t="s">
        <v>123</v>
      </c>
      <c r="L426" t="s">
        <v>124</v>
      </c>
      <c r="M426" t="s">
        <v>119</v>
      </c>
      <c r="N426" t="s">
        <v>119</v>
      </c>
      <c r="O426" t="s">
        <v>131</v>
      </c>
      <c r="P426" t="s">
        <v>119</v>
      </c>
      <c r="Q426">
        <f>ROUND(VLOOKUP(B426,'limit ded'!A$1:G$301,5,FALSE)*100,0)</f>
        <v>1</v>
      </c>
      <c r="R426">
        <f>ROUND(VLOOKUP(B426,'limit ded'!A$1:G$301,6,FALSE)*100,0)</f>
        <v>91</v>
      </c>
      <c r="S426">
        <f>ROUND(VLOOKUP(B426,'limit ded'!A$1:G$301,7,FALSE)*100,0)</f>
        <v>8</v>
      </c>
      <c r="T426" t="s">
        <v>285</v>
      </c>
    </row>
    <row r="427" spans="1:20" x14ac:dyDescent="0.25">
      <c r="A427">
        <v>2023</v>
      </c>
      <c r="B427" t="str">
        <f t="shared" si="6"/>
        <v>BulgariaFlood*Commercial</v>
      </c>
      <c r="C427" t="s">
        <v>9</v>
      </c>
      <c r="D427" t="s">
        <v>105</v>
      </c>
      <c r="E427" t="s">
        <v>176</v>
      </c>
      <c r="F427" t="s">
        <v>119</v>
      </c>
      <c r="G427" t="s">
        <v>119</v>
      </c>
      <c r="H427" t="s">
        <v>119</v>
      </c>
      <c r="I427" t="s">
        <v>121</v>
      </c>
      <c r="J427" t="s">
        <v>123</v>
      </c>
      <c r="K427" t="s">
        <v>123</v>
      </c>
      <c r="L427" t="s">
        <v>124</v>
      </c>
      <c r="M427" t="s">
        <v>119</v>
      </c>
      <c r="N427" t="s">
        <v>119</v>
      </c>
      <c r="O427" t="s">
        <v>131</v>
      </c>
      <c r="P427" t="s">
        <v>119</v>
      </c>
      <c r="Q427">
        <f>ROUND(VLOOKUP(B427,'limit ded'!A$1:G$301,5,FALSE)*100,0)</f>
        <v>1</v>
      </c>
      <c r="R427">
        <f>ROUND(VLOOKUP(B427,'limit ded'!A$1:G$301,6,FALSE)*100,0)</f>
        <v>94</v>
      </c>
      <c r="S427">
        <f>ROUND(VLOOKUP(B427,'limit ded'!A$1:G$301,7,FALSE)*100,0)</f>
        <v>5</v>
      </c>
      <c r="T427" t="s">
        <v>285</v>
      </c>
    </row>
    <row r="428" spans="1:20" x14ac:dyDescent="0.25">
      <c r="A428">
        <v>2023</v>
      </c>
      <c r="B428" t="str">
        <f t="shared" si="6"/>
        <v>CroatiaFlood*Commercial</v>
      </c>
      <c r="C428" t="s">
        <v>11</v>
      </c>
      <c r="D428" t="s">
        <v>105</v>
      </c>
      <c r="E428" t="s">
        <v>176</v>
      </c>
      <c r="F428" t="s">
        <v>120</v>
      </c>
      <c r="G428" t="s">
        <v>121</v>
      </c>
      <c r="H428" t="s">
        <v>119</v>
      </c>
      <c r="I428" t="s">
        <v>121</v>
      </c>
      <c r="J428" t="s">
        <v>123</v>
      </c>
      <c r="K428" t="s">
        <v>123</v>
      </c>
      <c r="L428" t="s">
        <v>129</v>
      </c>
      <c r="M428" t="s">
        <v>125</v>
      </c>
      <c r="N428" t="s">
        <v>130</v>
      </c>
      <c r="O428" t="s">
        <v>198</v>
      </c>
      <c r="P428" t="s">
        <v>126</v>
      </c>
      <c r="Q428">
        <f>ROUND(VLOOKUP(B428,'limit ded'!A$1:G$301,5,FALSE)*100,0)</f>
        <v>2</v>
      </c>
      <c r="R428">
        <f>ROUND(VLOOKUP(B428,'limit ded'!A$1:G$301,6,FALSE)*100,0)</f>
        <v>82</v>
      </c>
      <c r="S428">
        <f>ROUND(VLOOKUP(B428,'limit ded'!A$1:G$301,7,FALSE)*100,0)</f>
        <v>16</v>
      </c>
      <c r="T428" t="s">
        <v>286</v>
      </c>
    </row>
    <row r="429" spans="1:20" x14ac:dyDescent="0.25">
      <c r="A429">
        <v>2023</v>
      </c>
      <c r="B429" t="str">
        <f t="shared" si="6"/>
        <v>CroatiaFlood*Residential</v>
      </c>
      <c r="C429" t="s">
        <v>11</v>
      </c>
      <c r="D429" t="s">
        <v>106</v>
      </c>
      <c r="E429" t="s">
        <v>176</v>
      </c>
      <c r="F429" t="s">
        <v>120</v>
      </c>
      <c r="G429" t="s">
        <v>121</v>
      </c>
      <c r="H429" t="s">
        <v>119</v>
      </c>
      <c r="I429" t="s">
        <v>121</v>
      </c>
      <c r="J429" t="s">
        <v>123</v>
      </c>
      <c r="K429" t="s">
        <v>123</v>
      </c>
      <c r="L429" t="s">
        <v>129</v>
      </c>
      <c r="M429" t="s">
        <v>125</v>
      </c>
      <c r="N429" t="s">
        <v>130</v>
      </c>
      <c r="O429" t="s">
        <v>198</v>
      </c>
      <c r="P429" t="s">
        <v>126</v>
      </c>
      <c r="Q429">
        <f>ROUND(VLOOKUP(B429,'limit ded'!A$1:G$301,5,FALSE)*100,0)</f>
        <v>0</v>
      </c>
      <c r="R429">
        <f>ROUND(VLOOKUP(B429,'limit ded'!A$1:G$301,6,FALSE)*100,0)</f>
        <v>29</v>
      </c>
      <c r="S429">
        <f>ROUND(VLOOKUP(B429,'limit ded'!A$1:G$301,7,FALSE)*100,0)</f>
        <v>71</v>
      </c>
      <c r="T429" t="s">
        <v>286</v>
      </c>
    </row>
    <row r="430" spans="1:20" x14ac:dyDescent="0.25">
      <c r="A430">
        <v>2023</v>
      </c>
      <c r="B430" t="str">
        <f t="shared" si="6"/>
        <v>CyprusFlood*Commercial</v>
      </c>
      <c r="C430" t="s">
        <v>13</v>
      </c>
      <c r="D430" t="s">
        <v>105</v>
      </c>
      <c r="E430" t="s">
        <v>176</v>
      </c>
      <c r="F430" t="s">
        <v>132</v>
      </c>
      <c r="G430" t="s">
        <v>121</v>
      </c>
      <c r="H430" t="s">
        <v>122</v>
      </c>
      <c r="I430" t="s">
        <v>121</v>
      </c>
      <c r="J430" t="s">
        <v>119</v>
      </c>
      <c r="K430" t="s">
        <v>119</v>
      </c>
      <c r="L430" t="s">
        <v>129</v>
      </c>
      <c r="M430" t="s">
        <v>119</v>
      </c>
      <c r="N430" t="s">
        <v>133</v>
      </c>
      <c r="O430" t="s">
        <v>131</v>
      </c>
      <c r="P430" t="s">
        <v>126</v>
      </c>
      <c r="Q430">
        <f>ROUND(VLOOKUP(B430,'limit ded'!A$1:G$301,5,FALSE)*100,0)</f>
        <v>3</v>
      </c>
      <c r="R430">
        <f>ROUND(VLOOKUP(B430,'limit ded'!A$1:G$301,6,FALSE)*100,0)</f>
        <v>94</v>
      </c>
      <c r="S430">
        <f>ROUND(VLOOKUP(B430,'limit ded'!A$1:G$301,7,FALSE)*100,0)</f>
        <v>3</v>
      </c>
      <c r="T430" t="s">
        <v>287</v>
      </c>
    </row>
    <row r="431" spans="1:20" x14ac:dyDescent="0.25">
      <c r="A431">
        <v>2023</v>
      </c>
      <c r="B431" t="str">
        <f t="shared" ref="B431:B494" si="7">CONCATENATE(C431,E431,D431)</f>
        <v>CyprusFlood*Residential</v>
      </c>
      <c r="C431" t="s">
        <v>13</v>
      </c>
      <c r="D431" t="s">
        <v>106</v>
      </c>
      <c r="E431" t="s">
        <v>176</v>
      </c>
      <c r="F431" t="s">
        <v>132</v>
      </c>
      <c r="G431" t="s">
        <v>121</v>
      </c>
      <c r="H431" t="s">
        <v>122</v>
      </c>
      <c r="I431" t="s">
        <v>121</v>
      </c>
      <c r="J431" t="s">
        <v>119</v>
      </c>
      <c r="K431" t="s">
        <v>119</v>
      </c>
      <c r="L431" t="s">
        <v>129</v>
      </c>
      <c r="M431" t="s">
        <v>119</v>
      </c>
      <c r="N431" t="s">
        <v>133</v>
      </c>
      <c r="O431" t="s">
        <v>131</v>
      </c>
      <c r="P431" t="s">
        <v>126</v>
      </c>
      <c r="Q431">
        <f>ROUND(VLOOKUP(B431,'limit ded'!A$1:G$301,5,FALSE)*100,0)</f>
        <v>3</v>
      </c>
      <c r="R431">
        <f>ROUND(VLOOKUP(B431,'limit ded'!A$1:G$301,6,FALSE)*100,0)</f>
        <v>97</v>
      </c>
      <c r="S431">
        <f>ROUND(VLOOKUP(B431,'limit ded'!A$1:G$301,7,FALSE)*100,0)</f>
        <v>0</v>
      </c>
      <c r="T431" t="s">
        <v>287</v>
      </c>
    </row>
    <row r="432" spans="1:20" x14ac:dyDescent="0.25">
      <c r="A432">
        <v>2023</v>
      </c>
      <c r="B432" t="str">
        <f t="shared" si="7"/>
        <v>Czech RepublicFlood*Commercial</v>
      </c>
      <c r="C432" t="s">
        <v>15</v>
      </c>
      <c r="D432" t="s">
        <v>105</v>
      </c>
      <c r="E432" t="s">
        <v>176</v>
      </c>
      <c r="F432" t="s">
        <v>120</v>
      </c>
      <c r="G432" t="s">
        <v>121</v>
      </c>
      <c r="H432" t="s">
        <v>122</v>
      </c>
      <c r="I432" t="s">
        <v>121</v>
      </c>
      <c r="J432" t="s">
        <v>123</v>
      </c>
      <c r="K432" t="s">
        <v>123</v>
      </c>
      <c r="L432" t="s">
        <v>129</v>
      </c>
      <c r="M432" t="s">
        <v>119</v>
      </c>
      <c r="N432" t="s">
        <v>119</v>
      </c>
      <c r="O432" t="s">
        <v>127</v>
      </c>
      <c r="P432" t="s">
        <v>133</v>
      </c>
      <c r="Q432">
        <f>ROUND(VLOOKUP(B432,'limit ded'!A$1:G$301,5,FALSE)*100,0)</f>
        <v>0</v>
      </c>
      <c r="R432">
        <f>ROUND(VLOOKUP(B432,'limit ded'!A$1:G$301,6,FALSE)*100,0)</f>
        <v>12</v>
      </c>
      <c r="S432">
        <f>ROUND(VLOOKUP(B432,'limit ded'!A$1:G$301,7,FALSE)*100,0)</f>
        <v>87</v>
      </c>
      <c r="T432" t="s">
        <v>305</v>
      </c>
    </row>
    <row r="433" spans="1:20" x14ac:dyDescent="0.25">
      <c r="A433">
        <v>2023</v>
      </c>
      <c r="B433" t="str">
        <f t="shared" si="7"/>
        <v>Czech RepublicFlood*Residential</v>
      </c>
      <c r="C433" t="s">
        <v>15</v>
      </c>
      <c r="D433" t="s">
        <v>106</v>
      </c>
      <c r="E433" t="s">
        <v>176</v>
      </c>
      <c r="F433" t="s">
        <v>120</v>
      </c>
      <c r="G433" t="s">
        <v>121</v>
      </c>
      <c r="H433" t="s">
        <v>122</v>
      </c>
      <c r="I433" t="s">
        <v>121</v>
      </c>
      <c r="J433" t="s">
        <v>123</v>
      </c>
      <c r="K433" t="s">
        <v>123</v>
      </c>
      <c r="L433" t="s">
        <v>129</v>
      </c>
      <c r="M433" t="s">
        <v>119</v>
      </c>
      <c r="N433" t="s">
        <v>119</v>
      </c>
      <c r="O433" t="s">
        <v>127</v>
      </c>
      <c r="P433" t="s">
        <v>133</v>
      </c>
      <c r="Q433">
        <f>ROUND(VLOOKUP(B433,'limit ded'!A$1:G$301,5,FALSE)*100,0)</f>
        <v>0</v>
      </c>
      <c r="R433">
        <f>ROUND(VLOOKUP(B433,'limit ded'!A$1:G$301,6,FALSE)*100,0)</f>
        <v>93</v>
      </c>
      <c r="S433">
        <f>ROUND(VLOOKUP(B433,'limit ded'!A$1:G$301,7,FALSE)*100,0)</f>
        <v>7</v>
      </c>
      <c r="T433" t="s">
        <v>144</v>
      </c>
    </row>
    <row r="434" spans="1:20" x14ac:dyDescent="0.25">
      <c r="A434">
        <v>2023</v>
      </c>
      <c r="B434" t="str">
        <f t="shared" si="7"/>
        <v>DenmarkFlood*Commercial</v>
      </c>
      <c r="C434" t="s">
        <v>17</v>
      </c>
      <c r="D434" t="s">
        <v>105</v>
      </c>
      <c r="E434" t="s">
        <v>176</v>
      </c>
      <c r="F434" t="s">
        <v>120</v>
      </c>
      <c r="G434" t="s">
        <v>121</v>
      </c>
      <c r="H434" t="s">
        <v>122</v>
      </c>
      <c r="I434" t="s">
        <v>121</v>
      </c>
      <c r="J434" t="s">
        <v>128</v>
      </c>
      <c r="K434" t="s">
        <v>123</v>
      </c>
      <c r="L434" t="s">
        <v>129</v>
      </c>
      <c r="M434" t="s">
        <v>125</v>
      </c>
      <c r="N434" t="s">
        <v>119</v>
      </c>
      <c r="O434" t="s">
        <v>127</v>
      </c>
      <c r="P434" t="s">
        <v>126</v>
      </c>
      <c r="Q434">
        <f>ROUND(VLOOKUP(B434,'limit ded'!A$1:G$301,5,FALSE)*100,0)</f>
        <v>1</v>
      </c>
      <c r="R434">
        <f>ROUND(VLOOKUP(B434,'limit ded'!A$1:G$301,6,FALSE)*100,0)</f>
        <v>99</v>
      </c>
      <c r="S434">
        <f>ROUND(VLOOKUP(B434,'limit ded'!A$1:G$301,7,FALSE)*100,0)</f>
        <v>0</v>
      </c>
      <c r="T434" t="s">
        <v>225</v>
      </c>
    </row>
    <row r="435" spans="1:20" x14ac:dyDescent="0.25">
      <c r="A435">
        <v>2023</v>
      </c>
      <c r="B435" t="str">
        <f t="shared" si="7"/>
        <v>DenmarkFlood*Residential</v>
      </c>
      <c r="C435" t="s">
        <v>17</v>
      </c>
      <c r="D435" t="s">
        <v>106</v>
      </c>
      <c r="E435" t="s">
        <v>176</v>
      </c>
      <c r="F435" t="s">
        <v>120</v>
      </c>
      <c r="G435" t="s">
        <v>121</v>
      </c>
      <c r="H435" t="s">
        <v>122</v>
      </c>
      <c r="I435" t="s">
        <v>121</v>
      </c>
      <c r="J435" t="s">
        <v>128</v>
      </c>
      <c r="K435" t="s">
        <v>123</v>
      </c>
      <c r="L435" t="s">
        <v>129</v>
      </c>
      <c r="M435" t="s">
        <v>125</v>
      </c>
      <c r="N435" t="s">
        <v>119</v>
      </c>
      <c r="O435" t="s">
        <v>127</v>
      </c>
      <c r="P435" t="s">
        <v>126</v>
      </c>
      <c r="Q435">
        <f>ROUND(VLOOKUP(B435,'limit ded'!A$1:G$301,5,FALSE)*100,0)</f>
        <v>0</v>
      </c>
      <c r="R435">
        <f>ROUND(VLOOKUP(B435,'limit ded'!A$1:G$301,6,FALSE)*100,0)</f>
        <v>100</v>
      </c>
      <c r="S435">
        <f>ROUND(VLOOKUP(B435,'limit ded'!A$1:G$301,7,FALSE)*100,0)</f>
        <v>0</v>
      </c>
      <c r="T435" t="s">
        <v>225</v>
      </c>
    </row>
    <row r="436" spans="1:20" x14ac:dyDescent="0.25">
      <c r="A436">
        <v>2023</v>
      </c>
      <c r="B436" t="str">
        <f t="shared" si="7"/>
        <v>EstoniaFlood*Commercial</v>
      </c>
      <c r="C436" t="s">
        <v>19</v>
      </c>
      <c r="D436" t="s">
        <v>105</v>
      </c>
      <c r="E436" t="s">
        <v>176</v>
      </c>
      <c r="F436" t="s">
        <v>120</v>
      </c>
      <c r="G436" t="s">
        <v>121</v>
      </c>
      <c r="H436" t="s">
        <v>122</v>
      </c>
      <c r="I436" t="s">
        <v>121</v>
      </c>
      <c r="J436" t="s">
        <v>123</v>
      </c>
      <c r="K436" t="s">
        <v>123</v>
      </c>
      <c r="L436" t="s">
        <v>121</v>
      </c>
      <c r="M436" t="s">
        <v>198</v>
      </c>
      <c r="N436" t="s">
        <v>130</v>
      </c>
      <c r="O436" t="s">
        <v>131</v>
      </c>
      <c r="P436" t="s">
        <v>130</v>
      </c>
      <c r="Q436">
        <f>ROUND(VLOOKUP(B436,'limit ded'!A$1:G$301,5,FALSE)*100,0)</f>
        <v>1</v>
      </c>
      <c r="R436">
        <f>ROUND(VLOOKUP(B436,'limit ded'!A$1:G$301,6,FALSE)*100,0)</f>
        <v>99</v>
      </c>
      <c r="S436">
        <f>ROUND(VLOOKUP(B436,'limit ded'!A$1:G$301,7,FALSE)*100,0)</f>
        <v>0</v>
      </c>
      <c r="T436" t="s">
        <v>138</v>
      </c>
    </row>
    <row r="437" spans="1:20" x14ac:dyDescent="0.25">
      <c r="A437">
        <v>2023</v>
      </c>
      <c r="B437" t="str">
        <f t="shared" si="7"/>
        <v>EstoniaFlood*Residential</v>
      </c>
      <c r="C437" t="s">
        <v>19</v>
      </c>
      <c r="D437" t="s">
        <v>106</v>
      </c>
      <c r="E437" t="s">
        <v>176</v>
      </c>
      <c r="F437" t="s">
        <v>120</v>
      </c>
      <c r="G437" t="s">
        <v>121</v>
      </c>
      <c r="H437" t="s">
        <v>122</v>
      </c>
      <c r="I437" t="s">
        <v>121</v>
      </c>
      <c r="J437" t="s">
        <v>123</v>
      </c>
      <c r="K437" t="s">
        <v>123</v>
      </c>
      <c r="L437" t="s">
        <v>121</v>
      </c>
      <c r="M437" t="s">
        <v>198</v>
      </c>
      <c r="N437" t="s">
        <v>130</v>
      </c>
      <c r="O437" t="s">
        <v>131</v>
      </c>
      <c r="P437" t="s">
        <v>130</v>
      </c>
      <c r="Q437">
        <f>ROUND(VLOOKUP(B437,'limit ded'!A$1:G$301,5,FALSE)*100,0)</f>
        <v>0</v>
      </c>
      <c r="R437">
        <f>ROUND(VLOOKUP(B437,'limit ded'!A$1:G$301,6,FALSE)*100,0)</f>
        <v>100</v>
      </c>
      <c r="S437">
        <f>ROUND(VLOOKUP(B437,'limit ded'!A$1:G$301,7,FALSE)*100,0)</f>
        <v>0</v>
      </c>
      <c r="T437" t="s">
        <v>138</v>
      </c>
    </row>
    <row r="438" spans="1:20" x14ac:dyDescent="0.25">
      <c r="A438">
        <v>2023</v>
      </c>
      <c r="B438" t="str">
        <f t="shared" si="7"/>
        <v>FinlandFlood*Commercial</v>
      </c>
      <c r="C438" t="s">
        <v>21</v>
      </c>
      <c r="D438" t="s">
        <v>105</v>
      </c>
      <c r="E438" t="s">
        <v>176</v>
      </c>
      <c r="F438" t="s">
        <v>120</v>
      </c>
      <c r="G438" t="s">
        <v>121</v>
      </c>
      <c r="H438" t="s">
        <v>121</v>
      </c>
      <c r="I438" t="s">
        <v>121</v>
      </c>
      <c r="J438" t="s">
        <v>123</v>
      </c>
      <c r="K438" t="s">
        <v>123</v>
      </c>
      <c r="L438" t="s">
        <v>121</v>
      </c>
      <c r="M438" t="s">
        <v>125</v>
      </c>
      <c r="N438" t="s">
        <v>126</v>
      </c>
      <c r="O438" t="s">
        <v>134</v>
      </c>
      <c r="P438" t="s">
        <v>126</v>
      </c>
      <c r="Q438">
        <f>ROUND(VLOOKUP(B438,'limit ded'!A$1:G$301,5,FALSE)*100,0)</f>
        <v>3</v>
      </c>
      <c r="R438">
        <f>ROUND(VLOOKUP(B438,'limit ded'!A$1:G$301,6,FALSE)*100,0)</f>
        <v>62</v>
      </c>
      <c r="S438">
        <f>ROUND(VLOOKUP(B438,'limit ded'!A$1:G$301,7,FALSE)*100,0)</f>
        <v>35</v>
      </c>
      <c r="T438" t="s">
        <v>205</v>
      </c>
    </row>
    <row r="439" spans="1:20" x14ac:dyDescent="0.25">
      <c r="A439">
        <v>2023</v>
      </c>
      <c r="B439" t="str">
        <f t="shared" si="7"/>
        <v>FinlandFlood*Residential</v>
      </c>
      <c r="C439" t="s">
        <v>21</v>
      </c>
      <c r="D439" t="s">
        <v>106</v>
      </c>
      <c r="E439" t="s">
        <v>176</v>
      </c>
      <c r="F439" t="s">
        <v>120</v>
      </c>
      <c r="G439" t="s">
        <v>121</v>
      </c>
      <c r="H439" t="s">
        <v>121</v>
      </c>
      <c r="I439" t="s">
        <v>121</v>
      </c>
      <c r="J439" t="s">
        <v>123</v>
      </c>
      <c r="K439" t="s">
        <v>123</v>
      </c>
      <c r="L439" t="s">
        <v>121</v>
      </c>
      <c r="M439" t="s">
        <v>125</v>
      </c>
      <c r="N439" t="s">
        <v>126</v>
      </c>
      <c r="O439" t="s">
        <v>134</v>
      </c>
      <c r="P439" t="s">
        <v>126</v>
      </c>
      <c r="Q439">
        <f>ROUND(VLOOKUP(B439,'limit ded'!A$1:G$301,5,FALSE)*100,0)</f>
        <v>0</v>
      </c>
      <c r="R439">
        <f>ROUND(VLOOKUP(B439,'limit ded'!A$1:G$301,6,FALSE)*100,0)</f>
        <v>100</v>
      </c>
      <c r="S439">
        <f>ROUND(VLOOKUP(B439,'limit ded'!A$1:G$301,7,FALSE)*100,0)</f>
        <v>0</v>
      </c>
      <c r="T439" t="s">
        <v>205</v>
      </c>
    </row>
    <row r="440" spans="1:20" x14ac:dyDescent="0.25">
      <c r="A440">
        <v>2023</v>
      </c>
      <c r="B440" t="str">
        <f t="shared" si="7"/>
        <v>FranceFlood*Commercial</v>
      </c>
      <c r="C440" t="s">
        <v>23</v>
      </c>
      <c r="D440" t="s">
        <v>105</v>
      </c>
      <c r="E440" t="s">
        <v>176</v>
      </c>
      <c r="F440" t="s">
        <v>132</v>
      </c>
      <c r="G440" t="s">
        <v>135</v>
      </c>
      <c r="H440" t="s">
        <v>122</v>
      </c>
      <c r="I440" t="s">
        <v>135</v>
      </c>
      <c r="J440" t="s">
        <v>123</v>
      </c>
      <c r="K440" t="s">
        <v>136</v>
      </c>
      <c r="L440" t="s">
        <v>124</v>
      </c>
      <c r="M440" t="s">
        <v>119</v>
      </c>
      <c r="N440" t="s">
        <v>126</v>
      </c>
      <c r="O440" t="s">
        <v>127</v>
      </c>
      <c r="P440" t="s">
        <v>126</v>
      </c>
      <c r="Q440">
        <f>ROUND(VLOOKUP(B440,'limit ded'!A$1:G$301,5,FALSE)*100,0)</f>
        <v>1</v>
      </c>
      <c r="R440">
        <f>ROUND(VLOOKUP(B440,'limit ded'!A$1:G$301,6,FALSE)*100,0)</f>
        <v>89</v>
      </c>
      <c r="S440">
        <f>ROUND(VLOOKUP(B440,'limit ded'!A$1:G$301,7,FALSE)*100,0)</f>
        <v>10</v>
      </c>
      <c r="T440" t="s">
        <v>235</v>
      </c>
    </row>
    <row r="441" spans="1:20" x14ac:dyDescent="0.25">
      <c r="A441">
        <v>2023</v>
      </c>
      <c r="B441" t="str">
        <f t="shared" si="7"/>
        <v>FranceFlood*Residential</v>
      </c>
      <c r="C441" t="s">
        <v>23</v>
      </c>
      <c r="D441" t="s">
        <v>106</v>
      </c>
      <c r="E441" t="s">
        <v>176</v>
      </c>
      <c r="F441" t="s">
        <v>132</v>
      </c>
      <c r="G441" t="s">
        <v>135</v>
      </c>
      <c r="H441" t="s">
        <v>122</v>
      </c>
      <c r="I441" t="s">
        <v>135</v>
      </c>
      <c r="J441" t="s">
        <v>123</v>
      </c>
      <c r="K441" t="s">
        <v>136</v>
      </c>
      <c r="L441" t="s">
        <v>124</v>
      </c>
      <c r="M441" t="s">
        <v>119</v>
      </c>
      <c r="N441" t="s">
        <v>126</v>
      </c>
      <c r="O441" t="s">
        <v>127</v>
      </c>
      <c r="P441" t="s">
        <v>126</v>
      </c>
      <c r="Q441">
        <f>ROUND(VLOOKUP(B441,'limit ded'!A$1:G$301,5,FALSE)*100,0)</f>
        <v>0</v>
      </c>
      <c r="R441">
        <f>ROUND(VLOOKUP(B441,'limit ded'!A$1:G$301,6,FALSE)*100,0)</f>
        <v>98</v>
      </c>
      <c r="S441">
        <f>ROUND(VLOOKUP(B441,'limit ded'!A$1:G$301,7,FALSE)*100,0)</f>
        <v>2</v>
      </c>
      <c r="T441" t="s">
        <v>235</v>
      </c>
    </row>
    <row r="442" spans="1:20" x14ac:dyDescent="0.25">
      <c r="A442">
        <v>2023</v>
      </c>
      <c r="B442" t="str">
        <f t="shared" si="7"/>
        <v>GermanyFlood*Commercial</v>
      </c>
      <c r="C442" t="s">
        <v>25</v>
      </c>
      <c r="D442" t="s">
        <v>105</v>
      </c>
      <c r="E442" t="s">
        <v>176</v>
      </c>
      <c r="F442" t="s">
        <v>120</v>
      </c>
      <c r="G442" t="s">
        <v>121</v>
      </c>
      <c r="H442" t="s">
        <v>121</v>
      </c>
      <c r="I442" t="s">
        <v>121</v>
      </c>
      <c r="J442" t="s">
        <v>123</v>
      </c>
      <c r="K442" t="s">
        <v>123</v>
      </c>
      <c r="L442" t="s">
        <v>121</v>
      </c>
      <c r="M442" t="s">
        <v>125</v>
      </c>
      <c r="N442" t="s">
        <v>133</v>
      </c>
      <c r="O442" t="s">
        <v>134</v>
      </c>
      <c r="P442" t="s">
        <v>126</v>
      </c>
      <c r="Q442">
        <f>ROUND(VLOOKUP(B442,'limit ded'!A$1:G$301,5,FALSE)*100,0)</f>
        <v>0</v>
      </c>
      <c r="R442">
        <f>ROUND(VLOOKUP(B442,'limit ded'!A$1:G$301,6,FALSE)*100,0)</f>
        <v>64</v>
      </c>
      <c r="S442">
        <f>ROUND(VLOOKUP(B442,'limit ded'!A$1:G$301,7,FALSE)*100,0)</f>
        <v>36</v>
      </c>
      <c r="T442" t="s">
        <v>209</v>
      </c>
    </row>
    <row r="443" spans="1:20" x14ac:dyDescent="0.25">
      <c r="A443">
        <v>2023</v>
      </c>
      <c r="B443" t="str">
        <f t="shared" si="7"/>
        <v>GermanyFlood*Residential</v>
      </c>
      <c r="C443" t="s">
        <v>25</v>
      </c>
      <c r="D443" t="s">
        <v>106</v>
      </c>
      <c r="E443" t="s">
        <v>176</v>
      </c>
      <c r="F443" t="s">
        <v>120</v>
      </c>
      <c r="G443" t="s">
        <v>121</v>
      </c>
      <c r="H443" t="s">
        <v>121</v>
      </c>
      <c r="I443" t="s">
        <v>121</v>
      </c>
      <c r="J443" t="s">
        <v>123</v>
      </c>
      <c r="K443" t="s">
        <v>123</v>
      </c>
      <c r="L443" t="s">
        <v>121</v>
      </c>
      <c r="M443" t="s">
        <v>125</v>
      </c>
      <c r="N443" t="s">
        <v>133</v>
      </c>
      <c r="O443" t="s">
        <v>134</v>
      </c>
      <c r="P443" t="s">
        <v>126</v>
      </c>
      <c r="Q443">
        <f>ROUND(VLOOKUP(B443,'limit ded'!A$1:G$301,5,FALSE)*100,0)</f>
        <v>0</v>
      </c>
      <c r="R443">
        <f>ROUND(VLOOKUP(B443,'limit ded'!A$1:G$301,6,FALSE)*100,0)</f>
        <v>95</v>
      </c>
      <c r="S443">
        <f>ROUND(VLOOKUP(B443,'limit ded'!A$1:G$301,7,FALSE)*100,0)</f>
        <v>5</v>
      </c>
      <c r="T443" t="s">
        <v>209</v>
      </c>
    </row>
    <row r="444" spans="1:20" x14ac:dyDescent="0.25">
      <c r="A444">
        <v>2023</v>
      </c>
      <c r="B444" t="str">
        <f t="shared" si="7"/>
        <v>GreeceFlood*Commercial</v>
      </c>
      <c r="C444" t="s">
        <v>27</v>
      </c>
      <c r="D444" t="s">
        <v>105</v>
      </c>
      <c r="E444" t="s">
        <v>176</v>
      </c>
      <c r="F444" t="s">
        <v>120</v>
      </c>
      <c r="G444" t="s">
        <v>121</v>
      </c>
      <c r="H444" t="s">
        <v>119</v>
      </c>
      <c r="I444" t="s">
        <v>121</v>
      </c>
      <c r="J444" t="s">
        <v>123</v>
      </c>
      <c r="K444" t="s">
        <v>123</v>
      </c>
      <c r="L444" t="s">
        <v>124</v>
      </c>
      <c r="M444" t="s">
        <v>119</v>
      </c>
      <c r="N444" t="s">
        <v>130</v>
      </c>
      <c r="O444" t="s">
        <v>198</v>
      </c>
      <c r="P444" t="s">
        <v>126</v>
      </c>
      <c r="Q444">
        <f>ROUND(VLOOKUP(B444,'limit ded'!A$1:G$301,5,FALSE)*100,0)</f>
        <v>3</v>
      </c>
      <c r="R444">
        <f>ROUND(VLOOKUP(B444,'limit ded'!A$1:G$301,6,FALSE)*100,0)</f>
        <v>75</v>
      </c>
      <c r="S444">
        <f>ROUND(VLOOKUP(B444,'limit ded'!A$1:G$301,7,FALSE)*100,0)</f>
        <v>22</v>
      </c>
      <c r="T444" t="s">
        <v>288</v>
      </c>
    </row>
    <row r="445" spans="1:20" x14ac:dyDescent="0.25">
      <c r="A445">
        <v>2023</v>
      </c>
      <c r="B445" t="str">
        <f t="shared" si="7"/>
        <v>GreeceFlood*Residential</v>
      </c>
      <c r="C445" t="s">
        <v>27</v>
      </c>
      <c r="D445" t="s">
        <v>106</v>
      </c>
      <c r="E445" t="s">
        <v>176</v>
      </c>
      <c r="F445" t="s">
        <v>120</v>
      </c>
      <c r="G445" t="s">
        <v>121</v>
      </c>
      <c r="H445" t="s">
        <v>119</v>
      </c>
      <c r="I445" t="s">
        <v>121</v>
      </c>
      <c r="J445" t="s">
        <v>123</v>
      </c>
      <c r="K445" t="s">
        <v>123</v>
      </c>
      <c r="L445" t="s">
        <v>124</v>
      </c>
      <c r="M445" t="s">
        <v>119</v>
      </c>
      <c r="N445" t="s">
        <v>130</v>
      </c>
      <c r="O445" t="s">
        <v>198</v>
      </c>
      <c r="P445" t="s">
        <v>126</v>
      </c>
      <c r="Q445">
        <f>ROUND(VLOOKUP(B445,'limit ded'!A$1:G$301,5,FALSE)*100,0)</f>
        <v>0</v>
      </c>
      <c r="R445">
        <f>ROUND(VLOOKUP(B445,'limit ded'!A$1:G$301,6,FALSE)*100,0)</f>
        <v>98</v>
      </c>
      <c r="S445">
        <f>ROUND(VLOOKUP(B445,'limit ded'!A$1:G$301,7,FALSE)*100,0)</f>
        <v>2</v>
      </c>
      <c r="T445" t="s">
        <v>288</v>
      </c>
    </row>
    <row r="446" spans="1:20" x14ac:dyDescent="0.25">
      <c r="A446">
        <v>2023</v>
      </c>
      <c r="B446" t="str">
        <f t="shared" si="7"/>
        <v>HungaryFlood*Commercial</v>
      </c>
      <c r="C446" t="s">
        <v>29</v>
      </c>
      <c r="D446" t="s">
        <v>105</v>
      </c>
      <c r="E446" t="s">
        <v>176</v>
      </c>
      <c r="F446" t="s">
        <v>119</v>
      </c>
      <c r="G446" t="s">
        <v>119</v>
      </c>
      <c r="H446" t="s">
        <v>119</v>
      </c>
      <c r="I446" t="s">
        <v>121</v>
      </c>
      <c r="J446" t="s">
        <v>123</v>
      </c>
      <c r="K446" t="s">
        <v>123</v>
      </c>
      <c r="L446" t="s">
        <v>121</v>
      </c>
      <c r="M446" t="s">
        <v>119</v>
      </c>
      <c r="N446" t="s">
        <v>119</v>
      </c>
      <c r="O446" t="s">
        <v>134</v>
      </c>
      <c r="P446" t="s">
        <v>119</v>
      </c>
      <c r="Q446">
        <f>ROUND(VLOOKUP(B446,'limit ded'!A$1:G$301,5,FALSE)*100,0)</f>
        <v>0</v>
      </c>
      <c r="R446">
        <f>ROUND(VLOOKUP(B446,'limit ded'!A$1:G$301,6,FALSE)*100,0)</f>
        <v>74</v>
      </c>
      <c r="S446">
        <f>ROUND(VLOOKUP(B446,'limit ded'!A$1:G$301,7,FALSE)*100,0)</f>
        <v>26</v>
      </c>
      <c r="T446" t="s">
        <v>138</v>
      </c>
    </row>
    <row r="447" spans="1:20" x14ac:dyDescent="0.25">
      <c r="A447">
        <v>2023</v>
      </c>
      <c r="B447" t="str">
        <f t="shared" si="7"/>
        <v>HungaryFlood*Residential</v>
      </c>
      <c r="C447" t="s">
        <v>29</v>
      </c>
      <c r="D447" t="s">
        <v>106</v>
      </c>
      <c r="E447" t="s">
        <v>176</v>
      </c>
      <c r="F447" t="s">
        <v>119</v>
      </c>
      <c r="G447" t="s">
        <v>119</v>
      </c>
      <c r="H447" t="s">
        <v>119</v>
      </c>
      <c r="I447" t="s">
        <v>121</v>
      </c>
      <c r="J447" t="s">
        <v>123</v>
      </c>
      <c r="K447" t="s">
        <v>123</v>
      </c>
      <c r="L447" t="s">
        <v>121</v>
      </c>
      <c r="M447" t="s">
        <v>119</v>
      </c>
      <c r="N447" t="s">
        <v>119</v>
      </c>
      <c r="O447" t="s">
        <v>134</v>
      </c>
      <c r="P447" t="s">
        <v>119</v>
      </c>
      <c r="Q447">
        <f>ROUND(VLOOKUP(B447,'limit ded'!A$1:G$301,5,FALSE)*100,0)</f>
        <v>0</v>
      </c>
      <c r="R447">
        <f>ROUND(VLOOKUP(B447,'limit ded'!A$1:G$301,6,FALSE)*100,0)</f>
        <v>100</v>
      </c>
      <c r="S447">
        <f>ROUND(VLOOKUP(B447,'limit ded'!A$1:G$301,7,FALSE)*100,0)</f>
        <v>0</v>
      </c>
      <c r="T447" t="s">
        <v>138</v>
      </c>
    </row>
    <row r="448" spans="1:20" x14ac:dyDescent="0.25">
      <c r="A448">
        <v>2023</v>
      </c>
      <c r="B448" t="str">
        <f t="shared" si="7"/>
        <v>IcelandFlood*Commercial</v>
      </c>
      <c r="C448" t="s">
        <v>31</v>
      </c>
      <c r="D448" t="s">
        <v>105</v>
      </c>
      <c r="E448" t="s">
        <v>176</v>
      </c>
      <c r="F448" t="s">
        <v>132</v>
      </c>
      <c r="G448" t="s">
        <v>135</v>
      </c>
      <c r="H448" t="s">
        <v>139</v>
      </c>
      <c r="I448" t="s">
        <v>135</v>
      </c>
      <c r="J448" t="s">
        <v>136</v>
      </c>
      <c r="K448" t="s">
        <v>123</v>
      </c>
      <c r="L448" t="s">
        <v>119</v>
      </c>
      <c r="M448" t="s">
        <v>119</v>
      </c>
      <c r="N448" t="s">
        <v>126</v>
      </c>
      <c r="O448" t="s">
        <v>127</v>
      </c>
      <c r="P448" t="s">
        <v>126</v>
      </c>
      <c r="Q448">
        <f>ROUND(VLOOKUP(B448,'limit ded'!A$1:G$301,5,FALSE)*100,0)</f>
        <v>6</v>
      </c>
      <c r="R448">
        <f>ROUND(VLOOKUP(B448,'limit ded'!A$1:G$301,6,FALSE)*100,0)</f>
        <v>93</v>
      </c>
      <c r="S448">
        <f>ROUND(VLOOKUP(B448,'limit ded'!A$1:G$301,7,FALSE)*100,0)</f>
        <v>0</v>
      </c>
      <c r="T448" t="s">
        <v>203</v>
      </c>
    </row>
    <row r="449" spans="1:20" x14ac:dyDescent="0.25">
      <c r="A449">
        <v>2023</v>
      </c>
      <c r="B449" t="str">
        <f t="shared" si="7"/>
        <v>IcelandFlood*Residential</v>
      </c>
      <c r="C449" t="s">
        <v>31</v>
      </c>
      <c r="D449" t="s">
        <v>106</v>
      </c>
      <c r="E449" t="s">
        <v>176</v>
      </c>
      <c r="F449" t="s">
        <v>132</v>
      </c>
      <c r="G449" t="s">
        <v>135</v>
      </c>
      <c r="H449" t="s">
        <v>139</v>
      </c>
      <c r="I449" t="s">
        <v>135</v>
      </c>
      <c r="J449" t="s">
        <v>136</v>
      </c>
      <c r="K449" t="s">
        <v>123</v>
      </c>
      <c r="L449" t="s">
        <v>119</v>
      </c>
      <c r="M449" t="s">
        <v>119</v>
      </c>
      <c r="N449" t="s">
        <v>126</v>
      </c>
      <c r="O449" t="s">
        <v>127</v>
      </c>
      <c r="P449" t="s">
        <v>126</v>
      </c>
      <c r="Q449">
        <f>ROUND(VLOOKUP(B449,'limit ded'!A$1:G$301,5,FALSE)*100,0)</f>
        <v>0</v>
      </c>
      <c r="R449">
        <f>ROUND(VLOOKUP(B449,'limit ded'!A$1:G$301,6,FALSE)*100,0)</f>
        <v>0</v>
      </c>
      <c r="S449">
        <f>ROUND(VLOOKUP(B449,'limit ded'!A$1:G$301,7,FALSE)*100,0)</f>
        <v>0</v>
      </c>
      <c r="T449" t="s">
        <v>203</v>
      </c>
    </row>
    <row r="450" spans="1:20" x14ac:dyDescent="0.25">
      <c r="A450">
        <v>2023</v>
      </c>
      <c r="B450" t="str">
        <f t="shared" si="7"/>
        <v>IrelandFlood*Commercial</v>
      </c>
      <c r="C450" t="s">
        <v>33</v>
      </c>
      <c r="D450" t="s">
        <v>105</v>
      </c>
      <c r="E450" t="s">
        <v>176</v>
      </c>
      <c r="F450" t="s">
        <v>120</v>
      </c>
      <c r="G450" t="s">
        <v>121</v>
      </c>
      <c r="H450" t="s">
        <v>122</v>
      </c>
      <c r="I450" t="s">
        <v>121</v>
      </c>
      <c r="J450" t="s">
        <v>123</v>
      </c>
      <c r="K450" t="s">
        <v>123</v>
      </c>
      <c r="L450" t="s">
        <v>129</v>
      </c>
      <c r="M450" t="s">
        <v>119</v>
      </c>
      <c r="N450" t="s">
        <v>119</v>
      </c>
      <c r="O450" t="s">
        <v>134</v>
      </c>
      <c r="P450" t="s">
        <v>119</v>
      </c>
      <c r="Q450">
        <f>ROUND(VLOOKUP(B450,'limit ded'!A$1:G$301,5,FALSE)*100,0)</f>
        <v>2</v>
      </c>
      <c r="R450">
        <f>ROUND(VLOOKUP(B450,'limit ded'!A$1:G$301,6,FALSE)*100,0)</f>
        <v>95</v>
      </c>
      <c r="S450">
        <f>ROUND(VLOOKUP(B450,'limit ded'!A$1:G$301,7,FALSE)*100,0)</f>
        <v>3</v>
      </c>
      <c r="T450" t="s">
        <v>310</v>
      </c>
    </row>
    <row r="451" spans="1:20" x14ac:dyDescent="0.25">
      <c r="A451">
        <v>2023</v>
      </c>
      <c r="B451" t="str">
        <f t="shared" si="7"/>
        <v>IrelandFlood*Residential</v>
      </c>
      <c r="C451" t="s">
        <v>33</v>
      </c>
      <c r="D451" t="s">
        <v>106</v>
      </c>
      <c r="E451" t="s">
        <v>176</v>
      </c>
      <c r="F451" t="s">
        <v>120</v>
      </c>
      <c r="G451" t="s">
        <v>121</v>
      </c>
      <c r="H451" t="s">
        <v>122</v>
      </c>
      <c r="I451" t="s">
        <v>121</v>
      </c>
      <c r="J451" t="s">
        <v>123</v>
      </c>
      <c r="K451" t="s">
        <v>123</v>
      </c>
      <c r="L451" t="s">
        <v>129</v>
      </c>
      <c r="M451" t="s">
        <v>119</v>
      </c>
      <c r="N451" t="s">
        <v>119</v>
      </c>
      <c r="O451" t="s">
        <v>134</v>
      </c>
      <c r="P451" t="s">
        <v>119</v>
      </c>
      <c r="Q451">
        <f>ROUND(VLOOKUP(B451,'limit ded'!A$1:G$301,5,FALSE)*100,0)</f>
        <v>0</v>
      </c>
      <c r="R451">
        <f>ROUND(VLOOKUP(B451,'limit ded'!A$1:G$301,6,FALSE)*100,0)</f>
        <v>100</v>
      </c>
      <c r="S451">
        <f>ROUND(VLOOKUP(B451,'limit ded'!A$1:G$301,7,FALSE)*100,0)</f>
        <v>0</v>
      </c>
      <c r="T451" s="35" t="s">
        <v>349</v>
      </c>
    </row>
    <row r="452" spans="1:20" x14ac:dyDescent="0.25">
      <c r="A452">
        <v>2023</v>
      </c>
      <c r="B452" t="str">
        <f t="shared" si="7"/>
        <v>ItalyFlood*Commercial</v>
      </c>
      <c r="C452" t="s">
        <v>35</v>
      </c>
      <c r="D452" t="s">
        <v>105</v>
      </c>
      <c r="E452" t="s">
        <v>176</v>
      </c>
      <c r="F452" t="s">
        <v>120</v>
      </c>
      <c r="G452" t="s">
        <v>121</v>
      </c>
      <c r="H452" t="s">
        <v>121</v>
      </c>
      <c r="I452" t="s">
        <v>121</v>
      </c>
      <c r="J452" t="s">
        <v>123</v>
      </c>
      <c r="K452" t="s">
        <v>123</v>
      </c>
      <c r="L452" t="s">
        <v>129</v>
      </c>
      <c r="M452" t="s">
        <v>119</v>
      </c>
      <c r="N452" t="s">
        <v>133</v>
      </c>
      <c r="O452" t="s">
        <v>198</v>
      </c>
      <c r="P452" t="s">
        <v>133</v>
      </c>
      <c r="Q452">
        <f>ROUND(VLOOKUP(B452,'limit ded'!A$1:G$301,5,FALSE)*100,0)</f>
        <v>2</v>
      </c>
      <c r="R452">
        <f>ROUND(VLOOKUP(B452,'limit ded'!A$1:G$301,6,FALSE)*100,0)</f>
        <v>32</v>
      </c>
      <c r="S452">
        <f>ROUND(VLOOKUP(B452,'limit ded'!A$1:G$301,7,FALSE)*100,0)</f>
        <v>66</v>
      </c>
      <c r="T452" t="s">
        <v>221</v>
      </c>
    </row>
    <row r="453" spans="1:20" x14ac:dyDescent="0.25">
      <c r="A453">
        <v>2023</v>
      </c>
      <c r="B453" t="str">
        <f t="shared" si="7"/>
        <v>ItalyFlood*Residential</v>
      </c>
      <c r="C453" t="s">
        <v>35</v>
      </c>
      <c r="D453" t="s">
        <v>106</v>
      </c>
      <c r="E453" t="s">
        <v>176</v>
      </c>
      <c r="F453" t="s">
        <v>120</v>
      </c>
      <c r="G453" t="s">
        <v>121</v>
      </c>
      <c r="H453" t="s">
        <v>121</v>
      </c>
      <c r="I453" t="s">
        <v>121</v>
      </c>
      <c r="J453" t="s">
        <v>123</v>
      </c>
      <c r="K453" t="s">
        <v>123</v>
      </c>
      <c r="L453" t="s">
        <v>129</v>
      </c>
      <c r="M453" t="s">
        <v>119</v>
      </c>
      <c r="N453" t="s">
        <v>130</v>
      </c>
      <c r="O453" t="s">
        <v>198</v>
      </c>
      <c r="P453" t="s">
        <v>133</v>
      </c>
      <c r="Q453">
        <f>ROUND(VLOOKUP(B453,'limit ded'!A$1:G$301,5,FALSE)*100,0)</f>
        <v>3</v>
      </c>
      <c r="R453">
        <f>ROUND(VLOOKUP(B453,'limit ded'!A$1:G$301,6,FALSE)*100,0)</f>
        <v>36</v>
      </c>
      <c r="S453">
        <f>ROUND(VLOOKUP(B453,'limit ded'!A$1:G$301,7,FALSE)*100,0)</f>
        <v>60</v>
      </c>
      <c r="T453" t="s">
        <v>221</v>
      </c>
    </row>
    <row r="454" spans="1:20" x14ac:dyDescent="0.25">
      <c r="A454">
        <v>2023</v>
      </c>
      <c r="B454" t="str">
        <f t="shared" si="7"/>
        <v>LatviaFlood*Commercial</v>
      </c>
      <c r="C454" t="s">
        <v>37</v>
      </c>
      <c r="D454" t="s">
        <v>105</v>
      </c>
      <c r="E454" t="s">
        <v>176</v>
      </c>
      <c r="F454" t="s">
        <v>120</v>
      </c>
      <c r="G454" t="s">
        <v>121</v>
      </c>
      <c r="H454" t="s">
        <v>121</v>
      </c>
      <c r="I454" t="s">
        <v>121</v>
      </c>
      <c r="J454" t="s">
        <v>123</v>
      </c>
      <c r="K454" t="s">
        <v>123</v>
      </c>
      <c r="L454" t="s">
        <v>129</v>
      </c>
      <c r="M454" t="s">
        <v>119</v>
      </c>
      <c r="N454" t="s">
        <v>130</v>
      </c>
      <c r="O454" t="s">
        <v>131</v>
      </c>
      <c r="P454" t="s">
        <v>126</v>
      </c>
      <c r="Q454">
        <f>ROUND(VLOOKUP(B454,'limit ded'!A$1:G$301,5,FALSE)*100,0)</f>
        <v>1</v>
      </c>
      <c r="R454">
        <f>ROUND(VLOOKUP(B454,'limit ded'!A$1:G$301,6,FALSE)*100,0)</f>
        <v>56</v>
      </c>
      <c r="S454">
        <f>ROUND(VLOOKUP(B454,'limit ded'!A$1:G$301,7,FALSE)*100,0)</f>
        <v>44</v>
      </c>
      <c r="T454" t="s">
        <v>144</v>
      </c>
    </row>
    <row r="455" spans="1:20" x14ac:dyDescent="0.25">
      <c r="A455">
        <v>2023</v>
      </c>
      <c r="B455" t="str">
        <f t="shared" si="7"/>
        <v>LatviaFlood*Residential</v>
      </c>
      <c r="C455" t="s">
        <v>37</v>
      </c>
      <c r="D455" t="s">
        <v>106</v>
      </c>
      <c r="E455" t="s">
        <v>176</v>
      </c>
      <c r="F455" t="s">
        <v>120</v>
      </c>
      <c r="G455" t="s">
        <v>121</v>
      </c>
      <c r="H455" t="s">
        <v>121</v>
      </c>
      <c r="I455" t="s">
        <v>121</v>
      </c>
      <c r="J455" t="s">
        <v>123</v>
      </c>
      <c r="K455" t="s">
        <v>123</v>
      </c>
      <c r="L455" t="s">
        <v>129</v>
      </c>
      <c r="M455" t="s">
        <v>119</v>
      </c>
      <c r="N455" t="s">
        <v>130</v>
      </c>
      <c r="O455" t="s">
        <v>131</v>
      </c>
      <c r="P455" t="s">
        <v>126</v>
      </c>
      <c r="Q455">
        <f>ROUND(VLOOKUP(B455,'limit ded'!A$1:G$301,5,FALSE)*100,0)</f>
        <v>0</v>
      </c>
      <c r="R455">
        <f>ROUND(VLOOKUP(B455,'limit ded'!A$1:G$301,6,FALSE)*100,0)</f>
        <v>97</v>
      </c>
      <c r="S455">
        <f>ROUND(VLOOKUP(B455,'limit ded'!A$1:G$301,7,FALSE)*100,0)</f>
        <v>2</v>
      </c>
      <c r="T455" t="s">
        <v>144</v>
      </c>
    </row>
    <row r="456" spans="1:20" x14ac:dyDescent="0.25">
      <c r="A456">
        <v>2023</v>
      </c>
      <c r="B456" t="str">
        <f t="shared" si="7"/>
        <v>LiechtensteinFlood*Commercial</v>
      </c>
      <c r="C456" t="s">
        <v>39</v>
      </c>
      <c r="D456" t="s">
        <v>105</v>
      </c>
      <c r="E456" t="s">
        <v>176</v>
      </c>
      <c r="F456" t="s">
        <v>132</v>
      </c>
      <c r="G456" t="s">
        <v>135</v>
      </c>
      <c r="H456" t="s">
        <v>139</v>
      </c>
      <c r="I456" t="s">
        <v>135</v>
      </c>
      <c r="J456" t="s">
        <v>123</v>
      </c>
      <c r="K456" t="s">
        <v>123</v>
      </c>
      <c r="L456" t="s">
        <v>124</v>
      </c>
      <c r="M456" t="s">
        <v>125</v>
      </c>
      <c r="N456" t="s">
        <v>126</v>
      </c>
      <c r="O456" t="s">
        <v>127</v>
      </c>
      <c r="P456" t="s">
        <v>126</v>
      </c>
      <c r="Q456">
        <f>ROUND(VLOOKUP(B456,'limit ded'!A$1:G$301,5,FALSE)*100,0)</f>
        <v>0</v>
      </c>
      <c r="R456">
        <f>ROUND(VLOOKUP(B456,'limit ded'!A$1:G$301,6,FALSE)*100,0)</f>
        <v>100</v>
      </c>
      <c r="S456">
        <f>ROUND(VLOOKUP(B456,'limit ded'!A$1:G$301,7,FALSE)*100,0)</f>
        <v>0</v>
      </c>
      <c r="T456" t="s">
        <v>215</v>
      </c>
    </row>
    <row r="457" spans="1:20" x14ac:dyDescent="0.25">
      <c r="A457">
        <v>2023</v>
      </c>
      <c r="B457" t="str">
        <f t="shared" si="7"/>
        <v>LiechtensteinFlood*Residential</v>
      </c>
      <c r="C457" t="s">
        <v>39</v>
      </c>
      <c r="D457" t="s">
        <v>106</v>
      </c>
      <c r="E457" t="s">
        <v>176</v>
      </c>
      <c r="F457" t="s">
        <v>132</v>
      </c>
      <c r="G457" t="s">
        <v>135</v>
      </c>
      <c r="H457" t="s">
        <v>139</v>
      </c>
      <c r="I457" t="s">
        <v>135</v>
      </c>
      <c r="J457" t="s">
        <v>123</v>
      </c>
      <c r="K457" t="s">
        <v>123</v>
      </c>
      <c r="L457" t="s">
        <v>124</v>
      </c>
      <c r="M457" t="s">
        <v>125</v>
      </c>
      <c r="N457" t="s">
        <v>126</v>
      </c>
      <c r="O457" t="s">
        <v>127</v>
      </c>
      <c r="P457" t="s">
        <v>126</v>
      </c>
      <c r="Q457">
        <f>ROUND(VLOOKUP(B457,'limit ded'!A$1:G$301,5,FALSE)*100,0)</f>
        <v>0</v>
      </c>
      <c r="R457">
        <f>ROUND(VLOOKUP(B457,'limit ded'!A$1:G$301,6,FALSE)*100,0)</f>
        <v>100</v>
      </c>
      <c r="S457">
        <f>ROUND(VLOOKUP(B457,'limit ded'!A$1:G$301,7,FALSE)*100,0)</f>
        <v>0</v>
      </c>
      <c r="T457" t="s">
        <v>215</v>
      </c>
    </row>
    <row r="458" spans="1:20" x14ac:dyDescent="0.25">
      <c r="A458">
        <v>2023</v>
      </c>
      <c r="B458" t="str">
        <f t="shared" si="7"/>
        <v>LithuaniaFlood*Commercial</v>
      </c>
      <c r="C458" t="s">
        <v>41</v>
      </c>
      <c r="D458" t="s">
        <v>105</v>
      </c>
      <c r="E458" t="s">
        <v>176</v>
      </c>
      <c r="F458" t="s">
        <v>119</v>
      </c>
      <c r="G458" t="s">
        <v>121</v>
      </c>
      <c r="H458" t="s">
        <v>122</v>
      </c>
      <c r="I458" t="s">
        <v>121</v>
      </c>
      <c r="J458" t="s">
        <v>123</v>
      </c>
      <c r="K458" t="s">
        <v>123</v>
      </c>
      <c r="L458" t="s">
        <v>129</v>
      </c>
      <c r="M458" t="s">
        <v>119</v>
      </c>
      <c r="N458" t="s">
        <v>133</v>
      </c>
      <c r="O458" t="s">
        <v>131</v>
      </c>
      <c r="P458" t="s">
        <v>130</v>
      </c>
      <c r="Q458">
        <f>ROUND(VLOOKUP(B458,'limit ded'!A$1:G$301,5,FALSE)*100,0)</f>
        <v>1</v>
      </c>
      <c r="R458">
        <f>ROUND(VLOOKUP(B458,'limit ded'!A$1:G$301,6,FALSE)*100,0)</f>
        <v>98</v>
      </c>
      <c r="S458">
        <f>ROUND(VLOOKUP(B458,'limit ded'!A$1:G$301,7,FALSE)*100,0)</f>
        <v>1</v>
      </c>
      <c r="T458" t="s">
        <v>297</v>
      </c>
    </row>
    <row r="459" spans="1:20" x14ac:dyDescent="0.25">
      <c r="A459">
        <v>2023</v>
      </c>
      <c r="B459" t="str">
        <f t="shared" si="7"/>
        <v>LithuaniaFlood*Residential</v>
      </c>
      <c r="C459" t="s">
        <v>41</v>
      </c>
      <c r="D459" t="s">
        <v>106</v>
      </c>
      <c r="E459" t="s">
        <v>176</v>
      </c>
      <c r="F459" t="s">
        <v>119</v>
      </c>
      <c r="G459" t="s">
        <v>121</v>
      </c>
      <c r="H459" t="s">
        <v>122</v>
      </c>
      <c r="I459" t="s">
        <v>121</v>
      </c>
      <c r="J459" t="s">
        <v>123</v>
      </c>
      <c r="K459" t="s">
        <v>123</v>
      </c>
      <c r="L459" t="s">
        <v>129</v>
      </c>
      <c r="M459" t="s">
        <v>119</v>
      </c>
      <c r="N459" t="s">
        <v>133</v>
      </c>
      <c r="O459" t="s">
        <v>131</v>
      </c>
      <c r="P459" t="s">
        <v>130</v>
      </c>
      <c r="Q459">
        <f>ROUND(VLOOKUP(B459,'limit ded'!A$1:G$301,5,FALSE)*100,0)</f>
        <v>0</v>
      </c>
      <c r="R459">
        <f>ROUND(VLOOKUP(B459,'limit ded'!A$1:G$301,6,FALSE)*100,0)</f>
        <v>100</v>
      </c>
      <c r="S459">
        <f>ROUND(VLOOKUP(B459,'limit ded'!A$1:G$301,7,FALSE)*100,0)</f>
        <v>0</v>
      </c>
      <c r="T459" t="s">
        <v>297</v>
      </c>
    </row>
    <row r="460" spans="1:20" x14ac:dyDescent="0.25">
      <c r="A460">
        <v>2023</v>
      </c>
      <c r="B460" t="str">
        <f t="shared" si="7"/>
        <v>LuxembourgFlood*Commercial</v>
      </c>
      <c r="C460" t="s">
        <v>43</v>
      </c>
      <c r="D460" t="s">
        <v>105</v>
      </c>
      <c r="E460" t="s">
        <v>176</v>
      </c>
      <c r="F460" t="s">
        <v>120</v>
      </c>
      <c r="G460" t="s">
        <v>121</v>
      </c>
      <c r="H460" t="s">
        <v>122</v>
      </c>
      <c r="I460" t="s">
        <v>121</v>
      </c>
      <c r="J460" t="s">
        <v>123</v>
      </c>
      <c r="K460" t="s">
        <v>123</v>
      </c>
      <c r="L460" t="s">
        <v>129</v>
      </c>
      <c r="M460" t="s">
        <v>131</v>
      </c>
      <c r="N460" t="s">
        <v>130</v>
      </c>
      <c r="O460" t="s">
        <v>131</v>
      </c>
      <c r="P460" t="s">
        <v>126</v>
      </c>
      <c r="Q460">
        <f>ROUND(VLOOKUP(B460,'limit ded'!A$1:G$301,5,FALSE)*100,0)</f>
        <v>1</v>
      </c>
      <c r="R460">
        <f>ROUND(VLOOKUP(B460,'limit ded'!A$1:G$301,6,FALSE)*100,0)</f>
        <v>53</v>
      </c>
      <c r="S460">
        <f>ROUND(VLOOKUP(B460,'limit ded'!A$1:G$301,7,FALSE)*100,0)</f>
        <v>46</v>
      </c>
      <c r="T460" t="s">
        <v>144</v>
      </c>
    </row>
    <row r="461" spans="1:20" x14ac:dyDescent="0.25">
      <c r="A461">
        <v>2023</v>
      </c>
      <c r="B461" t="str">
        <f t="shared" si="7"/>
        <v>LuxembourgFlood*Residential</v>
      </c>
      <c r="C461" t="s">
        <v>43</v>
      </c>
      <c r="D461" t="s">
        <v>106</v>
      </c>
      <c r="E461" t="s">
        <v>176</v>
      </c>
      <c r="F461" t="s">
        <v>120</v>
      </c>
      <c r="G461" t="s">
        <v>121</v>
      </c>
      <c r="H461" t="s">
        <v>122</v>
      </c>
      <c r="I461" t="s">
        <v>121</v>
      </c>
      <c r="J461" t="s">
        <v>123</v>
      </c>
      <c r="K461" t="s">
        <v>123</v>
      </c>
      <c r="L461" t="s">
        <v>129</v>
      </c>
      <c r="M461" t="s">
        <v>125</v>
      </c>
      <c r="N461" t="s">
        <v>133</v>
      </c>
      <c r="O461" t="s">
        <v>131</v>
      </c>
      <c r="P461" t="s">
        <v>126</v>
      </c>
      <c r="Q461">
        <f>ROUND(VLOOKUP(B461,'limit ded'!A$1:G$301,5,FALSE)*100,0)</f>
        <v>0</v>
      </c>
      <c r="R461">
        <f>ROUND(VLOOKUP(B461,'limit ded'!A$1:G$301,6,FALSE)*100,0)</f>
        <v>64</v>
      </c>
      <c r="S461">
        <f>ROUND(VLOOKUP(B461,'limit ded'!A$1:G$301,7,FALSE)*100,0)</f>
        <v>36</v>
      </c>
      <c r="T461" t="s">
        <v>144</v>
      </c>
    </row>
    <row r="462" spans="1:20" x14ac:dyDescent="0.25">
      <c r="A462">
        <v>2023</v>
      </c>
      <c r="B462" t="str">
        <f t="shared" si="7"/>
        <v>MaltaFlood*Commercial</v>
      </c>
      <c r="C462" t="s">
        <v>45</v>
      </c>
      <c r="D462" t="s">
        <v>105</v>
      </c>
      <c r="E462" t="s">
        <v>176</v>
      </c>
      <c r="F462" t="s">
        <v>119</v>
      </c>
      <c r="G462" t="s">
        <v>119</v>
      </c>
      <c r="H462" t="s">
        <v>119</v>
      </c>
      <c r="I462" t="s">
        <v>121</v>
      </c>
      <c r="J462" t="s">
        <v>224</v>
      </c>
      <c r="K462" t="s">
        <v>123</v>
      </c>
      <c r="L462" t="s">
        <v>129</v>
      </c>
      <c r="M462" t="s">
        <v>119</v>
      </c>
      <c r="N462" t="s">
        <v>119</v>
      </c>
      <c r="O462" t="s">
        <v>131</v>
      </c>
      <c r="P462" t="s">
        <v>119</v>
      </c>
      <c r="Q462">
        <f>ROUND(VLOOKUP(B462,'limit ded'!A$1:G$301,5,FALSE)*100,0)</f>
        <v>1</v>
      </c>
      <c r="R462">
        <f>ROUND(VLOOKUP(B462,'limit ded'!A$1:G$301,6,FALSE)*100,0)</f>
        <v>71</v>
      </c>
      <c r="S462">
        <f>ROUND(VLOOKUP(B462,'limit ded'!A$1:G$301,7,FALSE)*100,0)</f>
        <v>28</v>
      </c>
      <c r="T462" t="s">
        <v>299</v>
      </c>
    </row>
    <row r="463" spans="1:20" x14ac:dyDescent="0.25">
      <c r="A463">
        <v>2023</v>
      </c>
      <c r="B463" t="str">
        <f t="shared" si="7"/>
        <v>MaltaFlood*Residential</v>
      </c>
      <c r="C463" t="s">
        <v>45</v>
      </c>
      <c r="D463" t="s">
        <v>106</v>
      </c>
      <c r="E463" t="s">
        <v>176</v>
      </c>
      <c r="F463" t="s">
        <v>119</v>
      </c>
      <c r="G463" t="s">
        <v>119</v>
      </c>
      <c r="H463" t="s">
        <v>119</v>
      </c>
      <c r="I463" t="s">
        <v>121</v>
      </c>
      <c r="J463" t="s">
        <v>224</v>
      </c>
      <c r="K463" t="s">
        <v>123</v>
      </c>
      <c r="L463" t="s">
        <v>129</v>
      </c>
      <c r="M463" t="s">
        <v>119</v>
      </c>
      <c r="N463" t="s">
        <v>119</v>
      </c>
      <c r="O463" t="s">
        <v>131</v>
      </c>
      <c r="P463" t="s">
        <v>119</v>
      </c>
      <c r="Q463">
        <f>ROUND(VLOOKUP(B463,'limit ded'!A$1:G$301,5,FALSE)*100,0)</f>
        <v>0</v>
      </c>
      <c r="R463">
        <f>ROUND(VLOOKUP(B463,'limit ded'!A$1:G$301,6,FALSE)*100,0)</f>
        <v>0</v>
      </c>
      <c r="S463">
        <f>ROUND(VLOOKUP(B463,'limit ded'!A$1:G$301,7,FALSE)*100,0)</f>
        <v>0</v>
      </c>
      <c r="T463" t="s">
        <v>299</v>
      </c>
    </row>
    <row r="464" spans="1:20" x14ac:dyDescent="0.25">
      <c r="A464">
        <v>2023</v>
      </c>
      <c r="B464" t="str">
        <f t="shared" si="7"/>
        <v>NetherlandsFlood*Commercial</v>
      </c>
      <c r="C464" t="s">
        <v>47</v>
      </c>
      <c r="D464" t="s">
        <v>105</v>
      </c>
      <c r="E464" t="s">
        <v>176</v>
      </c>
      <c r="F464" t="s">
        <v>120</v>
      </c>
      <c r="G464" t="s">
        <v>121</v>
      </c>
      <c r="H464" t="s">
        <v>122</v>
      </c>
      <c r="I464" t="s">
        <v>121</v>
      </c>
      <c r="J464" t="s">
        <v>123</v>
      </c>
      <c r="K464" t="s">
        <v>123</v>
      </c>
      <c r="L464" t="s">
        <v>129</v>
      </c>
      <c r="M464" t="s">
        <v>125</v>
      </c>
      <c r="N464" t="s">
        <v>126</v>
      </c>
      <c r="O464" t="s">
        <v>131</v>
      </c>
      <c r="P464" t="s">
        <v>126</v>
      </c>
      <c r="Q464">
        <f>ROUND(VLOOKUP(B464,'limit ded'!A$1:G$301,5,FALSE)*100,0)</f>
        <v>3</v>
      </c>
      <c r="R464">
        <f>ROUND(VLOOKUP(B464,'limit ded'!A$1:G$301,6,FALSE)*100,0)</f>
        <v>55</v>
      </c>
      <c r="S464">
        <f>ROUND(VLOOKUP(B464,'limit ded'!A$1:G$301,7,FALSE)*100,0)</f>
        <v>41</v>
      </c>
      <c r="T464" t="s">
        <v>315</v>
      </c>
    </row>
    <row r="465" spans="1:20" x14ac:dyDescent="0.25">
      <c r="A465">
        <v>2023</v>
      </c>
      <c r="B465" t="str">
        <f t="shared" si="7"/>
        <v>NetherlandsFlood*Residential</v>
      </c>
      <c r="C465" t="s">
        <v>47</v>
      </c>
      <c r="D465" t="s">
        <v>106</v>
      </c>
      <c r="E465" t="s">
        <v>176</v>
      </c>
      <c r="F465" t="s">
        <v>120</v>
      </c>
      <c r="G465" t="s">
        <v>121</v>
      </c>
      <c r="H465" t="s">
        <v>122</v>
      </c>
      <c r="I465" t="s">
        <v>121</v>
      </c>
      <c r="J465" t="s">
        <v>123</v>
      </c>
      <c r="K465" t="s">
        <v>123</v>
      </c>
      <c r="L465" t="s">
        <v>129</v>
      </c>
      <c r="M465" t="s">
        <v>125</v>
      </c>
      <c r="N465" t="s">
        <v>126</v>
      </c>
      <c r="O465" t="s">
        <v>131</v>
      </c>
      <c r="P465" t="s">
        <v>126</v>
      </c>
      <c r="Q465">
        <f>ROUND(VLOOKUP(B465,'limit ded'!A$1:G$301,5,FALSE)*100,0)</f>
        <v>2</v>
      </c>
      <c r="R465">
        <f>ROUND(VLOOKUP(B465,'limit ded'!A$1:G$301,6,FALSE)*100,0)</f>
        <v>96</v>
      </c>
      <c r="S465">
        <f>ROUND(VLOOKUP(B465,'limit ded'!A$1:G$301,7,FALSE)*100,0)</f>
        <v>2</v>
      </c>
      <c r="T465" t="s">
        <v>315</v>
      </c>
    </row>
    <row r="466" spans="1:20" x14ac:dyDescent="0.25">
      <c r="A466">
        <v>2023</v>
      </c>
      <c r="B466" t="str">
        <f t="shared" si="7"/>
        <v>NorwayFlood*Commercial</v>
      </c>
      <c r="C466" t="s">
        <v>49</v>
      </c>
      <c r="D466" t="s">
        <v>105</v>
      </c>
      <c r="E466" t="s">
        <v>176</v>
      </c>
      <c r="F466" t="s">
        <v>132</v>
      </c>
      <c r="G466" t="s">
        <v>135</v>
      </c>
      <c r="H466" t="s">
        <v>122</v>
      </c>
      <c r="I466" t="s">
        <v>121</v>
      </c>
      <c r="J466" t="s">
        <v>128</v>
      </c>
      <c r="K466" t="s">
        <v>128</v>
      </c>
      <c r="L466" t="s">
        <v>124</v>
      </c>
      <c r="M466" t="s">
        <v>119</v>
      </c>
      <c r="N466" t="s">
        <v>126</v>
      </c>
      <c r="O466" t="s">
        <v>127</v>
      </c>
      <c r="P466" t="s">
        <v>126</v>
      </c>
      <c r="Q466">
        <f>ROUND(VLOOKUP(B466,'limit ded'!A$1:G$301,5,FALSE)*100,0)</f>
        <v>0</v>
      </c>
      <c r="R466">
        <f>ROUND(VLOOKUP(B466,'limit ded'!A$1:G$301,6,FALSE)*100,0)</f>
        <v>95</v>
      </c>
      <c r="S466">
        <f>ROUND(VLOOKUP(B466,'limit ded'!A$1:G$301,7,FALSE)*100,0)</f>
        <v>5</v>
      </c>
      <c r="T466" t="s">
        <v>300</v>
      </c>
    </row>
    <row r="467" spans="1:20" x14ac:dyDescent="0.25">
      <c r="A467">
        <v>2023</v>
      </c>
      <c r="B467" t="str">
        <f t="shared" si="7"/>
        <v>NorwayFlood*Residential</v>
      </c>
      <c r="C467" t="s">
        <v>49</v>
      </c>
      <c r="D467" t="s">
        <v>106</v>
      </c>
      <c r="E467" t="s">
        <v>176</v>
      </c>
      <c r="F467" t="s">
        <v>132</v>
      </c>
      <c r="G467" t="s">
        <v>135</v>
      </c>
      <c r="H467" t="s">
        <v>122</v>
      </c>
      <c r="I467" t="s">
        <v>121</v>
      </c>
      <c r="J467" t="s">
        <v>128</v>
      </c>
      <c r="K467" t="s">
        <v>128</v>
      </c>
      <c r="L467" t="s">
        <v>124</v>
      </c>
      <c r="M467" t="s">
        <v>119</v>
      </c>
      <c r="N467" t="s">
        <v>126</v>
      </c>
      <c r="O467" t="s">
        <v>127</v>
      </c>
      <c r="P467" t="s">
        <v>126</v>
      </c>
      <c r="Q467">
        <f>ROUND(VLOOKUP(B467,'limit ded'!A$1:G$301,5,FALSE)*100,0)</f>
        <v>0</v>
      </c>
      <c r="R467">
        <f>ROUND(VLOOKUP(B467,'limit ded'!A$1:G$301,6,FALSE)*100,0)</f>
        <v>96</v>
      </c>
      <c r="S467">
        <f>ROUND(VLOOKUP(B467,'limit ded'!A$1:G$301,7,FALSE)*100,0)</f>
        <v>4</v>
      </c>
      <c r="T467" t="s">
        <v>300</v>
      </c>
    </row>
    <row r="468" spans="1:20" x14ac:dyDescent="0.25">
      <c r="A468">
        <v>2023</v>
      </c>
      <c r="B468" t="str">
        <f t="shared" si="7"/>
        <v>PolandFlood*Commercial</v>
      </c>
      <c r="C468" t="s">
        <v>51</v>
      </c>
      <c r="D468" t="s">
        <v>105</v>
      </c>
      <c r="E468" t="s">
        <v>176</v>
      </c>
      <c r="F468" t="s">
        <v>120</v>
      </c>
      <c r="G468" t="s">
        <v>121</v>
      </c>
      <c r="H468" t="s">
        <v>122</v>
      </c>
      <c r="I468" t="s">
        <v>121</v>
      </c>
      <c r="J468" t="s">
        <v>123</v>
      </c>
      <c r="K468" t="s">
        <v>123</v>
      </c>
      <c r="L468" t="s">
        <v>129</v>
      </c>
      <c r="M468" t="s">
        <v>131</v>
      </c>
      <c r="N468" t="s">
        <v>133</v>
      </c>
      <c r="O468" t="s">
        <v>134</v>
      </c>
      <c r="P468" t="s">
        <v>126</v>
      </c>
      <c r="Q468">
        <f>ROUND(VLOOKUP(B468,'limit ded'!A$1:G$301,5,FALSE)*100,0)</f>
        <v>0</v>
      </c>
      <c r="R468">
        <f>ROUND(VLOOKUP(B468,'limit ded'!A$1:G$301,6,FALSE)*100,0)</f>
        <v>93</v>
      </c>
      <c r="S468">
        <f>ROUND(VLOOKUP(B468,'limit ded'!A$1:G$301,7,FALSE)*100,0)</f>
        <v>7</v>
      </c>
      <c r="T468" t="s">
        <v>211</v>
      </c>
    </row>
    <row r="469" spans="1:20" x14ac:dyDescent="0.25">
      <c r="A469">
        <v>2023</v>
      </c>
      <c r="B469" t="str">
        <f t="shared" si="7"/>
        <v>PolandFlood*Residential</v>
      </c>
      <c r="C469" t="s">
        <v>51</v>
      </c>
      <c r="D469" t="s">
        <v>106</v>
      </c>
      <c r="E469" t="s">
        <v>176</v>
      </c>
      <c r="F469" t="s">
        <v>120</v>
      </c>
      <c r="G469" t="s">
        <v>121</v>
      </c>
      <c r="H469" t="s">
        <v>122</v>
      </c>
      <c r="I469" t="s">
        <v>121</v>
      </c>
      <c r="J469" t="s">
        <v>123</v>
      </c>
      <c r="K469" t="s">
        <v>123</v>
      </c>
      <c r="L469" t="s">
        <v>129</v>
      </c>
      <c r="M469" t="s">
        <v>131</v>
      </c>
      <c r="N469" t="s">
        <v>133</v>
      </c>
      <c r="O469" t="s">
        <v>134</v>
      </c>
      <c r="P469" t="s">
        <v>126</v>
      </c>
      <c r="Q469">
        <f>ROUND(VLOOKUP(B469,'limit ded'!A$1:G$301,5,FALSE)*100,0)</f>
        <v>0</v>
      </c>
      <c r="R469">
        <f>ROUND(VLOOKUP(B469,'limit ded'!A$1:G$301,6,FALSE)*100,0)</f>
        <v>99</v>
      </c>
      <c r="S469">
        <f>ROUND(VLOOKUP(B469,'limit ded'!A$1:G$301,7,FALSE)*100,0)</f>
        <v>1</v>
      </c>
      <c r="T469" t="s">
        <v>211</v>
      </c>
    </row>
    <row r="470" spans="1:20" x14ac:dyDescent="0.25">
      <c r="A470">
        <v>2023</v>
      </c>
      <c r="B470" t="str">
        <f t="shared" si="7"/>
        <v>PortugalFlood*Commercial</v>
      </c>
      <c r="C470" t="s">
        <v>53</v>
      </c>
      <c r="D470" t="s">
        <v>105</v>
      </c>
      <c r="E470" t="s">
        <v>176</v>
      </c>
      <c r="F470" t="s">
        <v>132</v>
      </c>
      <c r="G470" t="s">
        <v>121</v>
      </c>
      <c r="H470" t="s">
        <v>122</v>
      </c>
      <c r="I470" t="s">
        <v>121</v>
      </c>
      <c r="J470" t="s">
        <v>123</v>
      </c>
      <c r="K470" t="s">
        <v>123</v>
      </c>
      <c r="L470" t="s">
        <v>129</v>
      </c>
      <c r="M470" t="s">
        <v>119</v>
      </c>
      <c r="N470" t="s">
        <v>133</v>
      </c>
      <c r="O470" t="s">
        <v>131</v>
      </c>
      <c r="P470" t="s">
        <v>126</v>
      </c>
      <c r="Q470">
        <f>ROUND(VLOOKUP(B470,'limit ded'!A$1:G$301,5,FALSE)*100,0)</f>
        <v>6</v>
      </c>
      <c r="R470">
        <f>ROUND(VLOOKUP(B470,'limit ded'!A$1:G$301,6,FALSE)*100,0)</f>
        <v>85</v>
      </c>
      <c r="S470">
        <f>ROUND(VLOOKUP(B470,'limit ded'!A$1:G$301,7,FALSE)*100,0)</f>
        <v>9</v>
      </c>
      <c r="T470" t="s">
        <v>306</v>
      </c>
    </row>
    <row r="471" spans="1:20" x14ac:dyDescent="0.25">
      <c r="A471">
        <v>2023</v>
      </c>
      <c r="B471" t="str">
        <f t="shared" si="7"/>
        <v>PortugalFlood*Residential</v>
      </c>
      <c r="C471" t="s">
        <v>53</v>
      </c>
      <c r="D471" t="s">
        <v>106</v>
      </c>
      <c r="E471" t="s">
        <v>176</v>
      </c>
      <c r="F471" t="s">
        <v>132</v>
      </c>
      <c r="G471" t="s">
        <v>121</v>
      </c>
      <c r="H471" t="s">
        <v>122</v>
      </c>
      <c r="I471" t="s">
        <v>121</v>
      </c>
      <c r="J471" t="s">
        <v>123</v>
      </c>
      <c r="K471" t="s">
        <v>123</v>
      </c>
      <c r="L471" t="s">
        <v>129</v>
      </c>
      <c r="M471" t="s">
        <v>119</v>
      </c>
      <c r="N471" t="s">
        <v>133</v>
      </c>
      <c r="O471" t="s">
        <v>131</v>
      </c>
      <c r="P471" t="s">
        <v>126</v>
      </c>
      <c r="Q471">
        <f>ROUND(VLOOKUP(B471,'limit ded'!A$1:G$301,5,FALSE)*100,0)</f>
        <v>0</v>
      </c>
      <c r="R471">
        <f>ROUND(VLOOKUP(B471,'limit ded'!A$1:G$301,6,FALSE)*100,0)</f>
        <v>99</v>
      </c>
      <c r="S471">
        <f>ROUND(VLOOKUP(B471,'limit ded'!A$1:G$301,7,FALSE)*100,0)</f>
        <v>1</v>
      </c>
      <c r="T471" t="s">
        <v>144</v>
      </c>
    </row>
    <row r="472" spans="1:20" x14ac:dyDescent="0.25">
      <c r="A472">
        <v>2023</v>
      </c>
      <c r="B472" t="str">
        <f t="shared" si="7"/>
        <v>RomaniaFlood*Commercial</v>
      </c>
      <c r="C472" t="s">
        <v>55</v>
      </c>
      <c r="D472" t="s">
        <v>105</v>
      </c>
      <c r="E472" t="s">
        <v>176</v>
      </c>
      <c r="F472" t="s">
        <v>120</v>
      </c>
      <c r="G472" t="s">
        <v>121</v>
      </c>
      <c r="H472" t="s">
        <v>122</v>
      </c>
      <c r="I472" t="s">
        <v>121</v>
      </c>
      <c r="J472" t="s">
        <v>123</v>
      </c>
      <c r="K472" t="s">
        <v>123</v>
      </c>
      <c r="L472" t="s">
        <v>129</v>
      </c>
      <c r="M472" t="s">
        <v>134</v>
      </c>
      <c r="N472" t="s">
        <v>130</v>
      </c>
      <c r="O472" t="s">
        <v>198</v>
      </c>
      <c r="P472" t="s">
        <v>133</v>
      </c>
      <c r="Q472">
        <f>ROUND(VLOOKUP(B472,'limit ded'!A$1:G$301,5,FALSE)*100,0)</f>
        <v>1</v>
      </c>
      <c r="R472">
        <f>ROUND(VLOOKUP(B472,'limit ded'!A$1:G$301,6,FALSE)*100,0)</f>
        <v>79</v>
      </c>
      <c r="S472">
        <f>ROUND(VLOOKUP(B472,'limit ded'!A$1:G$301,7,FALSE)*100,0)</f>
        <v>20</v>
      </c>
      <c r="T472" t="s">
        <v>314</v>
      </c>
    </row>
    <row r="473" spans="1:20" x14ac:dyDescent="0.25">
      <c r="A473">
        <v>2023</v>
      </c>
      <c r="B473" t="str">
        <f t="shared" si="7"/>
        <v>RomaniaFlood*Residential</v>
      </c>
      <c r="C473" t="s">
        <v>55</v>
      </c>
      <c r="D473" t="s">
        <v>106</v>
      </c>
      <c r="E473" t="s">
        <v>176</v>
      </c>
      <c r="F473" t="s">
        <v>132</v>
      </c>
      <c r="G473" t="s">
        <v>135</v>
      </c>
      <c r="H473" t="s">
        <v>139</v>
      </c>
      <c r="I473" t="s">
        <v>135</v>
      </c>
      <c r="J473" t="s">
        <v>123</v>
      </c>
      <c r="K473" t="s">
        <v>123</v>
      </c>
      <c r="L473" t="s">
        <v>124</v>
      </c>
      <c r="M473" t="s">
        <v>131</v>
      </c>
      <c r="N473" t="s">
        <v>130</v>
      </c>
      <c r="O473" t="s">
        <v>198</v>
      </c>
      <c r="P473" t="s">
        <v>126</v>
      </c>
      <c r="Q473">
        <f>ROUND(VLOOKUP(B473,'limit ded'!A$1:G$301,5,FALSE)*100,0)</f>
        <v>2</v>
      </c>
      <c r="R473">
        <f>ROUND(VLOOKUP(B473,'limit ded'!A$1:G$301,6,FALSE)*100,0)</f>
        <v>87</v>
      </c>
      <c r="S473">
        <f>ROUND(VLOOKUP(B473,'limit ded'!A$1:G$301,7,FALSE)*100,0)</f>
        <v>12</v>
      </c>
      <c r="T473" t="s">
        <v>314</v>
      </c>
    </row>
    <row r="474" spans="1:20" x14ac:dyDescent="0.25">
      <c r="A474">
        <v>2023</v>
      </c>
      <c r="B474" t="str">
        <f t="shared" si="7"/>
        <v>SlovakiaFlood*Commercial</v>
      </c>
      <c r="C474" t="s">
        <v>57</v>
      </c>
      <c r="D474" t="s">
        <v>105</v>
      </c>
      <c r="E474" t="s">
        <v>176</v>
      </c>
      <c r="F474" t="s">
        <v>120</v>
      </c>
      <c r="G474" t="s">
        <v>121</v>
      </c>
      <c r="H474" t="s">
        <v>122</v>
      </c>
      <c r="I474" t="s">
        <v>121</v>
      </c>
      <c r="J474" t="s">
        <v>123</v>
      </c>
      <c r="K474" t="s">
        <v>123</v>
      </c>
      <c r="L474" t="s">
        <v>121</v>
      </c>
      <c r="M474" t="s">
        <v>198</v>
      </c>
      <c r="N474" t="s">
        <v>126</v>
      </c>
      <c r="O474" t="s">
        <v>134</v>
      </c>
      <c r="P474" t="s">
        <v>126</v>
      </c>
      <c r="Q474">
        <f>ROUND(VLOOKUP(B474,'limit ded'!A$1:G$301,5,FALSE)*100,0)</f>
        <v>0</v>
      </c>
      <c r="R474">
        <f>ROUND(VLOOKUP(B474,'limit ded'!A$1:G$301,6,FALSE)*100,0)</f>
        <v>42</v>
      </c>
      <c r="S474">
        <f>ROUND(VLOOKUP(B474,'limit ded'!A$1:G$301,7,FALSE)*100,0)</f>
        <v>58</v>
      </c>
      <c r="T474" t="s">
        <v>302</v>
      </c>
    </row>
    <row r="475" spans="1:20" x14ac:dyDescent="0.25">
      <c r="A475">
        <v>2023</v>
      </c>
      <c r="B475" t="str">
        <f t="shared" si="7"/>
        <v>SlovakiaFlood*Residential</v>
      </c>
      <c r="C475" t="s">
        <v>57</v>
      </c>
      <c r="D475" t="s">
        <v>106</v>
      </c>
      <c r="E475" t="s">
        <v>176</v>
      </c>
      <c r="F475" t="s">
        <v>120</v>
      </c>
      <c r="G475" t="s">
        <v>121</v>
      </c>
      <c r="H475" t="s">
        <v>122</v>
      </c>
      <c r="I475" t="s">
        <v>121</v>
      </c>
      <c r="J475" t="s">
        <v>123</v>
      </c>
      <c r="K475" t="s">
        <v>123</v>
      </c>
      <c r="L475" t="s">
        <v>121</v>
      </c>
      <c r="M475" t="s">
        <v>131</v>
      </c>
      <c r="N475" t="s">
        <v>133</v>
      </c>
      <c r="O475" t="s">
        <v>198</v>
      </c>
      <c r="P475" t="s">
        <v>126</v>
      </c>
      <c r="Q475">
        <f>ROUND(VLOOKUP(B475,'limit ded'!A$1:G$301,5,FALSE)*100,0)</f>
        <v>0</v>
      </c>
      <c r="R475">
        <f>ROUND(VLOOKUP(B475,'limit ded'!A$1:G$301,6,FALSE)*100,0)</f>
        <v>89</v>
      </c>
      <c r="S475">
        <f>ROUND(VLOOKUP(B475,'limit ded'!A$1:G$301,7,FALSE)*100,0)</f>
        <v>11</v>
      </c>
      <c r="T475" t="s">
        <v>302</v>
      </c>
    </row>
    <row r="476" spans="1:20" x14ac:dyDescent="0.25">
      <c r="A476">
        <v>2023</v>
      </c>
      <c r="B476" t="str">
        <f t="shared" si="7"/>
        <v>SloveniaFlood*Commercial</v>
      </c>
      <c r="C476" t="s">
        <v>59</v>
      </c>
      <c r="D476" t="s">
        <v>105</v>
      </c>
      <c r="E476" t="s">
        <v>176</v>
      </c>
      <c r="F476" t="s">
        <v>120</v>
      </c>
      <c r="G476" t="s">
        <v>121</v>
      </c>
      <c r="H476" t="s">
        <v>121</v>
      </c>
      <c r="I476" t="s">
        <v>121</v>
      </c>
      <c r="J476" t="s">
        <v>123</v>
      </c>
      <c r="K476" t="s">
        <v>123</v>
      </c>
      <c r="L476" t="s">
        <v>129</v>
      </c>
      <c r="M476" t="s">
        <v>131</v>
      </c>
      <c r="N476" t="s">
        <v>126</v>
      </c>
      <c r="O476" t="s">
        <v>198</v>
      </c>
      <c r="P476" t="s">
        <v>126</v>
      </c>
      <c r="Q476">
        <f>ROUND(VLOOKUP(B476,'limit ded'!A$1:G$301,5,FALSE)*100,0)</f>
        <v>0</v>
      </c>
      <c r="R476">
        <f>ROUND(VLOOKUP(B476,'limit ded'!A$1:G$301,6,FALSE)*100,0)</f>
        <v>47</v>
      </c>
      <c r="S476">
        <f>ROUND(VLOOKUP(B476,'limit ded'!A$1:G$301,7,FALSE)*100,0)</f>
        <v>53</v>
      </c>
      <c r="T476" t="s">
        <v>192</v>
      </c>
    </row>
    <row r="477" spans="1:20" x14ac:dyDescent="0.25">
      <c r="A477">
        <v>2023</v>
      </c>
      <c r="B477" t="str">
        <f t="shared" si="7"/>
        <v>SloveniaFlood*Residential</v>
      </c>
      <c r="C477" t="s">
        <v>59</v>
      </c>
      <c r="D477" t="s">
        <v>106</v>
      </c>
      <c r="E477" t="s">
        <v>176</v>
      </c>
      <c r="F477" t="s">
        <v>120</v>
      </c>
      <c r="G477" t="s">
        <v>121</v>
      </c>
      <c r="H477" t="s">
        <v>121</v>
      </c>
      <c r="I477" t="s">
        <v>121</v>
      </c>
      <c r="J477" t="s">
        <v>123</v>
      </c>
      <c r="K477" t="s">
        <v>123</v>
      </c>
      <c r="L477" t="s">
        <v>129</v>
      </c>
      <c r="M477" t="s">
        <v>131</v>
      </c>
      <c r="N477" t="s">
        <v>126</v>
      </c>
      <c r="O477" t="s">
        <v>198</v>
      </c>
      <c r="P477" t="s">
        <v>126</v>
      </c>
      <c r="Q477">
        <f>ROUND(VLOOKUP(B477,'limit ded'!A$1:G$301,5,FALSE)*100,0)</f>
        <v>0</v>
      </c>
      <c r="R477">
        <f>ROUND(VLOOKUP(B477,'limit ded'!A$1:G$301,6,FALSE)*100,0)</f>
        <v>53</v>
      </c>
      <c r="S477">
        <f>ROUND(VLOOKUP(B477,'limit ded'!A$1:G$301,7,FALSE)*100,0)</f>
        <v>47</v>
      </c>
      <c r="T477" t="s">
        <v>192</v>
      </c>
    </row>
    <row r="478" spans="1:20" x14ac:dyDescent="0.25">
      <c r="A478">
        <v>2023</v>
      </c>
      <c r="B478" t="str">
        <f t="shared" si="7"/>
        <v>SpainFlood*Commercial</v>
      </c>
      <c r="C478" t="s">
        <v>61</v>
      </c>
      <c r="D478" t="s">
        <v>105</v>
      </c>
      <c r="E478" t="s">
        <v>176</v>
      </c>
      <c r="F478" t="s">
        <v>132</v>
      </c>
      <c r="G478" t="s">
        <v>135</v>
      </c>
      <c r="H478" t="s">
        <v>122</v>
      </c>
      <c r="I478" t="s">
        <v>121</v>
      </c>
      <c r="J478" t="s">
        <v>123</v>
      </c>
      <c r="K478" t="s">
        <v>123</v>
      </c>
      <c r="L478" t="s">
        <v>129</v>
      </c>
      <c r="M478" t="s">
        <v>125</v>
      </c>
      <c r="N478" t="s">
        <v>126</v>
      </c>
      <c r="O478" t="s">
        <v>134</v>
      </c>
      <c r="P478" t="s">
        <v>126</v>
      </c>
      <c r="Q478">
        <f>ROUND(VLOOKUP(B478,'limit ded'!A$1:G$301,5,FALSE)*100,0)</f>
        <v>7</v>
      </c>
      <c r="R478">
        <f>ROUND(VLOOKUP(B478,'limit ded'!A$1:G$301,6,FALSE)*100,0)</f>
        <v>81</v>
      </c>
      <c r="S478">
        <f>ROUND(VLOOKUP(B478,'limit ded'!A$1:G$301,7,FALSE)*100,0)</f>
        <v>12</v>
      </c>
      <c r="T478" t="s">
        <v>216</v>
      </c>
    </row>
    <row r="479" spans="1:20" x14ac:dyDescent="0.25">
      <c r="A479">
        <v>2023</v>
      </c>
      <c r="B479" t="str">
        <f t="shared" si="7"/>
        <v>SpainFlood*Residential</v>
      </c>
      <c r="C479" t="s">
        <v>61</v>
      </c>
      <c r="D479" t="s">
        <v>106</v>
      </c>
      <c r="E479" t="s">
        <v>176</v>
      </c>
      <c r="F479" t="s">
        <v>132</v>
      </c>
      <c r="G479" t="s">
        <v>135</v>
      </c>
      <c r="H479" t="s">
        <v>122</v>
      </c>
      <c r="I479" t="s">
        <v>121</v>
      </c>
      <c r="J479" t="s">
        <v>136</v>
      </c>
      <c r="K479" t="s">
        <v>123</v>
      </c>
      <c r="L479" t="s">
        <v>129</v>
      </c>
      <c r="M479" t="s">
        <v>125</v>
      </c>
      <c r="N479" t="s">
        <v>126</v>
      </c>
      <c r="O479" t="s">
        <v>134</v>
      </c>
      <c r="P479" t="s">
        <v>126</v>
      </c>
      <c r="Q479">
        <f>ROUND(VLOOKUP(B479,'limit ded'!A$1:G$301,5,FALSE)*100,0)</f>
        <v>0</v>
      </c>
      <c r="R479">
        <f>ROUND(VLOOKUP(B479,'limit ded'!A$1:G$301,6,FALSE)*100,0)</f>
        <v>100</v>
      </c>
      <c r="S479">
        <f>ROUND(VLOOKUP(B479,'limit ded'!A$1:G$301,7,FALSE)*100,0)</f>
        <v>0</v>
      </c>
      <c r="T479" t="s">
        <v>216</v>
      </c>
    </row>
    <row r="480" spans="1:20" x14ac:dyDescent="0.25">
      <c r="A480">
        <v>2023</v>
      </c>
      <c r="B480" t="str">
        <f t="shared" si="7"/>
        <v>SwedenFlood*Commercial</v>
      </c>
      <c r="C480" t="s">
        <v>63</v>
      </c>
      <c r="D480" t="s">
        <v>105</v>
      </c>
      <c r="E480" t="s">
        <v>176</v>
      </c>
      <c r="F480" t="s">
        <v>120</v>
      </c>
      <c r="G480" t="s">
        <v>121</v>
      </c>
      <c r="H480" t="s">
        <v>122</v>
      </c>
      <c r="I480" t="s">
        <v>121</v>
      </c>
      <c r="J480" t="s">
        <v>123</v>
      </c>
      <c r="K480" t="s">
        <v>123</v>
      </c>
      <c r="L480" t="s">
        <v>121</v>
      </c>
      <c r="M480" t="s">
        <v>125</v>
      </c>
      <c r="N480" t="s">
        <v>126</v>
      </c>
      <c r="O480" t="s">
        <v>134</v>
      </c>
      <c r="P480" t="s">
        <v>126</v>
      </c>
      <c r="Q480">
        <f>ROUND(VLOOKUP(B480,'limit ded'!A$1:G$301,5,FALSE)*100,0)</f>
        <v>6</v>
      </c>
      <c r="R480">
        <f>ROUND(VLOOKUP(B480,'limit ded'!A$1:G$301,6,FALSE)*100,0)</f>
        <v>58</v>
      </c>
      <c r="S480">
        <f>ROUND(VLOOKUP(B480,'limit ded'!A$1:G$301,7,FALSE)*100,0)</f>
        <v>36</v>
      </c>
      <c r="T480" t="s">
        <v>195</v>
      </c>
    </row>
    <row r="481" spans="1:20" x14ac:dyDescent="0.25">
      <c r="A481">
        <v>2023</v>
      </c>
      <c r="B481" t="str">
        <f t="shared" si="7"/>
        <v>SwedenFlood*Residential</v>
      </c>
      <c r="C481" t="s">
        <v>63</v>
      </c>
      <c r="D481" t="s">
        <v>106</v>
      </c>
      <c r="E481" t="s">
        <v>176</v>
      </c>
      <c r="F481" t="s">
        <v>120</v>
      </c>
      <c r="G481" t="s">
        <v>50</v>
      </c>
      <c r="H481" t="s">
        <v>122</v>
      </c>
      <c r="I481" t="s">
        <v>121</v>
      </c>
      <c r="J481" t="s">
        <v>123</v>
      </c>
      <c r="K481" t="s">
        <v>123</v>
      </c>
      <c r="L481" t="s">
        <v>121</v>
      </c>
      <c r="M481" t="s">
        <v>125</v>
      </c>
      <c r="N481" t="s">
        <v>126</v>
      </c>
      <c r="O481" t="s">
        <v>134</v>
      </c>
      <c r="P481" t="s">
        <v>126</v>
      </c>
      <c r="Q481">
        <f>ROUND(VLOOKUP(B481,'limit ded'!A$1:G$301,5,FALSE)*100,0)</f>
        <v>0</v>
      </c>
      <c r="R481">
        <f>ROUND(VLOOKUP(B481,'limit ded'!A$1:G$301,6,FALSE)*100,0)</f>
        <v>100</v>
      </c>
      <c r="S481">
        <f>ROUND(VLOOKUP(B481,'limit ded'!A$1:G$301,7,FALSE)*100,0)</f>
        <v>0</v>
      </c>
      <c r="T481" t="s">
        <v>196</v>
      </c>
    </row>
    <row r="482" spans="1:20" x14ac:dyDescent="0.25">
      <c r="A482">
        <v>2023</v>
      </c>
      <c r="B482" t="str">
        <f t="shared" si="7"/>
        <v>AustriaWildfireCommercial</v>
      </c>
      <c r="C482" t="s">
        <v>4</v>
      </c>
      <c r="D482" t="s">
        <v>105</v>
      </c>
      <c r="E482" t="s">
        <v>66</v>
      </c>
      <c r="F482" t="s">
        <v>120</v>
      </c>
      <c r="G482" t="s">
        <v>121</v>
      </c>
      <c r="H482" t="s">
        <v>121</v>
      </c>
      <c r="I482" t="s">
        <v>121</v>
      </c>
      <c r="J482" t="s">
        <v>123</v>
      </c>
      <c r="K482" t="s">
        <v>123</v>
      </c>
      <c r="L482" t="s">
        <v>124</v>
      </c>
      <c r="M482" t="s">
        <v>119</v>
      </c>
      <c r="N482" t="s">
        <v>119</v>
      </c>
      <c r="O482" t="s">
        <v>198</v>
      </c>
      <c r="P482" t="s">
        <v>119</v>
      </c>
      <c r="Q482">
        <f>ROUND(VLOOKUP(B482,'limit ded'!A$1:G$301,5,FALSE)*100,0)</f>
        <v>5</v>
      </c>
      <c r="R482">
        <f>ROUND(VLOOKUP(B482,'limit ded'!A$1:G$301,6,FALSE)*100,0)</f>
        <v>88</v>
      </c>
      <c r="S482">
        <f>ROUND(VLOOKUP(B482,'limit ded'!A$1:G$301,7,FALSE)*100,0)</f>
        <v>7</v>
      </c>
      <c r="T482" t="s">
        <v>144</v>
      </c>
    </row>
    <row r="483" spans="1:20" x14ac:dyDescent="0.25">
      <c r="A483">
        <v>2023</v>
      </c>
      <c r="B483" t="str">
        <f t="shared" si="7"/>
        <v>AustriaWildfireResidential</v>
      </c>
      <c r="C483" t="s">
        <v>4</v>
      </c>
      <c r="D483" t="s">
        <v>106</v>
      </c>
      <c r="E483" t="s">
        <v>66</v>
      </c>
      <c r="F483" t="s">
        <v>120</v>
      </c>
      <c r="G483" t="s">
        <v>121</v>
      </c>
      <c r="H483" t="s">
        <v>121</v>
      </c>
      <c r="I483" t="s">
        <v>121</v>
      </c>
      <c r="J483" t="s">
        <v>123</v>
      </c>
      <c r="K483" t="s">
        <v>123</v>
      </c>
      <c r="L483" t="s">
        <v>124</v>
      </c>
      <c r="M483" t="s">
        <v>119</v>
      </c>
      <c r="N483" t="s">
        <v>119</v>
      </c>
      <c r="O483" t="s">
        <v>198</v>
      </c>
      <c r="P483" t="s">
        <v>119</v>
      </c>
      <c r="Q483">
        <f>ROUND(VLOOKUP(B483,'limit ded'!A$1:G$301,5,FALSE)*100,0)</f>
        <v>0</v>
      </c>
      <c r="R483">
        <f>ROUND(VLOOKUP(B483,'limit ded'!A$1:G$301,6,FALSE)*100,0)</f>
        <v>100</v>
      </c>
      <c r="S483">
        <f>ROUND(VLOOKUP(B483,'limit ded'!A$1:G$301,7,FALSE)*100,0)</f>
        <v>0</v>
      </c>
      <c r="T483" t="s">
        <v>144</v>
      </c>
    </row>
    <row r="484" spans="1:20" x14ac:dyDescent="0.25">
      <c r="A484">
        <v>2023</v>
      </c>
      <c r="B484" t="str">
        <f t="shared" si="7"/>
        <v>BelgiumWildfireCommercial</v>
      </c>
      <c r="C484" t="s">
        <v>7</v>
      </c>
      <c r="D484" t="s">
        <v>105</v>
      </c>
      <c r="E484" t="s">
        <v>66</v>
      </c>
      <c r="F484" t="s">
        <v>120</v>
      </c>
      <c r="G484" t="s">
        <v>121</v>
      </c>
      <c r="H484" t="s">
        <v>122</v>
      </c>
      <c r="I484" t="s">
        <v>121</v>
      </c>
      <c r="J484" t="s">
        <v>123</v>
      </c>
      <c r="K484" t="s">
        <v>123</v>
      </c>
      <c r="L484" t="s">
        <v>124</v>
      </c>
      <c r="M484" t="s">
        <v>125</v>
      </c>
      <c r="N484" t="s">
        <v>126</v>
      </c>
      <c r="O484" t="s">
        <v>127</v>
      </c>
      <c r="P484" t="s">
        <v>126</v>
      </c>
      <c r="Q484">
        <f>ROUND(VLOOKUP(B484,'limit ded'!A$1:G$301,5,FALSE)*100,0)</f>
        <v>1</v>
      </c>
      <c r="R484">
        <f>ROUND(VLOOKUP(B484,'limit ded'!A$1:G$301,6,FALSE)*100,0)</f>
        <v>99</v>
      </c>
      <c r="S484">
        <f>ROUND(VLOOKUP(B484,'limit ded'!A$1:G$301,7,FALSE)*100,0)</f>
        <v>0</v>
      </c>
      <c r="T484" t="s">
        <v>228</v>
      </c>
    </row>
    <row r="485" spans="1:20" x14ac:dyDescent="0.25">
      <c r="A485">
        <v>2023</v>
      </c>
      <c r="B485" t="str">
        <f t="shared" si="7"/>
        <v>BelgiumWildfireResidential</v>
      </c>
      <c r="C485" t="s">
        <v>7</v>
      </c>
      <c r="D485" t="s">
        <v>106</v>
      </c>
      <c r="E485" t="s">
        <v>66</v>
      </c>
      <c r="F485" t="s">
        <v>120</v>
      </c>
      <c r="G485" t="s">
        <v>121</v>
      </c>
      <c r="H485" t="s">
        <v>122</v>
      </c>
      <c r="I485" t="s">
        <v>121</v>
      </c>
      <c r="J485" t="s">
        <v>128</v>
      </c>
      <c r="K485" t="s">
        <v>128</v>
      </c>
      <c r="L485" t="s">
        <v>124</v>
      </c>
      <c r="M485" t="s">
        <v>125</v>
      </c>
      <c r="N485" t="s">
        <v>126</v>
      </c>
      <c r="O485" t="s">
        <v>127</v>
      </c>
      <c r="P485" t="s">
        <v>126</v>
      </c>
      <c r="Q485">
        <f>ROUND(VLOOKUP(B485,'limit ded'!A$1:G$301,5,FALSE)*100,0)</f>
        <v>0</v>
      </c>
      <c r="R485">
        <f>ROUND(VLOOKUP(B485,'limit ded'!A$1:G$301,6,FALSE)*100,0)</f>
        <v>100</v>
      </c>
      <c r="S485">
        <f>ROUND(VLOOKUP(B485,'limit ded'!A$1:G$301,7,FALSE)*100,0)</f>
        <v>0</v>
      </c>
      <c r="T485" t="s">
        <v>228</v>
      </c>
    </row>
    <row r="486" spans="1:20" x14ac:dyDescent="0.25">
      <c r="A486">
        <v>2023</v>
      </c>
      <c r="B486" t="str">
        <f t="shared" si="7"/>
        <v>BulgariaWildfireCommercial</v>
      </c>
      <c r="C486" t="s">
        <v>9</v>
      </c>
      <c r="D486" t="s">
        <v>105</v>
      </c>
      <c r="E486" t="s">
        <v>66</v>
      </c>
      <c r="F486" t="s">
        <v>119</v>
      </c>
      <c r="G486" t="s">
        <v>119</v>
      </c>
      <c r="H486" t="s">
        <v>119</v>
      </c>
      <c r="I486" t="s">
        <v>119</v>
      </c>
      <c r="J486" t="s">
        <v>119</v>
      </c>
      <c r="K486" t="s">
        <v>119</v>
      </c>
      <c r="L486" t="s">
        <v>119</v>
      </c>
      <c r="M486" t="s">
        <v>119</v>
      </c>
      <c r="N486" t="s">
        <v>119</v>
      </c>
      <c r="O486" t="s">
        <v>198</v>
      </c>
      <c r="P486" t="s">
        <v>119</v>
      </c>
      <c r="Q486">
        <f>ROUND(VLOOKUP(B486,'limit ded'!A$1:G$301,5,FALSE)*100,0)</f>
        <v>1</v>
      </c>
      <c r="R486">
        <f>ROUND(VLOOKUP(B486,'limit ded'!A$1:G$301,6,FALSE)*100,0)</f>
        <v>97</v>
      </c>
      <c r="S486">
        <f>ROUND(VLOOKUP(B486,'limit ded'!A$1:G$301,7,FALSE)*100,0)</f>
        <v>2</v>
      </c>
      <c r="T486" t="s">
        <v>285</v>
      </c>
    </row>
    <row r="487" spans="1:20" x14ac:dyDescent="0.25">
      <c r="A487">
        <v>2023</v>
      </c>
      <c r="B487" t="str">
        <f t="shared" si="7"/>
        <v>BulgariaWildfireResidential</v>
      </c>
      <c r="C487" t="s">
        <v>9</v>
      </c>
      <c r="D487" t="s">
        <v>106</v>
      </c>
      <c r="E487" t="s">
        <v>66</v>
      </c>
      <c r="F487" t="s">
        <v>119</v>
      </c>
      <c r="G487" t="s">
        <v>119</v>
      </c>
      <c r="H487" t="s">
        <v>119</v>
      </c>
      <c r="I487" t="s">
        <v>119</v>
      </c>
      <c r="J487" t="s">
        <v>119</v>
      </c>
      <c r="K487" t="s">
        <v>119</v>
      </c>
      <c r="L487" t="s">
        <v>119</v>
      </c>
      <c r="M487" t="s">
        <v>119</v>
      </c>
      <c r="N487" t="s">
        <v>119</v>
      </c>
      <c r="O487" t="s">
        <v>198</v>
      </c>
      <c r="P487" t="s">
        <v>119</v>
      </c>
      <c r="Q487">
        <f>ROUND(VLOOKUP(B487,'limit ded'!A$1:G$301,5,FALSE)*100,0)</f>
        <v>2</v>
      </c>
      <c r="R487">
        <f>ROUND(VLOOKUP(B487,'limit ded'!A$1:G$301,6,FALSE)*100,0)</f>
        <v>98</v>
      </c>
      <c r="S487">
        <f>ROUND(VLOOKUP(B487,'limit ded'!A$1:G$301,7,FALSE)*100,0)</f>
        <v>0</v>
      </c>
      <c r="T487" t="s">
        <v>285</v>
      </c>
    </row>
    <row r="488" spans="1:20" x14ac:dyDescent="0.25">
      <c r="A488">
        <v>2023</v>
      </c>
      <c r="B488" t="str">
        <f t="shared" si="7"/>
        <v>CroatiaWildfireCommercial</v>
      </c>
      <c r="C488" t="s">
        <v>11</v>
      </c>
      <c r="D488" t="s">
        <v>105</v>
      </c>
      <c r="E488" t="s">
        <v>66</v>
      </c>
      <c r="F488" t="s">
        <v>120</v>
      </c>
      <c r="G488" t="s">
        <v>121</v>
      </c>
      <c r="H488" t="s">
        <v>122</v>
      </c>
      <c r="I488" t="s">
        <v>121</v>
      </c>
      <c r="J488" t="s">
        <v>123</v>
      </c>
      <c r="K488" t="s">
        <v>123</v>
      </c>
      <c r="L488" t="s">
        <v>129</v>
      </c>
      <c r="M488" t="s">
        <v>125</v>
      </c>
      <c r="N488" t="s">
        <v>130</v>
      </c>
      <c r="O488" t="s">
        <v>198</v>
      </c>
      <c r="P488" t="s">
        <v>126</v>
      </c>
      <c r="Q488">
        <f>ROUND(VLOOKUP(B488,'limit ded'!A$1:G$301,5,FALSE)*100,0)</f>
        <v>25</v>
      </c>
      <c r="R488">
        <f>ROUND(VLOOKUP(B488,'limit ded'!A$1:G$301,6,FALSE)*100,0)</f>
        <v>69</v>
      </c>
      <c r="S488">
        <f>ROUND(VLOOKUP(B488,'limit ded'!A$1:G$301,7,FALSE)*100,0)</f>
        <v>6</v>
      </c>
      <c r="T488" t="s">
        <v>286</v>
      </c>
    </row>
    <row r="489" spans="1:20" x14ac:dyDescent="0.25">
      <c r="A489">
        <v>2023</v>
      </c>
      <c r="B489" t="str">
        <f t="shared" si="7"/>
        <v>CroatiaWildfireResidential</v>
      </c>
      <c r="C489" t="s">
        <v>11</v>
      </c>
      <c r="D489" t="s">
        <v>106</v>
      </c>
      <c r="E489" t="s">
        <v>66</v>
      </c>
      <c r="F489" t="s">
        <v>120</v>
      </c>
      <c r="G489" t="s">
        <v>121</v>
      </c>
      <c r="H489" t="s">
        <v>122</v>
      </c>
      <c r="I489" t="s">
        <v>121</v>
      </c>
      <c r="J489" t="s">
        <v>123</v>
      </c>
      <c r="K489" t="s">
        <v>123</v>
      </c>
      <c r="L489" t="s">
        <v>129</v>
      </c>
      <c r="M489" t="s">
        <v>125</v>
      </c>
      <c r="N489" t="s">
        <v>130</v>
      </c>
      <c r="O489" t="s">
        <v>198</v>
      </c>
      <c r="P489" t="s">
        <v>126</v>
      </c>
      <c r="Q489">
        <f>ROUND(VLOOKUP(B489,'limit ded'!A$1:G$301,5,FALSE)*100,0)</f>
        <v>0</v>
      </c>
      <c r="R489">
        <f>ROUND(VLOOKUP(B489,'limit ded'!A$1:G$301,6,FALSE)*100,0)</f>
        <v>100</v>
      </c>
      <c r="S489">
        <f>ROUND(VLOOKUP(B489,'limit ded'!A$1:G$301,7,FALSE)*100,0)</f>
        <v>0</v>
      </c>
      <c r="T489" t="s">
        <v>286</v>
      </c>
    </row>
    <row r="490" spans="1:20" x14ac:dyDescent="0.25">
      <c r="A490">
        <v>2023</v>
      </c>
      <c r="B490" t="str">
        <f t="shared" si="7"/>
        <v>CyprusWildfireCommercial</v>
      </c>
      <c r="C490" t="s">
        <v>13</v>
      </c>
      <c r="D490" t="s">
        <v>105</v>
      </c>
      <c r="E490" t="s">
        <v>66</v>
      </c>
      <c r="F490" t="s">
        <v>132</v>
      </c>
      <c r="G490" t="s">
        <v>121</v>
      </c>
      <c r="H490" t="s">
        <v>122</v>
      </c>
      <c r="I490" t="s">
        <v>121</v>
      </c>
      <c r="J490" t="s">
        <v>119</v>
      </c>
      <c r="K490" t="s">
        <v>119</v>
      </c>
      <c r="L490" t="s">
        <v>129</v>
      </c>
      <c r="M490" t="s">
        <v>119</v>
      </c>
      <c r="N490" t="s">
        <v>133</v>
      </c>
      <c r="O490" t="s">
        <v>131</v>
      </c>
      <c r="P490" t="s">
        <v>126</v>
      </c>
      <c r="Q490">
        <f>ROUND(VLOOKUP(B490,'limit ded'!A$1:G$301,5,FALSE)*100,0)</f>
        <v>3</v>
      </c>
      <c r="R490">
        <f>ROUND(VLOOKUP(B490,'limit ded'!A$1:G$301,6,FALSE)*100,0)</f>
        <v>89</v>
      </c>
      <c r="S490">
        <f>ROUND(VLOOKUP(B490,'limit ded'!A$1:G$301,7,FALSE)*100,0)</f>
        <v>9</v>
      </c>
      <c r="T490" t="s">
        <v>287</v>
      </c>
    </row>
    <row r="491" spans="1:20" x14ac:dyDescent="0.25">
      <c r="A491">
        <v>2023</v>
      </c>
      <c r="B491" t="str">
        <f t="shared" si="7"/>
        <v>CyprusWildfireResidential</v>
      </c>
      <c r="C491" t="s">
        <v>13</v>
      </c>
      <c r="D491" t="s">
        <v>106</v>
      </c>
      <c r="E491" t="s">
        <v>66</v>
      </c>
      <c r="F491" t="s">
        <v>132</v>
      </c>
      <c r="G491" t="s">
        <v>121</v>
      </c>
      <c r="H491" t="s">
        <v>122</v>
      </c>
      <c r="I491" t="s">
        <v>121</v>
      </c>
      <c r="J491" t="s">
        <v>119</v>
      </c>
      <c r="K491" t="s">
        <v>119</v>
      </c>
      <c r="L491" t="s">
        <v>129</v>
      </c>
      <c r="M491" t="s">
        <v>119</v>
      </c>
      <c r="N491" t="s">
        <v>133</v>
      </c>
      <c r="O491" t="s">
        <v>131</v>
      </c>
      <c r="P491" t="s">
        <v>126</v>
      </c>
      <c r="Q491">
        <f>ROUND(VLOOKUP(B491,'limit ded'!A$1:G$301,5,FALSE)*100,0)</f>
        <v>0</v>
      </c>
      <c r="R491">
        <f>ROUND(VLOOKUP(B491,'limit ded'!A$1:G$301,6,FALSE)*100,0)</f>
        <v>100</v>
      </c>
      <c r="S491">
        <f>ROUND(VLOOKUP(B491,'limit ded'!A$1:G$301,7,FALSE)*100,0)</f>
        <v>0</v>
      </c>
      <c r="T491" t="s">
        <v>287</v>
      </c>
    </row>
    <row r="492" spans="1:20" x14ac:dyDescent="0.25">
      <c r="A492">
        <v>2023</v>
      </c>
      <c r="B492" t="str">
        <f t="shared" si="7"/>
        <v>Czech RepublicWildfireCommercial</v>
      </c>
      <c r="C492" t="s">
        <v>15</v>
      </c>
      <c r="D492" t="s">
        <v>105</v>
      </c>
      <c r="E492" t="s">
        <v>66</v>
      </c>
      <c r="F492" t="s">
        <v>132</v>
      </c>
      <c r="G492" t="s">
        <v>121</v>
      </c>
      <c r="H492" t="s">
        <v>122</v>
      </c>
      <c r="I492" t="s">
        <v>121</v>
      </c>
      <c r="J492" t="s">
        <v>123</v>
      </c>
      <c r="K492" t="s">
        <v>123</v>
      </c>
      <c r="L492" t="s">
        <v>129</v>
      </c>
      <c r="M492" t="s">
        <v>119</v>
      </c>
      <c r="N492" t="s">
        <v>119</v>
      </c>
      <c r="O492" t="s">
        <v>198</v>
      </c>
      <c r="P492" t="s">
        <v>126</v>
      </c>
      <c r="Q492">
        <f>ROUND(VLOOKUP(B492,'limit ded'!A$1:G$301,5,FALSE)*100,0)</f>
        <v>5</v>
      </c>
      <c r="R492">
        <f>ROUND(VLOOKUP(B492,'limit ded'!A$1:G$301,6,FALSE)*100,0)</f>
        <v>68</v>
      </c>
      <c r="S492">
        <f>ROUND(VLOOKUP(B492,'limit ded'!A$1:G$301,7,FALSE)*100,0)</f>
        <v>27</v>
      </c>
      <c r="T492" t="s">
        <v>144</v>
      </c>
    </row>
    <row r="493" spans="1:20" x14ac:dyDescent="0.25">
      <c r="A493">
        <v>2023</v>
      </c>
      <c r="B493" t="str">
        <f t="shared" si="7"/>
        <v>Czech RepublicWildfireResidential</v>
      </c>
      <c r="C493" t="s">
        <v>15</v>
      </c>
      <c r="D493" t="s">
        <v>106</v>
      </c>
      <c r="E493" t="s">
        <v>66</v>
      </c>
      <c r="F493" t="s">
        <v>132</v>
      </c>
      <c r="G493" t="s">
        <v>121</v>
      </c>
      <c r="H493" t="s">
        <v>122</v>
      </c>
      <c r="I493" t="s">
        <v>121</v>
      </c>
      <c r="J493" t="s">
        <v>123</v>
      </c>
      <c r="K493" t="s">
        <v>123</v>
      </c>
      <c r="L493" t="s">
        <v>129</v>
      </c>
      <c r="M493" t="s">
        <v>119</v>
      </c>
      <c r="N493" t="s">
        <v>119</v>
      </c>
      <c r="O493" t="s">
        <v>198</v>
      </c>
      <c r="P493" t="s">
        <v>126</v>
      </c>
      <c r="Q493">
        <f>ROUND(VLOOKUP(B493,'limit ded'!A$1:G$301,5,FALSE)*100,0)</f>
        <v>0</v>
      </c>
      <c r="R493">
        <f>ROUND(VLOOKUP(B493,'limit ded'!A$1:G$301,6,FALSE)*100,0)</f>
        <v>100</v>
      </c>
      <c r="S493">
        <f>ROUND(VLOOKUP(B493,'limit ded'!A$1:G$301,7,FALSE)*100,0)</f>
        <v>0</v>
      </c>
      <c r="T493" t="s">
        <v>144</v>
      </c>
    </row>
    <row r="494" spans="1:20" x14ac:dyDescent="0.25">
      <c r="A494">
        <v>2023</v>
      </c>
      <c r="B494" t="str">
        <f t="shared" si="7"/>
        <v>DenmarkWildfireCommercial</v>
      </c>
      <c r="C494" t="s">
        <v>17</v>
      </c>
      <c r="D494" t="s">
        <v>105</v>
      </c>
      <c r="E494" t="s">
        <v>66</v>
      </c>
      <c r="F494" t="s">
        <v>120</v>
      </c>
      <c r="G494" t="s">
        <v>121</v>
      </c>
      <c r="H494" t="s">
        <v>122</v>
      </c>
      <c r="I494" t="s">
        <v>121</v>
      </c>
      <c r="J494" t="s">
        <v>128</v>
      </c>
      <c r="K494" t="s">
        <v>123</v>
      </c>
      <c r="L494" t="s">
        <v>121</v>
      </c>
      <c r="M494" t="s">
        <v>125</v>
      </c>
      <c r="N494" t="s">
        <v>119</v>
      </c>
      <c r="O494" t="s">
        <v>127</v>
      </c>
      <c r="P494" t="s">
        <v>126</v>
      </c>
      <c r="Q494">
        <f>ROUND(VLOOKUP(B494,'limit ded'!A$1:G$301,5,FALSE)*100,0)</f>
        <v>3</v>
      </c>
      <c r="R494">
        <f>ROUND(VLOOKUP(B494,'limit ded'!A$1:G$301,6,FALSE)*100,0)</f>
        <v>87</v>
      </c>
      <c r="S494">
        <f>ROUND(VLOOKUP(B494,'limit ded'!A$1:G$301,7,FALSE)*100,0)</f>
        <v>11</v>
      </c>
      <c r="T494" t="s">
        <v>145</v>
      </c>
    </row>
    <row r="495" spans="1:20" x14ac:dyDescent="0.25">
      <c r="A495">
        <v>2023</v>
      </c>
      <c r="B495" t="str">
        <f t="shared" ref="B495:B558" si="8">CONCATENATE(C495,E495,D495)</f>
        <v>DenmarkWildfireResidential</v>
      </c>
      <c r="C495" t="s">
        <v>17</v>
      </c>
      <c r="D495" t="s">
        <v>106</v>
      </c>
      <c r="E495" t="s">
        <v>66</v>
      </c>
      <c r="F495" t="s">
        <v>120</v>
      </c>
      <c r="G495" t="s">
        <v>121</v>
      </c>
      <c r="H495" t="s">
        <v>122</v>
      </c>
      <c r="I495" t="s">
        <v>121</v>
      </c>
      <c r="J495" t="s">
        <v>128</v>
      </c>
      <c r="K495" t="s">
        <v>123</v>
      </c>
      <c r="L495" t="s">
        <v>121</v>
      </c>
      <c r="M495" t="s">
        <v>125</v>
      </c>
      <c r="N495" t="s">
        <v>119</v>
      </c>
      <c r="O495" t="s">
        <v>127</v>
      </c>
      <c r="P495" t="s">
        <v>126</v>
      </c>
      <c r="Q495">
        <f>ROUND(VLOOKUP(B495,'limit ded'!A$1:G$301,5,FALSE)*100,0)</f>
        <v>0</v>
      </c>
      <c r="R495">
        <f>ROUND(VLOOKUP(B495,'limit ded'!A$1:G$301,6,FALSE)*100,0)</f>
        <v>100</v>
      </c>
      <c r="S495">
        <f>ROUND(VLOOKUP(B495,'limit ded'!A$1:G$301,7,FALSE)*100,0)</f>
        <v>0</v>
      </c>
      <c r="T495" t="s">
        <v>145</v>
      </c>
    </row>
    <row r="496" spans="1:20" x14ac:dyDescent="0.25">
      <c r="A496">
        <v>2023</v>
      </c>
      <c r="B496" t="str">
        <f t="shared" si="8"/>
        <v>EstoniaWildfireCommercial</v>
      </c>
      <c r="C496" t="s">
        <v>19</v>
      </c>
      <c r="D496" t="s">
        <v>105</v>
      </c>
      <c r="E496" t="s">
        <v>66</v>
      </c>
      <c r="F496" t="s">
        <v>120</v>
      </c>
      <c r="G496" t="s">
        <v>121</v>
      </c>
      <c r="H496" t="s">
        <v>121</v>
      </c>
      <c r="I496" t="s">
        <v>121</v>
      </c>
      <c r="J496" t="s">
        <v>123</v>
      </c>
      <c r="K496" t="s">
        <v>123</v>
      </c>
      <c r="L496" t="s">
        <v>121</v>
      </c>
      <c r="M496" t="s">
        <v>198</v>
      </c>
      <c r="N496" t="s">
        <v>130</v>
      </c>
      <c r="O496" t="s">
        <v>131</v>
      </c>
      <c r="P496" t="s">
        <v>133</v>
      </c>
      <c r="Q496">
        <f>ROUND(VLOOKUP(B496,'limit ded'!A$1:G$301,5,FALSE)*100,0)</f>
        <v>0</v>
      </c>
      <c r="R496">
        <f>ROUND(VLOOKUP(B496,'limit ded'!A$1:G$301,6,FALSE)*100,0)</f>
        <v>0</v>
      </c>
      <c r="S496">
        <f>ROUND(VLOOKUP(B496,'limit ded'!A$1:G$301,7,FALSE)*100,0)</f>
        <v>0</v>
      </c>
      <c r="T496" t="s">
        <v>138</v>
      </c>
    </row>
    <row r="497" spans="1:20" x14ac:dyDescent="0.25">
      <c r="A497">
        <v>2023</v>
      </c>
      <c r="B497" t="str">
        <f t="shared" si="8"/>
        <v>EstoniaWildfireResidential</v>
      </c>
      <c r="C497" t="s">
        <v>19</v>
      </c>
      <c r="D497" t="s">
        <v>106</v>
      </c>
      <c r="E497" t="s">
        <v>66</v>
      </c>
      <c r="F497" t="s">
        <v>120</v>
      </c>
      <c r="G497" t="s">
        <v>121</v>
      </c>
      <c r="H497" t="s">
        <v>121</v>
      </c>
      <c r="I497" t="s">
        <v>121</v>
      </c>
      <c r="J497" t="s">
        <v>123</v>
      </c>
      <c r="K497" t="s">
        <v>123</v>
      </c>
      <c r="L497" t="s">
        <v>121</v>
      </c>
      <c r="M497" t="s">
        <v>198</v>
      </c>
      <c r="N497" t="s">
        <v>130</v>
      </c>
      <c r="O497" t="s">
        <v>131</v>
      </c>
      <c r="P497" t="s">
        <v>133</v>
      </c>
      <c r="Q497">
        <f>ROUND(VLOOKUP(B497,'limit ded'!A$1:G$301,5,FALSE)*100,0)</f>
        <v>0</v>
      </c>
      <c r="R497">
        <f>ROUND(VLOOKUP(B497,'limit ded'!A$1:G$301,6,FALSE)*100,0)</f>
        <v>0</v>
      </c>
      <c r="S497">
        <f>ROUND(VLOOKUP(B497,'limit ded'!A$1:G$301,7,FALSE)*100,0)</f>
        <v>0</v>
      </c>
      <c r="T497" t="s">
        <v>138</v>
      </c>
    </row>
    <row r="498" spans="1:20" x14ac:dyDescent="0.25">
      <c r="A498">
        <v>2023</v>
      </c>
      <c r="B498" t="str">
        <f t="shared" si="8"/>
        <v>FinlandWildfireCommercial</v>
      </c>
      <c r="C498" t="s">
        <v>21</v>
      </c>
      <c r="D498" t="s">
        <v>105</v>
      </c>
      <c r="E498" t="s">
        <v>66</v>
      </c>
      <c r="F498" t="s">
        <v>120</v>
      </c>
      <c r="G498" t="s">
        <v>121</v>
      </c>
      <c r="H498" t="s">
        <v>121</v>
      </c>
      <c r="I498" t="s">
        <v>121</v>
      </c>
      <c r="J498" t="s">
        <v>123</v>
      </c>
      <c r="K498" t="s">
        <v>123</v>
      </c>
      <c r="L498" t="s">
        <v>121</v>
      </c>
      <c r="M498" t="s">
        <v>125</v>
      </c>
      <c r="N498" t="s">
        <v>126</v>
      </c>
      <c r="O498" t="s">
        <v>127</v>
      </c>
      <c r="P498" t="s">
        <v>126</v>
      </c>
      <c r="Q498">
        <f>ROUND(VLOOKUP(B498,'limit ded'!A$1:G$301,5,FALSE)*100,0)</f>
        <v>1</v>
      </c>
      <c r="R498">
        <f>ROUND(VLOOKUP(B498,'limit ded'!A$1:G$301,6,FALSE)*100,0)</f>
        <v>98</v>
      </c>
      <c r="S498">
        <f>ROUND(VLOOKUP(B498,'limit ded'!A$1:G$301,7,FALSE)*100,0)</f>
        <v>1</v>
      </c>
      <c r="T498" t="s">
        <v>138</v>
      </c>
    </row>
    <row r="499" spans="1:20" x14ac:dyDescent="0.25">
      <c r="A499">
        <v>2023</v>
      </c>
      <c r="B499" t="str">
        <f t="shared" si="8"/>
        <v>FinlandWildfireResidential</v>
      </c>
      <c r="C499" t="s">
        <v>21</v>
      </c>
      <c r="D499" t="s">
        <v>106</v>
      </c>
      <c r="E499" t="s">
        <v>66</v>
      </c>
      <c r="F499" t="s">
        <v>120</v>
      </c>
      <c r="G499" t="s">
        <v>121</v>
      </c>
      <c r="H499" t="s">
        <v>121</v>
      </c>
      <c r="I499" t="s">
        <v>121</v>
      </c>
      <c r="J499" t="s">
        <v>123</v>
      </c>
      <c r="K499" t="s">
        <v>123</v>
      </c>
      <c r="L499" t="s">
        <v>121</v>
      </c>
      <c r="M499" t="s">
        <v>125</v>
      </c>
      <c r="N499" t="s">
        <v>126</v>
      </c>
      <c r="O499" t="s">
        <v>127</v>
      </c>
      <c r="P499" t="s">
        <v>126</v>
      </c>
      <c r="Q499">
        <f>ROUND(VLOOKUP(B499,'limit ded'!A$1:G$301,5,FALSE)*100,0)</f>
        <v>0</v>
      </c>
      <c r="R499">
        <f>ROUND(VLOOKUP(B499,'limit ded'!A$1:G$301,6,FALSE)*100,0)</f>
        <v>100</v>
      </c>
      <c r="S499">
        <f>ROUND(VLOOKUP(B499,'limit ded'!A$1:G$301,7,FALSE)*100,0)</f>
        <v>0</v>
      </c>
      <c r="T499" t="s">
        <v>138</v>
      </c>
    </row>
    <row r="500" spans="1:20" x14ac:dyDescent="0.25">
      <c r="A500">
        <v>2023</v>
      </c>
      <c r="B500" t="str">
        <f t="shared" si="8"/>
        <v>FranceWildfireCommercial</v>
      </c>
      <c r="C500" t="s">
        <v>23</v>
      </c>
      <c r="D500" t="s">
        <v>105</v>
      </c>
      <c r="E500" t="s">
        <v>66</v>
      </c>
      <c r="F500" t="s">
        <v>119</v>
      </c>
      <c r="G500" t="s">
        <v>119</v>
      </c>
      <c r="H500" t="s">
        <v>122</v>
      </c>
      <c r="I500" t="s">
        <v>135</v>
      </c>
      <c r="J500" t="s">
        <v>123</v>
      </c>
      <c r="K500" t="s">
        <v>119</v>
      </c>
      <c r="L500" t="s">
        <v>121</v>
      </c>
      <c r="M500" t="s">
        <v>119</v>
      </c>
      <c r="N500" t="s">
        <v>126</v>
      </c>
      <c r="O500" t="s">
        <v>134</v>
      </c>
      <c r="P500" t="s">
        <v>126</v>
      </c>
      <c r="Q500">
        <f>ROUND(VLOOKUP(B500,'limit ded'!A$1:G$301,5,FALSE)*100,0)</f>
        <v>1</v>
      </c>
      <c r="R500">
        <f>ROUND(VLOOKUP(B500,'limit ded'!A$1:G$301,6,FALSE)*100,0)</f>
        <v>93</v>
      </c>
      <c r="S500">
        <f>ROUND(VLOOKUP(B500,'limit ded'!A$1:G$301,7,FALSE)*100,0)</f>
        <v>6</v>
      </c>
      <c r="T500" t="s">
        <v>138</v>
      </c>
    </row>
    <row r="501" spans="1:20" x14ac:dyDescent="0.25">
      <c r="A501">
        <v>2023</v>
      </c>
      <c r="B501" t="str">
        <f t="shared" si="8"/>
        <v>FranceWildfireResidential</v>
      </c>
      <c r="C501" t="s">
        <v>23</v>
      </c>
      <c r="D501" t="s">
        <v>106</v>
      </c>
      <c r="E501" t="s">
        <v>66</v>
      </c>
      <c r="F501" t="s">
        <v>119</v>
      </c>
      <c r="G501" t="s">
        <v>119</v>
      </c>
      <c r="H501" t="s">
        <v>122</v>
      </c>
      <c r="I501" t="s">
        <v>135</v>
      </c>
      <c r="J501" t="s">
        <v>123</v>
      </c>
      <c r="K501" t="s">
        <v>119</v>
      </c>
      <c r="L501" t="s">
        <v>121</v>
      </c>
      <c r="M501" t="s">
        <v>119</v>
      </c>
      <c r="N501" t="s">
        <v>126</v>
      </c>
      <c r="O501" t="s">
        <v>134</v>
      </c>
      <c r="P501" t="s">
        <v>126</v>
      </c>
      <c r="Q501">
        <f>ROUND(VLOOKUP(B501,'limit ded'!A$1:G$301,5,FALSE)*100,0)</f>
        <v>0</v>
      </c>
      <c r="R501">
        <f>ROUND(VLOOKUP(B501,'limit ded'!A$1:G$301,6,FALSE)*100,0)</f>
        <v>100</v>
      </c>
      <c r="S501">
        <f>ROUND(VLOOKUP(B501,'limit ded'!A$1:G$301,7,FALSE)*100,0)</f>
        <v>0</v>
      </c>
      <c r="T501" t="s">
        <v>138</v>
      </c>
    </row>
    <row r="502" spans="1:20" x14ac:dyDescent="0.25">
      <c r="A502">
        <v>2023</v>
      </c>
      <c r="B502" t="str">
        <f t="shared" si="8"/>
        <v>GermanyWildfireCommercial</v>
      </c>
      <c r="C502" t="s">
        <v>25</v>
      </c>
      <c r="D502" t="s">
        <v>105</v>
      </c>
      <c r="E502" t="s">
        <v>66</v>
      </c>
      <c r="F502" t="s">
        <v>120</v>
      </c>
      <c r="G502" t="s">
        <v>121</v>
      </c>
      <c r="H502" t="s">
        <v>231</v>
      </c>
      <c r="I502" t="s">
        <v>121</v>
      </c>
      <c r="J502" t="s">
        <v>123</v>
      </c>
      <c r="K502" t="s">
        <v>123</v>
      </c>
      <c r="L502" t="s">
        <v>121</v>
      </c>
      <c r="M502" t="s">
        <v>125</v>
      </c>
      <c r="N502" t="s">
        <v>126</v>
      </c>
      <c r="O502" t="s">
        <v>127</v>
      </c>
      <c r="P502" t="s">
        <v>126</v>
      </c>
      <c r="Q502">
        <f>ROUND(VLOOKUP(B502,'limit ded'!A$1:G$301,5,FALSE)*100,0)</f>
        <v>0</v>
      </c>
      <c r="R502">
        <f>ROUND(VLOOKUP(B502,'limit ded'!A$1:G$301,6,FALSE)*100,0)</f>
        <v>99</v>
      </c>
      <c r="S502">
        <f>ROUND(VLOOKUP(B502,'limit ded'!A$1:G$301,7,FALSE)*100,0)</f>
        <v>1</v>
      </c>
      <c r="T502" t="s">
        <v>209</v>
      </c>
    </row>
    <row r="503" spans="1:20" x14ac:dyDescent="0.25">
      <c r="A503">
        <v>2023</v>
      </c>
      <c r="B503" t="str">
        <f t="shared" si="8"/>
        <v>GermanyWildfireResidential</v>
      </c>
      <c r="C503" t="s">
        <v>25</v>
      </c>
      <c r="D503" t="s">
        <v>106</v>
      </c>
      <c r="E503" t="s">
        <v>66</v>
      </c>
      <c r="F503" t="s">
        <v>120</v>
      </c>
      <c r="G503" t="s">
        <v>121</v>
      </c>
      <c r="H503" t="s">
        <v>231</v>
      </c>
      <c r="I503" t="s">
        <v>121</v>
      </c>
      <c r="J503" t="s">
        <v>123</v>
      </c>
      <c r="K503" t="s">
        <v>123</v>
      </c>
      <c r="L503" t="s">
        <v>121</v>
      </c>
      <c r="M503" t="s">
        <v>125</v>
      </c>
      <c r="N503" t="s">
        <v>126</v>
      </c>
      <c r="O503" t="s">
        <v>127</v>
      </c>
      <c r="P503" t="s">
        <v>126</v>
      </c>
      <c r="Q503">
        <f>ROUND(VLOOKUP(B503,'limit ded'!A$1:G$301,5,FALSE)*100,0)</f>
        <v>0</v>
      </c>
      <c r="R503">
        <f>ROUND(VLOOKUP(B503,'limit ded'!A$1:G$301,6,FALSE)*100,0)</f>
        <v>100</v>
      </c>
      <c r="S503">
        <f>ROUND(VLOOKUP(B503,'limit ded'!A$1:G$301,7,FALSE)*100,0)</f>
        <v>0</v>
      </c>
      <c r="T503" t="s">
        <v>209</v>
      </c>
    </row>
    <row r="504" spans="1:20" x14ac:dyDescent="0.25">
      <c r="A504">
        <v>2023</v>
      </c>
      <c r="B504" t="str">
        <f t="shared" si="8"/>
        <v>GreeceWildfireCommercial</v>
      </c>
      <c r="C504" t="s">
        <v>27</v>
      </c>
      <c r="D504" t="s">
        <v>105</v>
      </c>
      <c r="E504" t="s">
        <v>66</v>
      </c>
      <c r="F504" t="s">
        <v>120</v>
      </c>
      <c r="G504" t="s">
        <v>121</v>
      </c>
      <c r="H504" t="s">
        <v>122</v>
      </c>
      <c r="I504" t="s">
        <v>121</v>
      </c>
      <c r="J504" t="s">
        <v>123</v>
      </c>
      <c r="K504" t="s">
        <v>123</v>
      </c>
      <c r="L504" t="s">
        <v>124</v>
      </c>
      <c r="M504" t="s">
        <v>119</v>
      </c>
      <c r="N504" t="s">
        <v>130</v>
      </c>
      <c r="O504" t="s">
        <v>198</v>
      </c>
      <c r="P504" t="s">
        <v>126</v>
      </c>
      <c r="Q504">
        <f>ROUND(VLOOKUP(B504,'limit ded'!A$1:G$301,5,FALSE)*100,0)</f>
        <v>1</v>
      </c>
      <c r="R504">
        <f>ROUND(VLOOKUP(B504,'limit ded'!A$1:G$301,6,FALSE)*100,0)</f>
        <v>95</v>
      </c>
      <c r="S504">
        <f>ROUND(VLOOKUP(B504,'limit ded'!A$1:G$301,7,FALSE)*100,0)</f>
        <v>4</v>
      </c>
      <c r="T504" t="s">
        <v>316</v>
      </c>
    </row>
    <row r="505" spans="1:20" x14ac:dyDescent="0.25">
      <c r="A505">
        <v>2023</v>
      </c>
      <c r="B505" t="str">
        <f t="shared" si="8"/>
        <v>GreeceWildfireResidential</v>
      </c>
      <c r="C505" t="s">
        <v>27</v>
      </c>
      <c r="D505" t="s">
        <v>106</v>
      </c>
      <c r="E505" t="s">
        <v>66</v>
      </c>
      <c r="F505" t="s">
        <v>120</v>
      </c>
      <c r="G505" t="s">
        <v>121</v>
      </c>
      <c r="H505" t="s">
        <v>122</v>
      </c>
      <c r="I505" t="s">
        <v>121</v>
      </c>
      <c r="J505" t="s">
        <v>123</v>
      </c>
      <c r="K505" t="s">
        <v>123</v>
      </c>
      <c r="L505" t="s">
        <v>124</v>
      </c>
      <c r="M505" t="s">
        <v>119</v>
      </c>
      <c r="N505" t="s">
        <v>130</v>
      </c>
      <c r="O505" t="s">
        <v>198</v>
      </c>
      <c r="P505" t="s">
        <v>126</v>
      </c>
      <c r="Q505">
        <f>ROUND(VLOOKUP(B505,'limit ded'!A$1:G$301,5,FALSE)*100,0)</f>
        <v>2</v>
      </c>
      <c r="R505">
        <f>ROUND(VLOOKUP(B505,'limit ded'!A$1:G$301,6,FALSE)*100,0)</f>
        <v>98</v>
      </c>
      <c r="S505">
        <f>ROUND(VLOOKUP(B505,'limit ded'!A$1:G$301,7,FALSE)*100,0)</f>
        <v>0</v>
      </c>
      <c r="T505" t="s">
        <v>316</v>
      </c>
    </row>
    <row r="506" spans="1:20" x14ac:dyDescent="0.25">
      <c r="A506">
        <v>2023</v>
      </c>
      <c r="B506" t="str">
        <f t="shared" si="8"/>
        <v>HungaryWildfireCommercial</v>
      </c>
      <c r="C506" t="s">
        <v>29</v>
      </c>
      <c r="D506" t="s">
        <v>105</v>
      </c>
      <c r="E506" t="s">
        <v>66</v>
      </c>
      <c r="F506" t="s">
        <v>119</v>
      </c>
      <c r="G506" t="s">
        <v>119</v>
      </c>
      <c r="H506" t="s">
        <v>119</v>
      </c>
      <c r="I506" t="s">
        <v>121</v>
      </c>
      <c r="J506" t="s">
        <v>123</v>
      </c>
      <c r="K506" t="s">
        <v>123</v>
      </c>
      <c r="L506" t="s">
        <v>138</v>
      </c>
      <c r="M506" t="s">
        <v>119</v>
      </c>
      <c r="N506" t="s">
        <v>119</v>
      </c>
      <c r="O506" t="s">
        <v>131</v>
      </c>
      <c r="P506" t="s">
        <v>119</v>
      </c>
      <c r="Q506">
        <f>ROUND(VLOOKUP(B506,'limit ded'!A$1:G$301,5,FALSE)*100,0)</f>
        <v>2</v>
      </c>
      <c r="R506">
        <f>ROUND(VLOOKUP(B506,'limit ded'!A$1:G$301,6,FALSE)*100,0)</f>
        <v>97</v>
      </c>
      <c r="S506">
        <f>ROUND(VLOOKUP(B506,'limit ded'!A$1:G$301,7,FALSE)*100,0)</f>
        <v>1</v>
      </c>
      <c r="T506" t="s">
        <v>138</v>
      </c>
    </row>
    <row r="507" spans="1:20" x14ac:dyDescent="0.25">
      <c r="A507">
        <v>2023</v>
      </c>
      <c r="B507" t="str">
        <f t="shared" si="8"/>
        <v>HungaryWildfireResidential</v>
      </c>
      <c r="C507" t="s">
        <v>29</v>
      </c>
      <c r="D507" t="s">
        <v>106</v>
      </c>
      <c r="E507" t="s">
        <v>66</v>
      </c>
      <c r="F507" t="s">
        <v>119</v>
      </c>
      <c r="G507" t="s">
        <v>119</v>
      </c>
      <c r="H507" t="s">
        <v>119</v>
      </c>
      <c r="I507" t="s">
        <v>121</v>
      </c>
      <c r="J507" t="s">
        <v>123</v>
      </c>
      <c r="K507" t="s">
        <v>123</v>
      </c>
      <c r="L507" t="s">
        <v>138</v>
      </c>
      <c r="M507" t="s">
        <v>119</v>
      </c>
      <c r="N507" t="s">
        <v>119</v>
      </c>
      <c r="O507" t="s">
        <v>131</v>
      </c>
      <c r="P507" t="s">
        <v>119</v>
      </c>
      <c r="Q507">
        <f>ROUND(VLOOKUP(B507,'limit ded'!A$1:G$301,5,FALSE)*100,0)</f>
        <v>0</v>
      </c>
      <c r="R507">
        <f>ROUND(VLOOKUP(B507,'limit ded'!A$1:G$301,6,FALSE)*100,0)</f>
        <v>100</v>
      </c>
      <c r="S507">
        <f>ROUND(VLOOKUP(B507,'limit ded'!A$1:G$301,7,FALSE)*100,0)</f>
        <v>0</v>
      </c>
      <c r="T507" t="s">
        <v>138</v>
      </c>
    </row>
    <row r="508" spans="1:20" x14ac:dyDescent="0.25">
      <c r="A508">
        <v>2023</v>
      </c>
      <c r="B508" t="str">
        <f t="shared" si="8"/>
        <v>IcelandWildfireCommercial</v>
      </c>
      <c r="C508" t="s">
        <v>31</v>
      </c>
      <c r="D508" t="s">
        <v>105</v>
      </c>
      <c r="E508" t="s">
        <v>66</v>
      </c>
      <c r="F508" t="s">
        <v>120</v>
      </c>
      <c r="G508" t="s">
        <v>121</v>
      </c>
      <c r="H508" t="s">
        <v>139</v>
      </c>
      <c r="I508" t="s">
        <v>121</v>
      </c>
      <c r="J508" t="s">
        <v>123</v>
      </c>
      <c r="K508" t="s">
        <v>123</v>
      </c>
      <c r="L508" t="s">
        <v>121</v>
      </c>
      <c r="M508" t="s">
        <v>198</v>
      </c>
      <c r="N508" t="s">
        <v>126</v>
      </c>
      <c r="O508" t="s">
        <v>134</v>
      </c>
      <c r="P508" t="s">
        <v>126</v>
      </c>
      <c r="Q508">
        <f>ROUND(VLOOKUP(B508,'limit ded'!A$1:G$301,5,FALSE)*100,0)</f>
        <v>0</v>
      </c>
      <c r="R508">
        <f>ROUND(VLOOKUP(B508,'limit ded'!A$1:G$301,6,FALSE)*100,0)</f>
        <v>100</v>
      </c>
      <c r="S508">
        <f>ROUND(VLOOKUP(B508,'limit ded'!A$1:G$301,7,FALSE)*100,0)</f>
        <v>0</v>
      </c>
      <c r="T508" t="s">
        <v>202</v>
      </c>
    </row>
    <row r="509" spans="1:20" x14ac:dyDescent="0.25">
      <c r="A509">
        <v>2023</v>
      </c>
      <c r="B509" t="str">
        <f t="shared" si="8"/>
        <v>IcelandWildfireResidential</v>
      </c>
      <c r="C509" t="s">
        <v>31</v>
      </c>
      <c r="D509" t="s">
        <v>106</v>
      </c>
      <c r="E509" t="s">
        <v>66</v>
      </c>
      <c r="F509" t="s">
        <v>120</v>
      </c>
      <c r="G509" t="s">
        <v>121</v>
      </c>
      <c r="H509" t="s">
        <v>139</v>
      </c>
      <c r="I509" t="s">
        <v>121</v>
      </c>
      <c r="J509" t="s">
        <v>123</v>
      </c>
      <c r="K509" t="s">
        <v>123</v>
      </c>
      <c r="L509" t="s">
        <v>121</v>
      </c>
      <c r="M509" t="s">
        <v>198</v>
      </c>
      <c r="N509" t="s">
        <v>126</v>
      </c>
      <c r="O509" t="s">
        <v>134</v>
      </c>
      <c r="P509" t="s">
        <v>126</v>
      </c>
      <c r="Q509">
        <f>ROUND(VLOOKUP(B509,'limit ded'!A$1:G$301,5,FALSE)*100,0)</f>
        <v>0</v>
      </c>
      <c r="R509">
        <f>ROUND(VLOOKUP(B509,'limit ded'!A$1:G$301,6,FALSE)*100,0)</f>
        <v>100</v>
      </c>
      <c r="S509">
        <f>ROUND(VLOOKUP(B509,'limit ded'!A$1:G$301,7,FALSE)*100,0)</f>
        <v>0</v>
      </c>
      <c r="T509" t="s">
        <v>202</v>
      </c>
    </row>
    <row r="510" spans="1:20" x14ac:dyDescent="0.25">
      <c r="A510">
        <v>2023</v>
      </c>
      <c r="B510" t="str">
        <f t="shared" si="8"/>
        <v>IrelandWildfireCommercial</v>
      </c>
      <c r="C510" t="s">
        <v>33</v>
      </c>
      <c r="D510" t="s">
        <v>105</v>
      </c>
      <c r="E510" t="s">
        <v>66</v>
      </c>
      <c r="F510" t="s">
        <v>120</v>
      </c>
      <c r="G510" t="s">
        <v>121</v>
      </c>
      <c r="H510" t="s">
        <v>122</v>
      </c>
      <c r="I510" t="s">
        <v>121</v>
      </c>
      <c r="J510" t="s">
        <v>123</v>
      </c>
      <c r="K510" t="s">
        <v>123</v>
      </c>
      <c r="L510" t="s">
        <v>129</v>
      </c>
      <c r="M510" t="s">
        <v>119</v>
      </c>
      <c r="N510" t="s">
        <v>119</v>
      </c>
      <c r="O510" t="s">
        <v>134</v>
      </c>
      <c r="P510" t="s">
        <v>119</v>
      </c>
      <c r="Q510">
        <f>ROUND(VLOOKUP(B510,'limit ded'!A$1:G$301,5,FALSE)*100,0)</f>
        <v>4</v>
      </c>
      <c r="R510">
        <f>ROUND(VLOOKUP(B510,'limit ded'!A$1:G$301,6,FALSE)*100,0)</f>
        <v>94</v>
      </c>
      <c r="S510">
        <f>ROUND(VLOOKUP(B510,'limit ded'!A$1:G$301,7,FALSE)*100,0)</f>
        <v>2</v>
      </c>
      <c r="T510" t="s">
        <v>310</v>
      </c>
    </row>
    <row r="511" spans="1:20" x14ac:dyDescent="0.25">
      <c r="A511">
        <v>2023</v>
      </c>
      <c r="B511" t="str">
        <f t="shared" si="8"/>
        <v>IrelandWildfireResidential</v>
      </c>
      <c r="C511" t="s">
        <v>33</v>
      </c>
      <c r="D511" t="s">
        <v>106</v>
      </c>
      <c r="E511" t="s">
        <v>66</v>
      </c>
      <c r="F511" t="s">
        <v>120</v>
      </c>
      <c r="G511" t="s">
        <v>121</v>
      </c>
      <c r="H511" t="s">
        <v>122</v>
      </c>
      <c r="I511" t="s">
        <v>121</v>
      </c>
      <c r="J511" t="s">
        <v>123</v>
      </c>
      <c r="K511" t="s">
        <v>123</v>
      </c>
      <c r="L511" t="s">
        <v>129</v>
      </c>
      <c r="M511" t="s">
        <v>119</v>
      </c>
      <c r="N511" t="s">
        <v>119</v>
      </c>
      <c r="O511" t="s">
        <v>134</v>
      </c>
      <c r="P511" t="s">
        <v>119</v>
      </c>
      <c r="Q511">
        <f>ROUND(VLOOKUP(B511,'limit ded'!A$1:G$301,5,FALSE)*100,0)</f>
        <v>0</v>
      </c>
      <c r="R511">
        <f>ROUND(VLOOKUP(B511,'limit ded'!A$1:G$301,6,FALSE)*100,0)</f>
        <v>100</v>
      </c>
      <c r="S511">
        <f>ROUND(VLOOKUP(B511,'limit ded'!A$1:G$301,7,FALSE)*100,0)</f>
        <v>0</v>
      </c>
      <c r="T511" s="35" t="s">
        <v>350</v>
      </c>
    </row>
    <row r="512" spans="1:20" x14ac:dyDescent="0.25">
      <c r="A512">
        <v>2023</v>
      </c>
      <c r="B512" t="str">
        <f t="shared" si="8"/>
        <v>ItalyWildfireCommercial</v>
      </c>
      <c r="C512" t="s">
        <v>35</v>
      </c>
      <c r="D512" t="s">
        <v>105</v>
      </c>
      <c r="E512" t="s">
        <v>66</v>
      </c>
      <c r="F512" t="s">
        <v>120</v>
      </c>
      <c r="G512" t="s">
        <v>121</v>
      </c>
      <c r="H512" t="s">
        <v>121</v>
      </c>
      <c r="I512" t="s">
        <v>121</v>
      </c>
      <c r="J512" t="s">
        <v>123</v>
      </c>
      <c r="K512" t="s">
        <v>123</v>
      </c>
      <c r="L512" t="s">
        <v>129</v>
      </c>
      <c r="M512" t="s">
        <v>119</v>
      </c>
      <c r="N512" t="s">
        <v>119</v>
      </c>
      <c r="O512" t="s">
        <v>131</v>
      </c>
      <c r="P512" t="s">
        <v>119</v>
      </c>
      <c r="Q512">
        <f>ROUND(VLOOKUP(B512,'limit ded'!A$1:G$301,5,FALSE)*100,0)</f>
        <v>3</v>
      </c>
      <c r="R512">
        <f>ROUND(VLOOKUP(B512,'limit ded'!A$1:G$301,6,FALSE)*100,0)</f>
        <v>91</v>
      </c>
      <c r="S512">
        <f>ROUND(VLOOKUP(B512,'limit ded'!A$1:G$301,7,FALSE)*100,0)</f>
        <v>6</v>
      </c>
      <c r="T512" t="s">
        <v>221</v>
      </c>
    </row>
    <row r="513" spans="1:20" x14ac:dyDescent="0.25">
      <c r="A513">
        <v>2023</v>
      </c>
      <c r="B513" t="str">
        <f t="shared" si="8"/>
        <v>ItalyWildfireResidential</v>
      </c>
      <c r="C513" t="s">
        <v>35</v>
      </c>
      <c r="D513" t="s">
        <v>106</v>
      </c>
      <c r="E513" t="s">
        <v>66</v>
      </c>
      <c r="F513" t="s">
        <v>120</v>
      </c>
      <c r="G513" t="s">
        <v>121</v>
      </c>
      <c r="H513" t="s">
        <v>121</v>
      </c>
      <c r="I513" t="s">
        <v>121</v>
      </c>
      <c r="J513" t="s">
        <v>123</v>
      </c>
      <c r="K513" t="s">
        <v>123</v>
      </c>
      <c r="L513" t="s">
        <v>129</v>
      </c>
      <c r="M513" t="s">
        <v>119</v>
      </c>
      <c r="N513" t="s">
        <v>119</v>
      </c>
      <c r="O513" t="s">
        <v>131</v>
      </c>
      <c r="P513" t="s">
        <v>119</v>
      </c>
      <c r="Q513">
        <f>ROUND(VLOOKUP(B513,'limit ded'!A$1:G$301,5,FALSE)*100,0)</f>
        <v>6</v>
      </c>
      <c r="R513">
        <f>ROUND(VLOOKUP(B513,'limit ded'!A$1:G$301,6,FALSE)*100,0)</f>
        <v>79</v>
      </c>
      <c r="S513">
        <f>ROUND(VLOOKUP(B513,'limit ded'!A$1:G$301,7,FALSE)*100,0)</f>
        <v>14</v>
      </c>
      <c r="T513" t="s">
        <v>221</v>
      </c>
    </row>
    <row r="514" spans="1:20" x14ac:dyDescent="0.25">
      <c r="A514">
        <v>2023</v>
      </c>
      <c r="B514" t="str">
        <f t="shared" si="8"/>
        <v>LatviaWildfireCommercial</v>
      </c>
      <c r="C514" t="s">
        <v>37</v>
      </c>
      <c r="D514" t="s">
        <v>105</v>
      </c>
      <c r="E514" t="s">
        <v>66</v>
      </c>
      <c r="F514" t="s">
        <v>120</v>
      </c>
      <c r="G514" t="s">
        <v>121</v>
      </c>
      <c r="H514" t="s">
        <v>121</v>
      </c>
      <c r="I514" t="s">
        <v>121</v>
      </c>
      <c r="J514" t="s">
        <v>123</v>
      </c>
      <c r="K514" t="s">
        <v>123</v>
      </c>
      <c r="L514" t="s">
        <v>129</v>
      </c>
      <c r="M514" t="s">
        <v>119</v>
      </c>
      <c r="N514" t="s">
        <v>130</v>
      </c>
      <c r="O514" t="s">
        <v>198</v>
      </c>
      <c r="P514" t="s">
        <v>126</v>
      </c>
      <c r="Q514">
        <f>ROUND(VLOOKUP(B514,'limit ded'!A$1:G$301,5,FALSE)*100,0)</f>
        <v>0</v>
      </c>
      <c r="R514">
        <f>ROUND(VLOOKUP(B514,'limit ded'!A$1:G$301,6,FALSE)*100,0)</f>
        <v>0</v>
      </c>
      <c r="S514">
        <f>ROUND(VLOOKUP(B514,'limit ded'!A$1:G$301,7,FALSE)*100,0)</f>
        <v>0</v>
      </c>
      <c r="T514" t="s">
        <v>144</v>
      </c>
    </row>
    <row r="515" spans="1:20" x14ac:dyDescent="0.25">
      <c r="A515">
        <v>2023</v>
      </c>
      <c r="B515" t="str">
        <f t="shared" si="8"/>
        <v>LatviaWildfireResidential</v>
      </c>
      <c r="C515" t="s">
        <v>37</v>
      </c>
      <c r="D515" t="s">
        <v>106</v>
      </c>
      <c r="E515" t="s">
        <v>66</v>
      </c>
      <c r="F515" t="s">
        <v>120</v>
      </c>
      <c r="G515" t="s">
        <v>121</v>
      </c>
      <c r="H515" t="s">
        <v>121</v>
      </c>
      <c r="I515" t="s">
        <v>121</v>
      </c>
      <c r="J515" t="s">
        <v>123</v>
      </c>
      <c r="K515" t="s">
        <v>123</v>
      </c>
      <c r="L515" t="s">
        <v>129</v>
      </c>
      <c r="M515" t="s">
        <v>119</v>
      </c>
      <c r="N515" t="s">
        <v>130</v>
      </c>
      <c r="O515" t="s">
        <v>198</v>
      </c>
      <c r="P515" t="s">
        <v>126</v>
      </c>
      <c r="Q515">
        <f>ROUND(VLOOKUP(B515,'limit ded'!A$1:G$301,5,FALSE)*100,0)</f>
        <v>0</v>
      </c>
      <c r="R515">
        <f>ROUND(VLOOKUP(B515,'limit ded'!A$1:G$301,6,FALSE)*100,0)</f>
        <v>0</v>
      </c>
      <c r="S515">
        <f>ROUND(VLOOKUP(B515,'limit ded'!A$1:G$301,7,FALSE)*100,0)</f>
        <v>0</v>
      </c>
      <c r="T515" t="s">
        <v>144</v>
      </c>
    </row>
    <row r="516" spans="1:20" x14ac:dyDescent="0.25">
      <c r="A516">
        <v>2023</v>
      </c>
      <c r="B516" t="str">
        <f t="shared" si="8"/>
        <v>LiechtensteinWildfireCommercial</v>
      </c>
      <c r="C516" t="s">
        <v>39</v>
      </c>
      <c r="D516" t="s">
        <v>105</v>
      </c>
      <c r="E516" t="s">
        <v>66</v>
      </c>
      <c r="F516" t="s">
        <v>132</v>
      </c>
      <c r="G516" t="s">
        <v>135</v>
      </c>
      <c r="H516" t="s">
        <v>139</v>
      </c>
      <c r="I516" t="s">
        <v>135</v>
      </c>
      <c r="J516" t="s">
        <v>123</v>
      </c>
      <c r="K516" t="s">
        <v>123</v>
      </c>
      <c r="L516" t="s">
        <v>124</v>
      </c>
      <c r="M516" t="s">
        <v>125</v>
      </c>
      <c r="N516" t="s">
        <v>126</v>
      </c>
      <c r="O516" t="s">
        <v>127</v>
      </c>
      <c r="P516" t="s">
        <v>126</v>
      </c>
      <c r="Q516">
        <f>ROUND(VLOOKUP(B516,'limit ded'!A$1:G$301,5,FALSE)*100,0)</f>
        <v>0</v>
      </c>
      <c r="R516">
        <f>ROUND(VLOOKUP(B516,'limit ded'!A$1:G$301,6,FALSE)*100,0)</f>
        <v>0</v>
      </c>
      <c r="S516">
        <f>ROUND(VLOOKUP(B516,'limit ded'!A$1:G$301,7,FALSE)*100,0)</f>
        <v>0</v>
      </c>
      <c r="T516" t="s">
        <v>215</v>
      </c>
    </row>
    <row r="517" spans="1:20" x14ac:dyDescent="0.25">
      <c r="A517">
        <v>2023</v>
      </c>
      <c r="B517" t="str">
        <f t="shared" si="8"/>
        <v>LiechtensteinWildfireResidential</v>
      </c>
      <c r="C517" t="s">
        <v>39</v>
      </c>
      <c r="D517" t="s">
        <v>106</v>
      </c>
      <c r="E517" t="s">
        <v>66</v>
      </c>
      <c r="F517" t="s">
        <v>132</v>
      </c>
      <c r="G517" t="s">
        <v>135</v>
      </c>
      <c r="H517" t="s">
        <v>139</v>
      </c>
      <c r="I517" t="s">
        <v>135</v>
      </c>
      <c r="J517" t="s">
        <v>123</v>
      </c>
      <c r="K517" t="s">
        <v>123</v>
      </c>
      <c r="L517" t="s">
        <v>124</v>
      </c>
      <c r="M517" t="s">
        <v>125</v>
      </c>
      <c r="N517" t="s">
        <v>126</v>
      </c>
      <c r="O517" t="s">
        <v>127</v>
      </c>
      <c r="P517" t="s">
        <v>126</v>
      </c>
      <c r="Q517">
        <f>ROUND(VLOOKUP(B517,'limit ded'!A$1:G$301,5,FALSE)*100,0)</f>
        <v>0</v>
      </c>
      <c r="R517">
        <f>ROUND(VLOOKUP(B517,'limit ded'!A$1:G$301,6,FALSE)*100,0)</f>
        <v>0</v>
      </c>
      <c r="S517">
        <f>ROUND(VLOOKUP(B517,'limit ded'!A$1:G$301,7,FALSE)*100,0)</f>
        <v>0</v>
      </c>
      <c r="T517" t="s">
        <v>215</v>
      </c>
    </row>
    <row r="518" spans="1:20" x14ac:dyDescent="0.25">
      <c r="A518">
        <v>2023</v>
      </c>
      <c r="B518" t="str">
        <f t="shared" si="8"/>
        <v>LithuaniaWildfireCommercial</v>
      </c>
      <c r="C518" t="s">
        <v>41</v>
      </c>
      <c r="D518" t="s">
        <v>105</v>
      </c>
      <c r="E518" t="s">
        <v>66</v>
      </c>
      <c r="F518" t="s">
        <v>119</v>
      </c>
      <c r="G518" t="s">
        <v>121</v>
      </c>
      <c r="H518" t="s">
        <v>122</v>
      </c>
      <c r="I518" t="s">
        <v>121</v>
      </c>
      <c r="J518" t="s">
        <v>123</v>
      </c>
      <c r="K518" t="s">
        <v>123</v>
      </c>
      <c r="L518" t="s">
        <v>129</v>
      </c>
      <c r="M518" t="s">
        <v>119</v>
      </c>
      <c r="N518" t="s">
        <v>126</v>
      </c>
      <c r="O518" t="s">
        <v>131</v>
      </c>
      <c r="P518" t="s">
        <v>126</v>
      </c>
      <c r="Q518">
        <f>ROUND(VLOOKUP(B518,'limit ded'!A$1:G$301,5,FALSE)*100,0)</f>
        <v>0</v>
      </c>
      <c r="R518">
        <f>ROUND(VLOOKUP(B518,'limit ded'!A$1:G$301,6,FALSE)*100,0)</f>
        <v>0</v>
      </c>
      <c r="S518">
        <f>ROUND(VLOOKUP(B518,'limit ded'!A$1:G$301,7,FALSE)*100,0)</f>
        <v>0</v>
      </c>
      <c r="T518" t="s">
        <v>298</v>
      </c>
    </row>
    <row r="519" spans="1:20" x14ac:dyDescent="0.25">
      <c r="A519">
        <v>2023</v>
      </c>
      <c r="B519" t="str">
        <f t="shared" si="8"/>
        <v>LithuaniaWildfireResidential</v>
      </c>
      <c r="C519" t="s">
        <v>41</v>
      </c>
      <c r="D519" t="s">
        <v>106</v>
      </c>
      <c r="E519" t="s">
        <v>66</v>
      </c>
      <c r="F519" t="s">
        <v>119</v>
      </c>
      <c r="G519" t="s">
        <v>121</v>
      </c>
      <c r="H519" t="s">
        <v>122</v>
      </c>
      <c r="I519" t="s">
        <v>121</v>
      </c>
      <c r="J519" t="s">
        <v>123</v>
      </c>
      <c r="K519" t="s">
        <v>123</v>
      </c>
      <c r="L519" t="s">
        <v>129</v>
      </c>
      <c r="M519" t="s">
        <v>131</v>
      </c>
      <c r="N519" t="s">
        <v>126</v>
      </c>
      <c r="O519" t="s">
        <v>131</v>
      </c>
      <c r="P519" t="s">
        <v>126</v>
      </c>
      <c r="Q519">
        <f>ROUND(VLOOKUP(B519,'limit ded'!A$1:G$301,5,FALSE)*100,0)</f>
        <v>0</v>
      </c>
      <c r="R519">
        <f>ROUND(VLOOKUP(B519,'limit ded'!A$1:G$301,6,FALSE)*100,0)</f>
        <v>0</v>
      </c>
      <c r="S519">
        <f>ROUND(VLOOKUP(B519,'limit ded'!A$1:G$301,7,FALSE)*100,0)</f>
        <v>0</v>
      </c>
      <c r="T519" t="s">
        <v>296</v>
      </c>
    </row>
    <row r="520" spans="1:20" x14ac:dyDescent="0.25">
      <c r="A520">
        <v>2023</v>
      </c>
      <c r="B520" t="str">
        <f t="shared" si="8"/>
        <v>LuxembourgWildfireCommercial</v>
      </c>
      <c r="C520" t="s">
        <v>43</v>
      </c>
      <c r="D520" t="s">
        <v>105</v>
      </c>
      <c r="E520" t="s">
        <v>66</v>
      </c>
      <c r="F520" t="s">
        <v>119</v>
      </c>
      <c r="G520" t="s">
        <v>119</v>
      </c>
      <c r="H520" t="s">
        <v>119</v>
      </c>
      <c r="I520" t="s">
        <v>119</v>
      </c>
      <c r="J520" t="s">
        <v>119</v>
      </c>
      <c r="K520" t="s">
        <v>119</v>
      </c>
      <c r="L520" t="s">
        <v>129</v>
      </c>
      <c r="M520" t="s">
        <v>119</v>
      </c>
      <c r="N520" t="s">
        <v>119</v>
      </c>
      <c r="O520" t="s">
        <v>198</v>
      </c>
      <c r="P520" t="s">
        <v>119</v>
      </c>
      <c r="Q520">
        <f>ROUND(VLOOKUP(B520,'limit ded'!A$1:G$301,5,FALSE)*100,0)</f>
        <v>3</v>
      </c>
      <c r="R520">
        <f>ROUND(VLOOKUP(B520,'limit ded'!A$1:G$301,6,FALSE)*100,0)</f>
        <v>71</v>
      </c>
      <c r="S520">
        <f>ROUND(VLOOKUP(B520,'limit ded'!A$1:G$301,7,FALSE)*100,0)</f>
        <v>27</v>
      </c>
      <c r="T520" t="s">
        <v>144</v>
      </c>
    </row>
    <row r="521" spans="1:20" x14ac:dyDescent="0.25">
      <c r="A521">
        <v>2023</v>
      </c>
      <c r="B521" t="str">
        <f t="shared" si="8"/>
        <v>LuxembourgWildfireResidential</v>
      </c>
      <c r="C521" t="s">
        <v>43</v>
      </c>
      <c r="D521" t="s">
        <v>106</v>
      </c>
      <c r="E521" t="s">
        <v>66</v>
      </c>
      <c r="F521" t="s">
        <v>119</v>
      </c>
      <c r="G521" t="s">
        <v>119</v>
      </c>
      <c r="H521" t="s">
        <v>119</v>
      </c>
      <c r="I521" t="s">
        <v>119</v>
      </c>
      <c r="J521" t="s">
        <v>119</v>
      </c>
      <c r="K521" t="s">
        <v>119</v>
      </c>
      <c r="L521" t="s">
        <v>129</v>
      </c>
      <c r="M521" t="s">
        <v>119</v>
      </c>
      <c r="N521" t="s">
        <v>119</v>
      </c>
      <c r="O521" t="s">
        <v>198</v>
      </c>
      <c r="P521" t="s">
        <v>119</v>
      </c>
      <c r="Q521">
        <f>ROUND(VLOOKUP(B521,'limit ded'!A$1:G$301,5,FALSE)*100,0)</f>
        <v>0</v>
      </c>
      <c r="R521">
        <f>ROUND(VLOOKUP(B521,'limit ded'!A$1:G$301,6,FALSE)*100,0)</f>
        <v>100</v>
      </c>
      <c r="S521">
        <f>ROUND(VLOOKUP(B521,'limit ded'!A$1:G$301,7,FALSE)*100,0)</f>
        <v>0</v>
      </c>
      <c r="T521" t="s">
        <v>144</v>
      </c>
    </row>
    <row r="522" spans="1:20" x14ac:dyDescent="0.25">
      <c r="A522">
        <v>2023</v>
      </c>
      <c r="B522" t="str">
        <f t="shared" si="8"/>
        <v>MaltaWildfireCommercial</v>
      </c>
      <c r="C522" t="s">
        <v>45</v>
      </c>
      <c r="D522" t="s">
        <v>105</v>
      </c>
      <c r="E522" t="s">
        <v>66</v>
      </c>
      <c r="F522" t="s">
        <v>119</v>
      </c>
      <c r="G522" t="s">
        <v>119</v>
      </c>
      <c r="H522" t="s">
        <v>119</v>
      </c>
      <c r="I522" t="s">
        <v>121</v>
      </c>
      <c r="J522" t="s">
        <v>119</v>
      </c>
      <c r="K522" t="s">
        <v>119</v>
      </c>
      <c r="L522" t="s">
        <v>119</v>
      </c>
      <c r="M522" t="s">
        <v>119</v>
      </c>
      <c r="N522" t="s">
        <v>119</v>
      </c>
      <c r="O522" t="s">
        <v>198</v>
      </c>
      <c r="P522" t="s">
        <v>119</v>
      </c>
      <c r="Q522">
        <f>ROUND(VLOOKUP(B522,'limit ded'!A$1:G$301,5,FALSE)*100,0)</f>
        <v>2</v>
      </c>
      <c r="R522">
        <f>ROUND(VLOOKUP(B522,'limit ded'!A$1:G$301,6,FALSE)*100,0)</f>
        <v>79</v>
      </c>
      <c r="S522">
        <f>ROUND(VLOOKUP(B522,'limit ded'!A$1:G$301,7,FALSE)*100,0)</f>
        <v>19</v>
      </c>
      <c r="T522" t="s">
        <v>213</v>
      </c>
    </row>
    <row r="523" spans="1:20" x14ac:dyDescent="0.25">
      <c r="A523">
        <v>2023</v>
      </c>
      <c r="B523" t="str">
        <f t="shared" si="8"/>
        <v>MaltaWildfireResidential</v>
      </c>
      <c r="C523" t="s">
        <v>45</v>
      </c>
      <c r="D523" t="s">
        <v>106</v>
      </c>
      <c r="E523" t="s">
        <v>66</v>
      </c>
      <c r="F523" t="s">
        <v>119</v>
      </c>
      <c r="G523" t="s">
        <v>119</v>
      </c>
      <c r="H523" t="s">
        <v>119</v>
      </c>
      <c r="I523" t="s">
        <v>121</v>
      </c>
      <c r="J523" t="s">
        <v>119</v>
      </c>
      <c r="K523" t="s">
        <v>119</v>
      </c>
      <c r="L523" t="s">
        <v>119</v>
      </c>
      <c r="M523" t="s">
        <v>119</v>
      </c>
      <c r="N523" t="s">
        <v>119</v>
      </c>
      <c r="O523" t="s">
        <v>198</v>
      </c>
      <c r="P523" t="s">
        <v>119</v>
      </c>
      <c r="Q523">
        <f>ROUND(VLOOKUP(B523,'limit ded'!A$1:G$301,5,FALSE)*100,0)</f>
        <v>0</v>
      </c>
      <c r="R523">
        <f>ROUND(VLOOKUP(B523,'limit ded'!A$1:G$301,6,FALSE)*100,0)</f>
        <v>0</v>
      </c>
      <c r="S523">
        <f>ROUND(VLOOKUP(B523,'limit ded'!A$1:G$301,7,FALSE)*100,0)</f>
        <v>0</v>
      </c>
      <c r="T523" t="s">
        <v>213</v>
      </c>
    </row>
    <row r="524" spans="1:20" x14ac:dyDescent="0.25">
      <c r="A524">
        <v>2023</v>
      </c>
      <c r="B524" t="str">
        <f t="shared" si="8"/>
        <v>NetherlandsWildfireCommercial</v>
      </c>
      <c r="C524" t="s">
        <v>47</v>
      </c>
      <c r="D524" t="s">
        <v>105</v>
      </c>
      <c r="E524" t="s">
        <v>66</v>
      </c>
      <c r="F524" t="s">
        <v>120</v>
      </c>
      <c r="G524" t="s">
        <v>121</v>
      </c>
      <c r="H524" t="s">
        <v>122</v>
      </c>
      <c r="I524" t="s">
        <v>121</v>
      </c>
      <c r="J524" t="s">
        <v>123</v>
      </c>
      <c r="K524" t="s">
        <v>123</v>
      </c>
      <c r="L524" t="s">
        <v>129</v>
      </c>
      <c r="M524" t="s">
        <v>125</v>
      </c>
      <c r="N524" t="s">
        <v>126</v>
      </c>
      <c r="O524" t="s">
        <v>127</v>
      </c>
      <c r="P524" t="s">
        <v>126</v>
      </c>
      <c r="Q524">
        <f>ROUND(VLOOKUP(B524,'limit ded'!A$1:G$301,5,FALSE)*100,0)</f>
        <v>0</v>
      </c>
      <c r="R524">
        <f>ROUND(VLOOKUP(B524,'limit ded'!A$1:G$301,6,FALSE)*100,0)</f>
        <v>99</v>
      </c>
      <c r="S524">
        <f>ROUND(VLOOKUP(B524,'limit ded'!A$1:G$301,7,FALSE)*100,0)</f>
        <v>1</v>
      </c>
      <c r="T524" t="s">
        <v>315</v>
      </c>
    </row>
    <row r="525" spans="1:20" x14ac:dyDescent="0.25">
      <c r="A525">
        <v>2023</v>
      </c>
      <c r="B525" t="str">
        <f t="shared" si="8"/>
        <v>NetherlandsWildfireResidential</v>
      </c>
      <c r="C525" t="s">
        <v>47</v>
      </c>
      <c r="D525" t="s">
        <v>106</v>
      </c>
      <c r="E525" t="s">
        <v>66</v>
      </c>
      <c r="F525" t="s">
        <v>120</v>
      </c>
      <c r="G525" t="s">
        <v>121</v>
      </c>
      <c r="H525" t="s">
        <v>122</v>
      </c>
      <c r="I525" t="s">
        <v>121</v>
      </c>
      <c r="J525" t="s">
        <v>123</v>
      </c>
      <c r="K525" t="s">
        <v>123</v>
      </c>
      <c r="L525" t="s">
        <v>129</v>
      </c>
      <c r="M525" t="s">
        <v>125</v>
      </c>
      <c r="N525" t="s">
        <v>126</v>
      </c>
      <c r="O525" t="s">
        <v>127</v>
      </c>
      <c r="P525" t="s">
        <v>126</v>
      </c>
      <c r="Q525">
        <f>ROUND(VLOOKUP(B525,'limit ded'!A$1:G$301,5,FALSE)*100,0)</f>
        <v>0</v>
      </c>
      <c r="R525">
        <f>ROUND(VLOOKUP(B525,'limit ded'!A$1:G$301,6,FALSE)*100,0)</f>
        <v>100</v>
      </c>
      <c r="S525">
        <f>ROUND(VLOOKUP(B525,'limit ded'!A$1:G$301,7,FALSE)*100,0)</f>
        <v>0</v>
      </c>
      <c r="T525" t="s">
        <v>315</v>
      </c>
    </row>
    <row r="526" spans="1:20" x14ac:dyDescent="0.25">
      <c r="A526">
        <v>2023</v>
      </c>
      <c r="B526" t="str">
        <f t="shared" si="8"/>
        <v>NorwayWildfireCommercial</v>
      </c>
      <c r="C526" t="s">
        <v>49</v>
      </c>
      <c r="D526" t="s">
        <v>105</v>
      </c>
      <c r="E526" t="s">
        <v>66</v>
      </c>
      <c r="F526" t="s">
        <v>120</v>
      </c>
      <c r="G526" t="s">
        <v>135</v>
      </c>
      <c r="H526" t="s">
        <v>122</v>
      </c>
      <c r="I526" t="s">
        <v>121</v>
      </c>
      <c r="J526" t="s">
        <v>128</v>
      </c>
      <c r="K526" t="s">
        <v>128</v>
      </c>
      <c r="L526" t="s">
        <v>124</v>
      </c>
      <c r="M526" t="s">
        <v>119</v>
      </c>
      <c r="N526" t="s">
        <v>126</v>
      </c>
      <c r="O526" t="s">
        <v>127</v>
      </c>
      <c r="P526" t="s">
        <v>126</v>
      </c>
      <c r="Q526">
        <f>ROUND(VLOOKUP(B526,'limit ded'!A$1:G$301,5,FALSE)*100,0)</f>
        <v>0</v>
      </c>
      <c r="R526">
        <f>ROUND(VLOOKUP(B526,'limit ded'!A$1:G$301,6,FALSE)*100,0)</f>
        <v>95</v>
      </c>
      <c r="S526">
        <f>ROUND(VLOOKUP(B526,'limit ded'!A$1:G$301,7,FALSE)*100,0)</f>
        <v>4</v>
      </c>
      <c r="T526" t="s">
        <v>300</v>
      </c>
    </row>
    <row r="527" spans="1:20" x14ac:dyDescent="0.25">
      <c r="A527">
        <v>2023</v>
      </c>
      <c r="B527" t="str">
        <f t="shared" si="8"/>
        <v>NorwayWildfireResidential</v>
      </c>
      <c r="C527" t="s">
        <v>49</v>
      </c>
      <c r="D527" t="s">
        <v>106</v>
      </c>
      <c r="E527" t="s">
        <v>66</v>
      </c>
      <c r="F527" t="s">
        <v>120</v>
      </c>
      <c r="G527" t="s">
        <v>135</v>
      </c>
      <c r="H527" t="s">
        <v>122</v>
      </c>
      <c r="I527" t="s">
        <v>121</v>
      </c>
      <c r="J527" t="s">
        <v>128</v>
      </c>
      <c r="K527" t="s">
        <v>128</v>
      </c>
      <c r="L527" t="s">
        <v>124</v>
      </c>
      <c r="M527" t="s">
        <v>119</v>
      </c>
      <c r="N527" t="s">
        <v>126</v>
      </c>
      <c r="O527" t="s">
        <v>127</v>
      </c>
      <c r="P527" t="s">
        <v>126</v>
      </c>
      <c r="Q527">
        <f>ROUND(VLOOKUP(B527,'limit ded'!A$1:G$301,5,FALSE)*100,0)</f>
        <v>0</v>
      </c>
      <c r="R527">
        <f>ROUND(VLOOKUP(B527,'limit ded'!A$1:G$301,6,FALSE)*100,0)</f>
        <v>97</v>
      </c>
      <c r="S527">
        <f>ROUND(VLOOKUP(B527,'limit ded'!A$1:G$301,7,FALSE)*100,0)</f>
        <v>3</v>
      </c>
      <c r="T527" t="s">
        <v>300</v>
      </c>
    </row>
    <row r="528" spans="1:20" x14ac:dyDescent="0.25">
      <c r="A528">
        <v>2023</v>
      </c>
      <c r="B528" t="str">
        <f t="shared" si="8"/>
        <v>PolandWildfireCommercial</v>
      </c>
      <c r="C528" t="s">
        <v>51</v>
      </c>
      <c r="D528" t="s">
        <v>105</v>
      </c>
      <c r="E528" t="s">
        <v>66</v>
      </c>
      <c r="F528" t="s">
        <v>120</v>
      </c>
      <c r="G528" t="s">
        <v>121</v>
      </c>
      <c r="H528" t="s">
        <v>122</v>
      </c>
      <c r="I528" t="s">
        <v>121</v>
      </c>
      <c r="J528" t="s">
        <v>123</v>
      </c>
      <c r="K528" t="s">
        <v>123</v>
      </c>
      <c r="L528" t="s">
        <v>129</v>
      </c>
      <c r="M528" t="s">
        <v>134</v>
      </c>
      <c r="N528" t="s">
        <v>130</v>
      </c>
      <c r="O528" t="s">
        <v>198</v>
      </c>
      <c r="P528" t="s">
        <v>133</v>
      </c>
      <c r="Q528">
        <f>ROUND(VLOOKUP(B528,'limit ded'!A$1:G$301,5,FALSE)*100,0)</f>
        <v>3</v>
      </c>
      <c r="R528">
        <f>ROUND(VLOOKUP(B528,'limit ded'!A$1:G$301,6,FALSE)*100,0)</f>
        <v>75</v>
      </c>
      <c r="S528">
        <f>ROUND(VLOOKUP(B528,'limit ded'!A$1:G$301,7,FALSE)*100,0)</f>
        <v>22</v>
      </c>
      <c r="T528" t="s">
        <v>211</v>
      </c>
    </row>
    <row r="529" spans="1:20" x14ac:dyDescent="0.25">
      <c r="A529">
        <v>2023</v>
      </c>
      <c r="B529" t="str">
        <f t="shared" si="8"/>
        <v>PolandWildfireResidential</v>
      </c>
      <c r="C529" t="s">
        <v>51</v>
      </c>
      <c r="D529" t="s">
        <v>106</v>
      </c>
      <c r="E529" t="s">
        <v>66</v>
      </c>
      <c r="F529" t="s">
        <v>120</v>
      </c>
      <c r="G529" t="s">
        <v>121</v>
      </c>
      <c r="H529" t="s">
        <v>122</v>
      </c>
      <c r="I529" t="s">
        <v>121</v>
      </c>
      <c r="J529" t="s">
        <v>123</v>
      </c>
      <c r="K529" t="s">
        <v>123</v>
      </c>
      <c r="L529" t="s">
        <v>129</v>
      </c>
      <c r="M529" t="s">
        <v>134</v>
      </c>
      <c r="N529" t="s">
        <v>130</v>
      </c>
      <c r="O529" t="s">
        <v>198</v>
      </c>
      <c r="P529" t="s">
        <v>133</v>
      </c>
      <c r="Q529">
        <f>ROUND(VLOOKUP(B529,'limit ded'!A$1:G$301,5,FALSE)*100,0)</f>
        <v>0</v>
      </c>
      <c r="R529">
        <f>ROUND(VLOOKUP(B529,'limit ded'!A$1:G$301,6,FALSE)*100,0)</f>
        <v>100</v>
      </c>
      <c r="S529">
        <f>ROUND(VLOOKUP(B529,'limit ded'!A$1:G$301,7,FALSE)*100,0)</f>
        <v>0</v>
      </c>
      <c r="T529" t="s">
        <v>211</v>
      </c>
    </row>
    <row r="530" spans="1:20" x14ac:dyDescent="0.25">
      <c r="A530">
        <v>2023</v>
      </c>
      <c r="B530" t="str">
        <f t="shared" si="8"/>
        <v>PortugalWildfireCommercial</v>
      </c>
      <c r="C530" t="s">
        <v>53</v>
      </c>
      <c r="D530" t="s">
        <v>105</v>
      </c>
      <c r="E530" t="s">
        <v>66</v>
      </c>
      <c r="F530" t="s">
        <v>120</v>
      </c>
      <c r="G530" t="s">
        <v>121</v>
      </c>
      <c r="H530" t="s">
        <v>122</v>
      </c>
      <c r="I530" t="s">
        <v>121</v>
      </c>
      <c r="J530" t="s">
        <v>123</v>
      </c>
      <c r="K530" t="s">
        <v>123</v>
      </c>
      <c r="L530" t="s">
        <v>129</v>
      </c>
      <c r="M530" t="s">
        <v>119</v>
      </c>
      <c r="N530" t="s">
        <v>133</v>
      </c>
      <c r="O530" t="s">
        <v>131</v>
      </c>
      <c r="P530" t="s">
        <v>130</v>
      </c>
      <c r="Q530">
        <f>ROUND(VLOOKUP(B530,'limit ded'!A$1:G$301,5,FALSE)*100,0)</f>
        <v>7</v>
      </c>
      <c r="R530">
        <f>ROUND(VLOOKUP(B530,'limit ded'!A$1:G$301,6,FALSE)*100,0)</f>
        <v>90</v>
      </c>
      <c r="S530">
        <f>ROUND(VLOOKUP(B530,'limit ded'!A$1:G$301,7,FALSE)*100,0)</f>
        <v>2</v>
      </c>
      <c r="T530" t="s">
        <v>144</v>
      </c>
    </row>
    <row r="531" spans="1:20" x14ac:dyDescent="0.25">
      <c r="A531">
        <v>2023</v>
      </c>
      <c r="B531" t="str">
        <f t="shared" si="8"/>
        <v>PortugalWildfireResidential</v>
      </c>
      <c r="C531" t="s">
        <v>53</v>
      </c>
      <c r="D531" t="s">
        <v>106</v>
      </c>
      <c r="E531" t="s">
        <v>66</v>
      </c>
      <c r="F531" t="s">
        <v>120</v>
      </c>
      <c r="G531" t="s">
        <v>121</v>
      </c>
      <c r="H531" t="s">
        <v>122</v>
      </c>
      <c r="I531" t="s">
        <v>121</v>
      </c>
      <c r="J531" t="s">
        <v>123</v>
      </c>
      <c r="K531" t="s">
        <v>123</v>
      </c>
      <c r="L531" t="s">
        <v>129</v>
      </c>
      <c r="M531" t="s">
        <v>119</v>
      </c>
      <c r="N531" t="s">
        <v>130</v>
      </c>
      <c r="O531" t="s">
        <v>131</v>
      </c>
      <c r="P531" t="s">
        <v>130</v>
      </c>
      <c r="Q531">
        <f>ROUND(VLOOKUP(B531,'limit ded'!A$1:G$301,5,FALSE)*100,0)</f>
        <v>0</v>
      </c>
      <c r="R531">
        <f>ROUND(VLOOKUP(B531,'limit ded'!A$1:G$301,6,FALSE)*100,0)</f>
        <v>100</v>
      </c>
      <c r="S531">
        <f>ROUND(VLOOKUP(B531,'limit ded'!A$1:G$301,7,FALSE)*100,0)</f>
        <v>0</v>
      </c>
      <c r="T531" t="s">
        <v>144</v>
      </c>
    </row>
    <row r="532" spans="1:20" x14ac:dyDescent="0.25">
      <c r="A532">
        <v>2023</v>
      </c>
      <c r="B532" t="str">
        <f t="shared" si="8"/>
        <v>RomaniaWildfireCommercial</v>
      </c>
      <c r="C532" t="s">
        <v>55</v>
      </c>
      <c r="D532" t="s">
        <v>105</v>
      </c>
      <c r="E532" t="s">
        <v>66</v>
      </c>
      <c r="F532" t="s">
        <v>120</v>
      </c>
      <c r="G532" t="s">
        <v>121</v>
      </c>
      <c r="H532" t="s">
        <v>122</v>
      </c>
      <c r="I532" t="s">
        <v>121</v>
      </c>
      <c r="J532" t="s">
        <v>123</v>
      </c>
      <c r="K532" t="s">
        <v>123</v>
      </c>
      <c r="L532" t="s">
        <v>129</v>
      </c>
      <c r="M532" t="s">
        <v>134</v>
      </c>
      <c r="N532" t="s">
        <v>130</v>
      </c>
      <c r="O532" t="s">
        <v>198</v>
      </c>
      <c r="P532" t="s">
        <v>133</v>
      </c>
      <c r="Q532">
        <f>ROUND(VLOOKUP(B532,'limit ded'!A$1:G$301,5,FALSE)*100,0)</f>
        <v>3</v>
      </c>
      <c r="R532">
        <f>ROUND(VLOOKUP(B532,'limit ded'!A$1:G$301,6,FALSE)*100,0)</f>
        <v>91</v>
      </c>
      <c r="S532">
        <f>ROUND(VLOOKUP(B532,'limit ded'!A$1:G$301,7,FALSE)*100,0)</f>
        <v>6</v>
      </c>
      <c r="T532" t="s">
        <v>314</v>
      </c>
    </row>
    <row r="533" spans="1:20" x14ac:dyDescent="0.25">
      <c r="A533">
        <v>2023</v>
      </c>
      <c r="B533" t="str">
        <f t="shared" si="8"/>
        <v>RomaniaWildfireResidential</v>
      </c>
      <c r="C533" t="s">
        <v>55</v>
      </c>
      <c r="D533" t="s">
        <v>106</v>
      </c>
      <c r="E533" t="s">
        <v>66</v>
      </c>
      <c r="F533" t="s">
        <v>120</v>
      </c>
      <c r="G533" t="s">
        <v>121</v>
      </c>
      <c r="H533" t="s">
        <v>122</v>
      </c>
      <c r="I533" t="s">
        <v>121</v>
      </c>
      <c r="J533" t="s">
        <v>123</v>
      </c>
      <c r="K533" t="s">
        <v>123</v>
      </c>
      <c r="L533" t="s">
        <v>129</v>
      </c>
      <c r="M533" t="s">
        <v>134</v>
      </c>
      <c r="N533" t="s">
        <v>133</v>
      </c>
      <c r="O533" t="s">
        <v>198</v>
      </c>
      <c r="P533" t="s">
        <v>133</v>
      </c>
      <c r="Q533">
        <f>ROUND(VLOOKUP(B533,'limit ded'!A$1:G$301,5,FALSE)*100,0)</f>
        <v>0</v>
      </c>
      <c r="R533">
        <f>ROUND(VLOOKUP(B533,'limit ded'!A$1:G$301,6,FALSE)*100,0)</f>
        <v>100</v>
      </c>
      <c r="S533">
        <f>ROUND(VLOOKUP(B533,'limit ded'!A$1:G$301,7,FALSE)*100,0)</f>
        <v>0</v>
      </c>
      <c r="T533" t="s">
        <v>314</v>
      </c>
    </row>
    <row r="534" spans="1:20" x14ac:dyDescent="0.25">
      <c r="A534">
        <v>2023</v>
      </c>
      <c r="B534" t="str">
        <f t="shared" si="8"/>
        <v>SlovakiaWildfireCommercial</v>
      </c>
      <c r="C534" t="s">
        <v>57</v>
      </c>
      <c r="D534" t="s">
        <v>105</v>
      </c>
      <c r="E534" t="s">
        <v>66</v>
      </c>
      <c r="F534" t="s">
        <v>120</v>
      </c>
      <c r="G534" t="s">
        <v>121</v>
      </c>
      <c r="H534" t="s">
        <v>122</v>
      </c>
      <c r="I534" t="s">
        <v>121</v>
      </c>
      <c r="J534" t="s">
        <v>123</v>
      </c>
      <c r="K534" t="s">
        <v>123</v>
      </c>
      <c r="L534" t="s">
        <v>121</v>
      </c>
      <c r="M534" t="s">
        <v>198</v>
      </c>
      <c r="N534" t="s">
        <v>126</v>
      </c>
      <c r="O534" t="s">
        <v>134</v>
      </c>
      <c r="P534" t="s">
        <v>126</v>
      </c>
      <c r="Q534">
        <f>ROUND(VLOOKUP(B534,'limit ded'!A$1:G$301,5,FALSE)*100,0)</f>
        <v>3</v>
      </c>
      <c r="R534">
        <f>ROUND(VLOOKUP(B534,'limit ded'!A$1:G$301,6,FALSE)*100,0)</f>
        <v>94</v>
      </c>
      <c r="S534">
        <f>ROUND(VLOOKUP(B534,'limit ded'!A$1:G$301,7,FALSE)*100,0)</f>
        <v>4</v>
      </c>
      <c r="T534" t="s">
        <v>302</v>
      </c>
    </row>
    <row r="535" spans="1:20" x14ac:dyDescent="0.25">
      <c r="A535">
        <v>2023</v>
      </c>
      <c r="B535" t="str">
        <f t="shared" si="8"/>
        <v>SlovakiaWildfireResidential</v>
      </c>
      <c r="C535" t="s">
        <v>57</v>
      </c>
      <c r="D535" t="s">
        <v>106</v>
      </c>
      <c r="E535" t="s">
        <v>66</v>
      </c>
      <c r="F535" t="s">
        <v>120</v>
      </c>
      <c r="G535" t="s">
        <v>121</v>
      </c>
      <c r="H535" t="s">
        <v>122</v>
      </c>
      <c r="I535" t="s">
        <v>121</v>
      </c>
      <c r="J535" t="s">
        <v>123</v>
      </c>
      <c r="K535" t="s">
        <v>123</v>
      </c>
      <c r="L535" t="s">
        <v>121</v>
      </c>
      <c r="M535" t="s">
        <v>131</v>
      </c>
      <c r="N535" t="s">
        <v>133</v>
      </c>
      <c r="O535" t="s">
        <v>198</v>
      </c>
      <c r="P535" t="s">
        <v>126</v>
      </c>
      <c r="Q535">
        <f>ROUND(VLOOKUP(B535,'limit ded'!A$1:G$301,5,FALSE)*100,0)</f>
        <v>1</v>
      </c>
      <c r="R535">
        <f>ROUND(VLOOKUP(B535,'limit ded'!A$1:G$301,6,FALSE)*100,0)</f>
        <v>99</v>
      </c>
      <c r="S535">
        <f>ROUND(VLOOKUP(B535,'limit ded'!A$1:G$301,7,FALSE)*100,0)</f>
        <v>0</v>
      </c>
      <c r="T535" t="s">
        <v>302</v>
      </c>
    </row>
    <row r="536" spans="1:20" x14ac:dyDescent="0.25">
      <c r="A536">
        <v>2023</v>
      </c>
      <c r="B536" t="str">
        <f t="shared" si="8"/>
        <v>SloveniaWildfireCommercial</v>
      </c>
      <c r="C536" t="s">
        <v>59</v>
      </c>
      <c r="D536" t="s">
        <v>105</v>
      </c>
      <c r="E536" t="s">
        <v>66</v>
      </c>
      <c r="F536" t="s">
        <v>132</v>
      </c>
      <c r="G536" t="s">
        <v>121</v>
      </c>
      <c r="H536" t="s">
        <v>122</v>
      </c>
      <c r="I536" t="s">
        <v>121</v>
      </c>
      <c r="J536" t="s">
        <v>123</v>
      </c>
      <c r="K536" t="s">
        <v>123</v>
      </c>
      <c r="L536" t="s">
        <v>129</v>
      </c>
      <c r="M536" t="s">
        <v>125</v>
      </c>
      <c r="N536" t="s">
        <v>133</v>
      </c>
      <c r="O536" t="s">
        <v>134</v>
      </c>
      <c r="P536" t="s">
        <v>126</v>
      </c>
      <c r="Q536">
        <f>ROUND(VLOOKUP(B536,'limit ded'!A$1:G$301,5,FALSE)*100,0)</f>
        <v>0</v>
      </c>
      <c r="R536">
        <f>ROUND(VLOOKUP(B536,'limit ded'!A$1:G$301,6,FALSE)*100,0)</f>
        <v>97</v>
      </c>
      <c r="S536">
        <f>ROUND(VLOOKUP(B536,'limit ded'!A$1:G$301,7,FALSE)*100,0)</f>
        <v>3</v>
      </c>
      <c r="T536" t="s">
        <v>194</v>
      </c>
    </row>
    <row r="537" spans="1:20" x14ac:dyDescent="0.25">
      <c r="A537">
        <v>2023</v>
      </c>
      <c r="B537" t="str">
        <f t="shared" si="8"/>
        <v>SloveniaWildfireResidential</v>
      </c>
      <c r="C537" t="s">
        <v>59</v>
      </c>
      <c r="D537" t="s">
        <v>106</v>
      </c>
      <c r="E537" t="s">
        <v>66</v>
      </c>
      <c r="F537" t="s">
        <v>132</v>
      </c>
      <c r="G537" t="s">
        <v>121</v>
      </c>
      <c r="H537" t="s">
        <v>122</v>
      </c>
      <c r="I537" t="s">
        <v>121</v>
      </c>
      <c r="J537" t="s">
        <v>123</v>
      </c>
      <c r="K537" t="s">
        <v>123</v>
      </c>
      <c r="L537" t="s">
        <v>129</v>
      </c>
      <c r="M537" t="s">
        <v>125</v>
      </c>
      <c r="N537" t="s">
        <v>130</v>
      </c>
      <c r="O537" t="s">
        <v>134</v>
      </c>
      <c r="P537" t="s">
        <v>126</v>
      </c>
      <c r="Q537">
        <f>ROUND(VLOOKUP(B537,'limit ded'!A$1:G$301,5,FALSE)*100,0)</f>
        <v>0</v>
      </c>
      <c r="R537">
        <f>ROUND(VLOOKUP(B537,'limit ded'!A$1:G$301,6,FALSE)*100,0)</f>
        <v>100</v>
      </c>
      <c r="S537">
        <f>ROUND(VLOOKUP(B537,'limit ded'!A$1:G$301,7,FALSE)*100,0)</f>
        <v>0</v>
      </c>
      <c r="T537" t="s">
        <v>194</v>
      </c>
    </row>
    <row r="538" spans="1:20" x14ac:dyDescent="0.25">
      <c r="A538">
        <v>2023</v>
      </c>
      <c r="B538" t="str">
        <f t="shared" si="8"/>
        <v>SpainWildfireCommercial</v>
      </c>
      <c r="C538" t="s">
        <v>61</v>
      </c>
      <c r="D538" t="s">
        <v>105</v>
      </c>
      <c r="E538" t="s">
        <v>66</v>
      </c>
      <c r="F538" t="s">
        <v>120</v>
      </c>
      <c r="G538" t="s">
        <v>121</v>
      </c>
      <c r="H538" t="s">
        <v>122</v>
      </c>
      <c r="I538" t="s">
        <v>121</v>
      </c>
      <c r="J538" t="s">
        <v>123</v>
      </c>
      <c r="K538" t="s">
        <v>123</v>
      </c>
      <c r="L538" t="s">
        <v>129</v>
      </c>
      <c r="M538" t="s">
        <v>125</v>
      </c>
      <c r="N538" t="s">
        <v>126</v>
      </c>
      <c r="O538" t="s">
        <v>134</v>
      </c>
      <c r="P538" t="s">
        <v>126</v>
      </c>
      <c r="Q538">
        <f>ROUND(VLOOKUP(B538,'limit ded'!A$1:G$301,5,FALSE)*100,0)</f>
        <v>7</v>
      </c>
      <c r="R538">
        <f>ROUND(VLOOKUP(B538,'limit ded'!A$1:G$301,6,FALSE)*100,0)</f>
        <v>90</v>
      </c>
      <c r="S538">
        <f>ROUND(VLOOKUP(B538,'limit ded'!A$1:G$301,7,FALSE)*100,0)</f>
        <v>3</v>
      </c>
      <c r="T538" t="s">
        <v>216</v>
      </c>
    </row>
    <row r="539" spans="1:20" x14ac:dyDescent="0.25">
      <c r="A539">
        <v>2023</v>
      </c>
      <c r="B539" t="str">
        <f t="shared" si="8"/>
        <v>SpainWildfireResidential</v>
      </c>
      <c r="C539" t="s">
        <v>61</v>
      </c>
      <c r="D539" t="s">
        <v>106</v>
      </c>
      <c r="E539" t="s">
        <v>66</v>
      </c>
      <c r="F539" t="s">
        <v>120</v>
      </c>
      <c r="G539" t="s">
        <v>121</v>
      </c>
      <c r="H539" t="s">
        <v>122</v>
      </c>
      <c r="I539" t="s">
        <v>121</v>
      </c>
      <c r="J539" t="s">
        <v>123</v>
      </c>
      <c r="K539" t="s">
        <v>123</v>
      </c>
      <c r="L539" t="s">
        <v>129</v>
      </c>
      <c r="M539" t="s">
        <v>125</v>
      </c>
      <c r="N539" t="s">
        <v>126</v>
      </c>
      <c r="O539" t="s">
        <v>134</v>
      </c>
      <c r="P539" t="s">
        <v>126</v>
      </c>
      <c r="Q539">
        <f>ROUND(VLOOKUP(B539,'limit ded'!A$1:G$301,5,FALSE)*100,0)</f>
        <v>0</v>
      </c>
      <c r="R539">
        <f>ROUND(VLOOKUP(B539,'limit ded'!A$1:G$301,6,FALSE)*100,0)</f>
        <v>100</v>
      </c>
      <c r="S539">
        <f>ROUND(VLOOKUP(B539,'limit ded'!A$1:G$301,7,FALSE)*100,0)</f>
        <v>0</v>
      </c>
      <c r="T539" t="s">
        <v>216</v>
      </c>
    </row>
    <row r="540" spans="1:20" x14ac:dyDescent="0.25">
      <c r="A540">
        <v>2023</v>
      </c>
      <c r="B540" t="str">
        <f t="shared" si="8"/>
        <v>SwedenWildfireCommercial</v>
      </c>
      <c r="C540" t="s">
        <v>63</v>
      </c>
      <c r="D540" t="s">
        <v>105</v>
      </c>
      <c r="E540" t="s">
        <v>66</v>
      </c>
      <c r="F540" t="s">
        <v>120</v>
      </c>
      <c r="G540" t="s">
        <v>121</v>
      </c>
      <c r="H540" t="s">
        <v>122</v>
      </c>
      <c r="I540" t="s">
        <v>121</v>
      </c>
      <c r="J540" t="s">
        <v>123</v>
      </c>
      <c r="K540" t="s">
        <v>123</v>
      </c>
      <c r="L540" t="s">
        <v>121</v>
      </c>
      <c r="M540" t="s">
        <v>125</v>
      </c>
      <c r="N540" t="s">
        <v>126</v>
      </c>
      <c r="O540" t="s">
        <v>134</v>
      </c>
      <c r="P540" t="s">
        <v>126</v>
      </c>
      <c r="Q540">
        <f>ROUND(VLOOKUP(B540,'limit ded'!A$1:G$301,5,FALSE)*100,0)</f>
        <v>2</v>
      </c>
      <c r="R540">
        <f>ROUND(VLOOKUP(B540,'limit ded'!A$1:G$301,6,FALSE)*100,0)</f>
        <v>90</v>
      </c>
      <c r="S540">
        <f>ROUND(VLOOKUP(B540,'limit ded'!A$1:G$301,7,FALSE)*100,0)</f>
        <v>8</v>
      </c>
      <c r="T540" t="s">
        <v>138</v>
      </c>
    </row>
    <row r="541" spans="1:20" x14ac:dyDescent="0.25">
      <c r="A541">
        <v>2023</v>
      </c>
      <c r="B541" t="str">
        <f t="shared" si="8"/>
        <v>SwedenWildfireResidential</v>
      </c>
      <c r="C541" t="s">
        <v>63</v>
      </c>
      <c r="D541" t="s">
        <v>106</v>
      </c>
      <c r="E541" t="s">
        <v>66</v>
      </c>
      <c r="F541" t="s">
        <v>120</v>
      </c>
      <c r="G541" t="s">
        <v>121</v>
      </c>
      <c r="H541" t="s">
        <v>122</v>
      </c>
      <c r="I541" t="s">
        <v>121</v>
      </c>
      <c r="J541" t="s">
        <v>123</v>
      </c>
      <c r="K541" t="s">
        <v>123</v>
      </c>
      <c r="L541" t="s">
        <v>121</v>
      </c>
      <c r="M541" t="s">
        <v>125</v>
      </c>
      <c r="N541" t="s">
        <v>126</v>
      </c>
      <c r="O541" t="s">
        <v>134</v>
      </c>
      <c r="P541" t="s">
        <v>126</v>
      </c>
      <c r="Q541">
        <f>ROUND(VLOOKUP(B541,'limit ded'!A$1:G$301,5,FALSE)*100,0)</f>
        <v>0</v>
      </c>
      <c r="R541">
        <f>ROUND(VLOOKUP(B541,'limit ded'!A$1:G$301,6,FALSE)*100,0)</f>
        <v>100</v>
      </c>
      <c r="S541">
        <f>ROUND(VLOOKUP(B541,'limit ded'!A$1:G$301,7,FALSE)*100,0)</f>
        <v>0</v>
      </c>
      <c r="T541" t="s">
        <v>138</v>
      </c>
    </row>
    <row r="542" spans="1:20" x14ac:dyDescent="0.25">
      <c r="A542">
        <v>2023</v>
      </c>
      <c r="B542" t="str">
        <f t="shared" si="8"/>
        <v>AustriaWindstormCommercial</v>
      </c>
      <c r="C542" t="s">
        <v>4</v>
      </c>
      <c r="D542" t="s">
        <v>105</v>
      </c>
      <c r="E542" t="s">
        <v>67</v>
      </c>
      <c r="F542" t="s">
        <v>120</v>
      </c>
      <c r="G542" t="s">
        <v>121</v>
      </c>
      <c r="H542" t="s">
        <v>121</v>
      </c>
      <c r="I542" t="s">
        <v>121</v>
      </c>
      <c r="J542" t="s">
        <v>123</v>
      </c>
      <c r="K542" t="s">
        <v>123</v>
      </c>
      <c r="L542" t="s">
        <v>124</v>
      </c>
      <c r="M542" t="s">
        <v>119</v>
      </c>
      <c r="N542" t="s">
        <v>119</v>
      </c>
      <c r="O542" t="s">
        <v>127</v>
      </c>
      <c r="P542" t="s">
        <v>119</v>
      </c>
      <c r="Q542">
        <f>ROUND(VLOOKUP(B542,'limit ded'!A$1:G$301,5,FALSE)*100,0)</f>
        <v>0</v>
      </c>
      <c r="R542">
        <f>ROUND(VLOOKUP(B542,'limit ded'!A$1:G$301,6,FALSE)*100,0)</f>
        <v>79</v>
      </c>
      <c r="S542">
        <f>ROUND(VLOOKUP(B542,'limit ded'!A$1:G$301,7,FALSE)*100,0)</f>
        <v>21</v>
      </c>
      <c r="T542" t="s">
        <v>144</v>
      </c>
    </row>
    <row r="543" spans="1:20" x14ac:dyDescent="0.25">
      <c r="A543">
        <v>2023</v>
      </c>
      <c r="B543" t="str">
        <f t="shared" si="8"/>
        <v>AustriaWindstormResidential</v>
      </c>
      <c r="C543" t="s">
        <v>4</v>
      </c>
      <c r="D543" t="s">
        <v>106</v>
      </c>
      <c r="E543" t="s">
        <v>67</v>
      </c>
      <c r="F543" t="s">
        <v>120</v>
      </c>
      <c r="G543" t="s">
        <v>121</v>
      </c>
      <c r="H543" t="s">
        <v>121</v>
      </c>
      <c r="I543" t="s">
        <v>121</v>
      </c>
      <c r="J543" t="s">
        <v>123</v>
      </c>
      <c r="K543" t="s">
        <v>123</v>
      </c>
      <c r="L543" t="s">
        <v>124</v>
      </c>
      <c r="M543" t="s">
        <v>119</v>
      </c>
      <c r="N543" t="s">
        <v>119</v>
      </c>
      <c r="O543" t="s">
        <v>127</v>
      </c>
      <c r="P543" t="s">
        <v>119</v>
      </c>
      <c r="Q543">
        <f>ROUND(VLOOKUP(B543,'limit ded'!A$1:G$301,5,FALSE)*100,0)</f>
        <v>0</v>
      </c>
      <c r="R543">
        <f>ROUND(VLOOKUP(B543,'limit ded'!A$1:G$301,6,FALSE)*100,0)</f>
        <v>99</v>
      </c>
      <c r="S543">
        <f>ROUND(VLOOKUP(B543,'limit ded'!A$1:G$301,7,FALSE)*100,0)</f>
        <v>1</v>
      </c>
      <c r="T543" t="s">
        <v>144</v>
      </c>
    </row>
    <row r="544" spans="1:20" x14ac:dyDescent="0.25">
      <c r="A544">
        <v>2023</v>
      </c>
      <c r="B544" t="str">
        <f t="shared" si="8"/>
        <v>BelgiumWindstormCommercial</v>
      </c>
      <c r="C544" t="s">
        <v>7</v>
      </c>
      <c r="D544" t="s">
        <v>105</v>
      </c>
      <c r="E544" t="s">
        <v>67</v>
      </c>
      <c r="F544" t="s">
        <v>120</v>
      </c>
      <c r="G544" t="s">
        <v>121</v>
      </c>
      <c r="H544" t="s">
        <v>122</v>
      </c>
      <c r="I544" t="s">
        <v>121</v>
      </c>
      <c r="J544" t="s">
        <v>123</v>
      </c>
      <c r="K544" t="s">
        <v>123</v>
      </c>
      <c r="L544" t="s">
        <v>124</v>
      </c>
      <c r="M544" t="s">
        <v>125</v>
      </c>
      <c r="N544" t="s">
        <v>126</v>
      </c>
      <c r="O544" t="s">
        <v>127</v>
      </c>
      <c r="P544" t="s">
        <v>126</v>
      </c>
      <c r="Q544">
        <f>ROUND(VLOOKUP(B544,'limit ded'!A$1:G$301,5,FALSE)*100,0)</f>
        <v>2</v>
      </c>
      <c r="R544">
        <f>ROUND(VLOOKUP(B544,'limit ded'!A$1:G$301,6,FALSE)*100,0)</f>
        <v>98</v>
      </c>
      <c r="S544">
        <f>ROUND(VLOOKUP(B544,'limit ded'!A$1:G$301,7,FALSE)*100,0)</f>
        <v>0</v>
      </c>
      <c r="T544" t="s">
        <v>228</v>
      </c>
    </row>
    <row r="545" spans="1:20" x14ac:dyDescent="0.25">
      <c r="A545">
        <v>2023</v>
      </c>
      <c r="B545" t="str">
        <f t="shared" si="8"/>
        <v>BelgiumWindstormResidential</v>
      </c>
      <c r="C545" t="s">
        <v>7</v>
      </c>
      <c r="D545" t="s">
        <v>106</v>
      </c>
      <c r="E545" t="s">
        <v>67</v>
      </c>
      <c r="F545" t="s">
        <v>120</v>
      </c>
      <c r="G545" t="s">
        <v>121</v>
      </c>
      <c r="H545" t="s">
        <v>122</v>
      </c>
      <c r="I545" t="s">
        <v>121</v>
      </c>
      <c r="J545" t="s">
        <v>128</v>
      </c>
      <c r="K545" t="s">
        <v>128</v>
      </c>
      <c r="L545" t="s">
        <v>124</v>
      </c>
      <c r="M545" t="s">
        <v>125</v>
      </c>
      <c r="N545" t="s">
        <v>126</v>
      </c>
      <c r="O545" t="s">
        <v>127</v>
      </c>
      <c r="P545" t="s">
        <v>126</v>
      </c>
      <c r="Q545">
        <f>ROUND(VLOOKUP(B545,'limit ded'!A$1:G$301,5,FALSE)*100,0)</f>
        <v>0</v>
      </c>
      <c r="R545">
        <f>ROUND(VLOOKUP(B545,'limit ded'!A$1:G$301,6,FALSE)*100,0)</f>
        <v>100</v>
      </c>
      <c r="S545">
        <f>ROUND(VLOOKUP(B545,'limit ded'!A$1:G$301,7,FALSE)*100,0)</f>
        <v>0</v>
      </c>
      <c r="T545" t="s">
        <v>228</v>
      </c>
    </row>
    <row r="546" spans="1:20" x14ac:dyDescent="0.25">
      <c r="A546">
        <v>2023</v>
      </c>
      <c r="B546" t="str">
        <f t="shared" si="8"/>
        <v>BulgariaWindstormCommercial</v>
      </c>
      <c r="C546" t="s">
        <v>9</v>
      </c>
      <c r="D546" t="s">
        <v>105</v>
      </c>
      <c r="E546" t="s">
        <v>67</v>
      </c>
      <c r="F546" t="s">
        <v>119</v>
      </c>
      <c r="G546" t="s">
        <v>119</v>
      </c>
      <c r="H546" t="s">
        <v>119</v>
      </c>
      <c r="I546" t="s">
        <v>119</v>
      </c>
      <c r="J546" t="s">
        <v>119</v>
      </c>
      <c r="K546" t="s">
        <v>119</v>
      </c>
      <c r="L546" t="s">
        <v>119</v>
      </c>
      <c r="M546" t="s">
        <v>119</v>
      </c>
      <c r="N546" t="s">
        <v>119</v>
      </c>
      <c r="O546" t="s">
        <v>198</v>
      </c>
      <c r="P546" t="s">
        <v>119</v>
      </c>
      <c r="Q546">
        <f>ROUND(VLOOKUP(B546,'limit ded'!A$1:G$301,5,FALSE)*100,0)</f>
        <v>1</v>
      </c>
      <c r="R546">
        <f>ROUND(VLOOKUP(B546,'limit ded'!A$1:G$301,6,FALSE)*100,0)</f>
        <v>93</v>
      </c>
      <c r="S546">
        <f>ROUND(VLOOKUP(B546,'limit ded'!A$1:G$301,7,FALSE)*100,0)</f>
        <v>6</v>
      </c>
      <c r="T546" t="s">
        <v>285</v>
      </c>
    </row>
    <row r="547" spans="1:20" x14ac:dyDescent="0.25">
      <c r="A547">
        <v>2023</v>
      </c>
      <c r="B547" t="str">
        <f t="shared" si="8"/>
        <v>BulgariaWindstormResidential</v>
      </c>
      <c r="C547" t="s">
        <v>9</v>
      </c>
      <c r="D547" t="s">
        <v>106</v>
      </c>
      <c r="E547" t="s">
        <v>67</v>
      </c>
      <c r="F547" t="s">
        <v>119</v>
      </c>
      <c r="G547" t="s">
        <v>119</v>
      </c>
      <c r="H547" t="s">
        <v>119</v>
      </c>
      <c r="I547" t="s">
        <v>119</v>
      </c>
      <c r="J547" t="s">
        <v>119</v>
      </c>
      <c r="K547" t="s">
        <v>119</v>
      </c>
      <c r="L547" t="s">
        <v>119</v>
      </c>
      <c r="M547" t="s">
        <v>119</v>
      </c>
      <c r="N547" t="s">
        <v>119</v>
      </c>
      <c r="O547" t="s">
        <v>198</v>
      </c>
      <c r="P547" t="s">
        <v>119</v>
      </c>
      <c r="Q547">
        <f>ROUND(VLOOKUP(B547,'limit ded'!A$1:G$301,5,FALSE)*100,0)</f>
        <v>1</v>
      </c>
      <c r="R547">
        <f>ROUND(VLOOKUP(B547,'limit ded'!A$1:G$301,6,FALSE)*100,0)</f>
        <v>99</v>
      </c>
      <c r="S547">
        <f>ROUND(VLOOKUP(B547,'limit ded'!A$1:G$301,7,FALSE)*100,0)</f>
        <v>0</v>
      </c>
      <c r="T547" t="s">
        <v>285</v>
      </c>
    </row>
    <row r="548" spans="1:20" x14ac:dyDescent="0.25">
      <c r="A548">
        <v>2023</v>
      </c>
      <c r="B548" t="str">
        <f t="shared" si="8"/>
        <v>CroatiaWindstormCommercial</v>
      </c>
      <c r="C548" t="s">
        <v>11</v>
      </c>
      <c r="D548" t="s">
        <v>105</v>
      </c>
      <c r="E548" t="s">
        <v>67</v>
      </c>
      <c r="F548" t="s">
        <v>120</v>
      </c>
      <c r="G548" t="s">
        <v>121</v>
      </c>
      <c r="H548" t="s">
        <v>122</v>
      </c>
      <c r="I548" t="s">
        <v>121</v>
      </c>
      <c r="J548" t="s">
        <v>123</v>
      </c>
      <c r="K548" t="s">
        <v>123</v>
      </c>
      <c r="L548" t="s">
        <v>129</v>
      </c>
      <c r="M548" t="s">
        <v>125</v>
      </c>
      <c r="N548" t="s">
        <v>130</v>
      </c>
      <c r="O548" t="s">
        <v>131</v>
      </c>
      <c r="P548" t="s">
        <v>126</v>
      </c>
      <c r="Q548">
        <f>ROUND(VLOOKUP(B548,'limit ded'!A$1:G$301,5,FALSE)*100,0)</f>
        <v>1</v>
      </c>
      <c r="R548">
        <f>ROUND(VLOOKUP(B548,'limit ded'!A$1:G$301,6,FALSE)*100,0)</f>
        <v>86</v>
      </c>
      <c r="S548">
        <f>ROUND(VLOOKUP(B548,'limit ded'!A$1:G$301,7,FALSE)*100,0)</f>
        <v>13</v>
      </c>
      <c r="T548" t="s">
        <v>286</v>
      </c>
    </row>
    <row r="549" spans="1:20" x14ac:dyDescent="0.25">
      <c r="A549">
        <v>2023</v>
      </c>
      <c r="B549" t="str">
        <f t="shared" si="8"/>
        <v>CroatiaWindstormResidential</v>
      </c>
      <c r="C549" t="s">
        <v>11</v>
      </c>
      <c r="D549" t="s">
        <v>106</v>
      </c>
      <c r="E549" t="s">
        <v>67</v>
      </c>
      <c r="F549" t="s">
        <v>120</v>
      </c>
      <c r="G549" t="s">
        <v>121</v>
      </c>
      <c r="H549" t="s">
        <v>122</v>
      </c>
      <c r="I549" t="s">
        <v>121</v>
      </c>
      <c r="J549" t="s">
        <v>123</v>
      </c>
      <c r="K549" t="s">
        <v>123</v>
      </c>
      <c r="L549" t="s">
        <v>129</v>
      </c>
      <c r="M549" t="s">
        <v>125</v>
      </c>
      <c r="N549" t="s">
        <v>130</v>
      </c>
      <c r="O549" t="s">
        <v>131</v>
      </c>
      <c r="P549" t="s">
        <v>126</v>
      </c>
      <c r="Q549">
        <f>ROUND(VLOOKUP(B549,'limit ded'!A$1:G$301,5,FALSE)*100,0)</f>
        <v>0</v>
      </c>
      <c r="R549">
        <f>ROUND(VLOOKUP(B549,'limit ded'!A$1:G$301,6,FALSE)*100,0)</f>
        <v>92</v>
      </c>
      <c r="S549">
        <f>ROUND(VLOOKUP(B549,'limit ded'!A$1:G$301,7,FALSE)*100,0)</f>
        <v>8</v>
      </c>
      <c r="T549" t="s">
        <v>286</v>
      </c>
    </row>
    <row r="550" spans="1:20" x14ac:dyDescent="0.25">
      <c r="A550">
        <v>2023</v>
      </c>
      <c r="B550" t="str">
        <f t="shared" si="8"/>
        <v>CyprusWindstormCommercial</v>
      </c>
      <c r="C550" t="s">
        <v>13</v>
      </c>
      <c r="D550" t="s">
        <v>105</v>
      </c>
      <c r="E550" t="s">
        <v>67</v>
      </c>
      <c r="F550" t="s">
        <v>132</v>
      </c>
      <c r="G550" t="s">
        <v>121</v>
      </c>
      <c r="H550" t="s">
        <v>122</v>
      </c>
      <c r="I550" t="s">
        <v>121</v>
      </c>
      <c r="J550" t="s">
        <v>123</v>
      </c>
      <c r="K550" t="s">
        <v>123</v>
      </c>
      <c r="L550" t="s">
        <v>129</v>
      </c>
      <c r="M550" t="s">
        <v>119</v>
      </c>
      <c r="N550" t="s">
        <v>133</v>
      </c>
      <c r="O550" t="s">
        <v>134</v>
      </c>
      <c r="P550" t="s">
        <v>126</v>
      </c>
      <c r="Q550">
        <f>ROUND(VLOOKUP(B550,'limit ded'!A$1:G$301,5,FALSE)*100,0)</f>
        <v>2</v>
      </c>
      <c r="R550">
        <f>ROUND(VLOOKUP(B550,'limit ded'!A$1:G$301,6,FALSE)*100,0)</f>
        <v>77</v>
      </c>
      <c r="S550">
        <f>ROUND(VLOOKUP(B550,'limit ded'!A$1:G$301,7,FALSE)*100,0)</f>
        <v>21</v>
      </c>
      <c r="T550" t="s">
        <v>287</v>
      </c>
    </row>
    <row r="551" spans="1:20" x14ac:dyDescent="0.25">
      <c r="A551">
        <v>2023</v>
      </c>
      <c r="B551" t="str">
        <f t="shared" si="8"/>
        <v>CyprusWindstormResidential</v>
      </c>
      <c r="C551" t="s">
        <v>13</v>
      </c>
      <c r="D551" t="s">
        <v>106</v>
      </c>
      <c r="E551" t="s">
        <v>67</v>
      </c>
      <c r="F551" t="s">
        <v>132</v>
      </c>
      <c r="G551" t="s">
        <v>121</v>
      </c>
      <c r="H551" t="s">
        <v>122</v>
      </c>
      <c r="I551" t="s">
        <v>121</v>
      </c>
      <c r="J551" t="s">
        <v>123</v>
      </c>
      <c r="K551" t="s">
        <v>123</v>
      </c>
      <c r="L551" t="s">
        <v>129</v>
      </c>
      <c r="M551" t="s">
        <v>119</v>
      </c>
      <c r="N551" t="s">
        <v>133</v>
      </c>
      <c r="O551" t="s">
        <v>134</v>
      </c>
      <c r="P551" t="s">
        <v>126</v>
      </c>
      <c r="Q551">
        <f>ROUND(VLOOKUP(B551,'limit ded'!A$1:G$301,5,FALSE)*100,0)</f>
        <v>3</v>
      </c>
      <c r="R551">
        <f>ROUND(VLOOKUP(B551,'limit ded'!A$1:G$301,6,FALSE)*100,0)</f>
        <v>97</v>
      </c>
      <c r="S551">
        <f>ROUND(VLOOKUP(B551,'limit ded'!A$1:G$301,7,FALSE)*100,0)</f>
        <v>0</v>
      </c>
      <c r="T551" t="s">
        <v>287</v>
      </c>
    </row>
    <row r="552" spans="1:20" x14ac:dyDescent="0.25">
      <c r="A552">
        <v>2023</v>
      </c>
      <c r="B552" t="str">
        <f t="shared" si="8"/>
        <v>Czech RepublicWindstormCommercial</v>
      </c>
      <c r="C552" t="s">
        <v>15</v>
      </c>
      <c r="D552" t="s">
        <v>105</v>
      </c>
      <c r="E552" t="s">
        <v>67</v>
      </c>
      <c r="F552" t="s">
        <v>120</v>
      </c>
      <c r="G552" t="s">
        <v>121</v>
      </c>
      <c r="H552" t="s">
        <v>122</v>
      </c>
      <c r="I552" t="s">
        <v>121</v>
      </c>
      <c r="J552" t="s">
        <v>123</v>
      </c>
      <c r="K552" t="s">
        <v>123</v>
      </c>
      <c r="L552" t="s">
        <v>129</v>
      </c>
      <c r="M552" t="s">
        <v>119</v>
      </c>
      <c r="N552" t="s">
        <v>119</v>
      </c>
      <c r="O552" t="s">
        <v>127</v>
      </c>
      <c r="P552" t="s">
        <v>126</v>
      </c>
      <c r="Q552">
        <f>ROUND(VLOOKUP(B552,'limit ded'!A$1:G$301,5,FALSE)*100,0)</f>
        <v>0</v>
      </c>
      <c r="R552">
        <f>ROUND(VLOOKUP(B552,'limit ded'!A$1:G$301,6,FALSE)*100,0)</f>
        <v>22</v>
      </c>
      <c r="S552">
        <f>ROUND(VLOOKUP(B552,'limit ded'!A$1:G$301,7,FALSE)*100,0)</f>
        <v>78</v>
      </c>
      <c r="T552" t="s">
        <v>305</v>
      </c>
    </row>
    <row r="553" spans="1:20" x14ac:dyDescent="0.25">
      <c r="A553">
        <v>2023</v>
      </c>
      <c r="B553" t="str">
        <f t="shared" si="8"/>
        <v>Czech RepublicWindstormResidential</v>
      </c>
      <c r="C553" t="s">
        <v>15</v>
      </c>
      <c r="D553" t="s">
        <v>106</v>
      </c>
      <c r="E553" t="s">
        <v>67</v>
      </c>
      <c r="F553" t="s">
        <v>120</v>
      </c>
      <c r="G553" t="s">
        <v>121</v>
      </c>
      <c r="H553" t="s">
        <v>122</v>
      </c>
      <c r="I553" t="s">
        <v>121</v>
      </c>
      <c r="J553" t="s">
        <v>123</v>
      </c>
      <c r="K553" t="s">
        <v>123</v>
      </c>
      <c r="L553" t="s">
        <v>129</v>
      </c>
      <c r="M553" t="s">
        <v>119</v>
      </c>
      <c r="N553" t="s">
        <v>119</v>
      </c>
      <c r="O553" t="s">
        <v>127</v>
      </c>
      <c r="P553" t="s">
        <v>126</v>
      </c>
      <c r="Q553">
        <f>ROUND(VLOOKUP(B553,'limit ded'!A$1:G$301,5,FALSE)*100,0)</f>
        <v>0</v>
      </c>
      <c r="R553">
        <f>ROUND(VLOOKUP(B553,'limit ded'!A$1:G$301,6,FALSE)*100,0)</f>
        <v>100</v>
      </c>
      <c r="S553">
        <f>ROUND(VLOOKUP(B553,'limit ded'!A$1:G$301,7,FALSE)*100,0)</f>
        <v>0</v>
      </c>
      <c r="T553" t="s">
        <v>144</v>
      </c>
    </row>
    <row r="554" spans="1:20" x14ac:dyDescent="0.25">
      <c r="A554">
        <v>2023</v>
      </c>
      <c r="B554" t="str">
        <f t="shared" si="8"/>
        <v>DenmarkWindstormCommercial</v>
      </c>
      <c r="C554" t="s">
        <v>17</v>
      </c>
      <c r="D554" t="s">
        <v>105</v>
      </c>
      <c r="E554" t="s">
        <v>67</v>
      </c>
      <c r="F554" t="s">
        <v>120</v>
      </c>
      <c r="G554" t="s">
        <v>121</v>
      </c>
      <c r="H554" t="s">
        <v>122</v>
      </c>
      <c r="I554" t="s">
        <v>121</v>
      </c>
      <c r="J554" t="s">
        <v>123</v>
      </c>
      <c r="K554" t="s">
        <v>123</v>
      </c>
      <c r="L554" t="s">
        <v>121</v>
      </c>
      <c r="M554" t="s">
        <v>125</v>
      </c>
      <c r="N554" t="s">
        <v>119</v>
      </c>
      <c r="O554" t="s">
        <v>127</v>
      </c>
      <c r="P554" t="s">
        <v>126</v>
      </c>
      <c r="Q554">
        <f>ROUND(VLOOKUP(B554,'limit ded'!A$1:G$301,5,FALSE)*100,0)</f>
        <v>1</v>
      </c>
      <c r="R554">
        <f>ROUND(VLOOKUP(B554,'limit ded'!A$1:G$301,6,FALSE)*100,0)</f>
        <v>99</v>
      </c>
      <c r="S554">
        <f>ROUND(VLOOKUP(B554,'limit ded'!A$1:G$301,7,FALSE)*100,0)</f>
        <v>0</v>
      </c>
      <c r="T554" t="s">
        <v>145</v>
      </c>
    </row>
    <row r="555" spans="1:20" x14ac:dyDescent="0.25">
      <c r="A555">
        <v>2023</v>
      </c>
      <c r="B555" t="str">
        <f t="shared" si="8"/>
        <v>DenmarkWindstormResidential</v>
      </c>
      <c r="C555" t="s">
        <v>17</v>
      </c>
      <c r="D555" t="s">
        <v>106</v>
      </c>
      <c r="E555" t="s">
        <v>67</v>
      </c>
      <c r="F555" t="s">
        <v>120</v>
      </c>
      <c r="G555" t="s">
        <v>121</v>
      </c>
      <c r="H555" t="s">
        <v>122</v>
      </c>
      <c r="I555" t="s">
        <v>121</v>
      </c>
      <c r="J555" t="s">
        <v>123</v>
      </c>
      <c r="K555" t="s">
        <v>123</v>
      </c>
      <c r="L555" t="s">
        <v>121</v>
      </c>
      <c r="M555" t="s">
        <v>125</v>
      </c>
      <c r="N555" t="s">
        <v>119</v>
      </c>
      <c r="O555" t="s">
        <v>127</v>
      </c>
      <c r="P555" t="s">
        <v>126</v>
      </c>
      <c r="Q555">
        <f>ROUND(VLOOKUP(B555,'limit ded'!A$1:G$301,5,FALSE)*100,0)</f>
        <v>0</v>
      </c>
      <c r="R555">
        <f>ROUND(VLOOKUP(B555,'limit ded'!A$1:G$301,6,FALSE)*100,0)</f>
        <v>100</v>
      </c>
      <c r="S555">
        <f>ROUND(VLOOKUP(B555,'limit ded'!A$1:G$301,7,FALSE)*100,0)</f>
        <v>0</v>
      </c>
      <c r="T555" t="s">
        <v>145</v>
      </c>
    </row>
    <row r="556" spans="1:20" x14ac:dyDescent="0.25">
      <c r="A556">
        <v>2023</v>
      </c>
      <c r="B556" t="str">
        <f t="shared" si="8"/>
        <v>EstoniaWindstormCommercial</v>
      </c>
      <c r="C556" t="s">
        <v>19</v>
      </c>
      <c r="D556" t="s">
        <v>105</v>
      </c>
      <c r="E556" t="s">
        <v>67</v>
      </c>
      <c r="F556" t="s">
        <v>120</v>
      </c>
      <c r="G556" t="s">
        <v>121</v>
      </c>
      <c r="H556" t="s">
        <v>122</v>
      </c>
      <c r="I556" t="s">
        <v>121</v>
      </c>
      <c r="J556" t="s">
        <v>123</v>
      </c>
      <c r="K556" t="s">
        <v>123</v>
      </c>
      <c r="L556" t="s">
        <v>121</v>
      </c>
      <c r="M556" t="s">
        <v>198</v>
      </c>
      <c r="N556" t="s">
        <v>126</v>
      </c>
      <c r="O556" t="s">
        <v>127</v>
      </c>
      <c r="P556" t="s">
        <v>126</v>
      </c>
      <c r="Q556">
        <f>ROUND(VLOOKUP(B556,'limit ded'!A$1:G$301,5,FALSE)*100,0)</f>
        <v>0</v>
      </c>
      <c r="R556">
        <f>ROUND(VLOOKUP(B556,'limit ded'!A$1:G$301,6,FALSE)*100,0)</f>
        <v>100</v>
      </c>
      <c r="S556">
        <f>ROUND(VLOOKUP(B556,'limit ded'!A$1:G$301,7,FALSE)*100,0)</f>
        <v>0</v>
      </c>
      <c r="T556" t="s">
        <v>138</v>
      </c>
    </row>
    <row r="557" spans="1:20" x14ac:dyDescent="0.25">
      <c r="A557">
        <v>2023</v>
      </c>
      <c r="B557" t="str">
        <f t="shared" si="8"/>
        <v>EstoniaWindstormResidential</v>
      </c>
      <c r="C557" t="s">
        <v>19</v>
      </c>
      <c r="D557" t="s">
        <v>106</v>
      </c>
      <c r="E557" t="s">
        <v>67</v>
      </c>
      <c r="F557" t="s">
        <v>120</v>
      </c>
      <c r="G557" t="s">
        <v>121</v>
      </c>
      <c r="H557" t="s">
        <v>122</v>
      </c>
      <c r="I557" t="s">
        <v>121</v>
      </c>
      <c r="J557" t="s">
        <v>123</v>
      </c>
      <c r="K557" t="s">
        <v>123</v>
      </c>
      <c r="L557" t="s">
        <v>121</v>
      </c>
      <c r="M557" t="s">
        <v>198</v>
      </c>
      <c r="N557" t="s">
        <v>126</v>
      </c>
      <c r="O557" t="s">
        <v>127</v>
      </c>
      <c r="P557" t="s">
        <v>126</v>
      </c>
      <c r="Q557">
        <f>ROUND(VLOOKUP(B557,'limit ded'!A$1:G$301,5,FALSE)*100,0)</f>
        <v>0</v>
      </c>
      <c r="R557">
        <f>ROUND(VLOOKUP(B557,'limit ded'!A$1:G$301,6,FALSE)*100,0)</f>
        <v>100</v>
      </c>
      <c r="S557">
        <f>ROUND(VLOOKUP(B557,'limit ded'!A$1:G$301,7,FALSE)*100,0)</f>
        <v>0</v>
      </c>
      <c r="T557" t="s">
        <v>138</v>
      </c>
    </row>
    <row r="558" spans="1:20" x14ac:dyDescent="0.25">
      <c r="A558">
        <v>2023</v>
      </c>
      <c r="B558" t="str">
        <f t="shared" si="8"/>
        <v>FinlandWindstormCommercial</v>
      </c>
      <c r="C558" t="s">
        <v>21</v>
      </c>
      <c r="D558" t="s">
        <v>105</v>
      </c>
      <c r="E558" t="s">
        <v>67</v>
      </c>
      <c r="F558" t="s">
        <v>120</v>
      </c>
      <c r="G558" t="s">
        <v>121</v>
      </c>
      <c r="H558" t="s">
        <v>121</v>
      </c>
      <c r="I558" t="s">
        <v>121</v>
      </c>
      <c r="J558" t="s">
        <v>123</v>
      </c>
      <c r="K558" t="s">
        <v>123</v>
      </c>
      <c r="L558" t="s">
        <v>121</v>
      </c>
      <c r="M558" t="s">
        <v>125</v>
      </c>
      <c r="N558" t="s">
        <v>126</v>
      </c>
      <c r="O558" t="s">
        <v>127</v>
      </c>
      <c r="P558" t="s">
        <v>126</v>
      </c>
      <c r="Q558">
        <f>ROUND(VLOOKUP(B558,'limit ded'!A$1:G$301,5,FALSE)*100,0)</f>
        <v>0</v>
      </c>
      <c r="R558">
        <f>ROUND(VLOOKUP(B558,'limit ded'!A$1:G$301,6,FALSE)*100,0)</f>
        <v>98</v>
      </c>
      <c r="S558">
        <f>ROUND(VLOOKUP(B558,'limit ded'!A$1:G$301,7,FALSE)*100,0)</f>
        <v>1</v>
      </c>
      <c r="T558" t="s">
        <v>138</v>
      </c>
    </row>
    <row r="559" spans="1:20" x14ac:dyDescent="0.25">
      <c r="A559">
        <v>2023</v>
      </c>
      <c r="B559" t="str">
        <f t="shared" ref="B559:B601" si="9">CONCATENATE(C559,E559,D559)</f>
        <v>FinlandWindstormResidential</v>
      </c>
      <c r="C559" t="s">
        <v>21</v>
      </c>
      <c r="D559" t="s">
        <v>106</v>
      </c>
      <c r="E559" t="s">
        <v>67</v>
      </c>
      <c r="F559" t="s">
        <v>120</v>
      </c>
      <c r="G559" t="s">
        <v>121</v>
      </c>
      <c r="H559" t="s">
        <v>121</v>
      </c>
      <c r="I559" t="s">
        <v>121</v>
      </c>
      <c r="J559" t="s">
        <v>123</v>
      </c>
      <c r="K559" t="s">
        <v>123</v>
      </c>
      <c r="L559" t="s">
        <v>121</v>
      </c>
      <c r="M559" t="s">
        <v>125</v>
      </c>
      <c r="N559" t="s">
        <v>126</v>
      </c>
      <c r="O559" t="s">
        <v>127</v>
      </c>
      <c r="P559" t="s">
        <v>126</v>
      </c>
      <c r="Q559">
        <f>ROUND(VLOOKUP(B559,'limit ded'!A$1:G$301,5,FALSE)*100,0)</f>
        <v>0</v>
      </c>
      <c r="R559">
        <f>ROUND(VLOOKUP(B559,'limit ded'!A$1:G$301,6,FALSE)*100,0)</f>
        <v>100</v>
      </c>
      <c r="S559">
        <f>ROUND(VLOOKUP(B559,'limit ded'!A$1:G$301,7,FALSE)*100,0)</f>
        <v>0</v>
      </c>
      <c r="T559" t="s">
        <v>138</v>
      </c>
    </row>
    <row r="560" spans="1:20" x14ac:dyDescent="0.25">
      <c r="A560">
        <v>2023</v>
      </c>
      <c r="B560" t="str">
        <f t="shared" si="9"/>
        <v>FranceWindstormCommercial</v>
      </c>
      <c r="C560" t="s">
        <v>23</v>
      </c>
      <c r="D560" t="s">
        <v>105</v>
      </c>
      <c r="E560" t="s">
        <v>67</v>
      </c>
      <c r="F560" t="s">
        <v>132</v>
      </c>
      <c r="G560" t="s">
        <v>135</v>
      </c>
      <c r="H560" t="s">
        <v>122</v>
      </c>
      <c r="I560" t="s">
        <v>135</v>
      </c>
      <c r="J560" t="s">
        <v>123</v>
      </c>
      <c r="K560" t="s">
        <v>136</v>
      </c>
      <c r="L560" t="s">
        <v>124</v>
      </c>
      <c r="M560" t="s">
        <v>119</v>
      </c>
      <c r="N560" t="s">
        <v>126</v>
      </c>
      <c r="O560" t="s">
        <v>127</v>
      </c>
      <c r="P560" t="s">
        <v>126</v>
      </c>
      <c r="Q560">
        <f>ROUND(VLOOKUP(B560,'limit ded'!A$1:G$301,5,FALSE)*100,0)</f>
        <v>1</v>
      </c>
      <c r="R560">
        <f>ROUND(VLOOKUP(B560,'limit ded'!A$1:G$301,6,FALSE)*100,0)</f>
        <v>89</v>
      </c>
      <c r="S560">
        <f>ROUND(VLOOKUP(B560,'limit ded'!A$1:G$301,7,FALSE)*100,0)</f>
        <v>10</v>
      </c>
      <c r="T560" t="s">
        <v>235</v>
      </c>
    </row>
    <row r="561" spans="1:20" x14ac:dyDescent="0.25">
      <c r="A561">
        <v>2023</v>
      </c>
      <c r="B561" t="str">
        <f t="shared" si="9"/>
        <v>FranceWindstormResidential</v>
      </c>
      <c r="C561" t="s">
        <v>23</v>
      </c>
      <c r="D561" t="s">
        <v>106</v>
      </c>
      <c r="E561" t="s">
        <v>67</v>
      </c>
      <c r="F561" t="s">
        <v>132</v>
      </c>
      <c r="G561" t="s">
        <v>135</v>
      </c>
      <c r="H561" t="s">
        <v>122</v>
      </c>
      <c r="I561" t="s">
        <v>135</v>
      </c>
      <c r="J561" t="s">
        <v>123</v>
      </c>
      <c r="K561" t="s">
        <v>136</v>
      </c>
      <c r="L561" t="s">
        <v>124</v>
      </c>
      <c r="M561" t="s">
        <v>119</v>
      </c>
      <c r="N561" t="s">
        <v>126</v>
      </c>
      <c r="O561" t="s">
        <v>127</v>
      </c>
      <c r="P561" t="s">
        <v>126</v>
      </c>
      <c r="Q561">
        <f>ROUND(VLOOKUP(B561,'limit ded'!A$1:G$301,5,FALSE)*100,0)</f>
        <v>0</v>
      </c>
      <c r="R561">
        <f>ROUND(VLOOKUP(B561,'limit ded'!A$1:G$301,6,FALSE)*100,0)</f>
        <v>98</v>
      </c>
      <c r="S561">
        <f>ROUND(VLOOKUP(B561,'limit ded'!A$1:G$301,7,FALSE)*100,0)</f>
        <v>2</v>
      </c>
      <c r="T561" t="s">
        <v>235</v>
      </c>
    </row>
    <row r="562" spans="1:20" x14ac:dyDescent="0.25">
      <c r="A562">
        <v>2023</v>
      </c>
      <c r="B562" t="str">
        <f t="shared" si="9"/>
        <v>GermanyWindstormCommercial</v>
      </c>
      <c r="C562" t="s">
        <v>25</v>
      </c>
      <c r="D562" t="s">
        <v>105</v>
      </c>
      <c r="E562" t="s">
        <v>67</v>
      </c>
      <c r="F562" t="s">
        <v>120</v>
      </c>
      <c r="G562" t="s">
        <v>121</v>
      </c>
      <c r="H562" t="s">
        <v>121</v>
      </c>
      <c r="I562" t="s">
        <v>121</v>
      </c>
      <c r="J562" t="s">
        <v>123</v>
      </c>
      <c r="K562" t="s">
        <v>123</v>
      </c>
      <c r="L562" t="s">
        <v>121</v>
      </c>
      <c r="M562" t="s">
        <v>125</v>
      </c>
      <c r="N562" t="s">
        <v>126</v>
      </c>
      <c r="O562" t="s">
        <v>127</v>
      </c>
      <c r="P562" t="s">
        <v>126</v>
      </c>
      <c r="Q562">
        <f>ROUND(VLOOKUP(B562,'limit ded'!A$1:G$301,5,FALSE)*100,0)</f>
        <v>0</v>
      </c>
      <c r="R562">
        <f>ROUND(VLOOKUP(B562,'limit ded'!A$1:G$301,6,FALSE)*100,0)</f>
        <v>80</v>
      </c>
      <c r="S562">
        <f>ROUND(VLOOKUP(B562,'limit ded'!A$1:G$301,7,FALSE)*100,0)</f>
        <v>20</v>
      </c>
      <c r="T562" t="s">
        <v>209</v>
      </c>
    </row>
    <row r="563" spans="1:20" x14ac:dyDescent="0.25">
      <c r="A563">
        <v>2023</v>
      </c>
      <c r="B563" t="str">
        <f t="shared" si="9"/>
        <v>GermanyWindstormResidential</v>
      </c>
      <c r="C563" t="s">
        <v>25</v>
      </c>
      <c r="D563" t="s">
        <v>106</v>
      </c>
      <c r="E563" t="s">
        <v>67</v>
      </c>
      <c r="F563" t="s">
        <v>120</v>
      </c>
      <c r="G563" t="s">
        <v>121</v>
      </c>
      <c r="H563" t="s">
        <v>121</v>
      </c>
      <c r="I563" t="s">
        <v>121</v>
      </c>
      <c r="J563" t="s">
        <v>123</v>
      </c>
      <c r="K563" t="s">
        <v>123</v>
      </c>
      <c r="L563" t="s">
        <v>121</v>
      </c>
      <c r="M563" t="s">
        <v>125</v>
      </c>
      <c r="N563" t="s">
        <v>126</v>
      </c>
      <c r="O563" t="s">
        <v>127</v>
      </c>
      <c r="P563" t="s">
        <v>126</v>
      </c>
      <c r="Q563">
        <f>ROUND(VLOOKUP(B563,'limit ded'!A$1:G$301,5,FALSE)*100,0)</f>
        <v>0</v>
      </c>
      <c r="R563">
        <f>ROUND(VLOOKUP(B563,'limit ded'!A$1:G$301,6,FALSE)*100,0)</f>
        <v>100</v>
      </c>
      <c r="S563">
        <f>ROUND(VLOOKUP(B563,'limit ded'!A$1:G$301,7,FALSE)*100,0)</f>
        <v>0</v>
      </c>
      <c r="T563" t="s">
        <v>209</v>
      </c>
    </row>
    <row r="564" spans="1:20" x14ac:dyDescent="0.25">
      <c r="A564">
        <v>2023</v>
      </c>
      <c r="B564" t="str">
        <f t="shared" si="9"/>
        <v>GreeceWindstormCommercial</v>
      </c>
      <c r="C564" t="s">
        <v>27</v>
      </c>
      <c r="D564" t="s">
        <v>105</v>
      </c>
      <c r="E564" t="s">
        <v>67</v>
      </c>
      <c r="F564" t="s">
        <v>120</v>
      </c>
      <c r="G564" t="s">
        <v>121</v>
      </c>
      <c r="H564" t="s">
        <v>122</v>
      </c>
      <c r="I564" t="s">
        <v>121</v>
      </c>
      <c r="J564" t="s">
        <v>123</v>
      </c>
      <c r="K564" t="s">
        <v>123</v>
      </c>
      <c r="L564" t="s">
        <v>124</v>
      </c>
      <c r="M564" t="s">
        <v>119</v>
      </c>
      <c r="N564" t="s">
        <v>130</v>
      </c>
      <c r="O564" t="s">
        <v>198</v>
      </c>
      <c r="P564" t="s">
        <v>126</v>
      </c>
      <c r="Q564">
        <f>ROUND(VLOOKUP(B564,'limit ded'!A$1:G$301,5,FALSE)*100,0)</f>
        <v>0</v>
      </c>
      <c r="R564">
        <f>ROUND(VLOOKUP(B564,'limit ded'!A$1:G$301,6,FALSE)*100,0)</f>
        <v>76</v>
      </c>
      <c r="S564">
        <f>ROUND(VLOOKUP(B564,'limit ded'!A$1:G$301,7,FALSE)*100,0)</f>
        <v>24</v>
      </c>
      <c r="T564" t="s">
        <v>288</v>
      </c>
    </row>
    <row r="565" spans="1:20" x14ac:dyDescent="0.25">
      <c r="A565">
        <v>2023</v>
      </c>
      <c r="B565" t="str">
        <f t="shared" si="9"/>
        <v>GreeceWindstormResidential</v>
      </c>
      <c r="C565" t="s">
        <v>27</v>
      </c>
      <c r="D565" t="s">
        <v>106</v>
      </c>
      <c r="E565" t="s">
        <v>67</v>
      </c>
      <c r="F565" t="s">
        <v>120</v>
      </c>
      <c r="G565" t="s">
        <v>121</v>
      </c>
      <c r="H565" t="s">
        <v>122</v>
      </c>
      <c r="I565" t="s">
        <v>121</v>
      </c>
      <c r="J565" t="s">
        <v>123</v>
      </c>
      <c r="K565" t="s">
        <v>123</v>
      </c>
      <c r="L565" t="s">
        <v>124</v>
      </c>
      <c r="M565" t="s">
        <v>119</v>
      </c>
      <c r="N565" t="s">
        <v>130</v>
      </c>
      <c r="O565" t="s">
        <v>198</v>
      </c>
      <c r="P565" t="s">
        <v>126</v>
      </c>
      <c r="Q565">
        <f>ROUND(VLOOKUP(B565,'limit ded'!A$1:G$301,5,FALSE)*100,0)</f>
        <v>0</v>
      </c>
      <c r="R565">
        <f>ROUND(VLOOKUP(B565,'limit ded'!A$1:G$301,6,FALSE)*100,0)</f>
        <v>98</v>
      </c>
      <c r="S565">
        <f>ROUND(VLOOKUP(B565,'limit ded'!A$1:G$301,7,FALSE)*100,0)</f>
        <v>2</v>
      </c>
      <c r="T565" t="s">
        <v>288</v>
      </c>
    </row>
    <row r="566" spans="1:20" x14ac:dyDescent="0.25">
      <c r="A566">
        <v>2023</v>
      </c>
      <c r="B566" t="str">
        <f t="shared" si="9"/>
        <v>HungaryWindstormCommercial</v>
      </c>
      <c r="C566" t="s">
        <v>29</v>
      </c>
      <c r="D566" t="s">
        <v>105</v>
      </c>
      <c r="E566" t="s">
        <v>67</v>
      </c>
      <c r="F566" t="s">
        <v>119</v>
      </c>
      <c r="G566" t="s">
        <v>119</v>
      </c>
      <c r="H566" t="s">
        <v>119</v>
      </c>
      <c r="I566" t="s">
        <v>121</v>
      </c>
      <c r="J566" t="s">
        <v>123</v>
      </c>
      <c r="K566" t="s">
        <v>123</v>
      </c>
      <c r="L566" t="s">
        <v>138</v>
      </c>
      <c r="M566" t="s">
        <v>119</v>
      </c>
      <c r="N566" t="s">
        <v>119</v>
      </c>
      <c r="O566" t="s">
        <v>134</v>
      </c>
      <c r="P566" t="s">
        <v>119</v>
      </c>
      <c r="Q566">
        <f>ROUND(VLOOKUP(B566,'limit ded'!A$1:G$301,5,FALSE)*100,0)</f>
        <v>0</v>
      </c>
      <c r="R566">
        <f>ROUND(VLOOKUP(B566,'limit ded'!A$1:G$301,6,FALSE)*100,0)</f>
        <v>80</v>
      </c>
      <c r="S566">
        <f>ROUND(VLOOKUP(B566,'limit ded'!A$1:G$301,7,FALSE)*100,0)</f>
        <v>20</v>
      </c>
      <c r="T566" t="s">
        <v>138</v>
      </c>
    </row>
    <row r="567" spans="1:20" x14ac:dyDescent="0.25">
      <c r="A567">
        <v>2023</v>
      </c>
      <c r="B567" t="str">
        <f t="shared" si="9"/>
        <v>HungaryWindstormResidential</v>
      </c>
      <c r="C567" t="s">
        <v>29</v>
      </c>
      <c r="D567" t="s">
        <v>106</v>
      </c>
      <c r="E567" t="s">
        <v>67</v>
      </c>
      <c r="F567" t="s">
        <v>119</v>
      </c>
      <c r="G567" t="s">
        <v>119</v>
      </c>
      <c r="H567" t="s">
        <v>119</v>
      </c>
      <c r="I567" t="s">
        <v>121</v>
      </c>
      <c r="J567" t="s">
        <v>123</v>
      </c>
      <c r="K567" t="s">
        <v>123</v>
      </c>
      <c r="L567" t="s">
        <v>138</v>
      </c>
      <c r="M567" t="s">
        <v>119</v>
      </c>
      <c r="N567" t="s">
        <v>119</v>
      </c>
      <c r="O567" t="s">
        <v>134</v>
      </c>
      <c r="P567" t="s">
        <v>119</v>
      </c>
      <c r="Q567">
        <f>ROUND(VLOOKUP(B567,'limit ded'!A$1:G$301,5,FALSE)*100,0)</f>
        <v>0</v>
      </c>
      <c r="R567">
        <f>ROUND(VLOOKUP(B567,'limit ded'!A$1:G$301,6,FALSE)*100,0)</f>
        <v>100</v>
      </c>
      <c r="S567">
        <f>ROUND(VLOOKUP(B567,'limit ded'!A$1:G$301,7,FALSE)*100,0)</f>
        <v>0</v>
      </c>
      <c r="T567" t="s">
        <v>138</v>
      </c>
    </row>
    <row r="568" spans="1:20" x14ac:dyDescent="0.25">
      <c r="A568">
        <v>2023</v>
      </c>
      <c r="B568" t="str">
        <f t="shared" si="9"/>
        <v>IcelandWindstormCommercial</v>
      </c>
      <c r="C568" t="s">
        <v>31</v>
      </c>
      <c r="D568" t="s">
        <v>105</v>
      </c>
      <c r="E568" t="s">
        <v>67</v>
      </c>
      <c r="F568" t="s">
        <v>120</v>
      </c>
      <c r="G568" t="s">
        <v>121</v>
      </c>
      <c r="H568" t="s">
        <v>139</v>
      </c>
      <c r="I568" t="s">
        <v>121</v>
      </c>
      <c r="J568" t="s">
        <v>123</v>
      </c>
      <c r="K568" t="s">
        <v>123</v>
      </c>
      <c r="L568" t="s">
        <v>121</v>
      </c>
      <c r="M568" t="s">
        <v>198</v>
      </c>
      <c r="N568" t="s">
        <v>126</v>
      </c>
      <c r="O568" t="s">
        <v>134</v>
      </c>
      <c r="P568" t="s">
        <v>126</v>
      </c>
      <c r="Q568">
        <f>ROUND(VLOOKUP(B568,'limit ded'!A$1:G$301,5,FALSE)*100,0)</f>
        <v>1</v>
      </c>
      <c r="R568">
        <f>ROUND(VLOOKUP(B568,'limit ded'!A$1:G$301,6,FALSE)*100,0)</f>
        <v>99</v>
      </c>
      <c r="S568">
        <f>ROUND(VLOOKUP(B568,'limit ded'!A$1:G$301,7,FALSE)*100,0)</f>
        <v>0</v>
      </c>
      <c r="T568" t="s">
        <v>202</v>
      </c>
    </row>
    <row r="569" spans="1:20" x14ac:dyDescent="0.25">
      <c r="A569">
        <v>2023</v>
      </c>
      <c r="B569" t="str">
        <f t="shared" si="9"/>
        <v>IcelandWindstormResidential</v>
      </c>
      <c r="C569" t="s">
        <v>31</v>
      </c>
      <c r="D569" t="s">
        <v>106</v>
      </c>
      <c r="E569" t="s">
        <v>67</v>
      </c>
      <c r="F569" t="s">
        <v>120</v>
      </c>
      <c r="G569" t="s">
        <v>121</v>
      </c>
      <c r="H569" t="s">
        <v>139</v>
      </c>
      <c r="I569" t="s">
        <v>121</v>
      </c>
      <c r="J569" t="s">
        <v>123</v>
      </c>
      <c r="K569" t="s">
        <v>123</v>
      </c>
      <c r="L569" t="s">
        <v>121</v>
      </c>
      <c r="M569" t="s">
        <v>198</v>
      </c>
      <c r="N569" t="s">
        <v>126</v>
      </c>
      <c r="O569" t="s">
        <v>134</v>
      </c>
      <c r="P569" t="s">
        <v>126</v>
      </c>
      <c r="Q569">
        <f>ROUND(VLOOKUP(B569,'limit ded'!A$1:G$301,5,FALSE)*100,0)</f>
        <v>1</v>
      </c>
      <c r="R569">
        <f>ROUND(VLOOKUP(B569,'limit ded'!A$1:G$301,6,FALSE)*100,0)</f>
        <v>99</v>
      </c>
      <c r="S569">
        <f>ROUND(VLOOKUP(B569,'limit ded'!A$1:G$301,7,FALSE)*100,0)</f>
        <v>0</v>
      </c>
      <c r="T569" t="s">
        <v>202</v>
      </c>
    </row>
    <row r="570" spans="1:20" x14ac:dyDescent="0.25">
      <c r="A570">
        <v>2023</v>
      </c>
      <c r="B570" t="str">
        <f t="shared" si="9"/>
        <v>IrelandWindstormCommercial</v>
      </c>
      <c r="C570" t="s">
        <v>33</v>
      </c>
      <c r="D570" t="s">
        <v>105</v>
      </c>
      <c r="E570" t="s">
        <v>67</v>
      </c>
      <c r="F570" t="s">
        <v>120</v>
      </c>
      <c r="G570" t="s">
        <v>121</v>
      </c>
      <c r="H570" t="s">
        <v>122</v>
      </c>
      <c r="I570" t="s">
        <v>121</v>
      </c>
      <c r="J570" t="s">
        <v>123</v>
      </c>
      <c r="K570" t="s">
        <v>123</v>
      </c>
      <c r="L570" t="s">
        <v>129</v>
      </c>
      <c r="M570" t="s">
        <v>119</v>
      </c>
      <c r="N570" t="s">
        <v>119</v>
      </c>
      <c r="O570" t="s">
        <v>134</v>
      </c>
      <c r="P570" t="s">
        <v>119</v>
      </c>
      <c r="Q570">
        <f>ROUND(VLOOKUP(B570,'limit ded'!A$1:G$301,5,FALSE)*100,0)</f>
        <v>2</v>
      </c>
      <c r="R570">
        <f>ROUND(VLOOKUP(B570,'limit ded'!A$1:G$301,6,FALSE)*100,0)</f>
        <v>95</v>
      </c>
      <c r="S570">
        <f>ROUND(VLOOKUP(B570,'limit ded'!A$1:G$301,7,FALSE)*100,0)</f>
        <v>3</v>
      </c>
      <c r="T570" t="s">
        <v>310</v>
      </c>
    </row>
    <row r="571" spans="1:20" x14ac:dyDescent="0.25">
      <c r="A571">
        <v>2023</v>
      </c>
      <c r="B571" t="str">
        <f t="shared" si="9"/>
        <v>IrelandWindstormResidential</v>
      </c>
      <c r="C571" t="s">
        <v>33</v>
      </c>
      <c r="D571" t="s">
        <v>106</v>
      </c>
      <c r="E571" t="s">
        <v>67</v>
      </c>
      <c r="F571" t="s">
        <v>120</v>
      </c>
      <c r="G571" t="s">
        <v>121</v>
      </c>
      <c r="H571" t="s">
        <v>122</v>
      </c>
      <c r="I571" t="s">
        <v>121</v>
      </c>
      <c r="J571" t="s">
        <v>123</v>
      </c>
      <c r="K571" t="s">
        <v>123</v>
      </c>
      <c r="L571" t="s">
        <v>129</v>
      </c>
      <c r="M571" t="s">
        <v>119</v>
      </c>
      <c r="N571" t="s">
        <v>119</v>
      </c>
      <c r="O571" t="s">
        <v>134</v>
      </c>
      <c r="P571" t="s">
        <v>119</v>
      </c>
      <c r="Q571">
        <f>ROUND(VLOOKUP(B571,'limit ded'!A$1:G$301,5,FALSE)*100,0)</f>
        <v>0</v>
      </c>
      <c r="R571">
        <f>ROUND(VLOOKUP(B571,'limit ded'!A$1:G$301,6,FALSE)*100,0)</f>
        <v>100</v>
      </c>
      <c r="S571">
        <f>ROUND(VLOOKUP(B571,'limit ded'!A$1:G$301,7,FALSE)*100,0)</f>
        <v>0</v>
      </c>
      <c r="T571" s="35" t="s">
        <v>351</v>
      </c>
    </row>
    <row r="572" spans="1:20" x14ac:dyDescent="0.25">
      <c r="A572">
        <v>2023</v>
      </c>
      <c r="B572" t="str">
        <f t="shared" si="9"/>
        <v>ItalyWindstormCommercial</v>
      </c>
      <c r="C572" t="s">
        <v>35</v>
      </c>
      <c r="D572" t="s">
        <v>105</v>
      </c>
      <c r="E572" t="s">
        <v>67</v>
      </c>
      <c r="F572" t="s">
        <v>120</v>
      </c>
      <c r="G572" t="s">
        <v>121</v>
      </c>
      <c r="H572" t="s">
        <v>121</v>
      </c>
      <c r="I572" t="s">
        <v>121</v>
      </c>
      <c r="J572" t="s">
        <v>123</v>
      </c>
      <c r="K572" t="s">
        <v>123</v>
      </c>
      <c r="L572" t="s">
        <v>129</v>
      </c>
      <c r="M572" t="s">
        <v>119</v>
      </c>
      <c r="N572" t="s">
        <v>133</v>
      </c>
      <c r="O572" t="s">
        <v>131</v>
      </c>
      <c r="P572" t="s">
        <v>126</v>
      </c>
      <c r="Q572">
        <f>ROUND(VLOOKUP(B572,'limit ded'!A$1:G$301,5,FALSE)*100,0)</f>
        <v>2</v>
      </c>
      <c r="R572">
        <f>ROUND(VLOOKUP(B572,'limit ded'!A$1:G$301,6,FALSE)*100,0)</f>
        <v>78</v>
      </c>
      <c r="S572">
        <f>ROUND(VLOOKUP(B572,'limit ded'!A$1:G$301,7,FALSE)*100,0)</f>
        <v>20</v>
      </c>
      <c r="T572" t="s">
        <v>221</v>
      </c>
    </row>
    <row r="573" spans="1:20" x14ac:dyDescent="0.25">
      <c r="A573">
        <v>2023</v>
      </c>
      <c r="B573" t="str">
        <f t="shared" si="9"/>
        <v>ItalyWindstormResidential</v>
      </c>
      <c r="C573" t="s">
        <v>35</v>
      </c>
      <c r="D573" t="s">
        <v>106</v>
      </c>
      <c r="E573" t="s">
        <v>67</v>
      </c>
      <c r="F573" t="s">
        <v>120</v>
      </c>
      <c r="G573" t="s">
        <v>121</v>
      </c>
      <c r="H573" t="s">
        <v>121</v>
      </c>
      <c r="I573" t="s">
        <v>121</v>
      </c>
      <c r="J573" t="s">
        <v>123</v>
      </c>
      <c r="K573" t="s">
        <v>123</v>
      </c>
      <c r="L573" t="s">
        <v>129</v>
      </c>
      <c r="M573" t="s">
        <v>119</v>
      </c>
      <c r="N573" t="s">
        <v>133</v>
      </c>
      <c r="O573" t="s">
        <v>131</v>
      </c>
      <c r="P573" t="s">
        <v>126</v>
      </c>
      <c r="Q573">
        <f>ROUND(VLOOKUP(B573,'limit ded'!A$1:G$301,5,FALSE)*100,0)</f>
        <v>4</v>
      </c>
      <c r="R573">
        <f>ROUND(VLOOKUP(B573,'limit ded'!A$1:G$301,6,FALSE)*100,0)</f>
        <v>83</v>
      </c>
      <c r="S573">
        <f>ROUND(VLOOKUP(B573,'limit ded'!A$1:G$301,7,FALSE)*100,0)</f>
        <v>14</v>
      </c>
      <c r="T573" t="s">
        <v>221</v>
      </c>
    </row>
    <row r="574" spans="1:20" x14ac:dyDescent="0.25">
      <c r="A574">
        <v>2023</v>
      </c>
      <c r="B574" t="str">
        <f t="shared" si="9"/>
        <v>LatviaWindstormCommercial</v>
      </c>
      <c r="C574" t="s">
        <v>37</v>
      </c>
      <c r="D574" t="s">
        <v>105</v>
      </c>
      <c r="E574" t="s">
        <v>67</v>
      </c>
      <c r="F574" t="s">
        <v>120</v>
      </c>
      <c r="G574" t="s">
        <v>121</v>
      </c>
      <c r="H574" t="s">
        <v>121</v>
      </c>
      <c r="I574" t="s">
        <v>121</v>
      </c>
      <c r="J574" t="s">
        <v>123</v>
      </c>
      <c r="K574" t="s">
        <v>123</v>
      </c>
      <c r="L574" t="s">
        <v>129</v>
      </c>
      <c r="M574" t="s">
        <v>119</v>
      </c>
      <c r="N574" t="s">
        <v>130</v>
      </c>
      <c r="O574" t="s">
        <v>134</v>
      </c>
      <c r="P574" t="s">
        <v>126</v>
      </c>
      <c r="Q574">
        <f>ROUND(VLOOKUP(B574,'limit ded'!A$1:G$301,5,FALSE)*100,0)</f>
        <v>1</v>
      </c>
      <c r="R574">
        <f>ROUND(VLOOKUP(B574,'limit ded'!A$1:G$301,6,FALSE)*100,0)</f>
        <v>65</v>
      </c>
      <c r="S574">
        <f>ROUND(VLOOKUP(B574,'limit ded'!A$1:G$301,7,FALSE)*100,0)</f>
        <v>34</v>
      </c>
      <c r="T574" t="s">
        <v>144</v>
      </c>
    </row>
    <row r="575" spans="1:20" x14ac:dyDescent="0.25">
      <c r="A575">
        <v>2023</v>
      </c>
      <c r="B575" t="str">
        <f t="shared" si="9"/>
        <v>LatviaWindstormResidential</v>
      </c>
      <c r="C575" t="s">
        <v>37</v>
      </c>
      <c r="D575" t="s">
        <v>106</v>
      </c>
      <c r="E575" t="s">
        <v>67</v>
      </c>
      <c r="F575" t="s">
        <v>120</v>
      </c>
      <c r="G575" t="s">
        <v>121</v>
      </c>
      <c r="H575" t="s">
        <v>121</v>
      </c>
      <c r="I575" t="s">
        <v>121</v>
      </c>
      <c r="J575" t="s">
        <v>123</v>
      </c>
      <c r="K575" t="s">
        <v>123</v>
      </c>
      <c r="L575" t="s">
        <v>129</v>
      </c>
      <c r="M575" t="s">
        <v>119</v>
      </c>
      <c r="N575" t="s">
        <v>130</v>
      </c>
      <c r="O575" t="s">
        <v>134</v>
      </c>
      <c r="P575" t="s">
        <v>126</v>
      </c>
      <c r="Q575">
        <f>ROUND(VLOOKUP(B575,'limit ded'!A$1:G$301,5,FALSE)*100,0)</f>
        <v>0</v>
      </c>
      <c r="R575">
        <f>ROUND(VLOOKUP(B575,'limit ded'!A$1:G$301,6,FALSE)*100,0)</f>
        <v>98</v>
      </c>
      <c r="S575">
        <f>ROUND(VLOOKUP(B575,'limit ded'!A$1:G$301,7,FALSE)*100,0)</f>
        <v>2</v>
      </c>
      <c r="T575" t="s">
        <v>144</v>
      </c>
    </row>
    <row r="576" spans="1:20" x14ac:dyDescent="0.25">
      <c r="A576">
        <v>2023</v>
      </c>
      <c r="B576" t="str">
        <f t="shared" si="9"/>
        <v>LiechtensteinWindstormCommercial</v>
      </c>
      <c r="C576" t="s">
        <v>39</v>
      </c>
      <c r="D576" t="s">
        <v>105</v>
      </c>
      <c r="E576" t="s">
        <v>67</v>
      </c>
      <c r="F576" t="s">
        <v>132</v>
      </c>
      <c r="G576" t="s">
        <v>135</v>
      </c>
      <c r="H576" t="s">
        <v>139</v>
      </c>
      <c r="I576" t="s">
        <v>135</v>
      </c>
      <c r="J576" t="s">
        <v>123</v>
      </c>
      <c r="K576" t="s">
        <v>123</v>
      </c>
      <c r="L576" t="s">
        <v>124</v>
      </c>
      <c r="M576" t="s">
        <v>125</v>
      </c>
      <c r="N576" t="s">
        <v>126</v>
      </c>
      <c r="O576" t="s">
        <v>127</v>
      </c>
      <c r="P576" t="s">
        <v>126</v>
      </c>
      <c r="Q576">
        <f>ROUND(VLOOKUP(B576,'limit ded'!A$1:G$301,5,FALSE)*100,0)</f>
        <v>0</v>
      </c>
      <c r="R576">
        <f>ROUND(VLOOKUP(B576,'limit ded'!A$1:G$301,6,FALSE)*100,0)</f>
        <v>100</v>
      </c>
      <c r="S576">
        <f>ROUND(VLOOKUP(B576,'limit ded'!A$1:G$301,7,FALSE)*100,0)</f>
        <v>0</v>
      </c>
      <c r="T576" t="s">
        <v>215</v>
      </c>
    </row>
    <row r="577" spans="1:20" x14ac:dyDescent="0.25">
      <c r="A577">
        <v>2023</v>
      </c>
      <c r="B577" t="str">
        <f t="shared" si="9"/>
        <v>LiechtensteinWindstormResidential</v>
      </c>
      <c r="C577" t="s">
        <v>39</v>
      </c>
      <c r="D577" t="s">
        <v>106</v>
      </c>
      <c r="E577" t="s">
        <v>67</v>
      </c>
      <c r="F577" t="s">
        <v>132</v>
      </c>
      <c r="G577" t="s">
        <v>135</v>
      </c>
      <c r="H577" t="s">
        <v>139</v>
      </c>
      <c r="I577" t="s">
        <v>135</v>
      </c>
      <c r="J577" t="s">
        <v>123</v>
      </c>
      <c r="K577" t="s">
        <v>123</v>
      </c>
      <c r="L577" t="s">
        <v>124</v>
      </c>
      <c r="M577" t="s">
        <v>125</v>
      </c>
      <c r="N577" t="s">
        <v>126</v>
      </c>
      <c r="O577" t="s">
        <v>127</v>
      </c>
      <c r="P577" t="s">
        <v>126</v>
      </c>
      <c r="Q577">
        <f>ROUND(VLOOKUP(B577,'limit ded'!A$1:G$301,5,FALSE)*100,0)</f>
        <v>0</v>
      </c>
      <c r="R577">
        <f>ROUND(VLOOKUP(B577,'limit ded'!A$1:G$301,6,FALSE)*100,0)</f>
        <v>100</v>
      </c>
      <c r="S577">
        <f>ROUND(VLOOKUP(B577,'limit ded'!A$1:G$301,7,FALSE)*100,0)</f>
        <v>0</v>
      </c>
      <c r="T577" t="s">
        <v>215</v>
      </c>
    </row>
    <row r="578" spans="1:20" x14ac:dyDescent="0.25">
      <c r="A578">
        <v>2023</v>
      </c>
      <c r="B578" t="str">
        <f t="shared" si="9"/>
        <v>LithuaniaWindstormCommercial</v>
      </c>
      <c r="C578" t="s">
        <v>41</v>
      </c>
      <c r="D578" t="s">
        <v>105</v>
      </c>
      <c r="E578" t="s">
        <v>67</v>
      </c>
      <c r="F578" t="s">
        <v>119</v>
      </c>
      <c r="G578" t="s">
        <v>121</v>
      </c>
      <c r="H578" t="s">
        <v>122</v>
      </c>
      <c r="I578" t="s">
        <v>121</v>
      </c>
      <c r="J578" t="s">
        <v>123</v>
      </c>
      <c r="K578" t="s">
        <v>123</v>
      </c>
      <c r="L578" t="s">
        <v>129</v>
      </c>
      <c r="M578" t="s">
        <v>119</v>
      </c>
      <c r="N578" t="s">
        <v>126</v>
      </c>
      <c r="O578" t="s">
        <v>131</v>
      </c>
      <c r="P578" t="s">
        <v>126</v>
      </c>
      <c r="Q578">
        <f>ROUND(VLOOKUP(B578,'limit ded'!A$1:G$301,5,FALSE)*100,0)</f>
        <v>1</v>
      </c>
      <c r="R578">
        <f>ROUND(VLOOKUP(B578,'limit ded'!A$1:G$301,6,FALSE)*100,0)</f>
        <v>98</v>
      </c>
      <c r="S578">
        <f>ROUND(VLOOKUP(B578,'limit ded'!A$1:G$301,7,FALSE)*100,0)</f>
        <v>1</v>
      </c>
      <c r="T578" t="s">
        <v>296</v>
      </c>
    </row>
    <row r="579" spans="1:20" x14ac:dyDescent="0.25">
      <c r="A579">
        <v>2023</v>
      </c>
      <c r="B579" t="str">
        <f t="shared" si="9"/>
        <v>LithuaniaWindstormResidential</v>
      </c>
      <c r="C579" t="s">
        <v>41</v>
      </c>
      <c r="D579" t="s">
        <v>106</v>
      </c>
      <c r="E579" t="s">
        <v>67</v>
      </c>
      <c r="F579" t="s">
        <v>119</v>
      </c>
      <c r="G579" t="s">
        <v>121</v>
      </c>
      <c r="H579" t="s">
        <v>122</v>
      </c>
      <c r="I579" t="s">
        <v>121</v>
      </c>
      <c r="J579" t="s">
        <v>123</v>
      </c>
      <c r="K579" t="s">
        <v>123</v>
      </c>
      <c r="L579" t="s">
        <v>129</v>
      </c>
      <c r="M579" t="s">
        <v>131</v>
      </c>
      <c r="N579" t="s">
        <v>126</v>
      </c>
      <c r="O579" t="s">
        <v>131</v>
      </c>
      <c r="P579" t="s">
        <v>126</v>
      </c>
      <c r="Q579">
        <f>ROUND(VLOOKUP(B579,'limit ded'!A$1:G$301,5,FALSE)*100,0)</f>
        <v>0</v>
      </c>
      <c r="R579">
        <f>ROUND(VLOOKUP(B579,'limit ded'!A$1:G$301,6,FALSE)*100,0)</f>
        <v>100</v>
      </c>
      <c r="S579">
        <f>ROUND(VLOOKUP(B579,'limit ded'!A$1:G$301,7,FALSE)*100,0)</f>
        <v>0</v>
      </c>
      <c r="T579" t="s">
        <v>296</v>
      </c>
    </row>
    <row r="580" spans="1:20" x14ac:dyDescent="0.25">
      <c r="A580">
        <v>2023</v>
      </c>
      <c r="B580" t="str">
        <f t="shared" si="9"/>
        <v>LuxembourgWindstormCommercial</v>
      </c>
      <c r="C580" t="s">
        <v>43</v>
      </c>
      <c r="D580" t="s">
        <v>105</v>
      </c>
      <c r="E580" t="s">
        <v>67</v>
      </c>
      <c r="F580" t="s">
        <v>120</v>
      </c>
      <c r="G580" t="s">
        <v>121</v>
      </c>
      <c r="H580" t="s">
        <v>122</v>
      </c>
      <c r="I580" t="s">
        <v>121</v>
      </c>
      <c r="J580" t="s">
        <v>123</v>
      </c>
      <c r="K580" t="s">
        <v>123</v>
      </c>
      <c r="L580" t="s">
        <v>129</v>
      </c>
      <c r="M580" t="s">
        <v>125</v>
      </c>
      <c r="N580" t="s">
        <v>126</v>
      </c>
      <c r="O580" t="s">
        <v>127</v>
      </c>
      <c r="P580" t="s">
        <v>126</v>
      </c>
      <c r="Q580">
        <f>ROUND(VLOOKUP(B580,'limit ded'!A$1:G$301,5,FALSE)*100,0)</f>
        <v>0</v>
      </c>
      <c r="R580">
        <f>ROUND(VLOOKUP(B580,'limit ded'!A$1:G$301,6,FALSE)*100,0)</f>
        <v>73</v>
      </c>
      <c r="S580">
        <f>ROUND(VLOOKUP(B580,'limit ded'!A$1:G$301,7,FALSE)*100,0)</f>
        <v>27</v>
      </c>
      <c r="T580" t="s">
        <v>144</v>
      </c>
    </row>
    <row r="581" spans="1:20" x14ac:dyDescent="0.25">
      <c r="A581">
        <v>2023</v>
      </c>
      <c r="B581" t="str">
        <f t="shared" si="9"/>
        <v>LuxembourgWindstormResidential</v>
      </c>
      <c r="C581" t="s">
        <v>43</v>
      </c>
      <c r="D581" t="s">
        <v>106</v>
      </c>
      <c r="E581" t="s">
        <v>67</v>
      </c>
      <c r="F581" t="s">
        <v>120</v>
      </c>
      <c r="G581" t="s">
        <v>121</v>
      </c>
      <c r="H581" t="s">
        <v>122</v>
      </c>
      <c r="I581" t="s">
        <v>121</v>
      </c>
      <c r="J581" t="s">
        <v>123</v>
      </c>
      <c r="K581" t="s">
        <v>123</v>
      </c>
      <c r="L581" t="s">
        <v>129</v>
      </c>
      <c r="M581" t="s">
        <v>125</v>
      </c>
      <c r="N581" t="s">
        <v>126</v>
      </c>
      <c r="O581" t="s">
        <v>127</v>
      </c>
      <c r="P581" t="s">
        <v>126</v>
      </c>
      <c r="Q581">
        <f>ROUND(VLOOKUP(B581,'limit ded'!A$1:G$301,5,FALSE)*100,0)</f>
        <v>0</v>
      </c>
      <c r="R581">
        <f>ROUND(VLOOKUP(B581,'limit ded'!A$1:G$301,6,FALSE)*100,0)</f>
        <v>87</v>
      </c>
      <c r="S581">
        <f>ROUND(VLOOKUP(B581,'limit ded'!A$1:G$301,7,FALSE)*100,0)</f>
        <v>13</v>
      </c>
      <c r="T581" t="s">
        <v>144</v>
      </c>
    </row>
    <row r="582" spans="1:20" x14ac:dyDescent="0.25">
      <c r="A582">
        <v>2023</v>
      </c>
      <c r="B582" t="str">
        <f t="shared" si="9"/>
        <v>MaltaWindstormCommercial</v>
      </c>
      <c r="C582" t="s">
        <v>45</v>
      </c>
      <c r="D582" t="s">
        <v>105</v>
      </c>
      <c r="E582" t="s">
        <v>67</v>
      </c>
      <c r="F582" t="s">
        <v>120</v>
      </c>
      <c r="G582" t="s">
        <v>121</v>
      </c>
      <c r="H582" t="s">
        <v>122</v>
      </c>
      <c r="I582" t="s">
        <v>121</v>
      </c>
      <c r="J582" t="s">
        <v>137</v>
      </c>
      <c r="K582" t="s">
        <v>123</v>
      </c>
      <c r="L582" t="s">
        <v>129</v>
      </c>
      <c r="M582" t="s">
        <v>119</v>
      </c>
      <c r="N582" t="s">
        <v>133</v>
      </c>
      <c r="O582" t="s">
        <v>198</v>
      </c>
      <c r="P582" t="s">
        <v>126</v>
      </c>
      <c r="Q582">
        <f>ROUND(VLOOKUP(B582,'limit ded'!A$1:G$301,5,FALSE)*100,0)</f>
        <v>0</v>
      </c>
      <c r="R582">
        <f>ROUND(VLOOKUP(B582,'limit ded'!A$1:G$301,6,FALSE)*100,0)</f>
        <v>98</v>
      </c>
      <c r="S582">
        <f>ROUND(VLOOKUP(B582,'limit ded'!A$1:G$301,7,FALSE)*100,0)</f>
        <v>2</v>
      </c>
      <c r="T582" t="s">
        <v>201</v>
      </c>
    </row>
    <row r="583" spans="1:20" x14ac:dyDescent="0.25">
      <c r="A583">
        <v>2023</v>
      </c>
      <c r="B583" t="str">
        <f t="shared" si="9"/>
        <v>MaltaWindstormResidential</v>
      </c>
      <c r="C583" t="s">
        <v>45</v>
      </c>
      <c r="D583" t="s">
        <v>106</v>
      </c>
      <c r="E583" t="s">
        <v>67</v>
      </c>
      <c r="F583" t="s">
        <v>132</v>
      </c>
      <c r="G583" t="s">
        <v>121</v>
      </c>
      <c r="H583" t="s">
        <v>122</v>
      </c>
      <c r="I583" t="s">
        <v>121</v>
      </c>
      <c r="J583" t="s">
        <v>137</v>
      </c>
      <c r="K583" t="s">
        <v>123</v>
      </c>
      <c r="L583" t="s">
        <v>129</v>
      </c>
      <c r="M583" t="s">
        <v>119</v>
      </c>
      <c r="N583" t="s">
        <v>133</v>
      </c>
      <c r="O583" t="s">
        <v>198</v>
      </c>
      <c r="P583" t="s">
        <v>126</v>
      </c>
      <c r="Q583">
        <f>ROUND(VLOOKUP(B583,'limit ded'!A$1:G$301,5,FALSE)*100,0)</f>
        <v>0</v>
      </c>
      <c r="R583">
        <f>ROUND(VLOOKUP(B583,'limit ded'!A$1:G$301,6,FALSE)*100,0)</f>
        <v>100</v>
      </c>
      <c r="S583">
        <f>ROUND(VLOOKUP(B583,'limit ded'!A$1:G$301,7,FALSE)*100,0)</f>
        <v>0</v>
      </c>
      <c r="T583" t="s">
        <v>201</v>
      </c>
    </row>
    <row r="584" spans="1:20" x14ac:dyDescent="0.25">
      <c r="A584">
        <v>2023</v>
      </c>
      <c r="B584" t="str">
        <f t="shared" si="9"/>
        <v>NetherlandsWindstormCommercial</v>
      </c>
      <c r="C584" t="s">
        <v>47</v>
      </c>
      <c r="D584" t="s">
        <v>105</v>
      </c>
      <c r="E584" t="s">
        <v>67</v>
      </c>
      <c r="F584" t="s">
        <v>120</v>
      </c>
      <c r="G584" t="s">
        <v>121</v>
      </c>
      <c r="H584" t="s">
        <v>122</v>
      </c>
      <c r="I584" t="s">
        <v>121</v>
      </c>
      <c r="J584" t="s">
        <v>123</v>
      </c>
      <c r="K584" t="s">
        <v>123</v>
      </c>
      <c r="L584" t="s">
        <v>129</v>
      </c>
      <c r="M584" t="s">
        <v>125</v>
      </c>
      <c r="N584" t="s">
        <v>126</v>
      </c>
      <c r="O584" t="s">
        <v>127</v>
      </c>
      <c r="P584" t="s">
        <v>126</v>
      </c>
      <c r="Q584">
        <f>ROUND(VLOOKUP(B584,'limit ded'!A$1:G$301,5,FALSE)*100,0)</f>
        <v>0</v>
      </c>
      <c r="R584">
        <f>ROUND(VLOOKUP(B584,'limit ded'!A$1:G$301,6,FALSE)*100,0)</f>
        <v>90</v>
      </c>
      <c r="S584">
        <f>ROUND(VLOOKUP(B584,'limit ded'!A$1:G$301,7,FALSE)*100,0)</f>
        <v>10</v>
      </c>
      <c r="T584" t="s">
        <v>315</v>
      </c>
    </row>
    <row r="585" spans="1:20" x14ac:dyDescent="0.25">
      <c r="A585">
        <v>2023</v>
      </c>
      <c r="B585" t="str">
        <f t="shared" si="9"/>
        <v>NetherlandsWindstormResidential</v>
      </c>
      <c r="C585" t="s">
        <v>47</v>
      </c>
      <c r="D585" t="s">
        <v>106</v>
      </c>
      <c r="E585" t="s">
        <v>67</v>
      </c>
      <c r="F585" t="s">
        <v>120</v>
      </c>
      <c r="G585" t="s">
        <v>121</v>
      </c>
      <c r="H585" t="s">
        <v>122</v>
      </c>
      <c r="I585" t="s">
        <v>121</v>
      </c>
      <c r="J585" t="s">
        <v>123</v>
      </c>
      <c r="K585" t="s">
        <v>123</v>
      </c>
      <c r="L585" t="s">
        <v>129</v>
      </c>
      <c r="M585" t="s">
        <v>125</v>
      </c>
      <c r="N585" t="s">
        <v>126</v>
      </c>
      <c r="O585" t="s">
        <v>127</v>
      </c>
      <c r="P585" t="s">
        <v>126</v>
      </c>
      <c r="Q585">
        <f>ROUND(VLOOKUP(B585,'limit ded'!A$1:G$301,5,FALSE)*100,0)</f>
        <v>0</v>
      </c>
      <c r="R585">
        <f>ROUND(VLOOKUP(B585,'limit ded'!A$1:G$301,6,FALSE)*100,0)</f>
        <v>87</v>
      </c>
      <c r="S585">
        <f>ROUND(VLOOKUP(B585,'limit ded'!A$1:G$301,7,FALSE)*100,0)</f>
        <v>13</v>
      </c>
      <c r="T585" t="s">
        <v>315</v>
      </c>
    </row>
    <row r="586" spans="1:20" x14ac:dyDescent="0.25">
      <c r="A586">
        <v>2023</v>
      </c>
      <c r="B586" t="str">
        <f t="shared" si="9"/>
        <v>NorwayWindstormCommercial</v>
      </c>
      <c r="C586" t="s">
        <v>49</v>
      </c>
      <c r="D586" t="s">
        <v>105</v>
      </c>
      <c r="E586" t="s">
        <v>67</v>
      </c>
      <c r="F586" t="s">
        <v>132</v>
      </c>
      <c r="G586" t="s">
        <v>135</v>
      </c>
      <c r="H586" t="s">
        <v>122</v>
      </c>
      <c r="I586" t="s">
        <v>121</v>
      </c>
      <c r="J586" t="s">
        <v>128</v>
      </c>
      <c r="K586" t="s">
        <v>128</v>
      </c>
      <c r="L586" t="s">
        <v>124</v>
      </c>
      <c r="M586" t="s">
        <v>119</v>
      </c>
      <c r="N586" t="s">
        <v>126</v>
      </c>
      <c r="O586" t="s">
        <v>127</v>
      </c>
      <c r="P586" t="s">
        <v>126</v>
      </c>
      <c r="Q586">
        <f>ROUND(VLOOKUP(B586,'limit ded'!A$1:G$301,5,FALSE)*100,0)</f>
        <v>0</v>
      </c>
      <c r="R586">
        <f>ROUND(VLOOKUP(B586,'limit ded'!A$1:G$301,6,FALSE)*100,0)</f>
        <v>95</v>
      </c>
      <c r="S586">
        <f>ROUND(VLOOKUP(B586,'limit ded'!A$1:G$301,7,FALSE)*100,0)</f>
        <v>5</v>
      </c>
      <c r="T586" t="s">
        <v>300</v>
      </c>
    </row>
    <row r="587" spans="1:20" x14ac:dyDescent="0.25">
      <c r="A587">
        <v>2023</v>
      </c>
      <c r="B587" t="str">
        <f t="shared" si="9"/>
        <v>NorwayWindstormResidential</v>
      </c>
      <c r="C587" t="s">
        <v>49</v>
      </c>
      <c r="D587" t="s">
        <v>106</v>
      </c>
      <c r="E587" t="s">
        <v>67</v>
      </c>
      <c r="F587" t="s">
        <v>132</v>
      </c>
      <c r="G587" t="s">
        <v>135</v>
      </c>
      <c r="H587" t="s">
        <v>122</v>
      </c>
      <c r="I587" t="s">
        <v>121</v>
      </c>
      <c r="J587" t="s">
        <v>128</v>
      </c>
      <c r="K587" t="s">
        <v>128</v>
      </c>
      <c r="L587" t="s">
        <v>124</v>
      </c>
      <c r="M587" t="s">
        <v>119</v>
      </c>
      <c r="N587" t="s">
        <v>126</v>
      </c>
      <c r="O587" t="s">
        <v>127</v>
      </c>
      <c r="P587" t="s">
        <v>126</v>
      </c>
      <c r="Q587">
        <f>ROUND(VLOOKUP(B587,'limit ded'!A$1:G$301,5,FALSE)*100,0)</f>
        <v>0</v>
      </c>
      <c r="R587">
        <f>ROUND(VLOOKUP(B587,'limit ded'!A$1:G$301,6,FALSE)*100,0)</f>
        <v>98</v>
      </c>
      <c r="S587">
        <f>ROUND(VLOOKUP(B587,'limit ded'!A$1:G$301,7,FALSE)*100,0)</f>
        <v>1</v>
      </c>
      <c r="T587" t="s">
        <v>300</v>
      </c>
    </row>
    <row r="588" spans="1:20" x14ac:dyDescent="0.25">
      <c r="A588">
        <v>2023</v>
      </c>
      <c r="B588" t="str">
        <f t="shared" si="9"/>
        <v>PolandWindstormCommercial</v>
      </c>
      <c r="C588" t="s">
        <v>51</v>
      </c>
      <c r="D588" t="s">
        <v>105</v>
      </c>
      <c r="E588" t="s">
        <v>67</v>
      </c>
      <c r="F588" t="s">
        <v>120</v>
      </c>
      <c r="G588" t="s">
        <v>121</v>
      </c>
      <c r="H588" t="s">
        <v>122</v>
      </c>
      <c r="I588" t="s">
        <v>121</v>
      </c>
      <c r="J588" t="s">
        <v>123</v>
      </c>
      <c r="K588" t="s">
        <v>123</v>
      </c>
      <c r="L588" t="s">
        <v>129</v>
      </c>
      <c r="M588" t="s">
        <v>125</v>
      </c>
      <c r="N588" t="s">
        <v>133</v>
      </c>
      <c r="O588" t="s">
        <v>127</v>
      </c>
      <c r="P588" t="s">
        <v>126</v>
      </c>
      <c r="Q588">
        <f>ROUND(VLOOKUP(B588,'limit ded'!A$1:G$301,5,FALSE)*100,0)</f>
        <v>0</v>
      </c>
      <c r="R588">
        <f>ROUND(VLOOKUP(B588,'limit ded'!A$1:G$301,6,FALSE)*100,0)</f>
        <v>93</v>
      </c>
      <c r="S588">
        <f>ROUND(VLOOKUP(B588,'limit ded'!A$1:G$301,7,FALSE)*100,0)</f>
        <v>7</v>
      </c>
      <c r="T588" t="s">
        <v>211</v>
      </c>
    </row>
    <row r="589" spans="1:20" x14ac:dyDescent="0.25">
      <c r="A589">
        <v>2023</v>
      </c>
      <c r="B589" t="str">
        <f t="shared" si="9"/>
        <v>PolandWindstormResidential</v>
      </c>
      <c r="C589" t="s">
        <v>51</v>
      </c>
      <c r="D589" t="s">
        <v>106</v>
      </c>
      <c r="E589" t="s">
        <v>67</v>
      </c>
      <c r="F589" t="s">
        <v>120</v>
      </c>
      <c r="G589" t="s">
        <v>121</v>
      </c>
      <c r="H589" t="s">
        <v>122</v>
      </c>
      <c r="I589" t="s">
        <v>121</v>
      </c>
      <c r="J589" t="s">
        <v>123</v>
      </c>
      <c r="K589" t="s">
        <v>123</v>
      </c>
      <c r="L589" t="s">
        <v>129</v>
      </c>
      <c r="M589" t="s">
        <v>125</v>
      </c>
      <c r="N589" t="s">
        <v>133</v>
      </c>
      <c r="O589" t="s">
        <v>127</v>
      </c>
      <c r="P589" t="s">
        <v>126</v>
      </c>
      <c r="Q589">
        <f>ROUND(VLOOKUP(B589,'limit ded'!A$1:G$301,5,FALSE)*100,0)</f>
        <v>0</v>
      </c>
      <c r="R589">
        <f>ROUND(VLOOKUP(B589,'limit ded'!A$1:G$301,6,FALSE)*100,0)</f>
        <v>100</v>
      </c>
      <c r="S589">
        <f>ROUND(VLOOKUP(B589,'limit ded'!A$1:G$301,7,FALSE)*100,0)</f>
        <v>0</v>
      </c>
      <c r="T589" t="s">
        <v>211</v>
      </c>
    </row>
    <row r="590" spans="1:20" x14ac:dyDescent="0.25">
      <c r="A590">
        <v>2023</v>
      </c>
      <c r="B590" t="str">
        <f t="shared" si="9"/>
        <v>PortugalWindstormCommercial</v>
      </c>
      <c r="C590" t="s">
        <v>53</v>
      </c>
      <c r="D590" t="s">
        <v>105</v>
      </c>
      <c r="E590" t="s">
        <v>67</v>
      </c>
      <c r="F590" t="s">
        <v>132</v>
      </c>
      <c r="G590" t="s">
        <v>121</v>
      </c>
      <c r="H590" t="s">
        <v>122</v>
      </c>
      <c r="I590" t="s">
        <v>121</v>
      </c>
      <c r="J590" t="s">
        <v>123</v>
      </c>
      <c r="K590" t="s">
        <v>123</v>
      </c>
      <c r="L590" t="s">
        <v>129</v>
      </c>
      <c r="M590" t="s">
        <v>119</v>
      </c>
      <c r="N590" t="s">
        <v>133</v>
      </c>
      <c r="O590" t="s">
        <v>134</v>
      </c>
      <c r="P590" t="s">
        <v>126</v>
      </c>
      <c r="Q590">
        <f>ROUND(VLOOKUP(B590,'limit ded'!A$1:G$301,5,FALSE)*100,0)</f>
        <v>6</v>
      </c>
      <c r="R590">
        <f>ROUND(VLOOKUP(B590,'limit ded'!A$1:G$301,6,FALSE)*100,0)</f>
        <v>86</v>
      </c>
      <c r="S590">
        <f>ROUND(VLOOKUP(B590,'limit ded'!A$1:G$301,7,FALSE)*100,0)</f>
        <v>8</v>
      </c>
      <c r="T590" t="s">
        <v>306</v>
      </c>
    </row>
    <row r="591" spans="1:20" x14ac:dyDescent="0.25">
      <c r="A591">
        <v>2023</v>
      </c>
      <c r="B591" t="str">
        <f t="shared" si="9"/>
        <v>PortugalWindstormResidential</v>
      </c>
      <c r="C591" t="s">
        <v>53</v>
      </c>
      <c r="D591" t="s">
        <v>106</v>
      </c>
      <c r="E591" t="s">
        <v>67</v>
      </c>
      <c r="F591" t="s">
        <v>132</v>
      </c>
      <c r="G591" t="s">
        <v>121</v>
      </c>
      <c r="H591" t="s">
        <v>122</v>
      </c>
      <c r="I591" t="s">
        <v>121</v>
      </c>
      <c r="J591" t="s">
        <v>123</v>
      </c>
      <c r="K591" t="s">
        <v>123</v>
      </c>
      <c r="L591" t="s">
        <v>129</v>
      </c>
      <c r="M591" t="s">
        <v>119</v>
      </c>
      <c r="N591" t="s">
        <v>133</v>
      </c>
      <c r="O591" t="s">
        <v>134</v>
      </c>
      <c r="P591" t="s">
        <v>126</v>
      </c>
      <c r="Q591">
        <f>ROUND(VLOOKUP(B591,'limit ded'!A$1:G$301,5,FALSE)*100,0)</f>
        <v>0</v>
      </c>
      <c r="R591">
        <f>ROUND(VLOOKUP(B591,'limit ded'!A$1:G$301,6,FALSE)*100,0)</f>
        <v>99</v>
      </c>
      <c r="S591">
        <f>ROUND(VLOOKUP(B591,'limit ded'!A$1:G$301,7,FALSE)*100,0)</f>
        <v>1</v>
      </c>
      <c r="T591" t="s">
        <v>144</v>
      </c>
    </row>
    <row r="592" spans="1:20" x14ac:dyDescent="0.25">
      <c r="A592">
        <v>2023</v>
      </c>
      <c r="B592" t="str">
        <f t="shared" si="9"/>
        <v>RomaniaWindstormCommercial</v>
      </c>
      <c r="C592" t="s">
        <v>55</v>
      </c>
      <c r="D592" t="s">
        <v>105</v>
      </c>
      <c r="E592" t="s">
        <v>67</v>
      </c>
      <c r="F592" t="s">
        <v>120</v>
      </c>
      <c r="G592" t="s">
        <v>121</v>
      </c>
      <c r="H592" t="s">
        <v>122</v>
      </c>
      <c r="I592" t="s">
        <v>121</v>
      </c>
      <c r="J592" t="s">
        <v>123</v>
      </c>
      <c r="K592" t="s">
        <v>123</v>
      </c>
      <c r="L592" t="s">
        <v>129</v>
      </c>
      <c r="M592" t="s">
        <v>134</v>
      </c>
      <c r="N592" t="s">
        <v>130</v>
      </c>
      <c r="O592" t="s">
        <v>198</v>
      </c>
      <c r="P592" t="s">
        <v>133</v>
      </c>
      <c r="Q592">
        <f>ROUND(VLOOKUP(B592,'limit ded'!A$1:G$301,5,FALSE)*100,0)</f>
        <v>0</v>
      </c>
      <c r="R592">
        <f>ROUND(VLOOKUP(B592,'limit ded'!A$1:G$301,6,FALSE)*100,0)</f>
        <v>77</v>
      </c>
      <c r="S592">
        <f>ROUND(VLOOKUP(B592,'limit ded'!A$1:G$301,7,FALSE)*100,0)</f>
        <v>23</v>
      </c>
      <c r="T592" t="s">
        <v>314</v>
      </c>
    </row>
    <row r="593" spans="1:20" x14ac:dyDescent="0.25">
      <c r="A593">
        <v>2023</v>
      </c>
      <c r="B593" t="str">
        <f t="shared" si="9"/>
        <v>RomaniaWindstormResidential</v>
      </c>
      <c r="C593" t="s">
        <v>55</v>
      </c>
      <c r="D593" t="s">
        <v>106</v>
      </c>
      <c r="E593" t="s">
        <v>67</v>
      </c>
      <c r="F593" t="s">
        <v>120</v>
      </c>
      <c r="G593" t="s">
        <v>121</v>
      </c>
      <c r="H593" t="s">
        <v>122</v>
      </c>
      <c r="I593" t="s">
        <v>121</v>
      </c>
      <c r="J593" t="s">
        <v>123</v>
      </c>
      <c r="K593" t="s">
        <v>123</v>
      </c>
      <c r="L593" t="s">
        <v>129</v>
      </c>
      <c r="M593" t="s">
        <v>134</v>
      </c>
      <c r="N593" t="s">
        <v>130</v>
      </c>
      <c r="O593" t="s">
        <v>198</v>
      </c>
      <c r="P593" t="s">
        <v>133</v>
      </c>
      <c r="Q593">
        <f>ROUND(VLOOKUP(B593,'limit ded'!A$1:G$301,5,FALSE)*100,0)</f>
        <v>0</v>
      </c>
      <c r="R593">
        <f>ROUND(VLOOKUP(B593,'limit ded'!A$1:G$301,6,FALSE)*100,0)</f>
        <v>84</v>
      </c>
      <c r="S593">
        <f>ROUND(VLOOKUP(B593,'limit ded'!A$1:G$301,7,FALSE)*100,0)</f>
        <v>16</v>
      </c>
      <c r="T593" t="s">
        <v>314</v>
      </c>
    </row>
    <row r="594" spans="1:20" x14ac:dyDescent="0.25">
      <c r="A594">
        <v>2023</v>
      </c>
      <c r="B594" t="str">
        <f t="shared" si="9"/>
        <v>SlovakiaWindstormCommercial</v>
      </c>
      <c r="C594" t="s">
        <v>57</v>
      </c>
      <c r="D594" t="s">
        <v>105</v>
      </c>
      <c r="E594" t="s">
        <v>67</v>
      </c>
      <c r="F594" t="s">
        <v>120</v>
      </c>
      <c r="G594" t="s">
        <v>121</v>
      </c>
      <c r="H594" t="s">
        <v>122</v>
      </c>
      <c r="I594" t="s">
        <v>121</v>
      </c>
      <c r="J594" t="s">
        <v>123</v>
      </c>
      <c r="K594" t="s">
        <v>123</v>
      </c>
      <c r="L594" t="s">
        <v>121</v>
      </c>
      <c r="M594" t="s">
        <v>198</v>
      </c>
      <c r="N594" t="s">
        <v>126</v>
      </c>
      <c r="O594" t="s">
        <v>134</v>
      </c>
      <c r="P594" t="s">
        <v>126</v>
      </c>
      <c r="Q594">
        <f>ROUND(VLOOKUP(B594,'limit ded'!A$1:G$301,5,FALSE)*100,0)</f>
        <v>0</v>
      </c>
      <c r="R594">
        <f>ROUND(VLOOKUP(B594,'limit ded'!A$1:G$301,6,FALSE)*100,0)</f>
        <v>54</v>
      </c>
      <c r="S594">
        <f>ROUND(VLOOKUP(B594,'limit ded'!A$1:G$301,7,FALSE)*100,0)</f>
        <v>46</v>
      </c>
      <c r="T594" t="s">
        <v>302</v>
      </c>
    </row>
    <row r="595" spans="1:20" x14ac:dyDescent="0.25">
      <c r="A595">
        <v>2023</v>
      </c>
      <c r="B595" t="str">
        <f t="shared" si="9"/>
        <v>SlovakiaWindstormResidential</v>
      </c>
      <c r="C595" t="s">
        <v>57</v>
      </c>
      <c r="D595" t="s">
        <v>106</v>
      </c>
      <c r="E595" t="s">
        <v>67</v>
      </c>
      <c r="F595" t="s">
        <v>120</v>
      </c>
      <c r="G595" t="s">
        <v>121</v>
      </c>
      <c r="H595" t="s">
        <v>122</v>
      </c>
      <c r="I595" t="s">
        <v>121</v>
      </c>
      <c r="J595" t="s">
        <v>123</v>
      </c>
      <c r="K595" t="s">
        <v>123</v>
      </c>
      <c r="L595" t="s">
        <v>121</v>
      </c>
      <c r="M595" t="s">
        <v>131</v>
      </c>
      <c r="N595" t="s">
        <v>133</v>
      </c>
      <c r="O595" t="s">
        <v>198</v>
      </c>
      <c r="P595" t="s">
        <v>126</v>
      </c>
      <c r="Q595">
        <f>ROUND(VLOOKUP(B595,'limit ded'!A$1:G$301,5,FALSE)*100,0)</f>
        <v>0</v>
      </c>
      <c r="R595">
        <f>ROUND(VLOOKUP(B595,'limit ded'!A$1:G$301,6,FALSE)*100,0)</f>
        <v>93</v>
      </c>
      <c r="S595">
        <f>ROUND(VLOOKUP(B595,'limit ded'!A$1:G$301,7,FALSE)*100,0)</f>
        <v>7</v>
      </c>
      <c r="T595" t="s">
        <v>302</v>
      </c>
    </row>
    <row r="596" spans="1:20" x14ac:dyDescent="0.25">
      <c r="A596">
        <v>2023</v>
      </c>
      <c r="B596" t="str">
        <f t="shared" si="9"/>
        <v>SloveniaWindstormCommercial</v>
      </c>
      <c r="C596" t="s">
        <v>59</v>
      </c>
      <c r="D596" t="s">
        <v>105</v>
      </c>
      <c r="E596" t="s">
        <v>67</v>
      </c>
      <c r="F596" t="s">
        <v>120</v>
      </c>
      <c r="G596" t="s">
        <v>121</v>
      </c>
      <c r="H596" t="s">
        <v>122</v>
      </c>
      <c r="I596" t="s">
        <v>121</v>
      </c>
      <c r="J596" t="s">
        <v>123</v>
      </c>
      <c r="K596" t="s">
        <v>123</v>
      </c>
      <c r="L596" t="s">
        <v>129</v>
      </c>
      <c r="M596" t="s">
        <v>125</v>
      </c>
      <c r="N596" t="s">
        <v>126</v>
      </c>
      <c r="O596" t="s">
        <v>134</v>
      </c>
      <c r="P596" t="s">
        <v>126</v>
      </c>
      <c r="Q596">
        <f>ROUND(VLOOKUP(B596,'limit ded'!A$1:G$301,5,FALSE)*100,0)</f>
        <v>0</v>
      </c>
      <c r="R596">
        <f>ROUND(VLOOKUP(B596,'limit ded'!A$1:G$301,6,FALSE)*100,0)</f>
        <v>98</v>
      </c>
      <c r="S596">
        <f>ROUND(VLOOKUP(B596,'limit ded'!A$1:G$301,7,FALSE)*100,0)</f>
        <v>2</v>
      </c>
      <c r="T596" t="s">
        <v>190</v>
      </c>
    </row>
    <row r="597" spans="1:20" x14ac:dyDescent="0.25">
      <c r="A597">
        <v>2023</v>
      </c>
      <c r="B597" t="str">
        <f t="shared" si="9"/>
        <v>SloveniaWindstormResidential</v>
      </c>
      <c r="C597" t="s">
        <v>59</v>
      </c>
      <c r="D597" t="s">
        <v>106</v>
      </c>
      <c r="E597" t="s">
        <v>67</v>
      </c>
      <c r="F597" t="s">
        <v>120</v>
      </c>
      <c r="G597" t="s">
        <v>121</v>
      </c>
      <c r="H597" t="s">
        <v>122</v>
      </c>
      <c r="I597" t="s">
        <v>121</v>
      </c>
      <c r="J597" t="s">
        <v>123</v>
      </c>
      <c r="K597" t="s">
        <v>123</v>
      </c>
      <c r="L597" t="s">
        <v>129</v>
      </c>
      <c r="M597" t="s">
        <v>125</v>
      </c>
      <c r="N597" t="s">
        <v>126</v>
      </c>
      <c r="O597" t="s">
        <v>134</v>
      </c>
      <c r="P597" t="s">
        <v>126</v>
      </c>
      <c r="Q597">
        <f>ROUND(VLOOKUP(B597,'limit ded'!A$1:G$301,5,FALSE)*100,0)</f>
        <v>0</v>
      </c>
      <c r="R597">
        <f>ROUND(VLOOKUP(B597,'limit ded'!A$1:G$301,6,FALSE)*100,0)</f>
        <v>100</v>
      </c>
      <c r="S597">
        <f>ROUND(VLOOKUP(B597,'limit ded'!A$1:G$301,7,FALSE)*100,0)</f>
        <v>0</v>
      </c>
      <c r="T597" t="s">
        <v>190</v>
      </c>
    </row>
    <row r="598" spans="1:20" x14ac:dyDescent="0.25">
      <c r="A598">
        <v>2023</v>
      </c>
      <c r="B598" t="str">
        <f t="shared" si="9"/>
        <v>SpainWindstormCommercial</v>
      </c>
      <c r="C598" t="s">
        <v>61</v>
      </c>
      <c r="D598" t="s">
        <v>105</v>
      </c>
      <c r="E598" t="s">
        <v>67</v>
      </c>
      <c r="F598" t="s">
        <v>132</v>
      </c>
      <c r="G598" t="s">
        <v>135</v>
      </c>
      <c r="H598" t="s">
        <v>122</v>
      </c>
      <c r="I598" t="s">
        <v>121</v>
      </c>
      <c r="J598" t="s">
        <v>136</v>
      </c>
      <c r="K598" t="s">
        <v>123</v>
      </c>
      <c r="L598" t="s">
        <v>129</v>
      </c>
      <c r="M598" t="s">
        <v>125</v>
      </c>
      <c r="N598" t="s">
        <v>126</v>
      </c>
      <c r="O598" t="s">
        <v>134</v>
      </c>
      <c r="P598" t="s">
        <v>126</v>
      </c>
      <c r="Q598">
        <f>ROUND(VLOOKUP(B598,'limit ded'!A$1:G$301,5,FALSE)*100,0)</f>
        <v>7</v>
      </c>
      <c r="R598">
        <f>ROUND(VLOOKUP(B598,'limit ded'!A$1:G$301,6,FALSE)*100,0)</f>
        <v>83</v>
      </c>
      <c r="S598">
        <f>ROUND(VLOOKUP(B598,'limit ded'!A$1:G$301,7,FALSE)*100,0)</f>
        <v>10</v>
      </c>
      <c r="T598" t="s">
        <v>216</v>
      </c>
    </row>
    <row r="599" spans="1:20" x14ac:dyDescent="0.25">
      <c r="A599">
        <v>2023</v>
      </c>
      <c r="B599" t="str">
        <f t="shared" si="9"/>
        <v>SpainWindstormResidential</v>
      </c>
      <c r="C599" t="s">
        <v>61</v>
      </c>
      <c r="D599" t="s">
        <v>106</v>
      </c>
      <c r="E599" t="s">
        <v>67</v>
      </c>
      <c r="F599" t="s">
        <v>132</v>
      </c>
      <c r="G599" t="s">
        <v>135</v>
      </c>
      <c r="H599" t="s">
        <v>122</v>
      </c>
      <c r="I599" t="s">
        <v>121</v>
      </c>
      <c r="J599" t="s">
        <v>136</v>
      </c>
      <c r="K599" t="s">
        <v>123</v>
      </c>
      <c r="L599" t="s">
        <v>129</v>
      </c>
      <c r="M599" t="s">
        <v>125</v>
      </c>
      <c r="N599" t="s">
        <v>126</v>
      </c>
      <c r="O599" t="s">
        <v>134</v>
      </c>
      <c r="P599" t="s">
        <v>126</v>
      </c>
      <c r="Q599">
        <f>ROUND(VLOOKUP(B599,'limit ded'!A$1:G$301,5,FALSE)*100,0)</f>
        <v>0</v>
      </c>
      <c r="R599">
        <f>ROUND(VLOOKUP(B599,'limit ded'!A$1:G$301,6,FALSE)*100,0)</f>
        <v>100</v>
      </c>
      <c r="S599">
        <f>ROUND(VLOOKUP(B599,'limit ded'!A$1:G$301,7,FALSE)*100,0)</f>
        <v>0</v>
      </c>
      <c r="T599" t="s">
        <v>216</v>
      </c>
    </row>
    <row r="600" spans="1:20" x14ac:dyDescent="0.25">
      <c r="A600">
        <v>2023</v>
      </c>
      <c r="B600" t="str">
        <f t="shared" si="9"/>
        <v>SwedenWindstormCommercial</v>
      </c>
      <c r="C600" t="s">
        <v>63</v>
      </c>
      <c r="D600" t="s">
        <v>105</v>
      </c>
      <c r="E600" t="s">
        <v>67</v>
      </c>
      <c r="F600" t="s">
        <v>120</v>
      </c>
      <c r="G600" t="s">
        <v>121</v>
      </c>
      <c r="H600" t="s">
        <v>122</v>
      </c>
      <c r="I600" t="s">
        <v>121</v>
      </c>
      <c r="J600" t="s">
        <v>123</v>
      </c>
      <c r="K600" t="s">
        <v>123</v>
      </c>
      <c r="L600" t="s">
        <v>121</v>
      </c>
      <c r="M600" t="s">
        <v>125</v>
      </c>
      <c r="N600" t="s">
        <v>126</v>
      </c>
      <c r="O600" t="s">
        <v>127</v>
      </c>
      <c r="P600" t="s">
        <v>126</v>
      </c>
      <c r="Q600">
        <f>ROUND(VLOOKUP(B600,'limit ded'!A$1:G$301,5,FALSE)*100,0)</f>
        <v>6</v>
      </c>
      <c r="R600">
        <f>ROUND(VLOOKUP(B600,'limit ded'!A$1:G$301,6,FALSE)*100,0)</f>
        <v>63</v>
      </c>
      <c r="S600">
        <f>ROUND(VLOOKUP(B600,'limit ded'!A$1:G$301,7,FALSE)*100,0)</f>
        <v>31</v>
      </c>
      <c r="T600" t="s">
        <v>138</v>
      </c>
    </row>
    <row r="601" spans="1:20" x14ac:dyDescent="0.25">
      <c r="A601">
        <v>2023</v>
      </c>
      <c r="B601" t="str">
        <f t="shared" si="9"/>
        <v>SwedenWindstormResidential</v>
      </c>
      <c r="C601" t="s">
        <v>63</v>
      </c>
      <c r="D601" t="s">
        <v>106</v>
      </c>
      <c r="E601" t="s">
        <v>67</v>
      </c>
      <c r="F601" t="s">
        <v>120</v>
      </c>
      <c r="G601" t="s">
        <v>121</v>
      </c>
      <c r="H601" t="s">
        <v>122</v>
      </c>
      <c r="I601" t="s">
        <v>121</v>
      </c>
      <c r="J601" t="s">
        <v>123</v>
      </c>
      <c r="K601" t="s">
        <v>123</v>
      </c>
      <c r="L601" t="s">
        <v>121</v>
      </c>
      <c r="M601" t="s">
        <v>125</v>
      </c>
      <c r="N601" t="s">
        <v>126</v>
      </c>
      <c r="O601" t="s">
        <v>127</v>
      </c>
      <c r="P601" t="s">
        <v>126</v>
      </c>
      <c r="Q601">
        <f>ROUND(VLOOKUP(B601,'limit ded'!A$1:G$301,5,FALSE)*100,0)</f>
        <v>0</v>
      </c>
      <c r="R601">
        <f>ROUND(VLOOKUP(B601,'limit ded'!A$1:G$301,6,FALSE)*100,0)</f>
        <v>100</v>
      </c>
      <c r="S601">
        <f>ROUND(VLOOKUP(B601,'limit ded'!A$1:G$301,7,FALSE)*100,0)</f>
        <v>0</v>
      </c>
      <c r="T601" t="s">
        <v>138</v>
      </c>
    </row>
  </sheetData>
  <autoFilter ref="A1:T601" xr:uid="{00000000-0001-0000-0100-000000000000}">
    <filterColumn colId="0">
      <filters>
        <filter val="2023"/>
      </filters>
    </filterColumn>
  </autoFilter>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B04D7-825E-4B7A-94D2-7E6586D38C5B}">
  <sheetPr>
    <tabColor theme="0" tint="-0.14999847407452621"/>
  </sheetPr>
  <dimension ref="A1:E7"/>
  <sheetViews>
    <sheetView workbookViewId="0">
      <selection activeCell="B11" sqref="B11"/>
    </sheetView>
  </sheetViews>
  <sheetFormatPr defaultRowHeight="15" x14ac:dyDescent="0.25"/>
  <sheetData>
    <row r="1" spans="1:5" x14ac:dyDescent="0.25">
      <c r="A1" t="s">
        <v>308</v>
      </c>
      <c r="B1" t="s">
        <v>1</v>
      </c>
      <c r="C1" t="s">
        <v>3</v>
      </c>
      <c r="D1" t="s">
        <v>217</v>
      </c>
      <c r="E1" t="s">
        <v>104</v>
      </c>
    </row>
    <row r="2" spans="1:5" x14ac:dyDescent="0.25">
      <c r="A2">
        <v>2023</v>
      </c>
      <c r="B2" t="s">
        <v>33</v>
      </c>
      <c r="C2" t="s">
        <v>176</v>
      </c>
      <c r="E2">
        <v>290</v>
      </c>
    </row>
    <row r="6" spans="1:5" x14ac:dyDescent="0.25">
      <c r="B6" s="68" t="s">
        <v>337</v>
      </c>
    </row>
    <row r="7" spans="1:5" x14ac:dyDescent="0.25">
      <c r="B7" s="68" t="s">
        <v>338</v>
      </c>
    </row>
  </sheetData>
  <hyperlinks>
    <hyperlink ref="B6" r:id="rId1" display="https://eur04.safelinks.protection.outlook.com/?url=https%3A%2F%2Fwww.insuranceireland.eu%2Fnews-and-publications%2Fnews-press-release%2Finsurance-ireland-members-estimate-claims-cost-for-december-january-floods-and-storms-at-46-million&amp;data=05%7C01%7CMarie.Scholer%40eiopa.europa.eu%7C775fe798e8124fd47f3e08dbba7b7119%7C80ee919c4c6c42778e2f42f865a1fd14%7C0%7C0%7C638308811574237783%7CUnknown%7CTWFpbGZsb3d8eyJWIjoiMC4wLjAwMDAiLCJQIjoiV2luMzIiLCJBTiI6Ik1haWwiLCJXVCI6Mn0%3D%7C3000%7C%7C%7C&amp;sdata=MnHSijc3t7SjjjZU2FLXnvOyxXEHtNxVuY98Rj1lEc0%3D&amp;reserved=0" xr:uid="{A02E86FC-B917-4F9E-BC6F-F39A8D57B053}"/>
    <hyperlink ref="B7" r:id="rId2" display="https://eur04.safelinks.protection.outlook.com/?url=https%3A%2F%2Fwww.insuranceireland.eu%2Fnews-and-publications%2Fnews-press-release%2Fbill-for-november-floods-estimated-at-244-million&amp;data=05%7C01%7CMarie.Scholer%40eiopa.europa.eu%7C775fe798e8124fd47f3e08dbba7b7119%7C80ee919c4c6c42778e2f42f865a1fd14%7C0%7C0%7C638308811574237783%7CUnknown%7CTWFpbGZsb3d8eyJWIjoiMC4wLjAwMDAiLCJQIjoiV2luMzIiLCJBTiI6Ik1haWwiLCJXVCI6Mn0%3D%7C3000%7C%7C%7C&amp;sdata=etdme%2B2x5iDRrMVm%2BYsMxV%2BdMm8B9WDtf0Xs3eBhxns%3D&amp;reserved=0" xr:uid="{2D4E7061-DBCB-402C-B6A6-A94DBDA5D2A4}"/>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14999847407452621"/>
  </sheetPr>
  <dimension ref="A1:F2"/>
  <sheetViews>
    <sheetView workbookViewId="0">
      <selection sqref="A1:F2"/>
    </sheetView>
  </sheetViews>
  <sheetFormatPr defaultRowHeight="15" x14ac:dyDescent="0.25"/>
  <cols>
    <col min="2" max="2" width="23.28515625" bestFit="1" customWidth="1"/>
    <col min="3" max="3" width="13.140625" bestFit="1" customWidth="1"/>
    <col min="4" max="4" width="10.85546875" bestFit="1" customWidth="1"/>
    <col min="5" max="5" width="19.28515625" bestFit="1" customWidth="1"/>
    <col min="6" max="6" width="16.42578125" bestFit="1" customWidth="1"/>
  </cols>
  <sheetData>
    <row r="1" spans="1:6" x14ac:dyDescent="0.25">
      <c r="A1" t="s">
        <v>308</v>
      </c>
      <c r="B1" t="s">
        <v>0</v>
      </c>
      <c r="C1" t="s">
        <v>1</v>
      </c>
      <c r="D1" t="s">
        <v>3</v>
      </c>
      <c r="E1" t="s">
        <v>217</v>
      </c>
      <c r="F1" t="s">
        <v>104</v>
      </c>
    </row>
    <row r="2" spans="1:6" x14ac:dyDescent="0.25">
      <c r="A2">
        <v>2022</v>
      </c>
      <c r="B2" t="str">
        <f>CONCATENATE(C2,D2)</f>
        <v>LuxembourgWindstorm</v>
      </c>
      <c r="C2" t="s">
        <v>43</v>
      </c>
      <c r="D2" t="s">
        <v>67</v>
      </c>
      <c r="E2">
        <v>375</v>
      </c>
      <c r="F2">
        <v>236.35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14999847407452621"/>
  </sheetPr>
  <dimension ref="A1:F2"/>
  <sheetViews>
    <sheetView workbookViewId="0">
      <selection activeCell="B14" sqref="B14"/>
    </sheetView>
  </sheetViews>
  <sheetFormatPr defaultRowHeight="15" x14ac:dyDescent="0.25"/>
  <cols>
    <col min="2" max="2" width="23.42578125" bestFit="1" customWidth="1"/>
    <col min="3" max="3" width="13.140625" bestFit="1" customWidth="1"/>
    <col min="4" max="4" width="11" bestFit="1" customWidth="1"/>
    <col min="5" max="5" width="19.28515625" bestFit="1" customWidth="1"/>
    <col min="6" max="6" width="16.42578125" bestFit="1" customWidth="1"/>
  </cols>
  <sheetData>
    <row r="1" spans="1:6" x14ac:dyDescent="0.25">
      <c r="A1" t="s">
        <v>308</v>
      </c>
      <c r="B1" t="s">
        <v>0</v>
      </c>
      <c r="C1" t="s">
        <v>1</v>
      </c>
      <c r="D1" t="s">
        <v>3</v>
      </c>
      <c r="E1" t="s">
        <v>103</v>
      </c>
      <c r="F1" t="s">
        <v>104</v>
      </c>
    </row>
    <row r="2" spans="1:6" x14ac:dyDescent="0.25">
      <c r="A2">
        <v>2022</v>
      </c>
      <c r="B2" t="str">
        <f>CONCATENATE(C2,D2)</f>
        <v>LiechtensteinWindstorm</v>
      </c>
      <c r="C2" t="s">
        <v>39</v>
      </c>
      <c r="D2" t="s">
        <v>67</v>
      </c>
      <c r="E2">
        <v>14</v>
      </c>
      <c r="F2">
        <v>14</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3"/>
  <sheetViews>
    <sheetView workbookViewId="0">
      <selection activeCell="C13" sqref="C13"/>
    </sheetView>
  </sheetViews>
  <sheetFormatPr defaultRowHeight="15" x14ac:dyDescent="0.25"/>
  <sheetData>
    <row r="1" spans="1:6" x14ac:dyDescent="0.25">
      <c r="A1" t="s">
        <v>308</v>
      </c>
      <c r="B1" t="s">
        <v>0</v>
      </c>
      <c r="C1" t="s">
        <v>1</v>
      </c>
      <c r="D1" t="s">
        <v>3</v>
      </c>
      <c r="E1" t="s">
        <v>103</v>
      </c>
      <c r="F1" t="s">
        <v>104</v>
      </c>
    </row>
    <row r="2" spans="1:6" x14ac:dyDescent="0.25">
      <c r="A2">
        <v>2022</v>
      </c>
      <c r="B2" t="str">
        <f>CONCATENATE(C2,D2)</f>
        <v>IcelandEarthquake</v>
      </c>
      <c r="C2" t="s">
        <v>31</v>
      </c>
      <c r="D2" t="s">
        <v>65</v>
      </c>
      <c r="F2">
        <v>131.32</v>
      </c>
    </row>
    <row r="3" spans="1:6" x14ac:dyDescent="0.25">
      <c r="A3">
        <v>2022</v>
      </c>
      <c r="B3" t="str">
        <f>CONCATENATE(C3,D3)</f>
        <v>IcelandFlood*</v>
      </c>
      <c r="C3" t="s">
        <v>31</v>
      </c>
      <c r="D3" t="s">
        <v>176</v>
      </c>
      <c r="F3">
        <v>21.56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
  <sheetViews>
    <sheetView workbookViewId="0">
      <selection activeCell="F5" sqref="F5"/>
    </sheetView>
  </sheetViews>
  <sheetFormatPr defaultRowHeight="15" x14ac:dyDescent="0.25"/>
  <cols>
    <col min="8" max="8" width="10" bestFit="1" customWidth="1"/>
  </cols>
  <sheetData>
    <row r="1" spans="1:5" x14ac:dyDescent="0.25">
      <c r="A1" t="s">
        <v>0</v>
      </c>
      <c r="B1" t="s">
        <v>1</v>
      </c>
      <c r="C1" t="s">
        <v>3</v>
      </c>
      <c r="D1" t="s">
        <v>103</v>
      </c>
      <c r="E1" t="s">
        <v>104</v>
      </c>
    </row>
    <row r="2" spans="1:5" x14ac:dyDescent="0.25">
      <c r="A2" t="str">
        <f>CONCATENATE(B2,C2)</f>
        <v>SwedenFlood*</v>
      </c>
      <c r="B2" t="s">
        <v>63</v>
      </c>
      <c r="C2" t="s">
        <v>176</v>
      </c>
      <c r="E2">
        <v>142</v>
      </c>
    </row>
    <row r="3" spans="1:5" x14ac:dyDescent="0.25">
      <c r="A3" t="str">
        <f>CONCATENATE(B3,C3)</f>
        <v>SwedenWildfire</v>
      </c>
      <c r="B3" t="s">
        <v>63</v>
      </c>
      <c r="C3" t="s">
        <v>66</v>
      </c>
      <c r="E3">
        <v>44.69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2"/>
  <sheetViews>
    <sheetView workbookViewId="0">
      <selection activeCell="J13" sqref="J13"/>
    </sheetView>
  </sheetViews>
  <sheetFormatPr defaultRowHeight="15" x14ac:dyDescent="0.25"/>
  <cols>
    <col min="1" max="1" width="14.42578125" bestFit="1" customWidth="1"/>
    <col min="2" max="2" width="8.28515625" bestFit="1" customWidth="1"/>
    <col min="5" max="5" width="16.42578125" bestFit="1" customWidth="1"/>
  </cols>
  <sheetData>
    <row r="1" spans="1:5" x14ac:dyDescent="0.25">
      <c r="A1" t="s">
        <v>0</v>
      </c>
      <c r="B1" t="s">
        <v>1</v>
      </c>
      <c r="C1" t="s">
        <v>3</v>
      </c>
      <c r="D1" t="s">
        <v>103</v>
      </c>
      <c r="E1" t="s">
        <v>104</v>
      </c>
    </row>
    <row r="2" spans="1:5" x14ac:dyDescent="0.25">
      <c r="A2" t="str">
        <f>CONCATENATE(B2,C2)</f>
        <v>BelgiumFlood*</v>
      </c>
      <c r="B2" t="s">
        <v>7</v>
      </c>
      <c r="C2" t="s">
        <v>176</v>
      </c>
      <c r="E2">
        <v>2139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FormUrls xmlns="http://schemas.microsoft.com/sharepoint/v3/contenttype/forms/url">
  <MobileDisplay>_layouts/15/NintexForms/Mobile/DispForm.aspx</MobileDisplay>
  <MobileEdit>_layouts/15/NintexForms/Mobile/EditForm.aspx</MobileEdit>
  <MobileNew>_layouts/15/NintexForms/Mobile/NewForm.aspx</MobileNew>
</FormUrls>
</file>

<file path=customXml/item2.xml><?xml version="1.0" encoding="utf-8"?>
<ct:contentTypeSchema xmlns:ct="http://schemas.microsoft.com/office/2006/metadata/contentType" xmlns:ma="http://schemas.microsoft.com/office/2006/metadata/properties/metaAttributes" ct:_="" ma:_="" ma:contentTypeName="ERIS Document" ma:contentTypeID="0x010100BD4417634701014DA0CDE7BA7EA0A0370002DF3DDF7691E4409AE7A817C9B92618" ma:contentTypeVersion="58" ma:contentTypeDescription="" ma:contentTypeScope="" ma:versionID="4fb153df1a8da23608acdba5715ed7c1">
  <xsd:schema xmlns:xsd="http://www.w3.org/2001/XMLSchema" xmlns:xs="http://www.w3.org/2001/XMLSchema" xmlns:p="http://schemas.microsoft.com/office/2006/metadata/properties" xmlns:ns1="http://schemas.microsoft.com/sharepoint/v3" xmlns:ns2="08acf695-f66a-4768-b3cf-48c5dc920dbe" xmlns:ns3="http://schemas.microsoft.com/sharepoint/v4" xmlns:ns4="14552ce3-aede-469a-b216-8dc8ba25f2ec" targetNamespace="http://schemas.microsoft.com/office/2006/metadata/properties" ma:root="true" ma:fieldsID="ba1fb3f99d1ff207b5d880374901d1a0" ns1:_="" ns2:_="" ns3:_="" ns4:_="">
    <xsd:import namespace="http://schemas.microsoft.com/sharepoint/v3"/>
    <xsd:import namespace="08acf695-f66a-4768-b3cf-48c5dc920dbe"/>
    <xsd:import namespace="http://schemas.microsoft.com/sharepoint/v4"/>
    <xsd:import namespace="14552ce3-aede-469a-b216-8dc8ba25f2ec"/>
    <xsd:element name="properties">
      <xsd:complexType>
        <xsd:sequence>
          <xsd:element name="documentManagement">
            <xsd:complexType>
              <xsd:all>
                <xsd:element ref="ns2:o5b23233268c446795eaad3746ea89f6" minOccurs="0"/>
                <xsd:element ref="ns2:bd0590dde75a4281b274cfe17b88f084" minOccurs="0"/>
                <xsd:element ref="ns2:ERIS_ConfidentialityLevel"/>
                <xsd:element ref="ns2:ERIS_AdditionalMarkings" minOccurs="0"/>
                <xsd:element ref="ns2:ERIS_ApprovalStatus" minOccurs="0"/>
                <xsd:element ref="ns2:ib9b5da6129a4764bff7589b09465f44" minOccurs="0"/>
                <xsd:element ref="ns2:b951eb87927b40548bb1fcfe6ad9c4d4" minOccurs="0"/>
                <xsd:element ref="ns2:ERIS_OtherReference" minOccurs="0"/>
                <xsd:element ref="ns2:ERIS_Relation" minOccurs="0"/>
                <xsd:element ref="ns2:ERIS_AssignedTo" minOccurs="0"/>
                <xsd:element ref="ns2:ERIS_RecordNumber" minOccurs="0"/>
                <xsd:element ref="ns1:FormData" minOccurs="0"/>
                <xsd:element ref="ns2:ERIS_ProjectManager" minOccurs="0"/>
                <xsd:element ref="ns2:ERIS_ProjectEndDate" minOccurs="0"/>
                <xsd:element ref="ns2:ERIS_ProjectID" minOccurs="0"/>
                <xsd:element ref="ns2:oc1166516e544752abf9d2d1855ee661" minOccurs="0"/>
                <xsd:element ref="ns3:IconOverlay" minOccurs="0"/>
                <xsd:element ref="ns2:ERIS_SupersededObsolete" minOccurs="0"/>
                <xsd:element ref="ns4:SharedWithUsers" minOccurs="0"/>
                <xsd:element ref="ns2:ERIS_BusinessArea" minOccurs="0"/>
                <xsd:element ref="ns2:TaxCatchAll" minOccurs="0"/>
                <xsd:element ref="ns2:FilenameMeetingType" minOccurs="0"/>
                <xsd:element ref="ns2:NextMeetingType" minOccurs="0"/>
                <xsd:element ref="ns2:FilenameMeetingAgendaNo" minOccurs="0"/>
                <xsd:element ref="ns2:FilenameMeetingNo" minOccurs="0"/>
                <xsd:element ref="ns2:NextMeeting" minOccurs="0"/>
                <xsd:element ref="ns2:SourceDocumentInfo" minOccurs="0"/>
                <xsd:element ref="ns2:NextMeetingSubfolder" minOccurs="0"/>
                <xsd:element ref="ns2:SubmittingDepartment" minOccurs="0"/>
                <xsd:element ref="ns2:MeetingApprovalPat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ormData" ma:index="23" nillable="true" ma:displayName="Form Data" ma:hidden="true" ma:internalName="FormData"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8acf695-f66a-4768-b3cf-48c5dc920dbe" elementFormDefault="qualified">
    <xsd:import namespace="http://schemas.microsoft.com/office/2006/documentManagement/types"/>
    <xsd:import namespace="http://schemas.microsoft.com/office/infopath/2007/PartnerControls"/>
    <xsd:element name="o5b23233268c446795eaad3746ea89f6" ma:index="8" ma:taxonomy="true" ma:internalName="o5b23233268c446795eaad3746ea89f6" ma:taxonomyFieldName="ERIS_DocumentType" ma:displayName="Document Type" ma:readOnly="false" ma:fieldId="{85b23233-268c-4467-95ea-ad3746ea89f6}" ma:sspId="2b1776d1-ae3b-49f8-a97b-1474fa7fa346" ma:termSetId="8291263e-1670-46c0-b090-f3efb02d9c12" ma:anchorId="00000000-0000-0000-0000-000000000000" ma:open="false" ma:isKeyword="false">
      <xsd:complexType>
        <xsd:sequence>
          <xsd:element ref="pc:Terms" minOccurs="0" maxOccurs="1"/>
        </xsd:sequence>
      </xsd:complexType>
    </xsd:element>
    <xsd:element name="bd0590dde75a4281b274cfe17b88f084" ma:index="10" ma:taxonomy="true" ma:internalName="bd0590dde75a4281b274cfe17b88f084" ma:taxonomyFieldName="ERIS_Keywords" ma:displayName="Keywords" ma:readOnly="false" ma:default="4;#Prudential Policy|43245a93-b13b-4262-9edd-8f7887118150" ma:fieldId="{bd0590dd-e75a-4281-b274-cfe17b88f084}" ma:taxonomyMulti="true" ma:sspId="2b1776d1-ae3b-49f8-a97b-1474fa7fa346" ma:termSetId="041e8d27-50b6-44df-be8e-d4aba88ea6ef" ma:anchorId="00000000-0000-0000-0000-000000000000" ma:open="false" ma:isKeyword="false">
      <xsd:complexType>
        <xsd:sequence>
          <xsd:element ref="pc:Terms" minOccurs="0" maxOccurs="1"/>
        </xsd:sequence>
      </xsd:complexType>
    </xsd:element>
    <xsd:element name="ERIS_ConfidentialityLevel" ma:index="12" ma:displayName="Confidentiality Level" ma:default="EIOPA Regular Use" ma:format="Dropdown" ma:internalName="ERIS_ConfidentialityLevel" ma:readOnly="false">
      <xsd:simpleType>
        <xsd:restriction base="dms:Choice">
          <xsd:enumeration value="PUBLIC"/>
          <xsd:enumeration value="EIOPA Regular Use"/>
          <xsd:enumeration value="EIOPA Restricted Use"/>
          <xsd:enumeration value="EIOPA Confidential Use"/>
        </xsd:restriction>
      </xsd:simpleType>
    </xsd:element>
    <xsd:element name="ERIS_AdditionalMarkings" ma:index="13" nillable="true" ma:displayName="Additional Markings" ma:format="Dropdown" ma:internalName="ERIS_AdditionalMarkings">
      <xsd:simpleType>
        <xsd:union memberTypes="dms:Text">
          <xsd:simpleType>
            <xsd:restriction base="dms:Choice">
              <xsd:enumeration value="‍​​‍‍​‍​​‍﻿﻿﻿"/>
              <xsd:enumeration value="Limited"/>
              <xsd:enumeration value="Internal Use Only"/>
              <xsd:enumeration value="Personal Data"/>
              <xsd:enumeration value="Staff Matter"/>
              <xsd:enumeration value="Management Only"/>
            </xsd:restriction>
          </xsd:simpleType>
        </xsd:union>
      </xsd:simpleType>
    </xsd:element>
    <xsd:element name="ERIS_ApprovalStatus" ma:index="14" nillable="true" ma:displayName="Approval Status" ma:default="DRAFT" ma:format="Dropdown" ma:internalName="ERIS_ApprovalStatus">
      <xsd:simpleType>
        <xsd:restriction base="dms:Choice">
          <xsd:enumeration value="DRAFT"/>
          <xsd:enumeration value="UNDER REVIEW"/>
          <xsd:enumeration value="FINAL"/>
          <xsd:enumeration value="N/A"/>
        </xsd:restriction>
      </xsd:simpleType>
    </xsd:element>
    <xsd:element name="ib9b5da6129a4764bff7589b09465f44" ma:index="15" nillable="true" ma:taxonomy="true" ma:internalName="ib9b5da6129a4764bff7589b09465f44" ma:taxonomyFieldName="ERIS_Department" ma:displayName="EIOPA Department" ma:default="" ma:fieldId="{2b9b5da6-129a-4764-bff7-589b09465f44}" ma:sspId="2b1776d1-ae3b-49f8-a97b-1474fa7fa346" ma:termSetId="2f2a64c9-9254-4d19-9904-51fea509003d" ma:anchorId="00000000-0000-0000-0000-000000000000" ma:open="false" ma:isKeyword="false">
      <xsd:complexType>
        <xsd:sequence>
          <xsd:element ref="pc:Terms" minOccurs="0" maxOccurs="1"/>
        </xsd:sequence>
      </xsd:complexType>
    </xsd:element>
    <xsd:element name="b951eb87927b40548bb1fcfe6ad9c4d4" ma:index="17" nillable="true" ma:taxonomy="true" ma:internalName="b951eb87927b40548bb1fcfe6ad9c4d4" ma:taxonomyFieldName="ERIS_Language" ma:displayName="Language" ma:default="3;#English|2741a941-2920-4ba4-aa70-d8ed6ac1785d" ma:fieldId="{b951eb87-927b-4054-8bb1-fcfe6ad9c4d4}" ma:taxonomyMulti="true" ma:sspId="2b1776d1-ae3b-49f8-a97b-1474fa7fa346" ma:termSetId="315add97-73bf-465d-a942-81c36fc30c96" ma:anchorId="00000000-0000-0000-0000-000000000000" ma:open="false" ma:isKeyword="false">
      <xsd:complexType>
        <xsd:sequence>
          <xsd:element ref="pc:Terms" minOccurs="0" maxOccurs="1"/>
        </xsd:sequence>
      </xsd:complexType>
    </xsd:element>
    <xsd:element name="ERIS_OtherReference" ma:index="19" nillable="true" ma:displayName="Other Reference" ma:internalName="ERIS_OtherReference">
      <xsd:simpleType>
        <xsd:restriction base="dms:Text"/>
      </xsd:simpleType>
    </xsd:element>
    <xsd:element name="ERIS_Relation" ma:index="20" nillable="true" ma:displayName="Relation" ma:internalName="ERIS_Relation">
      <xsd:simpleType>
        <xsd:restriction base="dms:Text"/>
      </xsd:simpleType>
    </xsd:element>
    <xsd:element name="ERIS_AssignedTo" ma:index="21" nillable="true" ma:displayName="Assigned To" ma:internalName="ERIS_AssignedTo"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RIS_RecordNumber" ma:index="22" nillable="true" ma:displayName="Record Number" ma:internalName="ERIS_RecordNumber">
      <xsd:simpleType>
        <xsd:restriction base="dms:Text"/>
      </xsd:simpleType>
    </xsd:element>
    <xsd:element name="ERIS_ProjectManager" ma:index="24" nillable="true" ma:displayName="Project Manager" ma:internalName="ERIS_ProjectManag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RIS_ProjectEndDate" ma:index="25" nillable="true" ma:displayName="Project End Date" ma:format="DateOnly" ma:internalName="ERIS_ProjectEndDate">
      <xsd:simpleType>
        <xsd:restriction base="dms:DateTime"/>
      </xsd:simpleType>
    </xsd:element>
    <xsd:element name="ERIS_ProjectID" ma:index="26" nillable="true" ma:displayName="Project ID" ma:internalName="ERIS_ProjectID">
      <xsd:simpleType>
        <xsd:restriction base="dms:Text"/>
      </xsd:simpleType>
    </xsd:element>
    <xsd:element name="oc1166516e544752abf9d2d1855ee661" ma:index="27" nillable="true" ma:taxonomy="true" ma:internalName="oc1166516e544752abf9d2d1855ee661" ma:taxonomyFieldName="ERIS_LeadDepartment" ma:displayName="Lead Department" ma:readOnly="false" ma:fieldId="{8c116651-6e54-4752-abf9-d2d1855ee661}" ma:sspId="2b1776d1-ae3b-49f8-a97b-1474fa7fa346" ma:termSetId="2f2a64c9-9254-4d19-9904-51fea509003d" ma:anchorId="00000000-0000-0000-0000-000000000000" ma:open="false" ma:isKeyword="false">
      <xsd:complexType>
        <xsd:sequence>
          <xsd:element ref="pc:Terms" minOccurs="0" maxOccurs="1"/>
        </xsd:sequence>
      </xsd:complexType>
    </xsd:element>
    <xsd:element name="ERIS_SupersededObsolete" ma:index="30" nillable="true" ma:displayName="Superseded/Obsolete?" ma:default="0" ma:internalName="ERIS_SupersededObsolete">
      <xsd:simpleType>
        <xsd:restriction base="dms:Boolean"/>
      </xsd:simpleType>
    </xsd:element>
    <xsd:element name="ERIS_BusinessArea" ma:index="32" nillable="true" ma:displayName="Business Area" ma:format="Dropdown" ma:internalName="ERIS_BusinessArea">
      <xsd:simpleType>
        <xsd:union memberTypes="dms:Text">
          <xsd:simpleType>
            <xsd:restriction base="dms:Choice">
              <xsd:enumeration value="Corporate Affairs Department"/>
              <xsd:enumeration value="Policy Department"/>
              <xsd:enumeration value="Supervisory Processes Department"/>
              <xsd:enumeration value="Oversight Department"/>
              <xsd:enumeration value="Risk &amp; Financial Stability Department"/>
              <xsd:enumeration value="Consumer Protection Department"/>
              <xsd:enumeration value="Corporate Support Department"/>
              <xsd:enumeration value="Chairperson"/>
              <xsd:enumeration value="Executive Director"/>
              <xsd:enumeration value="Management Board"/>
              <xsd:enumeration value="Board of Supervisors"/>
            </xsd:restriction>
          </xsd:simpleType>
        </xsd:union>
      </xsd:simpleType>
    </xsd:element>
    <xsd:element name="TaxCatchAll" ma:index="33" nillable="true" ma:displayName="Taxonomy Catch All Column" ma:hidden="true" ma:list="{269eaf7d-3942-436b-9833-c35ed307f50b}" ma:internalName="TaxCatchAll" ma:showField="CatchAllData" ma:web="08acf695-f66a-4768-b3cf-48c5dc920dbe">
      <xsd:complexType>
        <xsd:complexContent>
          <xsd:extension base="dms:MultiChoiceLookup">
            <xsd:sequence>
              <xsd:element name="Value" type="dms:Lookup" maxOccurs="unbounded" minOccurs="0" nillable="true"/>
            </xsd:sequence>
          </xsd:extension>
        </xsd:complexContent>
      </xsd:complexType>
    </xsd:element>
    <xsd:element name="FilenameMeetingType" ma:index="34" nillable="true" ma:displayName="FilenameMeetingType" ma:internalName="FilenameMeetingType">
      <xsd:simpleType>
        <xsd:restriction base="dms:Choice">
          <xsd:enumeration value="MB"/>
          <xsd:enumeration value="BoS"/>
          <xsd:enumeration value="..."/>
        </xsd:restriction>
      </xsd:simpleType>
    </xsd:element>
    <xsd:element name="NextMeetingType" ma:index="35" nillable="true" ma:displayName="NextMeetingType" ma:internalName="NextMeetingType">
      <xsd:simpleType>
        <xsd:restriction base="dms:Choice">
          <xsd:enumeration value="SMM"/>
          <xsd:enumeration value="MB"/>
          <xsd:enumeration value="BoS"/>
          <xsd:enumeration value="..."/>
        </xsd:restriction>
      </xsd:simpleType>
    </xsd:element>
    <xsd:element name="FilenameMeetingAgendaNo" ma:index="36" nillable="true" ma:displayName="FilenameMeetingAgendaNo" ma:internalName="FilenameMeetingAgendaNo">
      <xsd:simpleType>
        <xsd:restriction base="dms:Text"/>
      </xsd:simpleType>
    </xsd:element>
    <xsd:element name="FilenameMeetingNo" ma:index="37" nillable="true" ma:displayName="FilenameMeetingNo" ma:internalName="FilenameMeetingNo">
      <xsd:simpleType>
        <xsd:restriction base="dms:Text"/>
      </xsd:simpleType>
    </xsd:element>
    <xsd:element name="NextMeeting" ma:index="38" nillable="true" ma:displayName="NextMeeting" ma:internalName="NextMeeting">
      <xsd:simpleType>
        <xsd:restriction base="dms:Text"/>
      </xsd:simpleType>
    </xsd:element>
    <xsd:element name="SourceDocumentInfo" ma:index="39" nillable="true" ma:displayName="SourceDocumentInfo" ma:internalName="SourceDocumentInfo">
      <xsd:simpleType>
        <xsd:restriction base="dms:Note">
          <xsd:maxLength value="255"/>
        </xsd:restriction>
      </xsd:simpleType>
    </xsd:element>
    <xsd:element name="NextMeetingSubfolder" ma:index="40" nillable="true" ma:displayName="NextMeetingSubfolder" ma:internalName="NextMeetingSubfolder">
      <xsd:simpleType>
        <xsd:restriction base="dms:Text"/>
      </xsd:simpleType>
    </xsd:element>
    <xsd:element name="SubmittingDepartment" ma:index="41" nillable="true" ma:displayName="SubmittingDepartment" ma:internalName="SubmittingDepartment">
      <xsd:simpleType>
        <xsd:restriction base="dms:Text"/>
      </xsd:simpleType>
    </xsd:element>
    <xsd:element name="MeetingApprovalPath" ma:index="42" nillable="true" ma:displayName="MeetingApprovalPath" ma:internalName="MeetingApprovalPath">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9"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552ce3-aede-469a-b216-8dc8ba25f2ec" elementFormDefault="qualified">
    <xsd:import namespace="http://schemas.microsoft.com/office/2006/documentManagement/types"/>
    <xsd:import namespace="http://schemas.microsoft.com/office/infopath/2007/PartnerControls"/>
    <xsd:element name="SharedWithUsers" ma:index="3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Display>DocumentLibraryForm</Display>
  <Edit>DocumentLibraryForm</Edit>
  <New>DocumentLibraryForm</New>
  <MobileDisplayFormUrl/>
  <MobileEditFormUrl/>
  <MobileNewFormUrl/>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08acf695-f66a-4768-b3cf-48c5dc920dbe">
      <Value>16</Value>
      <Value>14</Value>
      <Value>4</Value>
      <Value>65</Value>
      <Value>3</Value>
      <Value>1</Value>
    </TaxCatchAll>
    <FilenameMeetingType xmlns="08acf695-f66a-4768-b3cf-48c5dc920dbe" xsi:nil="true"/>
    <oc1166516e544752abf9d2d1855ee661 xmlns="08acf695-f66a-4768-b3cf-48c5dc920dbe">
      <Terms xmlns="http://schemas.microsoft.com/office/infopath/2007/PartnerControls">
        <TermInfo xmlns="http://schemas.microsoft.com/office/infopath/2007/PartnerControls">
          <TermName xmlns="http://schemas.microsoft.com/office/infopath/2007/PartnerControls">Policy Department</TermName>
          <TermId xmlns="http://schemas.microsoft.com/office/infopath/2007/PartnerControls">b4dfa58b-e139-4fed-98cd-912416c70ce5</TermId>
        </TermInfo>
      </Terms>
    </oc1166516e544752abf9d2d1855ee661>
    <SourceDocumentInfo xmlns="08acf695-f66a-4768-b3cf-48c5dc920dbe" xsi:nil="true"/>
    <ERIS_Relation xmlns="08acf695-f66a-4768-b3cf-48c5dc920dbe">, </ERIS_Relation>
    <ERIS_AssignedTo xmlns="08acf695-f66a-4768-b3cf-48c5dc920dbe">
      <UserInfo>
        <DisplayName/>
        <AccountId xsi:nil="true"/>
        <AccountType/>
      </UserInfo>
    </ERIS_AssignedTo>
    <ib9b5da6129a4764bff7589b09465f44 xmlns="08acf695-f66a-4768-b3cf-48c5dc920dbe">
      <Terms xmlns="http://schemas.microsoft.com/office/infopath/2007/PartnerControls">
        <TermInfo xmlns="http://schemas.microsoft.com/office/infopath/2007/PartnerControls">
          <TermName xmlns="http://schemas.microsoft.com/office/infopath/2007/PartnerControls">Policy Department</TermName>
          <TermId xmlns="http://schemas.microsoft.com/office/infopath/2007/PartnerControls">b4dfa58b-e139-4fed-98cd-912416c70ce5</TermId>
        </TermInfo>
      </Terms>
    </ib9b5da6129a4764bff7589b09465f44>
    <b951eb87927b40548bb1fcfe6ad9c4d4 xmlns="08acf695-f66a-4768-b3cf-48c5dc920dbe">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2741a941-2920-4ba4-aa70-d8ed6ac1785d</TermId>
        </TermInfo>
      </Terms>
    </b951eb87927b40548bb1fcfe6ad9c4d4>
    <NextMeetingSubfolder xmlns="08acf695-f66a-4768-b3cf-48c5dc920dbe" xsi:nil="true"/>
    <bd0590dde75a4281b274cfe17b88f084 xmlns="08acf695-f66a-4768-b3cf-48c5dc920dbe">
      <Terms xmlns="http://schemas.microsoft.com/office/infopath/2007/PartnerControls">
        <TermInfo xmlns="http://schemas.microsoft.com/office/infopath/2007/PartnerControls">
          <TermName xmlns="http://schemas.microsoft.com/office/infopath/2007/PartnerControls">Prudential Policy</TermName>
          <TermId xmlns="http://schemas.microsoft.com/office/infopath/2007/PartnerControls">43245a93-b13b-4262-9edd-8f7887118150</TermId>
        </TermInfo>
        <TermInfo xmlns="http://schemas.microsoft.com/office/infopath/2007/PartnerControls">
          <TermName xmlns="http://schemas.microsoft.com/office/infopath/2007/PartnerControls">Insurance</TermName>
          <TermId xmlns="http://schemas.microsoft.com/office/infopath/2007/PartnerControls">7d742bda-a71f-46ed-a0a2-2b27d7f827fc</TermId>
        </TermInfo>
        <TermInfo xmlns="http://schemas.microsoft.com/office/infopath/2007/PartnerControls">
          <TermName xmlns="http://schemas.microsoft.com/office/infopath/2007/PartnerControls">Project Management</TermName>
          <TermId xmlns="http://schemas.microsoft.com/office/infopath/2007/PartnerControls">cea3a7db-f348-4c35-b78b-82f6e4e7dbce</TermId>
        </TermInfo>
      </Terms>
    </bd0590dde75a4281b274cfe17b88f084>
    <IconOverlay xmlns="http://schemas.microsoft.com/sharepoint/v4" xsi:nil="true"/>
    <ERIS_SupersededObsolete xmlns="08acf695-f66a-4768-b3cf-48c5dc920dbe">false</ERIS_SupersededObsolete>
    <ERIS_RecordNumber xmlns="08acf695-f66a-4768-b3cf-48c5dc920dbe">EIOPA(2023)0110341</ERIS_RecordNumber>
    <NextMeeting xmlns="08acf695-f66a-4768-b3cf-48c5dc920dbe" xsi:nil="true"/>
    <SubmittingDepartment xmlns="08acf695-f66a-4768-b3cf-48c5dc920dbe" xsi:nil="true"/>
    <ERIS_AdditionalMarkings xmlns="08acf695-f66a-4768-b3cf-48c5dc920dbe" xsi:nil="true"/>
    <ERIS_ProjectEndDate xmlns="08acf695-f66a-4768-b3cf-48c5dc920dbe" xsi:nil="true"/>
    <ERIS_ProjectID xmlns="08acf695-f66a-4768-b3cf-48c5dc920dbe" xsi:nil="true"/>
    <ERIS_ConfidentialityLevel xmlns="08acf695-f66a-4768-b3cf-48c5dc920dbe">EIOPA Regular Use</ERIS_ConfidentialityLevel>
    <FormData xmlns="http://schemas.microsoft.com/sharepoint/v3">&lt;?xml version="1.0" encoding="utf-8"?&gt;&lt;FormVariables&gt;&lt;Version /&gt;&lt;Advanced type="System.Boolean"&gt;False&lt;/Advanced&gt;&lt;/FormVariables&gt;</FormData>
    <ERIS_BusinessArea xmlns="08acf695-f66a-4768-b3cf-48c5dc920dbe" xsi:nil="true"/>
    <ERIS_ApprovalStatus xmlns="08acf695-f66a-4768-b3cf-48c5dc920dbe">DRAFT</ERIS_ApprovalStatus>
    <NextMeetingType xmlns="08acf695-f66a-4768-b3cf-48c5dc920dbe" xsi:nil="true"/>
    <ERIS_OtherReference xmlns="08acf695-f66a-4768-b3cf-48c5dc920dbe" xsi:nil="true"/>
    <MeetingApprovalPath xmlns="08acf695-f66a-4768-b3cf-48c5dc920dbe" xsi:nil="true"/>
    <ERIS_ProjectManager xmlns="08acf695-f66a-4768-b3cf-48c5dc920dbe">
      <UserInfo>
        <DisplayName/>
        <AccountId>115</AccountId>
        <AccountType/>
      </UserInfo>
    </ERIS_ProjectManager>
    <o5b23233268c446795eaad3746ea89f6 xmlns="08acf695-f66a-4768-b3cf-48c5dc920dbe">
      <Terms xmlns="http://schemas.microsoft.com/office/infopath/2007/PartnerControls">
        <TermInfo xmlns="http://schemas.microsoft.com/office/infopath/2007/PartnerControls">
          <TermName xmlns="http://schemas.microsoft.com/office/infopath/2007/PartnerControls">Dataset</TermName>
          <TermId xmlns="http://schemas.microsoft.com/office/infopath/2007/PartnerControls">6307a20c-6c27-4cd8-a9d7-75ecfca5c519</TermId>
        </TermInfo>
      </Terms>
    </o5b23233268c446795eaad3746ea89f6>
    <FilenameMeetingAgendaNo xmlns="08acf695-f66a-4768-b3cf-48c5dc920dbe" xsi:nil="true"/>
    <FilenameMeetingNo xmlns="08acf695-f66a-4768-b3cf-48c5dc920dbe" xsi:nil="true"/>
  </documentManagement>
</p:properties>
</file>

<file path=customXml/item5.xml><?xml version="1.0" encoding="utf-8"?>
<?mso-contentType ?>
<FormTemplates xmlns="http://schemas.microsoft.com/sharepoint/v3/contenttype/forms">
  <Display>NFListDisplayForm</Display>
  <Edit>NFListEditForm</Edit>
  <New>NFListEditForm</New>
</FormTemplates>
</file>

<file path=customXml/item6.xml><?xml version="1.0" encoding="utf-8"?>
<?mso-contentType ?>
<spe:Receivers xmlns:spe="http://schemas.microsoft.com/sharepoint/events">
  <Receiver>
    <Name/>
    <Synchronization>Asynchronous</Synchronization>
    <Type>10003</Type>
    <SequenceNumber>10000</SequenceNumber>
    <Url/>
    <Assembly>RecordPoint.Active.UI, Version=1.0.0.0, Culture=neutral, PublicKeyToken=d49476ae5b650bf3</Assembly>
    <Class>RecordPoint.Active.UI.Events.WorkflowItemEventReceiver</Class>
    <Data/>
    <Filter/>
  </Receiver>
  <Receiver>
    <Name/>
    <Synchronization>Synchronous</Synchronization>
    <Type>3</Type>
    <SequenceNumber>10000</SequenceNumber>
    <Url/>
    <Assembly>RecordPoint.Active.UI, Version=1.0.0.0, Culture=neutral, PublicKeyToken=d49476ae5b650bf3</Assembly>
    <Class>RecordPoint.Active.UI.Events.WorkflowItemEventReceiver</Class>
    <Data/>
    <Filter/>
  </Receiver>
  <Receiver>
    <Name/>
    <Synchronization>Asynchronous</Synchronization>
    <Type>10009</Type>
    <SequenceNumber>10000</SequenceNumber>
    <Url/>
    <Assembly>RecordPoint.Active.UI, Version=1.0.0.0, Culture=neutral, PublicKeyToken=d49476ae5b650bf3</Assembly>
    <Class>RecordPoint.Active.UI.Events.WorkflowItemEventReceiver</Class>
    <Data/>
    <Filter/>
  </Receiver>
  <Receiver>
    <Name/>
    <Synchronization>Synchronous</Synchronization>
    <Type>9</Type>
    <SequenceNumber>10000</SequenceNumber>
    <Url/>
    <Assembly>RecordPoint.Active.UI, Version=1.0.0.0, Culture=neutral, PublicKeyToken=d49476ae5b650bf3</Assembly>
    <Class>RecordPoint.Active.UI.Events.WorkflowItemEventReceiver</Class>
    <Data/>
    <Filter/>
  </Receiver>
  <Receiver>
    <Name/>
    <Synchronization>Asynchronous</Synchronization>
    <Type>10103</Type>
    <SequenceNumber>10000</SequenceNumber>
    <Url/>
    <Assembly>RecordPoint.Active.UI, Version=1.0.0.0, Culture=neutral, PublicKeyToken=d49476ae5b650bf3</Assembly>
    <Class>RecordPoint.Active.UI.Events.WorkflowListEventReceiver</Class>
    <Data/>
    <Filter/>
  </Receiver>
  <Receiver>
    <Name/>
    <Synchronization>Synchronous</Synchronization>
    <Type>102</Type>
    <SequenceNumber>10000</SequenceNumber>
    <Url/>
    <Assembly>RecordPoint.Active.UI, Version=1.0.0.0, Culture=neutral, PublicKeyToken=d49476ae5b650bf3</Assembly>
    <Class>RecordPoint.Active.UI.Events.WorkflowListEventReceiver</Class>
    <Data/>
    <Filter/>
  </Receiver>
  <Receiver>
    <Name/>
    <Synchronization>Asynchronous</Synchronization>
    <Type>10105</Type>
    <SequenceNumber>10000</SequenceNumber>
    <Url/>
    <Assembly>RecordPoint.Active.UI, Version=1.0.0.0, Culture=neutral, PublicKeyToken=d49476ae5b650bf3</Assembly>
    <Class>RecordPoint.Active.UI.Events.WorkflowListEventReceiver</Class>
    <Data/>
    <Filter/>
  </Receiver>
  <Receiver>
    <Name/>
    <Synchronization>Synchronous</Synchronization>
    <Type>105</Type>
    <SequenceNumber>10000</SequenceNumber>
    <Url/>
    <Assembly>RecordPoint.Active.UI, Version=1.0.0.0, Culture=neutral, PublicKeyToken=d49476ae5b650bf3</Assembly>
    <Class>RecordPoint.Active.UI.Events.WorkflowListEventReceiver</Class>
    <Data/>
    <Filter/>
  </Receiver>
  <Receiver>
    <Name/>
    <Synchronization>Asynchronous</Synchronization>
    <Type>10002</Type>
    <SequenceNumber>10000</SequenceNumber>
    <Url/>
    <Assembly>RecordPoint.Active.UI, Version=1.0.0.0, Culture=neutral, PublicKeyToken=d49476ae5b650bf3</Assembly>
    <Class>RecordPoint.Active.UI.Events.WorkflowItemEventReceiver</Class>
    <Data/>
    <Filter/>
  </Receiver>
  <Receiver>
    <Name/>
    <Synchronization>Synchronous</Synchronization>
    <Type>2</Type>
    <SequenceNumber>10000</SequenceNumber>
    <Url/>
    <Assembly>RecordPoint.Active.UI, Version=1.0.0.0, Culture=neutral, PublicKeyToken=d49476ae5b650bf3</Assembly>
    <Class>RecordPoint.Active.UI.Events.WorkflowItemEventReceiver</Class>
    <Data/>
    <Filter/>
  </Receiver>
</spe:Receivers>
</file>

<file path=customXml/itemProps1.xml><?xml version="1.0" encoding="utf-8"?>
<ds:datastoreItem xmlns:ds="http://schemas.openxmlformats.org/officeDocument/2006/customXml" ds:itemID="{1DCAC064-BCC6-433B-A8B2-35C61BFA6679}">
  <ds:schemaRefs>
    <ds:schemaRef ds:uri="http://schemas.microsoft.com/sharepoint/v3/contenttype/forms/url"/>
  </ds:schemaRefs>
</ds:datastoreItem>
</file>

<file path=customXml/itemProps2.xml><?xml version="1.0" encoding="utf-8"?>
<ds:datastoreItem xmlns:ds="http://schemas.openxmlformats.org/officeDocument/2006/customXml" ds:itemID="{D0807F26-CB0C-4B52-B4B0-7F9BBA8E38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8acf695-f66a-4768-b3cf-48c5dc920dbe"/>
    <ds:schemaRef ds:uri="http://schemas.microsoft.com/sharepoint/v4"/>
    <ds:schemaRef ds:uri="14552ce3-aede-469a-b216-8dc8ba25f2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AF0D90A-93ED-447F-86F6-72FB19C90233}">
  <ds:schemaRefs/>
</ds:datastoreItem>
</file>

<file path=customXml/itemProps4.xml><?xml version="1.0" encoding="utf-8"?>
<ds:datastoreItem xmlns:ds="http://schemas.openxmlformats.org/officeDocument/2006/customXml" ds:itemID="{B6B089EE-0FFF-4E15-BE3E-4C4D95E88970}">
  <ds:schemaRefs>
    <ds:schemaRef ds:uri="http://purl.org/dc/terms/"/>
    <ds:schemaRef ds:uri="14552ce3-aede-469a-b216-8dc8ba25f2ec"/>
    <ds:schemaRef ds:uri="http://purl.org/dc/dcmitype/"/>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08acf695-f66a-4768-b3cf-48c5dc920dbe"/>
    <ds:schemaRef ds:uri="http://schemas.microsoft.com/sharepoint/v4"/>
    <ds:schemaRef ds:uri="http://schemas.microsoft.com/sharepoint/v3"/>
    <ds:schemaRef ds:uri="http://schemas.microsoft.com/office/2006/metadata/properties"/>
    <ds:schemaRef ds:uri="http://www.w3.org/XML/1998/namespace"/>
  </ds:schemaRefs>
</ds:datastoreItem>
</file>

<file path=customXml/itemProps5.xml><?xml version="1.0" encoding="utf-8"?>
<ds:datastoreItem xmlns:ds="http://schemas.openxmlformats.org/officeDocument/2006/customXml" ds:itemID="{C93C0F37-31F3-4B44-ADF2-B5269C5D66A0}">
  <ds:schemaRefs>
    <ds:schemaRef ds:uri="http://schemas.microsoft.com/sharepoint/v3/contenttype/forms"/>
  </ds:schemaRefs>
</ds:datastoreItem>
</file>

<file path=customXml/itemProps6.xml><?xml version="1.0" encoding="utf-8"?>
<ds:datastoreItem xmlns:ds="http://schemas.openxmlformats.org/officeDocument/2006/customXml" ds:itemID="{EEBF2096-7FFA-43E2-A751-3A35C367EE88}">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Comparison</vt:lpstr>
      <vt:lpstr>Historical and estimated pg</vt:lpstr>
      <vt:lpstr>Country insurance scheme</vt:lpstr>
      <vt:lpstr>IE losses</vt:lpstr>
      <vt:lpstr>LU losses</vt:lpstr>
      <vt:lpstr>LI losses</vt:lpstr>
      <vt:lpstr>IS losses</vt:lpstr>
      <vt:lpstr>SE losses</vt:lpstr>
      <vt:lpstr>BE losses</vt:lpstr>
      <vt:lpstr>MT losses</vt:lpstr>
      <vt:lpstr>FI losses</vt:lpstr>
      <vt:lpstr>CZ losses</vt:lpstr>
      <vt:lpstr>Spain CCS losses</vt:lpstr>
      <vt:lpstr>Norway NNP losses</vt:lpstr>
      <vt:lpstr>Insurance penetration</vt:lpstr>
      <vt:lpstr>Risk</vt:lpstr>
      <vt:lpstr>limit ded</vt:lpstr>
      <vt:lpstr>GDP</vt:lpstr>
      <vt:lpstr>Graph</vt:lpstr>
    </vt:vector>
  </TitlesOfParts>
  <Company>EIOPA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Marie Scholer</dc:creator>
  <cp:lastModifiedBy>Ramona Delcea</cp:lastModifiedBy>
  <dcterms:created xsi:type="dcterms:W3CDTF">2022-08-16T08:21:24Z</dcterms:created>
  <dcterms:modified xsi:type="dcterms:W3CDTF">2023-11-30T09:33:02Z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0x010100BD4417634701014DA0CDE7BA7EA0A0370002DF3DDF7691E4409AE7A817C9B92618</vt:lpwstr>
  </property>
  <property fmtid="{D5CDD505-2E9C-101B-9397-08002B2CF9AE}" pid="3" name="ERIS_LeadDepartment">
    <vt:lpwstr>1;#Policy Department|b4dfa58b-e139-4fed-98cd-912416c70ce5</vt:lpwstr>
  </property>
  <property fmtid="{D5CDD505-2E9C-101B-9397-08002B2CF9AE}" pid="4" name="ERIS_Language">
    <vt:lpwstr>3;#English|2741a941-2920-4ba4-aa70-d8ed6ac1785d</vt:lpwstr>
  </property>
  <property fmtid="{D5CDD505-2E9C-101B-9397-08002B2CF9AE}" pid="5" name="ERIS_Keywords">
    <vt:lpwstr>4;#Prudential Policy|43245a93-b13b-4262-9edd-8f7887118150;#14;#Insurance|7d742bda-a71f-46ed-a0a2-2b27d7f827fc;#16;#Project Management|cea3a7db-f348-4c35-b78b-82f6e4e7dbce</vt:lpwstr>
  </property>
  <property fmtid="{D5CDD505-2E9C-101B-9397-08002B2CF9AE}" pid="6" name="ERIS_Department">
    <vt:lpwstr>1;#Policy Department|b4dfa58b-e139-4fed-98cd-912416c70ce5</vt:lpwstr>
  </property>
  <property fmtid="{D5CDD505-2E9C-101B-9397-08002B2CF9AE}" pid="7" name="ERIS_DocumentType">
    <vt:lpwstr>65;#Dataset|6307a20c-6c27-4cd8-a9d7-75ecfca5c519</vt:lpwstr>
  </property>
  <property fmtid="{D5CDD505-2E9C-101B-9397-08002B2CF9AE}" pid="8" name="MDU">
    <vt:lpwstr/>
  </property>
  <property fmtid="{D5CDD505-2E9C-101B-9397-08002B2CF9AE}" pid="9" name="RecordPoint_WorkflowType">
    <vt:lpwstr>ActiveSubmitStub</vt:lpwstr>
  </property>
  <property fmtid="{D5CDD505-2E9C-101B-9397-08002B2CF9AE}" pid="10" name="RecordPoint_ActiveItemWebId">
    <vt:lpwstr>{14552ce3-aede-469a-b216-8dc8ba25f2ec}</vt:lpwstr>
  </property>
  <property fmtid="{D5CDD505-2E9C-101B-9397-08002B2CF9AE}" pid="11" name="RecordPoint_ActiveItemSiteId">
    <vt:lpwstr>{7a172dfa-c9d6-41b8-93a6-13c75f55ec66}</vt:lpwstr>
  </property>
  <property fmtid="{D5CDD505-2E9C-101B-9397-08002B2CF9AE}" pid="12" name="RecordPoint_ActiveItemListId">
    <vt:lpwstr>{1d352869-d986-4d25-9568-e61eedc982cb}</vt:lpwstr>
  </property>
  <property fmtid="{D5CDD505-2E9C-101B-9397-08002B2CF9AE}" pid="13" name="RecordPoint_ActiveItemUniqueId">
    <vt:lpwstr>{872195dd-ba34-45ff-b20c-c9f9c01df50d}</vt:lpwstr>
  </property>
  <property fmtid="{D5CDD505-2E9C-101B-9397-08002B2CF9AE}" pid="14" name="RecordPoint_RecordNumberSubmitted">
    <vt:lpwstr>EIOPA(2023)0110341</vt:lpwstr>
  </property>
  <property fmtid="{D5CDD505-2E9C-101B-9397-08002B2CF9AE}" pid="15" name="RecordPoint_SubmissionCompleted">
    <vt:lpwstr>2023-11-27T09:42:10.2054879+01:00</vt:lpwstr>
  </property>
  <property fmtid="{D5CDD505-2E9C-101B-9397-08002B2CF9AE}" pid="16" name="ERISKeywords">
    <vt:lpwstr/>
  </property>
  <property fmtid="{D5CDD505-2E9C-101B-9397-08002B2CF9AE}" pid="17" name="ERISDocumentType">
    <vt:lpwstr/>
  </property>
  <property fmtid="{D5CDD505-2E9C-101B-9397-08002B2CF9AE}" pid="18" name="RecordPoint_SubmissionDate">
    <vt:lpwstr/>
  </property>
  <property fmtid="{D5CDD505-2E9C-101B-9397-08002B2CF9AE}" pid="19" name="RecordPoint_ActiveItemMoved">
    <vt:lpwstr/>
  </property>
  <property fmtid="{D5CDD505-2E9C-101B-9397-08002B2CF9AE}" pid="20" name="RecordPoint_RecordFormat">
    <vt:lpwstr/>
  </property>
</Properties>
</file>