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ottocorma\Desktop\"/>
    </mc:Choice>
  </mc:AlternateContent>
  <bookViews>
    <workbookView xWindow="0" yWindow="0" windowWidth="14385" windowHeight="4185" tabRatio="911"/>
  </bookViews>
  <sheets>
    <sheet name="I.Information" sheetId="14" r:id="rId1"/>
    <sheet name="I.Index" sheetId="8" r:id="rId2"/>
    <sheet name="Status of the template" sheetId="91" r:id="rId3"/>
    <sheet name="P.Participant" sheetId="37" r:id="rId4"/>
    <sheet name="P.Gen" sheetId="87" r:id="rId5"/>
    <sheet name="Indicators" sheetId="7" r:id="rId6"/>
    <sheet name="0.BS" sheetId="13" r:id="rId7"/>
    <sheet name="0.LTG" sheetId="9" r:id="rId8"/>
    <sheet name="0.OF" sheetId="18" r:id="rId9"/>
    <sheet name="0.SCR.SF" sheetId="22" r:id="rId10"/>
    <sheet name="0.SCR.PIM" sheetId="26" r:id="rId11"/>
    <sheet name="0.SCR.FIM" sheetId="30" r:id="rId12"/>
    <sheet name="0.Assets" sheetId="89" r:id="rId13"/>
    <sheet name="0.Liabilities.Char" sheetId="63" r:id="rId14"/>
    <sheet name="0.Misc" sheetId="79" r:id="rId15"/>
    <sheet name="FBS.BS" sheetId="39" r:id="rId16"/>
    <sheet name="FBS.LTG" sheetId="42" r:id="rId17"/>
    <sheet name="FBS.OF" sheetId="45" r:id="rId18"/>
    <sheet name="FBS.SCR.SF" sheetId="48" r:id="rId19"/>
    <sheet name="FBS.SCR.PIM" sheetId="51" r:id="rId20"/>
    <sheet name="FBS.SCR.FIM" sheetId="57" r:id="rId21"/>
    <sheet name="FBS.Assets" sheetId="86" r:id="rId22"/>
    <sheet name="FBS.Liabilities.Char" sheetId="82" r:id="rId23"/>
    <sheet name="FBS.Misc" sheetId="80" r:id="rId24"/>
    <sheet name="CBS.BS" sheetId="38" r:id="rId25"/>
    <sheet name="CBS.LTG" sheetId="41" r:id="rId26"/>
    <sheet name="CBS.OF" sheetId="44" r:id="rId27"/>
    <sheet name="CBS.SCR.SF" sheetId="49" r:id="rId28"/>
    <sheet name="CBS.SCR.PIM" sheetId="52" r:id="rId29"/>
    <sheet name="CBS.SCR.FIM" sheetId="56" r:id="rId30"/>
    <sheet name="CBS.Assets" sheetId="90" r:id="rId31"/>
    <sheet name="CBS.Liabilities.Char" sheetId="83" r:id="rId32"/>
    <sheet name="CBS.Misc" sheetId="81" r:id="rId33"/>
  </sheets>
  <definedNames>
    <definedName name="_xlnm._FilterDatabase" localSheetId="2" hidden="1">'Status of the template'!$A$1:$F$742</definedName>
    <definedName name="_ParticipantName" localSheetId="3">P.Participant!$C$1</definedName>
    <definedName name="_SCRMethod" localSheetId="3">P.Participant!$C$2</definedName>
    <definedName name="_Version">I.Information!$A$1</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calcChain.xml><?xml version="1.0" encoding="utf-8"?>
<calcChain xmlns="http://schemas.openxmlformats.org/spreadsheetml/2006/main">
  <c r="C17" i="13" l="1"/>
  <c r="C89" i="13"/>
  <c r="C73" i="13"/>
  <c r="D54" i="18" l="1"/>
  <c r="E759" i="91" l="1"/>
  <c r="E758" i="91"/>
  <c r="E757" i="91"/>
  <c r="E756" i="91"/>
  <c r="E755" i="91"/>
  <c r="E754" i="91"/>
  <c r="E753" i="91"/>
  <c r="E752" i="91"/>
  <c r="E751" i="91"/>
  <c r="E750" i="91"/>
  <c r="E749" i="91"/>
  <c r="E748" i="91"/>
  <c r="E770" i="91"/>
  <c r="E769" i="91"/>
  <c r="E768" i="91"/>
  <c r="E767" i="91"/>
  <c r="E766" i="91"/>
  <c r="E765" i="91"/>
  <c r="E764" i="91"/>
  <c r="E763" i="91"/>
  <c r="E762" i="91"/>
  <c r="E761" i="91"/>
  <c r="E760" i="91"/>
  <c r="E747" i="91"/>
  <c r="E744" i="91"/>
  <c r="E745" i="91"/>
  <c r="E746" i="91"/>
  <c r="E743" i="91"/>
  <c r="E153" i="91" l="1"/>
  <c r="E152" i="91"/>
  <c r="E151" i="91"/>
  <c r="E150" i="91"/>
  <c r="E149" i="91"/>
  <c r="E148" i="91"/>
  <c r="E124" i="91"/>
  <c r="E632" i="91"/>
  <c r="E566" i="91"/>
  <c r="E500" i="91"/>
  <c r="E126" i="91"/>
  <c r="E125" i="91"/>
  <c r="E689" i="91"/>
  <c r="E688" i="91"/>
  <c r="E687" i="91"/>
  <c r="E663" i="91"/>
  <c r="E662" i="91"/>
  <c r="E661" i="91"/>
  <c r="E637" i="91"/>
  <c r="E636" i="91"/>
  <c r="E635" i="91"/>
  <c r="E132" i="91"/>
  <c r="E127" i="91"/>
  <c r="E129" i="91"/>
  <c r="E130" i="91"/>
  <c r="E131" i="91"/>
  <c r="E128" i="91"/>
  <c r="D31" i="18" l="1"/>
  <c r="D32" i="18"/>
  <c r="D33" i="18"/>
  <c r="E731" i="91" l="1"/>
  <c r="E730" i="91"/>
  <c r="E729" i="91"/>
  <c r="E728" i="91"/>
  <c r="E727" i="91"/>
  <c r="E726" i="91"/>
  <c r="E725" i="91"/>
  <c r="E724" i="91"/>
  <c r="E723" i="91"/>
  <c r="E722" i="91"/>
  <c r="E721" i="91"/>
  <c r="E720" i="91"/>
  <c r="E710" i="91"/>
  <c r="E709" i="91"/>
  <c r="E708" i="91"/>
  <c r="E707" i="91"/>
  <c r="E706" i="91"/>
  <c r="E705" i="91"/>
  <c r="E704" i="91"/>
  <c r="E703" i="91"/>
  <c r="E702" i="91"/>
  <c r="E701" i="91"/>
  <c r="E700" i="91"/>
  <c r="E699" i="91"/>
  <c r="E698" i="91"/>
  <c r="E697" i="91"/>
  <c r="E696" i="91"/>
  <c r="E695" i="91"/>
  <c r="E694" i="91"/>
  <c r="E693" i="91"/>
  <c r="E692" i="91"/>
  <c r="E691" i="91"/>
  <c r="E690" i="91"/>
  <c r="E686" i="91"/>
  <c r="E685" i="91"/>
  <c r="D9" i="87" l="1"/>
  <c r="E715" i="91"/>
  <c r="E716" i="91"/>
  <c r="E713" i="91"/>
  <c r="E714" i="91"/>
  <c r="E711" i="91"/>
  <c r="E712" i="91"/>
  <c r="E684" i="91"/>
  <c r="E683" i="91"/>
  <c r="E682" i="91"/>
  <c r="E681" i="91"/>
  <c r="E680" i="91"/>
  <c r="E679" i="91"/>
  <c r="E678" i="91"/>
  <c r="E677" i="91"/>
  <c r="E676" i="91"/>
  <c r="E675" i="91"/>
  <c r="E674" i="91"/>
  <c r="E673" i="91"/>
  <c r="E672" i="91"/>
  <c r="E671" i="91"/>
  <c r="E670" i="91"/>
  <c r="E669" i="91"/>
  <c r="E668" i="91"/>
  <c r="E667" i="91"/>
  <c r="E666" i="91"/>
  <c r="E665" i="91"/>
  <c r="E664" i="91"/>
  <c r="E660" i="91"/>
  <c r="E659" i="91"/>
  <c r="E658" i="91"/>
  <c r="E657" i="91"/>
  <c r="E656" i="91"/>
  <c r="E655" i="91"/>
  <c r="E654" i="91"/>
  <c r="E653" i="91"/>
  <c r="E652" i="91"/>
  <c r="E651" i="91"/>
  <c r="E650" i="91"/>
  <c r="E649" i="91"/>
  <c r="E648" i="91"/>
  <c r="E647" i="91"/>
  <c r="E646" i="91"/>
  <c r="E645" i="91"/>
  <c r="E644" i="91"/>
  <c r="E643" i="91"/>
  <c r="E642" i="91"/>
  <c r="E641" i="91"/>
  <c r="E640" i="91"/>
  <c r="E568" i="91" l="1"/>
  <c r="E502" i="91"/>
  <c r="E436" i="91"/>
  <c r="E61" i="91" l="1"/>
  <c r="E60" i="91"/>
  <c r="E59" i="91"/>
  <c r="E58" i="91"/>
  <c r="E733" i="91" l="1"/>
  <c r="E732" i="91"/>
  <c r="E719" i="91"/>
  <c r="E718" i="91"/>
  <c r="E717" i="91"/>
  <c r="E639" i="91"/>
  <c r="E638" i="91"/>
  <c r="E634" i="91"/>
  <c r="E633" i="91"/>
  <c r="E573" i="91"/>
  <c r="E572" i="91"/>
  <c r="E571" i="91"/>
  <c r="E570" i="91"/>
  <c r="E569" i="91"/>
  <c r="E567" i="91"/>
  <c r="E507" i="91"/>
  <c r="E506" i="91"/>
  <c r="E505" i="91"/>
  <c r="E504" i="91"/>
  <c r="E503" i="91"/>
  <c r="E501" i="91"/>
  <c r="E441" i="91"/>
  <c r="E440" i="91"/>
  <c r="E439" i="91"/>
  <c r="E438" i="91"/>
  <c r="E437" i="91"/>
  <c r="E435" i="91"/>
  <c r="E123" i="91"/>
  <c r="E122" i="91"/>
  <c r="E121" i="91"/>
  <c r="E120" i="91"/>
  <c r="E119" i="91"/>
  <c r="E118" i="91"/>
  <c r="E117" i="91"/>
  <c r="E116" i="91"/>
  <c r="E115" i="91"/>
  <c r="E114" i="91"/>
  <c r="E113" i="91"/>
  <c r="E112" i="91"/>
  <c r="E111" i="91"/>
  <c r="E110" i="91"/>
  <c r="E109" i="91"/>
  <c r="E108" i="91"/>
  <c r="E107" i="91"/>
  <c r="E106" i="91"/>
  <c r="E105" i="91"/>
  <c r="E104" i="91"/>
  <c r="E103" i="91"/>
  <c r="E102" i="91"/>
  <c r="E101" i="91"/>
  <c r="E100" i="91"/>
  <c r="E99" i="91"/>
  <c r="E98" i="91"/>
  <c r="E97" i="91"/>
  <c r="E96" i="91"/>
  <c r="E95" i="91"/>
  <c r="E94" i="91"/>
  <c r="E93" i="91"/>
  <c r="E92" i="91"/>
  <c r="E91" i="91"/>
  <c r="E90" i="91"/>
  <c r="E89" i="91"/>
  <c r="E88" i="91"/>
  <c r="E87" i="91"/>
  <c r="E86" i="91"/>
  <c r="E85" i="91"/>
  <c r="E84" i="91"/>
  <c r="E83" i="91"/>
  <c r="E82" i="91"/>
  <c r="E81" i="91"/>
  <c r="E80" i="91"/>
  <c r="E79" i="91"/>
  <c r="E78" i="91"/>
  <c r="E77" i="91"/>
  <c r="E76" i="91"/>
  <c r="E75" i="91"/>
  <c r="E74" i="91"/>
  <c r="E73" i="91"/>
  <c r="E72" i="91"/>
  <c r="E71" i="91"/>
  <c r="E70" i="91"/>
  <c r="E69" i="91"/>
  <c r="E68" i="91"/>
  <c r="E67" i="91"/>
  <c r="E66" i="91"/>
  <c r="E65" i="91"/>
  <c r="E64" i="91"/>
  <c r="E63" i="91"/>
  <c r="E62" i="91"/>
  <c r="E57" i="91"/>
  <c r="E56" i="91"/>
  <c r="E55" i="91"/>
  <c r="E54" i="91"/>
  <c r="E53" i="91"/>
  <c r="E52" i="91"/>
  <c r="E51" i="91"/>
  <c r="E50" i="91"/>
  <c r="E49" i="91"/>
  <c r="E48" i="91"/>
  <c r="E47" i="91"/>
  <c r="E46" i="91"/>
  <c r="E45" i="91"/>
  <c r="E44" i="91"/>
  <c r="E43" i="91"/>
  <c r="E42" i="91"/>
  <c r="E41" i="91"/>
  <c r="E40" i="91"/>
  <c r="E39" i="91"/>
  <c r="E38" i="91"/>
  <c r="E37" i="91"/>
  <c r="E36" i="91"/>
  <c r="E35" i="91"/>
  <c r="E34" i="91"/>
  <c r="E33" i="91"/>
  <c r="E32" i="91"/>
  <c r="E31" i="91"/>
  <c r="E30" i="91"/>
  <c r="E29" i="91"/>
  <c r="E28" i="91"/>
  <c r="E27" i="91"/>
  <c r="E26" i="91"/>
  <c r="E25" i="91"/>
  <c r="E24" i="91"/>
  <c r="E23" i="91"/>
  <c r="E22" i="91"/>
  <c r="E21" i="91"/>
  <c r="E20" i="91"/>
  <c r="E19" i="91"/>
  <c r="E18" i="91"/>
  <c r="E17" i="91"/>
  <c r="E16" i="91"/>
  <c r="E15" i="91"/>
  <c r="E14" i="91"/>
  <c r="E13" i="91"/>
  <c r="E12" i="91"/>
  <c r="E11" i="91"/>
  <c r="E10" i="91"/>
  <c r="E9" i="91"/>
  <c r="E8" i="91"/>
  <c r="E7" i="91"/>
  <c r="E6" i="91"/>
  <c r="E5" i="91"/>
  <c r="E4" i="91"/>
  <c r="E3" i="91"/>
  <c r="E2" i="91"/>
  <c r="E161" i="91"/>
  <c r="E164" i="91"/>
  <c r="E160" i="91"/>
  <c r="E167" i="91"/>
  <c r="E135" i="91"/>
  <c r="E155" i="91"/>
  <c r="E137" i="91"/>
  <c r="E157" i="91"/>
  <c r="E138" i="91"/>
  <c r="E158" i="91"/>
  <c r="E141" i="91"/>
  <c r="E162" i="91"/>
  <c r="E165" i="91"/>
  <c r="E166" i="91"/>
  <c r="E134" i="91"/>
  <c r="E133" i="91"/>
  <c r="E156" i="91"/>
  <c r="E144" i="91"/>
  <c r="E140" i="91"/>
  <c r="E159" i="91"/>
  <c r="E142" i="91"/>
  <c r="E163" i="91"/>
  <c r="E143" i="91"/>
  <c r="E139" i="91"/>
  <c r="E136" i="91"/>
  <c r="E154" i="91"/>
  <c r="C125" i="86" l="1"/>
  <c r="C125" i="90"/>
  <c r="C125" i="89"/>
  <c r="E115" i="90" l="1"/>
  <c r="E631" i="91" s="1"/>
  <c r="H96" i="90"/>
  <c r="E630" i="91" s="1"/>
  <c r="G96" i="90"/>
  <c r="E629" i="91" s="1"/>
  <c r="F96" i="90"/>
  <c r="E628" i="91" s="1"/>
  <c r="E96" i="90"/>
  <c r="D96" i="90"/>
  <c r="E626" i="91" s="1"/>
  <c r="C95" i="90"/>
  <c r="E624" i="91" s="1"/>
  <c r="C94" i="90"/>
  <c r="E623" i="91" s="1"/>
  <c r="C93" i="90"/>
  <c r="E622" i="91" s="1"/>
  <c r="C92" i="90"/>
  <c r="E621" i="91" s="1"/>
  <c r="C91" i="90"/>
  <c r="E620" i="91" s="1"/>
  <c r="C90" i="90"/>
  <c r="E619" i="91" s="1"/>
  <c r="L65" i="90"/>
  <c r="E589" i="91" s="1"/>
  <c r="K65" i="90"/>
  <c r="J65" i="90"/>
  <c r="I65" i="90"/>
  <c r="H65" i="90"/>
  <c r="G65" i="90"/>
  <c r="F65" i="90"/>
  <c r="E65" i="90"/>
  <c r="D64" i="90"/>
  <c r="E599" i="91" s="1"/>
  <c r="D63" i="90"/>
  <c r="E598" i="91" s="1"/>
  <c r="D62" i="90"/>
  <c r="E597" i="91" s="1"/>
  <c r="D61" i="90"/>
  <c r="E596" i="91" s="1"/>
  <c r="D60" i="90"/>
  <c r="E595" i="91" s="1"/>
  <c r="D59" i="90"/>
  <c r="E594" i="91" s="1"/>
  <c r="D58" i="90"/>
  <c r="E593" i="91" s="1"/>
  <c r="D57" i="90"/>
  <c r="E592" i="91" s="1"/>
  <c r="D56" i="90"/>
  <c r="E591" i="91" s="1"/>
  <c r="D55" i="90"/>
  <c r="E590" i="91" s="1"/>
  <c r="L48" i="90"/>
  <c r="E581" i="91" s="1"/>
  <c r="K48" i="90"/>
  <c r="E580" i="91" s="1"/>
  <c r="J48" i="90"/>
  <c r="E579" i="91" s="1"/>
  <c r="I48" i="90"/>
  <c r="E578" i="91" s="1"/>
  <c r="H48" i="90"/>
  <c r="E577" i="91" s="1"/>
  <c r="G48" i="90"/>
  <c r="E576" i="91" s="1"/>
  <c r="F48" i="90"/>
  <c r="E575" i="91" s="1"/>
  <c r="E48" i="90"/>
  <c r="E574" i="91" s="1"/>
  <c r="L3" i="90"/>
  <c r="L2" i="90"/>
  <c r="L1" i="90"/>
  <c r="E115" i="86"/>
  <c r="E565" i="91" s="1"/>
  <c r="H96" i="86"/>
  <c r="E564" i="91" s="1"/>
  <c r="G96" i="86"/>
  <c r="E563" i="91" s="1"/>
  <c r="F96" i="86"/>
  <c r="E562" i="91" s="1"/>
  <c r="E96" i="86"/>
  <c r="D96" i="86"/>
  <c r="E560" i="91" s="1"/>
  <c r="C96" i="86"/>
  <c r="E559" i="91" s="1"/>
  <c r="C95" i="86"/>
  <c r="E558" i="91" s="1"/>
  <c r="C94" i="86"/>
  <c r="E557" i="91" s="1"/>
  <c r="C93" i="86"/>
  <c r="E556" i="91" s="1"/>
  <c r="C92" i="86"/>
  <c r="E555" i="91" s="1"/>
  <c r="C91" i="86"/>
  <c r="E554" i="91" s="1"/>
  <c r="C90" i="86"/>
  <c r="E553" i="91" s="1"/>
  <c r="L65" i="86"/>
  <c r="K65" i="86"/>
  <c r="J65" i="86"/>
  <c r="I65" i="86"/>
  <c r="H65" i="86"/>
  <c r="G65" i="86"/>
  <c r="F65" i="86"/>
  <c r="E65" i="86"/>
  <c r="D64" i="86"/>
  <c r="E533" i="91" s="1"/>
  <c r="D63" i="86"/>
  <c r="E532" i="91" s="1"/>
  <c r="D62" i="86"/>
  <c r="E531" i="91" s="1"/>
  <c r="D61" i="86"/>
  <c r="E530" i="91" s="1"/>
  <c r="D60" i="86"/>
  <c r="E529" i="91" s="1"/>
  <c r="D59" i="86"/>
  <c r="E528" i="91" s="1"/>
  <c r="D58" i="86"/>
  <c r="E527" i="91" s="1"/>
  <c r="D57" i="86"/>
  <c r="E526" i="91" s="1"/>
  <c r="D56" i="86"/>
  <c r="E525" i="91" s="1"/>
  <c r="D55" i="86"/>
  <c r="E524" i="91" s="1"/>
  <c r="L48" i="86"/>
  <c r="E515" i="91" s="1"/>
  <c r="K48" i="86"/>
  <c r="E514" i="91" s="1"/>
  <c r="J48" i="86"/>
  <c r="E513" i="91" s="1"/>
  <c r="I48" i="86"/>
  <c r="E512" i="91" s="1"/>
  <c r="H48" i="86"/>
  <c r="E511" i="91" s="1"/>
  <c r="G48" i="86"/>
  <c r="E510" i="91" s="1"/>
  <c r="F48" i="86"/>
  <c r="E509" i="91" s="1"/>
  <c r="E48" i="86"/>
  <c r="E508" i="91" s="1"/>
  <c r="L3" i="86"/>
  <c r="L2" i="86"/>
  <c r="L1" i="86"/>
  <c r="C93" i="89"/>
  <c r="E490" i="91" s="1"/>
  <c r="H80" i="86" l="1"/>
  <c r="E538" i="91" s="1"/>
  <c r="E519" i="91"/>
  <c r="L80" i="86"/>
  <c r="E542" i="91" s="1"/>
  <c r="E523" i="91"/>
  <c r="F80" i="90"/>
  <c r="E602" i="91" s="1"/>
  <c r="E583" i="91"/>
  <c r="J80" i="90"/>
  <c r="E606" i="91" s="1"/>
  <c r="E587" i="91"/>
  <c r="E80" i="90"/>
  <c r="E601" i="91" s="1"/>
  <c r="E582" i="91"/>
  <c r="E80" i="86"/>
  <c r="E535" i="91" s="1"/>
  <c r="E516" i="91"/>
  <c r="I80" i="86"/>
  <c r="E539" i="91" s="1"/>
  <c r="E520" i="91"/>
  <c r="E561" i="91"/>
  <c r="G80" i="90"/>
  <c r="E603" i="91" s="1"/>
  <c r="E584" i="91"/>
  <c r="K80" i="90"/>
  <c r="E607" i="91" s="1"/>
  <c r="E588" i="91"/>
  <c r="G80" i="86"/>
  <c r="E537" i="91" s="1"/>
  <c r="E518" i="91"/>
  <c r="K80" i="86"/>
  <c r="E541" i="91" s="1"/>
  <c r="E522" i="91"/>
  <c r="I80" i="90"/>
  <c r="E605" i="91" s="1"/>
  <c r="E586" i="91"/>
  <c r="F80" i="86"/>
  <c r="E536" i="91" s="1"/>
  <c r="E517" i="91"/>
  <c r="J80" i="86"/>
  <c r="E540" i="91" s="1"/>
  <c r="E521" i="91"/>
  <c r="H80" i="90"/>
  <c r="E604" i="91" s="1"/>
  <c r="E585" i="91"/>
  <c r="E627" i="91"/>
  <c r="D77" i="86"/>
  <c r="E550" i="91" s="1"/>
  <c r="D73" i="86"/>
  <c r="E546" i="91" s="1"/>
  <c r="D72" i="90"/>
  <c r="E611" i="91" s="1"/>
  <c r="D76" i="90"/>
  <c r="E615" i="91" s="1"/>
  <c r="D65" i="90"/>
  <c r="E600" i="91" s="1"/>
  <c r="D74" i="86"/>
  <c r="E547" i="91" s="1"/>
  <c r="D73" i="90"/>
  <c r="E612" i="91" s="1"/>
  <c r="D77" i="90"/>
  <c r="E616" i="91" s="1"/>
  <c r="D71" i="86"/>
  <c r="E544" i="91" s="1"/>
  <c r="D75" i="86"/>
  <c r="E548" i="91" s="1"/>
  <c r="D79" i="86"/>
  <c r="E552" i="91" s="1"/>
  <c r="D70" i="90"/>
  <c r="E609" i="91" s="1"/>
  <c r="D74" i="90"/>
  <c r="E613" i="91" s="1"/>
  <c r="D78" i="90"/>
  <c r="E617" i="91" s="1"/>
  <c r="C96" i="90"/>
  <c r="E625" i="91" s="1"/>
  <c r="D72" i="86"/>
  <c r="E545" i="91" s="1"/>
  <c r="D76" i="86"/>
  <c r="E549" i="91" s="1"/>
  <c r="D65" i="86"/>
  <c r="E534" i="91" s="1"/>
  <c r="D70" i="86"/>
  <c r="E543" i="91" s="1"/>
  <c r="D71" i="90"/>
  <c r="E610" i="91" s="1"/>
  <c r="D75" i="90"/>
  <c r="E614" i="91" s="1"/>
  <c r="D79" i="90"/>
  <c r="E618" i="91" s="1"/>
  <c r="D78" i="86"/>
  <c r="E551" i="91" s="1"/>
  <c r="E115" i="89"/>
  <c r="E499" i="91" s="1"/>
  <c r="C95" i="89" l="1"/>
  <c r="E492" i="91" s="1"/>
  <c r="C94" i="89"/>
  <c r="E491" i="91" s="1"/>
  <c r="C92" i="89"/>
  <c r="E489" i="91" s="1"/>
  <c r="C91" i="89"/>
  <c r="E488" i="91" s="1"/>
  <c r="C90" i="89"/>
  <c r="E487" i="91" s="1"/>
  <c r="C3" i="37" l="1"/>
  <c r="H96" i="89" l="1"/>
  <c r="E498" i="91" s="1"/>
  <c r="G96" i="89"/>
  <c r="E497" i="91" s="1"/>
  <c r="F96" i="89"/>
  <c r="E496" i="91" s="1"/>
  <c r="E96" i="89"/>
  <c r="D96" i="89"/>
  <c r="E494" i="91" s="1"/>
  <c r="L65" i="89"/>
  <c r="E457" i="91" s="1"/>
  <c r="K65" i="89"/>
  <c r="E456" i="91" s="1"/>
  <c r="J65" i="89"/>
  <c r="E455" i="91" s="1"/>
  <c r="I65" i="89"/>
  <c r="E454" i="91" s="1"/>
  <c r="H65" i="89"/>
  <c r="E453" i="91" s="1"/>
  <c r="G65" i="89"/>
  <c r="E452" i="91" s="1"/>
  <c r="F65" i="89"/>
  <c r="E451" i="91" s="1"/>
  <c r="E65" i="89"/>
  <c r="E450" i="91" s="1"/>
  <c r="D64" i="89"/>
  <c r="E467" i="91" s="1"/>
  <c r="D63" i="89"/>
  <c r="E466" i="91" s="1"/>
  <c r="D62" i="89"/>
  <c r="E465" i="91" s="1"/>
  <c r="D61" i="89"/>
  <c r="E464" i="91" s="1"/>
  <c r="D60" i="89"/>
  <c r="E463" i="91" s="1"/>
  <c r="D59" i="89"/>
  <c r="E462" i="91" s="1"/>
  <c r="D58" i="89"/>
  <c r="E461" i="91" s="1"/>
  <c r="D57" i="89"/>
  <c r="E460" i="91" s="1"/>
  <c r="D56" i="89"/>
  <c r="E459" i="91" s="1"/>
  <c r="D55" i="89"/>
  <c r="E458" i="91" s="1"/>
  <c r="L48" i="89"/>
  <c r="E449" i="91" s="1"/>
  <c r="K48" i="89"/>
  <c r="E448" i="91" s="1"/>
  <c r="J48" i="89"/>
  <c r="E447" i="91" s="1"/>
  <c r="I48" i="89"/>
  <c r="E446" i="91" s="1"/>
  <c r="H48" i="89"/>
  <c r="E445" i="91" s="1"/>
  <c r="G48" i="89"/>
  <c r="E444" i="91" s="1"/>
  <c r="F48" i="89"/>
  <c r="E443" i="91" s="1"/>
  <c r="E48" i="89"/>
  <c r="E442" i="91" s="1"/>
  <c r="L3" i="89"/>
  <c r="L2" i="89"/>
  <c r="L1" i="89"/>
  <c r="E495" i="91" l="1"/>
  <c r="D73" i="89"/>
  <c r="E480" i="91" s="1"/>
  <c r="D77" i="89"/>
  <c r="E484" i="91" s="1"/>
  <c r="F80" i="89"/>
  <c r="E470" i="91" s="1"/>
  <c r="J80" i="89"/>
  <c r="E474" i="91" s="1"/>
  <c r="D70" i="89"/>
  <c r="E477" i="91" s="1"/>
  <c r="D74" i="89"/>
  <c r="E481" i="91" s="1"/>
  <c r="D78" i="89"/>
  <c r="E485" i="91" s="1"/>
  <c r="G80" i="89"/>
  <c r="E471" i="91" s="1"/>
  <c r="K80" i="89"/>
  <c r="E475" i="91" s="1"/>
  <c r="D71" i="89"/>
  <c r="E478" i="91" s="1"/>
  <c r="D79" i="89"/>
  <c r="E486" i="91" s="1"/>
  <c r="L80" i="89"/>
  <c r="E476" i="91" s="1"/>
  <c r="L80" i="90"/>
  <c r="E608" i="91" s="1"/>
  <c r="D72" i="89"/>
  <c r="E479" i="91" s="1"/>
  <c r="D76" i="89"/>
  <c r="E483" i="91" s="1"/>
  <c r="E80" i="89"/>
  <c r="E469" i="91" s="1"/>
  <c r="I80" i="89"/>
  <c r="E473" i="91" s="1"/>
  <c r="H80" i="89"/>
  <c r="E472" i="91" s="1"/>
  <c r="D75" i="89"/>
  <c r="E482" i="91" s="1"/>
  <c r="C96" i="89"/>
  <c r="E493" i="91" s="1"/>
  <c r="D65" i="89"/>
  <c r="E468" i="91" s="1"/>
  <c r="D80" i="89" l="1"/>
  <c r="C20" i="13"/>
  <c r="D17" i="87" l="1"/>
  <c r="E274" i="91" l="1"/>
  <c r="E228" i="91"/>
  <c r="E182" i="91"/>
  <c r="E742" i="91"/>
  <c r="E738" i="91"/>
  <c r="E734" i="91"/>
  <c r="E431" i="91"/>
  <c r="E427" i="91"/>
  <c r="E423" i="91"/>
  <c r="E419" i="91"/>
  <c r="E415" i="91"/>
  <c r="E411" i="91"/>
  <c r="E407" i="91"/>
  <c r="E403" i="91"/>
  <c r="E399" i="91"/>
  <c r="E395" i="91"/>
  <c r="E391" i="91"/>
  <c r="E387" i="91"/>
  <c r="E383" i="91"/>
  <c r="E379" i="91"/>
  <c r="E375" i="91"/>
  <c r="E371" i="91"/>
  <c r="E367" i="91"/>
  <c r="E364" i="91"/>
  <c r="E360" i="91"/>
  <c r="E356" i="91"/>
  <c r="E352" i="91"/>
  <c r="E348" i="91"/>
  <c r="E344" i="91"/>
  <c r="E341" i="91"/>
  <c r="E337" i="91"/>
  <c r="E333" i="91"/>
  <c r="E329" i="91"/>
  <c r="E325" i="91"/>
  <c r="E321" i="91"/>
  <c r="E314" i="91"/>
  <c r="E310" i="91"/>
  <c r="E306" i="91"/>
  <c r="E302" i="91"/>
  <c r="E298" i="91"/>
  <c r="E294" i="91"/>
  <c r="E290" i="91"/>
  <c r="E286" i="91"/>
  <c r="E282" i="91"/>
  <c r="E278" i="91"/>
  <c r="E273" i="91"/>
  <c r="E269" i="91"/>
  <c r="E265" i="91"/>
  <c r="E261" i="91"/>
  <c r="E257" i="91"/>
  <c r="E253" i="91"/>
  <c r="E249" i="91"/>
  <c r="E245" i="91"/>
  <c r="E241" i="91"/>
  <c r="E237" i="91"/>
  <c r="E233" i="91"/>
  <c r="E229" i="91"/>
  <c r="E224" i="91"/>
  <c r="E220" i="91"/>
  <c r="E216" i="91"/>
  <c r="E212" i="91"/>
  <c r="E208" i="91"/>
  <c r="E204" i="91"/>
  <c r="E200" i="91"/>
  <c r="E196" i="91"/>
  <c r="E192" i="91"/>
  <c r="E188" i="91"/>
  <c r="E184" i="91"/>
  <c r="E179" i="91"/>
  <c r="E175" i="91"/>
  <c r="E171" i="91"/>
  <c r="E735" i="91"/>
  <c r="E416" i="91"/>
  <c r="E404" i="91"/>
  <c r="E396" i="91"/>
  <c r="E384" i="91"/>
  <c r="E372" i="91"/>
  <c r="E368" i="91"/>
  <c r="E357" i="91"/>
  <c r="E345" i="91"/>
  <c r="E741" i="91"/>
  <c r="E737" i="91"/>
  <c r="E434" i="91"/>
  <c r="E430" i="91"/>
  <c r="E426" i="91"/>
  <c r="E422" i="91"/>
  <c r="E418" i="91"/>
  <c r="E414" i="91"/>
  <c r="E410" i="91"/>
  <c r="E406" i="91"/>
  <c r="E402" i="91"/>
  <c r="E398" i="91"/>
  <c r="E394" i="91"/>
  <c r="E390" i="91"/>
  <c r="E386" i="91"/>
  <c r="E382" i="91"/>
  <c r="E378" i="91"/>
  <c r="E374" i="91"/>
  <c r="E370" i="91"/>
  <c r="E366" i="91"/>
  <c r="E363" i="91"/>
  <c r="E359" i="91"/>
  <c r="E355" i="91"/>
  <c r="E351" i="91"/>
  <c r="E347" i="91"/>
  <c r="E343" i="91"/>
  <c r="E340" i="91"/>
  <c r="E336" i="91"/>
  <c r="E332" i="91"/>
  <c r="E328" i="91"/>
  <c r="E324" i="91"/>
  <c r="E320" i="91"/>
  <c r="E317" i="91"/>
  <c r="E313" i="91"/>
  <c r="E309" i="91"/>
  <c r="E305" i="91"/>
  <c r="E301" i="91"/>
  <c r="E297" i="91"/>
  <c r="E293" i="91"/>
  <c r="E289" i="91"/>
  <c r="E285" i="91"/>
  <c r="E281" i="91"/>
  <c r="E277" i="91"/>
  <c r="E272" i="91"/>
  <c r="E268" i="91"/>
  <c r="E264" i="91"/>
  <c r="E260" i="91"/>
  <c r="E256" i="91"/>
  <c r="E252" i="91"/>
  <c r="E248" i="91"/>
  <c r="E244" i="91"/>
  <c r="E240" i="91"/>
  <c r="E236" i="91"/>
  <c r="E232" i="91"/>
  <c r="E227" i="91"/>
  <c r="E223" i="91"/>
  <c r="E219" i="91"/>
  <c r="E215" i="91"/>
  <c r="E211" i="91"/>
  <c r="E207" i="91"/>
  <c r="E203" i="91"/>
  <c r="E199" i="91"/>
  <c r="E195" i="91"/>
  <c r="E191" i="91"/>
  <c r="E187" i="91"/>
  <c r="E183" i="91"/>
  <c r="E178" i="91"/>
  <c r="E174" i="91"/>
  <c r="E170" i="91"/>
  <c r="E432" i="91"/>
  <c r="E408" i="91"/>
  <c r="E392" i="91"/>
  <c r="E376" i="91"/>
  <c r="E361" i="91"/>
  <c r="E349" i="91"/>
  <c r="E338" i="91"/>
  <c r="E740" i="91"/>
  <c r="E736" i="91"/>
  <c r="E433" i="91"/>
  <c r="E429" i="91"/>
  <c r="E425" i="91"/>
  <c r="E421" i="91"/>
  <c r="E417" i="91"/>
  <c r="E413" i="91"/>
  <c r="E409" i="91"/>
  <c r="E405" i="91"/>
  <c r="E401" i="91"/>
  <c r="E397" i="91"/>
  <c r="E393" i="91"/>
  <c r="E389" i="91"/>
  <c r="E385" i="91"/>
  <c r="E381" i="91"/>
  <c r="E377" i="91"/>
  <c r="E373" i="91"/>
  <c r="E369" i="91"/>
  <c r="E362" i="91"/>
  <c r="E358" i="91"/>
  <c r="E354" i="91"/>
  <c r="E350" i="91"/>
  <c r="E346" i="91"/>
  <c r="E342" i="91"/>
  <c r="E339" i="91"/>
  <c r="E335" i="91"/>
  <c r="E331" i="91"/>
  <c r="E327" i="91"/>
  <c r="E323" i="91"/>
  <c r="E319" i="91"/>
  <c r="E316" i="91"/>
  <c r="E312" i="91"/>
  <c r="E308" i="91"/>
  <c r="E304" i="91"/>
  <c r="E300" i="91"/>
  <c r="E296" i="91"/>
  <c r="E292" i="91"/>
  <c r="E288" i="91"/>
  <c r="E284" i="91"/>
  <c r="E280" i="91"/>
  <c r="E276" i="91"/>
  <c r="E271" i="91"/>
  <c r="E267" i="91"/>
  <c r="E263" i="91"/>
  <c r="E259" i="91"/>
  <c r="E255" i="91"/>
  <c r="E251" i="91"/>
  <c r="E247" i="91"/>
  <c r="E243" i="91"/>
  <c r="E239" i="91"/>
  <c r="E235" i="91"/>
  <c r="E231" i="91"/>
  <c r="E226" i="91"/>
  <c r="E222" i="91"/>
  <c r="E218" i="91"/>
  <c r="E214" i="91"/>
  <c r="E210" i="91"/>
  <c r="E206" i="91"/>
  <c r="E202" i="91"/>
  <c r="E198" i="91"/>
  <c r="E194" i="91"/>
  <c r="E190" i="91"/>
  <c r="E186" i="91"/>
  <c r="E181" i="91"/>
  <c r="E177" i="91"/>
  <c r="E173" i="91"/>
  <c r="E169" i="91"/>
  <c r="E739" i="91"/>
  <c r="E428" i="91"/>
  <c r="E424" i="91"/>
  <c r="E420" i="91"/>
  <c r="E412" i="91"/>
  <c r="E400" i="91"/>
  <c r="E388" i="91"/>
  <c r="E380" i="91"/>
  <c r="E365" i="91"/>
  <c r="E353" i="91"/>
  <c r="E334" i="91"/>
  <c r="E318" i="91"/>
  <c r="E303" i="91"/>
  <c r="E287" i="91"/>
  <c r="E270" i="91"/>
  <c r="E254" i="91"/>
  <c r="E238" i="91"/>
  <c r="E221" i="91"/>
  <c r="E205" i="91"/>
  <c r="E189" i="91"/>
  <c r="E172" i="91"/>
  <c r="E230" i="91"/>
  <c r="E197" i="91"/>
  <c r="E307" i="91"/>
  <c r="E258" i="91"/>
  <c r="E209" i="91"/>
  <c r="E176" i="91"/>
  <c r="E330" i="91"/>
  <c r="E315" i="91"/>
  <c r="E299" i="91"/>
  <c r="E283" i="91"/>
  <c r="E266" i="91"/>
  <c r="E250" i="91"/>
  <c r="E234" i="91"/>
  <c r="E217" i="91"/>
  <c r="E201" i="91"/>
  <c r="E185" i="91"/>
  <c r="E168" i="91"/>
  <c r="E291" i="91"/>
  <c r="E225" i="91"/>
  <c r="E326" i="91"/>
  <c r="E311" i="91"/>
  <c r="E295" i="91"/>
  <c r="E279" i="91"/>
  <c r="E262" i="91"/>
  <c r="E246" i="91"/>
  <c r="E213" i="91"/>
  <c r="E180" i="91"/>
  <c r="E322" i="91"/>
  <c r="E275" i="91"/>
  <c r="E242" i="91"/>
  <c r="E193" i="91"/>
  <c r="C3" i="81" l="1"/>
  <c r="C2" i="81"/>
  <c r="C1" i="81"/>
  <c r="W3" i="83"/>
  <c r="W2" i="83"/>
  <c r="W1" i="83"/>
  <c r="C3" i="56"/>
  <c r="C2" i="56"/>
  <c r="C1" i="56"/>
  <c r="C3" i="52"/>
  <c r="C2" i="52"/>
  <c r="C1" i="52"/>
  <c r="F3" i="49"/>
  <c r="F2" i="49"/>
  <c r="F1" i="49"/>
  <c r="H3" i="44"/>
  <c r="H2" i="44"/>
  <c r="H1" i="44"/>
  <c r="L3" i="41"/>
  <c r="L2" i="41"/>
  <c r="L1" i="41"/>
  <c r="C3" i="39"/>
  <c r="C3" i="38"/>
  <c r="C2" i="38"/>
  <c r="C1" i="38"/>
  <c r="C3" i="80"/>
  <c r="C2" i="80"/>
  <c r="C1" i="80"/>
  <c r="W3" i="82"/>
  <c r="W2" i="82"/>
  <c r="W1" i="82"/>
  <c r="C3" i="57"/>
  <c r="C2" i="57"/>
  <c r="C1" i="57"/>
  <c r="C24" i="37" l="1"/>
  <c r="C3" i="51" l="1"/>
  <c r="F3" i="48"/>
  <c r="H3" i="45"/>
  <c r="L3" i="42"/>
  <c r="C3" i="79"/>
  <c r="W3" i="63"/>
  <c r="C3" i="30"/>
  <c r="C3" i="26"/>
  <c r="D3" i="22"/>
  <c r="D16" i="18"/>
  <c r="D14" i="18"/>
  <c r="H3" i="18"/>
  <c r="L3" i="9"/>
  <c r="C33" i="13"/>
  <c r="C3" i="13"/>
  <c r="H3" i="7"/>
  <c r="D3" i="87"/>
  <c r="D7" i="87" l="1"/>
  <c r="D15" i="87" l="1"/>
  <c r="D13" i="87"/>
  <c r="D12" i="87"/>
  <c r="D8" i="87"/>
  <c r="D2" i="87"/>
  <c r="D1" i="87"/>
  <c r="D53" i="18" l="1"/>
  <c r="D37" i="18"/>
  <c r="D30" i="18"/>
  <c r="D29" i="18"/>
  <c r="D27" i="18"/>
  <c r="D24" i="18"/>
  <c r="D22" i="18"/>
  <c r="D20" i="18"/>
  <c r="D18" i="18"/>
  <c r="D17" i="18"/>
  <c r="C41" i="38" l="1"/>
  <c r="C41" i="39"/>
  <c r="C41" i="13"/>
  <c r="C2" i="79" l="1"/>
  <c r="C1" i="79"/>
  <c r="W2" i="63" l="1"/>
  <c r="W1" i="63"/>
  <c r="C2" i="51" l="1"/>
  <c r="C1" i="51"/>
  <c r="F2" i="48"/>
  <c r="F1" i="48"/>
  <c r="H2" i="45"/>
  <c r="H1" i="45"/>
  <c r="L2" i="42"/>
  <c r="L1" i="42"/>
  <c r="C89" i="39"/>
  <c r="C73" i="39"/>
  <c r="C69" i="39"/>
  <c r="C65" i="39"/>
  <c r="C60" i="39"/>
  <c r="C56" i="39"/>
  <c r="C38" i="39"/>
  <c r="C37" i="39" s="1"/>
  <c r="C33" i="39"/>
  <c r="C23" i="39"/>
  <c r="C20" i="39"/>
  <c r="C2" i="39"/>
  <c r="C1" i="39"/>
  <c r="C89" i="38"/>
  <c r="C73" i="38"/>
  <c r="C69" i="38"/>
  <c r="C65" i="38"/>
  <c r="C60" i="38"/>
  <c r="C56" i="38"/>
  <c r="C38" i="38"/>
  <c r="C37" i="38" s="1"/>
  <c r="C33" i="38"/>
  <c r="C23" i="38"/>
  <c r="C20" i="38"/>
  <c r="D15" i="18"/>
  <c r="D13" i="18"/>
  <c r="D52" i="18"/>
  <c r="D51" i="18"/>
  <c r="D50" i="18"/>
  <c r="D49" i="18"/>
  <c r="D48" i="18"/>
  <c r="D47" i="18"/>
  <c r="D46" i="18"/>
  <c r="D45" i="18"/>
  <c r="D28" i="18"/>
  <c r="D23" i="18"/>
  <c r="D26" i="18"/>
  <c r="D25" i="18"/>
  <c r="D21" i="18"/>
  <c r="D19" i="18"/>
  <c r="D104" i="18"/>
  <c r="C69" i="13"/>
  <c r="C65" i="13"/>
  <c r="C60" i="13"/>
  <c r="C56" i="13"/>
  <c r="C38" i="13"/>
  <c r="C37" i="13" s="1"/>
  <c r="C23" i="13"/>
  <c r="D43" i="18" l="1"/>
  <c r="D55" i="18"/>
  <c r="C55" i="13"/>
  <c r="C53" i="13"/>
  <c r="E145" i="91" s="1"/>
  <c r="C64" i="13"/>
  <c r="C17" i="38"/>
  <c r="C53" i="38" s="1"/>
  <c r="C55" i="38"/>
  <c r="C17" i="39"/>
  <c r="C53" i="39" s="1"/>
  <c r="C55" i="39"/>
  <c r="C64" i="38"/>
  <c r="C64" i="39"/>
  <c r="H2" i="7"/>
  <c r="H1" i="7"/>
  <c r="C93" i="13" l="1"/>
  <c r="C93" i="39"/>
  <c r="C94" i="39" s="1"/>
  <c r="C93" i="38"/>
  <c r="C94" i="38" s="1"/>
  <c r="C2" i="30"/>
  <c r="C2" i="26"/>
  <c r="D2" i="22"/>
  <c r="H2" i="18"/>
  <c r="L2" i="9"/>
  <c r="C2" i="13"/>
  <c r="C1" i="30"/>
  <c r="C1" i="26"/>
  <c r="D1" i="22"/>
  <c r="H1" i="18"/>
  <c r="L1" i="9"/>
  <c r="C1" i="13"/>
  <c r="C1" i="37"/>
  <c r="C94" i="13" l="1"/>
  <c r="E146" i="91"/>
  <c r="C27" i="37"/>
  <c r="C19" i="37"/>
  <c r="C2" i="37"/>
  <c r="E147" i="91" l="1"/>
  <c r="D94" i="18"/>
  <c r="D100" i="18" s="1"/>
</calcChain>
</file>

<file path=xl/comments1.xml><?xml version="1.0" encoding="utf-8"?>
<comments xmlns="http://schemas.openxmlformats.org/spreadsheetml/2006/main">
  <authors>
    <author>Casper Christophersen</author>
  </authors>
  <commentList>
    <comment ref="B26" authorId="0" shapeId="0">
      <text>
        <r>
          <rPr>
            <sz val="9"/>
            <color indexed="81"/>
            <rFont val="Tahoma"/>
            <family val="2"/>
          </rPr>
          <t>The particiapant code must be unique on a national level. It must be 6 letters or digits (may contain numbers and letters). NSAs need to assign a unique ST participant number before submitting to EIOPA. It will remain constant throughout the ST2021 excercise.</t>
        </r>
      </text>
    </comment>
    <comment ref="B27" authorId="0" shapeId="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ST2021 exercise.</t>
        </r>
      </text>
    </comment>
  </commentList>
</comments>
</file>

<file path=xl/sharedStrings.xml><?xml version="1.0" encoding="utf-8"?>
<sst xmlns="http://schemas.openxmlformats.org/spreadsheetml/2006/main" count="6883" uniqueCount="1468">
  <si>
    <t>Balance sheet</t>
  </si>
  <si>
    <t>Solvency II value</t>
  </si>
  <si>
    <t>C0010</t>
  </si>
  <si>
    <t>Assets</t>
  </si>
  <si>
    <t>Goodwill</t>
  </si>
  <si>
    <t>R0010</t>
  </si>
  <si>
    <t>Deferred acquisition costs</t>
  </si>
  <si>
    <t>R0020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</si>
  <si>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</si>
  <si>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</si>
  <si>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</si>
  <si>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</si>
  <si>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</si>
  <si>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</si>
  <si>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</si>
  <si>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</si>
  <si>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</si>
  <si>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</si>
  <si>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</si>
  <si>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</si>
  <si>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</si>
  <si>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</si>
  <si>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</si>
  <si>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</si>
  <si>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</si>
  <si>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</si>
  <si>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</si>
  <si>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</si>
  <si>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</si>
  <si>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</si>
  <si>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</si>
  <si>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</si>
  <si>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</si>
  <si>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</si>
  <si>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</si>
  <si>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</si>
  <si>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</si>
  <si>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</si>
  <si>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</si>
  <si>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</si>
  <si>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</si>
  <si>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</si>
  <si>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</si>
  <si>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</si>
  <si>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</si>
  <si>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</si>
  <si>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</si>
  <si>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</si>
  <si>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</si>
  <si>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</si>
  <si>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</si>
  <si>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</si>
  <si>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</si>
  <si>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</si>
  <si>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</si>
  <si>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</si>
  <si>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</si>
  <si>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</si>
  <si>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</si>
  <si>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</si>
  <si>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</si>
  <si>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</si>
  <si>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</si>
  <si>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</si>
  <si>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</si>
  <si>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</si>
  <si>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</si>
  <si>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</si>
  <si>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</si>
  <si>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</si>
  <si>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</si>
  <si>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</si>
  <si>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</si>
  <si>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</si>
  <si>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</si>
  <si>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</si>
  <si>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</si>
  <si>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</si>
  <si>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</si>
  <si>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</si>
  <si>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</si>
  <si>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</si>
  <si>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</si>
  <si>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</si>
  <si>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</si>
  <si>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</si>
  <si>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</si>
  <si>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</si>
  <si>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</si>
  <si>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</si>
  <si>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</si>
  <si>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</si>
  <si>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</si>
  <si>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</si>
  <si>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</si>
  <si>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Technical provisions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</si>
  <si>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</si>
  <si>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</si>
  <si>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</si>
  <si>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</si>
  <si>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</si>
  <si>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</si>
  <si>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</si>
  <si>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</si>
  <si>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</si>
  <si>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</si>
  <si>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</si>
  <si>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</si>
  <si>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</si>
  <si>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</si>
  <si>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</si>
  <si>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</si>
  <si>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</si>
  <si>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</si>
  <si>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</si>
  <si>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</si>
  <si>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</si>
  <si>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</si>
  <si>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</si>
  <si>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</si>
  <si>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</si>
  <si>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</si>
  <si>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</si>
  <si>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Other technical provisions</t>
  </si>
  <si>
    <t>R0730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</si>
  <si>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</si>
  <si>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</si>
  <si>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</si>
  <si>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</si>
  <si>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</si>
  <si>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</si>
  <si>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</si>
  <si>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</si>
  <si>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</si>
  <si>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</si>
  <si>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</si>
  <si>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</si>
  <si>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</si>
  <si>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</si>
  <si>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</si>
  <si>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</si>
  <si>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</si>
  <si>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</si>
  <si>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</si>
  <si>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</si>
  <si>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</si>
  <si>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</si>
  <si>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</si>
  <si>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Basic Own Funds</t>
  </si>
  <si>
    <t>R0860</t>
  </si>
  <si>
    <t>Subordinated liabilities in Basic Own Funds</t>
  </si>
  <si>
    <t>R0870</t>
  </si>
  <si>
    <t>Any other liabilities, not elsewhere shown</t>
  </si>
  <si>
    <t>R0880</t>
  </si>
  <si>
    <t>Total liabilities</t>
  </si>
  <si>
    <t>R0900</t>
  </si>
  <si>
    <t>Excess of assets over liabilities</t>
  </si>
  <si>
    <t>R1000</t>
  </si>
  <si>
    <t>VG/Solvency II</t>
  </si>
  <si>
    <t>S.02.01.01</t>
  </si>
  <si>
    <t>S.02.01.01.01</t>
  </si>
  <si>
    <t>C0020</t>
  </si>
  <si>
    <t>S.22.01.04</t>
  </si>
  <si>
    <t>Impact of long term guarantees measures and transitionals</t>
  </si>
  <si>
    <t>S.22.01.04.01</t>
  </si>
  <si>
    <t>Z Axis:</t>
  </si>
  <si>
    <t>Amount with Long Term Guarantee measures and transitionals</t>
  </si>
  <si>
    <t>Impact of the LTG measures and transitionals (Step-by-step approach)</t>
  </si>
  <si>
    <t>Without transitional on technical provisions</t>
  </si>
  <si>
    <t>Impact of transitional on technical provisions</t>
  </si>
  <si>
    <t>Without transitional on interest rate</t>
  </si>
  <si>
    <t>Impact of transitional on interest rate</t>
  </si>
  <si>
    <t>Without volatility adjustment and without other transitional measures</t>
  </si>
  <si>
    <t>Impact of volatility adjustment set to zero</t>
  </si>
  <si>
    <t>Without matching adjustment and without all the others</t>
  </si>
  <si>
    <t>Impact of matching adjustment set to zero</t>
  </si>
  <si>
    <t>Impact of all LTG measures and transitionals</t>
  </si>
  <si>
    <t>C0030</t>
  </si>
  <si>
    <t>C0040</t>
  </si>
  <si>
    <t>C0050</t>
  </si>
  <si>
    <t>C0060</t>
  </si>
  <si>
    <t>C0070</t>
  </si>
  <si>
    <t>C0080</t>
  </si>
  <si>
    <t>C0090</t>
  </si>
  <si>
    <t>C0100</t>
  </si>
  <si>
    <t>Technical provisions</t>
  </si>
  <si>
    <t>Basic own funds</t>
  </si>
  <si>
    <t>Restricted own funds due to ring-fencing and matching portfolio</t>
  </si>
  <si>
    <t>Tier 1</t>
  </si>
  <si>
    <t>Tier 2</t>
  </si>
  <si>
    <t>Tier 3</t>
  </si>
  <si>
    <t>Solvency Capital Requirement</t>
  </si>
  <si>
    <t>S.23.01.04</t>
  </si>
  <si>
    <t>S.23.01.04.01</t>
  </si>
  <si>
    <t>Total</t>
  </si>
  <si>
    <t>Tier 1 - unrestricted</t>
  </si>
  <si>
    <t>Tier 1 - restricted</t>
  </si>
  <si>
    <t>Basic own funds before deduction for participations in other financial sector</t>
  </si>
  <si>
    <t>Ordinary share capital (gross of own shares)</t>
  </si>
  <si>
    <t>Non-available called but not paid in ordinary share capital at group level</t>
  </si>
  <si>
    <t>Share premium account related to ordinary share capital</t>
  </si>
  <si>
    <t>Initial funds, members' contributions or the equivalent basic own - fund item for mutual and mutual-type undertakings</t>
  </si>
  <si>
    <t>Subordinated mutual member accounts</t>
  </si>
  <si>
    <t>Non-available subordinated mutual member accounts at group level</t>
  </si>
  <si>
    <t>Surplus funds</t>
  </si>
  <si>
    <t>Non-available surplus funds at group level</t>
  </si>
  <si>
    <t>Preference shares</t>
  </si>
  <si>
    <t>Non-available preference shares at group level</t>
  </si>
  <si>
    <t>Share premium account related to preference shares</t>
  </si>
  <si>
    <t>Non-available share premium account related to preference shares at group level</t>
  </si>
  <si>
    <t>Reconciliation reserve</t>
  </si>
  <si>
    <t>Non-available subordinated liabilities at group level</t>
  </si>
  <si>
    <t>An amount equal to the value of net deferred tax assets</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</si>
  <si>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</si>
  <si>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</si>
  <si>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</si>
  <si>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</si>
  <si>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</si>
  <si>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Own funds from the financial statements that should not be represented by the reconciliation reserve and do not meet the criteria to be classified as Solvency II own funds</t>
  </si>
  <si>
    <t>Deductions</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</si>
  <si>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</si>
  <si>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</si>
  <si>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</si>
  <si>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</si>
  <si>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</si>
  <si>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</si>
  <si>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</si>
  <si>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</si>
  <si>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</si>
  <si>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</si>
  <si>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</si>
  <si>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</si>
  <si>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</si>
  <si>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</si>
  <si>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</si>
  <si>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</si>
  <si>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Non available ancillary own funds at group level</t>
  </si>
  <si>
    <t>Other ancillary own funds</t>
  </si>
  <si>
    <t>Total ancillary own funds</t>
  </si>
  <si>
    <t>Own funds of other financial sectors</t>
  </si>
  <si>
    <t>Credit Institutions, investment firms, financial insitutions, alternative investment fund manager, financial institutions</t>
  </si>
  <si>
    <t>Institutions for occupational retirement provision</t>
  </si>
  <si>
    <t>Non regulated entities carrying out financial activities</t>
  </si>
  <si>
    <t>R0430</t>
  </si>
  <si>
    <t>Total own funds of other financial sectors</t>
  </si>
  <si>
    <t>R0440</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</si>
  <si>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</si>
  <si>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</si>
  <si>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</si>
  <si>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</si>
  <si>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</si>
  <si>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</si>
  <si>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</si>
  <si>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</si>
  <si>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</si>
  <si>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Consolidated Group SCR</t>
  </si>
  <si>
    <t>Minimum consolidated Group SCR</t>
  </si>
  <si>
    <t>Ratio of Eligible own funds to the consolidated Group SCR (excluding other financial sectors and the undertakings included via D&amp;A )</t>
  </si>
  <si>
    <t>Ratio of Eligible own funds to Minimum Consolidated Group SCR</t>
  </si>
  <si>
    <t>Total eligible own funds to meet the group SCR (including own funds from other financial sector and from the undertakings included via D&amp;A )</t>
  </si>
  <si>
    <t>SCR for entities included with D&amp;A method</t>
  </si>
  <si>
    <t>Group SCR</t>
  </si>
  <si>
    <t>Ratio of Eligible own funds to group SCR including other financial sectors and the undertakings included via D&amp;A</t>
  </si>
  <si>
    <t>S.23.01.04.02</t>
  </si>
  <si>
    <t>CM/Accounting consolidation-based method [method 1 and part of combination of methods 1 and 2]</t>
  </si>
  <si>
    <t>SO/Insurance/reinsurance sector</t>
  </si>
  <si>
    <t>Own shares (held directly and indirectly)</t>
  </si>
  <si>
    <t>Foreseeable dividends, distributions and charges</t>
  </si>
  <si>
    <t>Other basic own fund items</t>
  </si>
  <si>
    <t>Adjustment for restricted own fund items in respect of matching adjustment portfolios and ring fenced funds</t>
  </si>
  <si>
    <t>Other non available own funds</t>
  </si>
  <si>
    <t>Expected profits</t>
  </si>
  <si>
    <t>Expected profits included in future premiums (EPIFP) - Life business</t>
  </si>
  <si>
    <t>Expected profits included in future premiums (EPIFP) - Non-life business</t>
  </si>
  <si>
    <t>Total Expected profits included in future premiums (EPIFP)</t>
  </si>
  <si>
    <t>Solvency Capital Requirement - for groups on Standard Formula</t>
  </si>
  <si>
    <t>S.25.01.04.01</t>
  </si>
  <si>
    <t>AO/All members</t>
  </si>
  <si>
    <t>Article 112</t>
  </si>
  <si>
    <t>Z0010</t>
  </si>
  <si>
    <t>AO_1</t>
  </si>
  <si>
    <t>Basic Solvency Capital Requirement</t>
  </si>
  <si>
    <t>Net solvency capital requirement</t>
  </si>
  <si>
    <t>Gross solvency capital requirement</t>
  </si>
  <si>
    <t>Allocation from adjustments due to RFF and Matching adjustments portfolios</t>
  </si>
  <si>
    <t>Market risk</t>
  </si>
  <si>
    <r>
      <t>Counterparty default risk</t>
    </r>
    <r>
      <rPr>
        <strike/>
        <sz val="10"/>
        <rFont val="Arial"/>
        <family val="2"/>
      </rPr>
      <t/>
    </r>
  </si>
  <si>
    <r>
      <t>Life underwriting risk</t>
    </r>
    <r>
      <rPr>
        <strike/>
        <sz val="10"/>
        <rFont val="Arial"/>
        <family val="2"/>
      </rPr>
      <t/>
    </r>
  </si>
  <si>
    <t>Health underwriting risk</t>
  </si>
  <si>
    <t>Non-life underwriting risk</t>
  </si>
  <si>
    <t>Diversification</t>
  </si>
  <si>
    <t>Intangible asset risk</t>
  </si>
  <si>
    <t>S.25.01.04.02</t>
  </si>
  <si>
    <t>Calculation of Solvency Capital Requirement</t>
  </si>
  <si>
    <t>Value</t>
  </si>
  <si>
    <t>Adjustment due to RFF/MAP nSCR aggregation</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</si>
  <si>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</si>
  <si>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</si>
  <si>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</si>
  <si>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</si>
  <si>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</si>
  <si>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add-ons already set</t>
  </si>
  <si>
    <t>Solvency capital requirement for undertakings under consolidated method</t>
  </si>
  <si>
    <t>Other information on SCR</t>
  </si>
  <si>
    <t>Capital requirement for duration-based equity risk sub-module</t>
  </si>
  <si>
    <t>Total amount of Notional Solvency Capital Requirements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</si>
  <si>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</si>
  <si>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</si>
  <si>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</si>
  <si>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Method used to calculate the adjustment due to RFF/MAP nSCR aggregation</t>
  </si>
  <si>
    <t>Net future discretionary benefits</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</si>
  <si>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</si>
  <si>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</si>
  <si>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</si>
  <si>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</si>
  <si>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</si>
  <si>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</si>
  <si>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 regulated entities carrying out financial activities</t>
  </si>
  <si>
    <t>Capital requirement for non-controlled participation requirements</t>
  </si>
  <si>
    <t>Capital requirement for residual undertakings</t>
  </si>
  <si>
    <t>Overall SCR</t>
  </si>
  <si>
    <t>SCR for undertakings included via D and A</t>
  </si>
  <si>
    <t>Solvency capital requirement</t>
  </si>
  <si>
    <t>S.25.02.04</t>
  </si>
  <si>
    <t>Solvency Capital Requirement - for groups using the standard formula and partial internal model</t>
  </si>
  <si>
    <t>S.25.02.04.01</t>
  </si>
  <si>
    <t>Component-specific information</t>
  </si>
  <si>
    <t>Unique number of component</t>
  </si>
  <si>
    <t>Components Description</t>
  </si>
  <si>
    <t>Calculation of the Solvency Capital Requirement</t>
  </si>
  <si>
    <t>Amount modelled</t>
  </si>
  <si>
    <t>S.25.02.04.02</t>
  </si>
  <si>
    <t>Total undiversified components</t>
  </si>
  <si>
    <t>Solvency capital requirement excluding capital add-on</t>
  </si>
  <si>
    <t>Amount/estimate of the overall loss-absorbing capacity of technical provisions</t>
  </si>
  <si>
    <t>Amount/estimate of the overall loss-absorbing capacity ot deferred taxes</t>
  </si>
  <si>
    <t>Total amount of Notional Solvency Capital Requirement for ring fenced funds</t>
  </si>
  <si>
    <t>Total amount of Notional Solvency Capital Requirement for matching adjustment portfolios</t>
  </si>
  <si>
    <t>S.25.03.04</t>
  </si>
  <si>
    <t>Solvency Capital Requirement - for groups on Full Internal Models</t>
  </si>
  <si>
    <t>S.25.03.04.01</t>
  </si>
  <si>
    <t>S.25.03.04.02</t>
  </si>
  <si>
    <t>Area</t>
  </si>
  <si>
    <t>Description</t>
  </si>
  <si>
    <t>Indicator</t>
  </si>
  <si>
    <t>Own Funds</t>
  </si>
  <si>
    <t>SCR</t>
  </si>
  <si>
    <t>Assets over Liabilities (AoL)</t>
  </si>
  <si>
    <t>Balance sheet position</t>
  </si>
  <si>
    <t>S.25.01.04.02_R0570_C0100
S.25.02.04.02_R0570_C0100
S.25.03.04.02_R0220_C0100</t>
  </si>
  <si>
    <t>Indicators</t>
  </si>
  <si>
    <t>Balance sheet reporting template as per QRT data for Groups</t>
  </si>
  <si>
    <t>Impact of long term guarantees measures and transitionals as per QRT data for Groups</t>
  </si>
  <si>
    <t>Own funds  as per QRT data for Groups</t>
  </si>
  <si>
    <t>Calculation of Solvency Capital Requirement  as per QRT data for Groups</t>
  </si>
  <si>
    <t>Solvency Capital Requirement - for groups using the standard formula and partial internal model  as per QRT data for Groups</t>
  </si>
  <si>
    <t>Solvency Capital Requirement - for groups on Full Internal Models  as per QRT data for Groups</t>
  </si>
  <si>
    <t>Asset allocation</t>
  </si>
  <si>
    <t>Relative change in investment in Government bonds (GB)</t>
  </si>
  <si>
    <t>Relative change in assets hel for index and unit linked contracts (ILUL)</t>
  </si>
  <si>
    <t>Assets over Liabilities without impact of LTG and transitional measures on the liabilities (AoLWO)</t>
  </si>
  <si>
    <t>S.22.01.04.01_R0050_C0010
S.22.01.04.01_R0050_C0100</t>
  </si>
  <si>
    <t>S.22.01.04.01_R0290_C0010</t>
  </si>
  <si>
    <t>S.22.01.04.01_R0020_C0010
S.22.01.04.01_R0020_C0100</t>
  </si>
  <si>
    <t>S.22.01.04.01_R0020_C0010
S.22.01.04.01_R0020_C0030
S.22.01.04.01_R0020_C0050</t>
  </si>
  <si>
    <t>S.22.01.04.01_R0090_C0010
S.22.01.04.01_R0090_C0030
S.22.01.04.01_R0090_C0050</t>
  </si>
  <si>
    <t>S.22.01.04.01_R0090_C0010
S.22.01.04.01_R0090_C0100</t>
  </si>
  <si>
    <t>S.22.01.04.01_R0050_C0010
S.22.01.04.02_R0050_C0030
S.22.02.04.02_R0050_C0050
S.22.01.04.01_R0090_C0010
S.22.01.04.02_R0090_C0030
S.22.02.04.02_R0090_C0050</t>
  </si>
  <si>
    <t>S.22.01.04.01_R0050_C0010
S.22.01.04.02_R0050_C0100
S.22.01.04.01_R0090_C0010
S.22.01.04.02_R0090_C0100</t>
  </si>
  <si>
    <t>S.22.01.04.01_R0050_C0010
S.22.01.04.01_R0090_C0010</t>
  </si>
  <si>
    <t>Eligible own funds to meet Solvency Capital Requirement</t>
  </si>
  <si>
    <t>Version history</t>
  </si>
  <si>
    <t>#</t>
  </si>
  <si>
    <t>Other information</t>
  </si>
  <si>
    <t>QRT and LOG-files</t>
  </si>
  <si>
    <t>Reporting currency and unit</t>
  </si>
  <si>
    <t>Data labels or other text</t>
  </si>
  <si>
    <t>Empty cells, not to be filled in</t>
  </si>
  <si>
    <t>Explanation</t>
  </si>
  <si>
    <t>Cell format</t>
  </si>
  <si>
    <t>Cell formats</t>
  </si>
  <si>
    <t>Individual</t>
  </si>
  <si>
    <t>0.BS</t>
  </si>
  <si>
    <t>0.LTG</t>
  </si>
  <si>
    <t>0.OF</t>
  </si>
  <si>
    <t>0.SCR.SF</t>
  </si>
  <si>
    <t>0.SCR.PIM</t>
  </si>
  <si>
    <t>0.SCR.FIM</t>
  </si>
  <si>
    <t>Please indicate the reporting currency in the participant sheet.</t>
  </si>
  <si>
    <t>Detailed information on how to fill in the information (reporting log-files) is available here:</t>
  </si>
  <si>
    <t>-</t>
  </si>
  <si>
    <t>Basic Information - General</t>
  </si>
  <si>
    <t>Undertaking pursuing both life and non-life insurance activity</t>
  </si>
  <si>
    <t>Life undertakings</t>
  </si>
  <si>
    <t>Non-Life undertaking</t>
  </si>
  <si>
    <t>Undertaking name</t>
  </si>
  <si>
    <t>Undertaking identification code</t>
  </si>
  <si>
    <t>Use of matching adjustment</t>
  </si>
  <si>
    <t>No use of matching adjustment</t>
  </si>
  <si>
    <t>Language of reporting</t>
  </si>
  <si>
    <t>Reporting submission date</t>
  </si>
  <si>
    <t>Reporting reference date</t>
  </si>
  <si>
    <t>Use of VA (with supervisory approval)</t>
  </si>
  <si>
    <t>Regular/Ad-hoc submission</t>
  </si>
  <si>
    <t>Use of VA (without supervisory approval)</t>
  </si>
  <si>
    <t>Currency used for reporting</t>
  </si>
  <si>
    <t>No use of VA</t>
  </si>
  <si>
    <t>Accounting standards</t>
  </si>
  <si>
    <t>Use of transitional measure on RFR</t>
  </si>
  <si>
    <t>Ring-fenced funds</t>
  </si>
  <si>
    <t>No use of transitional measure on RFR</t>
  </si>
  <si>
    <t>Transitional measure on the risk-free interest rate</t>
  </si>
  <si>
    <t>Use of transitional measure on TP</t>
  </si>
  <si>
    <t>Transitional measure on technical provisions</t>
  </si>
  <si>
    <t>No use of transitional measure on TP</t>
  </si>
  <si>
    <t>Initial submission or re-submission</t>
  </si>
  <si>
    <t xml:space="preserve">Note: </t>
  </si>
  <si>
    <t>MA, transitional measures, USPs and internal models can only be used when these methods have been approved by relevant National Competent Authority</t>
  </si>
  <si>
    <t>Use of undertaking specific parameters</t>
  </si>
  <si>
    <t>VA can be used only if approved by relevant National Competent Authority or in cases where no approval is required</t>
  </si>
  <si>
    <t>No use of undertaking specific parameters</t>
  </si>
  <si>
    <t>Participating entity information</t>
  </si>
  <si>
    <t>Currency code</t>
  </si>
  <si>
    <t>Currency name</t>
  </si>
  <si>
    <t>Filled</t>
  </si>
  <si>
    <t>Yes</t>
  </si>
  <si>
    <t>Life</t>
  </si>
  <si>
    <t>Thousands</t>
  </si>
  <si>
    <t>Standard formula</t>
  </si>
  <si>
    <t>EUR</t>
  </si>
  <si>
    <t>Austria</t>
  </si>
  <si>
    <t>Euro</t>
  </si>
  <si>
    <t>EEA</t>
  </si>
  <si>
    <t>AT</t>
  </si>
  <si>
    <t>USD</t>
  </si>
  <si>
    <t>US Dollar</t>
  </si>
  <si>
    <t>Not filled</t>
  </si>
  <si>
    <t>No</t>
  </si>
  <si>
    <t>Non-Life</t>
  </si>
  <si>
    <t>Millions</t>
  </si>
  <si>
    <t>Group</t>
  </si>
  <si>
    <t>Partial internal model</t>
  </si>
  <si>
    <t>BGN</t>
  </si>
  <si>
    <t>Belgium</t>
  </si>
  <si>
    <t>BE</t>
  </si>
  <si>
    <t>Participant information</t>
  </si>
  <si>
    <t>N/A</t>
  </si>
  <si>
    <t>Composite</t>
  </si>
  <si>
    <t>Full internal model</t>
  </si>
  <si>
    <t>CHF</t>
  </si>
  <si>
    <t>Bulgaria</t>
  </si>
  <si>
    <t>Bulgaria Leva</t>
  </si>
  <si>
    <t>BG</t>
  </si>
  <si>
    <t>GBP</t>
  </si>
  <si>
    <t>British Pound</t>
  </si>
  <si>
    <t>Reinsurance</t>
  </si>
  <si>
    <t>CZK</t>
  </si>
  <si>
    <t>Croatia</t>
  </si>
  <si>
    <t>Croatia Kuna</t>
  </si>
  <si>
    <t>HRK</t>
  </si>
  <si>
    <t>HR</t>
  </si>
  <si>
    <t>INR</t>
  </si>
  <si>
    <t>Indian Rupee</t>
  </si>
  <si>
    <t>Captive</t>
  </si>
  <si>
    <t>DKK</t>
  </si>
  <si>
    <t>Cyprus</t>
  </si>
  <si>
    <t>CY</t>
  </si>
  <si>
    <t>AUD</t>
  </si>
  <si>
    <t>Australian Dollar</t>
  </si>
  <si>
    <t>Czech Republic</t>
  </si>
  <si>
    <t>Czech Republic Koruny</t>
  </si>
  <si>
    <t>CZ</t>
  </si>
  <si>
    <t>CAD</t>
  </si>
  <si>
    <t>Canadian Dollar</t>
  </si>
  <si>
    <t>Legal form of the participant</t>
  </si>
  <si>
    <t>Denmark</t>
  </si>
  <si>
    <t>Denmark Kroner</t>
  </si>
  <si>
    <t>DK</t>
  </si>
  <si>
    <t>SGD</t>
  </si>
  <si>
    <t>Singapore Dollar</t>
  </si>
  <si>
    <t>Is this legal form a mutual one?</t>
  </si>
  <si>
    <t>HUF</t>
  </si>
  <si>
    <t>Estonia</t>
  </si>
  <si>
    <t>EE</t>
  </si>
  <si>
    <t>Swiss Franc</t>
  </si>
  <si>
    <t>Date of submission</t>
  </si>
  <si>
    <t>ISK</t>
  </si>
  <si>
    <t>Finland</t>
  </si>
  <si>
    <t>FI</t>
  </si>
  <si>
    <t>MYR</t>
  </si>
  <si>
    <t>Malaysian Ringgit</t>
  </si>
  <si>
    <t>Reporting basis</t>
  </si>
  <si>
    <t>NOK</t>
  </si>
  <si>
    <t>France</t>
  </si>
  <si>
    <t>FR</t>
  </si>
  <si>
    <t>JPY</t>
  </si>
  <si>
    <t>Japanese Yen</t>
  </si>
  <si>
    <t>PLN</t>
  </si>
  <si>
    <t>Germany</t>
  </si>
  <si>
    <t>DE</t>
  </si>
  <si>
    <t>CNY</t>
  </si>
  <si>
    <t>Chinese Yuan Renminbi</t>
  </si>
  <si>
    <t>Type of reported insurance data (annual or quarterly)</t>
  </si>
  <si>
    <t>Annual data</t>
  </si>
  <si>
    <t>RON</t>
  </si>
  <si>
    <t>Greece</t>
  </si>
  <si>
    <t>GR</t>
  </si>
  <si>
    <t>NZD</t>
  </si>
  <si>
    <t>New Zealand Dollar</t>
  </si>
  <si>
    <t>Reporting includes ring fenced funds?</t>
  </si>
  <si>
    <t>`</t>
  </si>
  <si>
    <t>SEK</t>
  </si>
  <si>
    <t>Hungary</t>
  </si>
  <si>
    <t>Hungary Forint</t>
  </si>
  <si>
    <t>HU</t>
  </si>
  <si>
    <t>THB</t>
  </si>
  <si>
    <t>Thai Baht</t>
  </si>
  <si>
    <t>Method for calculation of the SCR</t>
  </si>
  <si>
    <t>Iceland</t>
  </si>
  <si>
    <t>Iceland Kronur</t>
  </si>
  <si>
    <t>IS</t>
  </si>
  <si>
    <t>Hungarian Forint</t>
  </si>
  <si>
    <t>(Partial) internal model approved by National Competent Authority</t>
  </si>
  <si>
    <t xml:space="preserve">Ireland, Republic of </t>
  </si>
  <si>
    <t>IE</t>
  </si>
  <si>
    <t>AED</t>
  </si>
  <si>
    <t>Emirati Dirham</t>
  </si>
  <si>
    <t>Is supervisory approval required for the use of Volatility Adjustment in your jurisdiction?</t>
  </si>
  <si>
    <t>Italy</t>
  </si>
  <si>
    <t>IT</t>
  </si>
  <si>
    <t>HKD</t>
  </si>
  <si>
    <t>Hong Kong Dollar</t>
  </si>
  <si>
    <t>Latvia</t>
  </si>
  <si>
    <t>LVL</t>
  </si>
  <si>
    <t>LV</t>
  </si>
  <si>
    <t>MXN</t>
  </si>
  <si>
    <t>Mexican Peso</t>
  </si>
  <si>
    <t>Liechtenstein</t>
  </si>
  <si>
    <t>Switzerland Francs</t>
  </si>
  <si>
    <t>LI</t>
  </si>
  <si>
    <t>ZAR</t>
  </si>
  <si>
    <t>South African Rand</t>
  </si>
  <si>
    <t>Reporting currency used</t>
  </si>
  <si>
    <t>Lithuania</t>
  </si>
  <si>
    <t>LTL</t>
  </si>
  <si>
    <t>LT</t>
  </si>
  <si>
    <t>PHP</t>
  </si>
  <si>
    <t>Philippine Peso</t>
  </si>
  <si>
    <t>Luxembourg</t>
  </si>
  <si>
    <t>LU</t>
  </si>
  <si>
    <t>Swedish Krona</t>
  </si>
  <si>
    <t>IDR</t>
  </si>
  <si>
    <t>SAR</t>
  </si>
  <si>
    <t>NO</t>
  </si>
  <si>
    <t>BRL</t>
  </si>
  <si>
    <t>Participant information to be filled by NCAs before submission to EIOPA</t>
  </si>
  <si>
    <t>Poland</t>
  </si>
  <si>
    <t>Poland Zlotych</t>
  </si>
  <si>
    <t>PL</t>
  </si>
  <si>
    <t>TRY</t>
  </si>
  <si>
    <t>Turkish Lira</t>
  </si>
  <si>
    <t>Unique ST participant code (set by NSA, 6 digits, see comment)</t>
  </si>
  <si>
    <t>Portugal</t>
  </si>
  <si>
    <t>PT</t>
  </si>
  <si>
    <t>KES</t>
  </si>
  <si>
    <t>Kenyan Shilling</t>
  </si>
  <si>
    <t>Filename-prefix for submission to EIOPA</t>
  </si>
  <si>
    <t>Romania</t>
  </si>
  <si>
    <t>Romania New Lei</t>
  </si>
  <si>
    <t>RO</t>
  </si>
  <si>
    <t>KRW</t>
  </si>
  <si>
    <t>South Korean Won</t>
  </si>
  <si>
    <t>Slovakia</t>
  </si>
  <si>
    <t>SK</t>
  </si>
  <si>
    <t>EGP</t>
  </si>
  <si>
    <t>Egyptian Pound</t>
  </si>
  <si>
    <t>Contact information</t>
  </si>
  <si>
    <t>Slovenia</t>
  </si>
  <si>
    <t>SI</t>
  </si>
  <si>
    <t>IQD</t>
  </si>
  <si>
    <t>Iraqi Dinar</t>
  </si>
  <si>
    <t>Name of a contact point for stress test purposes (1)</t>
  </si>
  <si>
    <t>Spain</t>
  </si>
  <si>
    <t>ES</t>
  </si>
  <si>
    <t>Norwegian Krone</t>
  </si>
  <si>
    <t>Position/Title</t>
  </si>
  <si>
    <t>Sweden</t>
  </si>
  <si>
    <t>Sweden Kronor</t>
  </si>
  <si>
    <t>SE</t>
  </si>
  <si>
    <t>KWD</t>
  </si>
  <si>
    <t>Kuwaiti Dinar</t>
  </si>
  <si>
    <t>Phone number</t>
  </si>
  <si>
    <t>United Kingdom</t>
  </si>
  <si>
    <t>United Kingdom Pounds</t>
  </si>
  <si>
    <t>UK</t>
  </si>
  <si>
    <t>RUB</t>
  </si>
  <si>
    <t>Russian Ruble</t>
  </si>
  <si>
    <t>e-mail address</t>
  </si>
  <si>
    <t>Afghanistan</t>
  </si>
  <si>
    <t>Afghanistan Afghanis</t>
  </si>
  <si>
    <t>AFN</t>
  </si>
  <si>
    <t>Non EEA</t>
  </si>
  <si>
    <t>Danish Krone</t>
  </si>
  <si>
    <t>Name of a contact point for stress test purposes (2)</t>
  </si>
  <si>
    <t>Albania</t>
  </si>
  <si>
    <t>Albania Leke</t>
  </si>
  <si>
    <t>ALL</t>
  </si>
  <si>
    <t>PKR</t>
  </si>
  <si>
    <t>Pakistani Rupee</t>
  </si>
  <si>
    <t>Algeria</t>
  </si>
  <si>
    <t>Algeria Dinars</t>
  </si>
  <si>
    <t>DZD</t>
  </si>
  <si>
    <t>ILS</t>
  </si>
  <si>
    <t>Israeli Shekel</t>
  </si>
  <si>
    <t>Argentina</t>
  </si>
  <si>
    <t>Argentina Pesos</t>
  </si>
  <si>
    <t>ARS</t>
  </si>
  <si>
    <t>Polish Zloty</t>
  </si>
  <si>
    <t>Australia</t>
  </si>
  <si>
    <t>Australia Dollars</t>
  </si>
  <si>
    <t>QAR</t>
  </si>
  <si>
    <t>Qatari Riyal</t>
  </si>
  <si>
    <t>Name of a contact point for stress test purposes (3)</t>
  </si>
  <si>
    <t>Bahamas, The</t>
  </si>
  <si>
    <t>Bahamas Dollars</t>
  </si>
  <si>
    <t>BSD</t>
  </si>
  <si>
    <t>XAU</t>
  </si>
  <si>
    <t>Gold Ounce</t>
  </si>
  <si>
    <t>Bahrain</t>
  </si>
  <si>
    <t>Bahrain Dinars</t>
  </si>
  <si>
    <t>BHD</t>
  </si>
  <si>
    <t>OMR</t>
  </si>
  <si>
    <t>Omani Rial</t>
  </si>
  <si>
    <t>Bangladesh</t>
  </si>
  <si>
    <t>Bangladesh Taka</t>
  </si>
  <si>
    <t>BDT</t>
  </si>
  <si>
    <t>COP</t>
  </si>
  <si>
    <t>Colombian Peso</t>
  </si>
  <si>
    <t>Barbados</t>
  </si>
  <si>
    <t>Barbados Dollars</t>
  </si>
  <si>
    <t>BBD</t>
  </si>
  <si>
    <t>CLP</t>
  </si>
  <si>
    <t>Chilean Peso</t>
  </si>
  <si>
    <t>Bermuda</t>
  </si>
  <si>
    <t>Bermuda Dollars</t>
  </si>
  <si>
    <t>BMD</t>
  </si>
  <si>
    <t>TWD</t>
  </si>
  <si>
    <t>Taiwan New Dollar</t>
  </si>
  <si>
    <t>Brazil</t>
  </si>
  <si>
    <t>Brazil Reais</t>
  </si>
  <si>
    <t>Argentine Peso</t>
  </si>
  <si>
    <t>Unit of reporting</t>
  </si>
  <si>
    <t>Canada</t>
  </si>
  <si>
    <t>Canada Dollars</t>
  </si>
  <si>
    <t>Czech Koruna</t>
  </si>
  <si>
    <t>UNIT</t>
  </si>
  <si>
    <t>Chile</t>
  </si>
  <si>
    <t>Chile Pesos</t>
  </si>
  <si>
    <t>VND</t>
  </si>
  <si>
    <t>Vietnamese Dong</t>
  </si>
  <si>
    <t>China, People's Republic of</t>
  </si>
  <si>
    <t>China Yuan Renminbi</t>
  </si>
  <si>
    <t>MAD</t>
  </si>
  <si>
    <t>Moroccan Dirham</t>
  </si>
  <si>
    <t>Colombia</t>
  </si>
  <si>
    <t>Colombia Pesos</t>
  </si>
  <si>
    <t>JOD</t>
  </si>
  <si>
    <t>Jordanian Dinar</t>
  </si>
  <si>
    <t>Costa Rica</t>
  </si>
  <si>
    <t>Costa Rica Colones</t>
  </si>
  <si>
    <t>CRC</t>
  </si>
  <si>
    <t>Bahraini Dinar</t>
  </si>
  <si>
    <t>Dominican Republic</t>
  </si>
  <si>
    <t>Dominican Republic Pesos</t>
  </si>
  <si>
    <t>DOP</t>
  </si>
  <si>
    <t>XOF</t>
  </si>
  <si>
    <t>CFA Franc</t>
  </si>
  <si>
    <t>Egypt</t>
  </si>
  <si>
    <t>Egypt Pounds</t>
  </si>
  <si>
    <t>LKR</t>
  </si>
  <si>
    <t>Sri Lankan Rupee</t>
  </si>
  <si>
    <t>Fiji</t>
  </si>
  <si>
    <t>Fiji Dollars</t>
  </si>
  <si>
    <t>FJD</t>
  </si>
  <si>
    <t>UAH</t>
  </si>
  <si>
    <t>Ukrainian Hryvnia</t>
  </si>
  <si>
    <t>Hong Kong</t>
  </si>
  <si>
    <t>Hong Kong Dollars</t>
  </si>
  <si>
    <t>NGN</t>
  </si>
  <si>
    <t>Nigerian Naira</t>
  </si>
  <si>
    <t>India</t>
  </si>
  <si>
    <t>India Rupees</t>
  </si>
  <si>
    <t>TND</t>
  </si>
  <si>
    <t>Tunisian Dinar</t>
  </si>
  <si>
    <t>Indonesia</t>
  </si>
  <si>
    <t>Indonesia Rupiahs</t>
  </si>
  <si>
    <t>UGX</t>
  </si>
  <si>
    <t>Ugandan Shilling</t>
  </si>
  <si>
    <t>Iran</t>
  </si>
  <si>
    <t>Iran Rials</t>
  </si>
  <si>
    <t>IRR</t>
  </si>
  <si>
    <t>Romanian New Leu</t>
  </si>
  <si>
    <t>Iraq</t>
  </si>
  <si>
    <t>Iraq Dinars</t>
  </si>
  <si>
    <t>Bangladeshi Taka</t>
  </si>
  <si>
    <t>Israel</t>
  </si>
  <si>
    <t>Israel New Shekels</t>
  </si>
  <si>
    <t>PEN</t>
  </si>
  <si>
    <t>Peruvian Sol</t>
  </si>
  <si>
    <t>Jamaica</t>
  </si>
  <si>
    <t>Jamaica Dollars</t>
  </si>
  <si>
    <t>JMD</t>
  </si>
  <si>
    <t>GEL</t>
  </si>
  <si>
    <t>Georgian Lari</t>
  </si>
  <si>
    <t>Japan</t>
  </si>
  <si>
    <t>Japan Yen</t>
  </si>
  <si>
    <t>XAF</t>
  </si>
  <si>
    <t>Central African CFA Franc BEAC</t>
  </si>
  <si>
    <t>Jordan</t>
  </si>
  <si>
    <t>Jordan Dinars</t>
  </si>
  <si>
    <t>Fijian Dollar</t>
  </si>
  <si>
    <t>Kenya</t>
  </si>
  <si>
    <t>Kenya Shillings</t>
  </si>
  <si>
    <t>VEF</t>
  </si>
  <si>
    <t>Venezuelan Bolivar</t>
  </si>
  <si>
    <t>Korea, South</t>
  </si>
  <si>
    <t>South Korea Won</t>
  </si>
  <si>
    <t>BYR</t>
  </si>
  <si>
    <t>Belarusian Ruble</t>
  </si>
  <si>
    <t>Kuwait</t>
  </si>
  <si>
    <t>Kuwait Dinars</t>
  </si>
  <si>
    <t>Croatian Kuna</t>
  </si>
  <si>
    <t>Lebanon</t>
  </si>
  <si>
    <t>Lebanon Pounds</t>
  </si>
  <si>
    <t>LBP</t>
  </si>
  <si>
    <t>UZS</t>
  </si>
  <si>
    <t>Uzbekistani Som</t>
  </si>
  <si>
    <t>Malaysia</t>
  </si>
  <si>
    <t>Malaysia Ringgits</t>
  </si>
  <si>
    <t>Bulgarian Lev</t>
  </si>
  <si>
    <t>Mauritius</t>
  </si>
  <si>
    <t>Mauritius Rupees</t>
  </si>
  <si>
    <t>MUR</t>
  </si>
  <si>
    <t>Algerian Dinar</t>
  </si>
  <si>
    <t>Mexico</t>
  </si>
  <si>
    <t>Mexico Pesos</t>
  </si>
  <si>
    <t>Iranian Rial</t>
  </si>
  <si>
    <t>Morocco</t>
  </si>
  <si>
    <t>Morocco Dirhams</t>
  </si>
  <si>
    <t>Dominican Peso</t>
  </si>
  <si>
    <t>New Zealand</t>
  </si>
  <si>
    <t>New Zealand Dollars</t>
  </si>
  <si>
    <t>Icelandic Krona</t>
  </si>
  <si>
    <t>Oman</t>
  </si>
  <si>
    <t>Oman Rials</t>
  </si>
  <si>
    <t>XAG</t>
  </si>
  <si>
    <t>Silver Ounce</t>
  </si>
  <si>
    <t>Pakistan</t>
  </si>
  <si>
    <t>Pakistan Rupees</t>
  </si>
  <si>
    <t>Costa Rican Colon</t>
  </si>
  <si>
    <t>Peru</t>
  </si>
  <si>
    <t>Peru Nuevos Soles</t>
  </si>
  <si>
    <t>SYP</t>
  </si>
  <si>
    <t>Syrian Pound</t>
  </si>
  <si>
    <t>Philippines</t>
  </si>
  <si>
    <t>Philippines Pesos</t>
  </si>
  <si>
    <t>LYD</t>
  </si>
  <si>
    <t>Libyan Dinar</t>
  </si>
  <si>
    <t>Qatar</t>
  </si>
  <si>
    <t>Qatar Riyals</t>
  </si>
  <si>
    <t>Jamaican Dollar</t>
  </si>
  <si>
    <t>Russia</t>
  </si>
  <si>
    <t>Russia Rubles</t>
  </si>
  <si>
    <t>Mauritian Rupee</t>
  </si>
  <si>
    <t>Saudi Arabia</t>
  </si>
  <si>
    <t>Saudi Arabia Riyals</t>
  </si>
  <si>
    <t>GHS</t>
  </si>
  <si>
    <t>Ghanaian Cedi</t>
  </si>
  <si>
    <t>Singapore</t>
  </si>
  <si>
    <t>Singapore Dollars</t>
  </si>
  <si>
    <t>AOA</t>
  </si>
  <si>
    <t>Angolan Kwanza</t>
  </si>
  <si>
    <t>South Africa</t>
  </si>
  <si>
    <t>South Africa Rand</t>
  </si>
  <si>
    <t>UYU</t>
  </si>
  <si>
    <t>Uruguayan Peso</t>
  </si>
  <si>
    <t>Sri Lanka</t>
  </si>
  <si>
    <t>Sri Lanka Rupees</t>
  </si>
  <si>
    <t>Afghan Afghani</t>
  </si>
  <si>
    <t>Sudan</t>
  </si>
  <si>
    <t>Sudan Pounds</t>
  </si>
  <si>
    <t>SDG</t>
  </si>
  <si>
    <t>Lebanese Pound</t>
  </si>
  <si>
    <t>Switzerland</t>
  </si>
  <si>
    <t>XPF</t>
  </si>
  <si>
    <t>CFP Franc</t>
  </si>
  <si>
    <t>Taiwan</t>
  </si>
  <si>
    <t>Taiwan New Dollars</t>
  </si>
  <si>
    <t>TTD</t>
  </si>
  <si>
    <t>Trinidadian Dollar</t>
  </si>
  <si>
    <t>Thailand</t>
  </si>
  <si>
    <t>Thailand Baht</t>
  </si>
  <si>
    <t>TZS</t>
  </si>
  <si>
    <t>Tanzanian Shilling</t>
  </si>
  <si>
    <t>Trinidad and Tobago</t>
  </si>
  <si>
    <t>Trinidad and Tobago Dollars</t>
  </si>
  <si>
    <t>Albanian Lek</t>
  </si>
  <si>
    <t>Tunisia</t>
  </si>
  <si>
    <t>Tunisia Dinars</t>
  </si>
  <si>
    <t>XCD</t>
  </si>
  <si>
    <t>East Caribbean Dollar</t>
  </si>
  <si>
    <t>Turkey</t>
  </si>
  <si>
    <t>Turkey Lira</t>
  </si>
  <si>
    <t>GTQ</t>
  </si>
  <si>
    <t>Guatemalan Quetzal</t>
  </si>
  <si>
    <t>United Arab Emirates</t>
  </si>
  <si>
    <t>United Arab Emirates Dirhams</t>
  </si>
  <si>
    <t>NPR</t>
  </si>
  <si>
    <t>Nepalese Rupee</t>
  </si>
  <si>
    <t>United States of America</t>
  </si>
  <si>
    <t>United States Dollars</t>
  </si>
  <si>
    <t>BOB</t>
  </si>
  <si>
    <t>Bolivian Bolíviano</t>
  </si>
  <si>
    <t>Venezuela</t>
  </si>
  <si>
    <t>Venezuela Bolivares Fuertes</t>
  </si>
  <si>
    <t>ZWD</t>
  </si>
  <si>
    <t>Zimbabwean Dollar</t>
  </si>
  <si>
    <t>Vietnam</t>
  </si>
  <si>
    <t>Vietnam Dong</t>
  </si>
  <si>
    <t>Barbadian or Bajan Dollar</t>
  </si>
  <si>
    <t>Zambia</t>
  </si>
  <si>
    <t>Zambia Kwacha</t>
  </si>
  <si>
    <t>ZMK</t>
  </si>
  <si>
    <t>CUC</t>
  </si>
  <si>
    <t>Cuban Convertible Peso</t>
  </si>
  <si>
    <t>LAK</t>
  </si>
  <si>
    <t>Lao or Laotian Kip</t>
  </si>
  <si>
    <t>BND</t>
  </si>
  <si>
    <t>Bruneian Dollar</t>
  </si>
  <si>
    <t>BWP</t>
  </si>
  <si>
    <t>Botswana Pula</t>
  </si>
  <si>
    <t>HNL</t>
  </si>
  <si>
    <t>Honduran Lempira</t>
  </si>
  <si>
    <t>PYG</t>
  </si>
  <si>
    <t>Paraguayan Guarani</t>
  </si>
  <si>
    <t>ETB</t>
  </si>
  <si>
    <t>Ethiopian Birr</t>
  </si>
  <si>
    <t>NAD</t>
  </si>
  <si>
    <t>Namibian Dollar</t>
  </si>
  <si>
    <t>PGK</t>
  </si>
  <si>
    <t>Papua New Guinean Kina</t>
  </si>
  <si>
    <t>Sudanese Pound</t>
  </si>
  <si>
    <t>MOP</t>
  </si>
  <si>
    <t>Macau Pataca</t>
  </si>
  <si>
    <t>NIO</t>
  </si>
  <si>
    <t>Nicaraguan Cordoba</t>
  </si>
  <si>
    <t>Bermudian Dollar</t>
  </si>
  <si>
    <t>KZT</t>
  </si>
  <si>
    <t>Kazakhstani Tenge</t>
  </si>
  <si>
    <t>PAB</t>
  </si>
  <si>
    <t>Panamanian Balboa</t>
  </si>
  <si>
    <t>BAM</t>
  </si>
  <si>
    <t>Bosnian Convertible Marka</t>
  </si>
  <si>
    <t>GYD</t>
  </si>
  <si>
    <t>Guyanese Dollar</t>
  </si>
  <si>
    <t>YER</t>
  </si>
  <si>
    <t>Yemeni Rial</t>
  </si>
  <si>
    <t>MGA</t>
  </si>
  <si>
    <t>Malagasy Ariary</t>
  </si>
  <si>
    <t>KYD</t>
  </si>
  <si>
    <t>Caymanian Dollar</t>
  </si>
  <si>
    <t>MZN</t>
  </si>
  <si>
    <t>Mozambican Metical</t>
  </si>
  <si>
    <t>RSD</t>
  </si>
  <si>
    <t>Serbian Dinar</t>
  </si>
  <si>
    <t>Seychellois Rupee</t>
  </si>
  <si>
    <t>AMD</t>
  </si>
  <si>
    <t>Armenian Dram</t>
  </si>
  <si>
    <t>SBD</t>
  </si>
  <si>
    <t>Solomon Islander Dollar</t>
  </si>
  <si>
    <t>AZN</t>
  </si>
  <si>
    <t>Azerbaijani New Manat</t>
  </si>
  <si>
    <t>SLL</t>
  </si>
  <si>
    <t>Sierra Leonean Leone</t>
  </si>
  <si>
    <t>TOP</t>
  </si>
  <si>
    <t>Tongan Pa'anga</t>
  </si>
  <si>
    <t>BZD</t>
  </si>
  <si>
    <t>Belizean Dollar</t>
  </si>
  <si>
    <t>MWK</t>
  </si>
  <si>
    <t>Malawian Kwacha</t>
  </si>
  <si>
    <t>GMD</t>
  </si>
  <si>
    <t>Gambian Dalasi</t>
  </si>
  <si>
    <t>BIF</t>
  </si>
  <si>
    <t>Burundian Franc</t>
  </si>
  <si>
    <t>SOS</t>
  </si>
  <si>
    <t>Somali Shilling</t>
  </si>
  <si>
    <t>HTG</t>
  </si>
  <si>
    <t>Haitian Gourde</t>
  </si>
  <si>
    <t>GNF</t>
  </si>
  <si>
    <t>Guinean Franc</t>
  </si>
  <si>
    <t>MVR</t>
  </si>
  <si>
    <t>Maldivian Rufiyaa</t>
  </si>
  <si>
    <t>MNT</t>
  </si>
  <si>
    <t>Mongolian Tughrik</t>
  </si>
  <si>
    <t>CDF</t>
  </si>
  <si>
    <t>Congolese Franc</t>
  </si>
  <si>
    <t>STD</t>
  </si>
  <si>
    <t>Sao Tomean Dobra</t>
  </si>
  <si>
    <t>TJS</t>
  </si>
  <si>
    <t>Tajikistani Somoni</t>
  </si>
  <si>
    <t>KPW</t>
  </si>
  <si>
    <t>North Korean Won</t>
  </si>
  <si>
    <t>MMK</t>
  </si>
  <si>
    <t>Burmese Kyat</t>
  </si>
  <si>
    <t>LSL</t>
  </si>
  <si>
    <t>Basotho Loti</t>
  </si>
  <si>
    <t>LRD</t>
  </si>
  <si>
    <t>Liberian Dollar</t>
  </si>
  <si>
    <t>KGS</t>
  </si>
  <si>
    <t>Kyrgyzstani Som</t>
  </si>
  <si>
    <t>GIP</t>
  </si>
  <si>
    <t>Gibraltar Pound</t>
  </si>
  <si>
    <t>XPT</t>
  </si>
  <si>
    <t>Platinum Ounce</t>
  </si>
  <si>
    <t>MDL</t>
  </si>
  <si>
    <t>Moldovan Leu</t>
  </si>
  <si>
    <t>CUP</t>
  </si>
  <si>
    <t>Cuban Peso</t>
  </si>
  <si>
    <t>KHR</t>
  </si>
  <si>
    <t>Cambodian Riel</t>
  </si>
  <si>
    <t>MKD</t>
  </si>
  <si>
    <t>Macedonian Denar</t>
  </si>
  <si>
    <t>VUV</t>
  </si>
  <si>
    <t>Ni-Vanuatu Vatu</t>
  </si>
  <si>
    <t>MRO</t>
  </si>
  <si>
    <t>Mauritanian Ouguiya</t>
  </si>
  <si>
    <t>ANG</t>
  </si>
  <si>
    <t>Dutch Guilder</t>
  </si>
  <si>
    <t>SZL</t>
  </si>
  <si>
    <t>Swazi Lilangeni</t>
  </si>
  <si>
    <t>CVE</t>
  </si>
  <si>
    <t>Cape Verdean Escudo</t>
  </si>
  <si>
    <t>SRD</t>
  </si>
  <si>
    <t>Surinamese Dollar</t>
  </si>
  <si>
    <t>XPD</t>
  </si>
  <si>
    <t>Palladium Ounce</t>
  </si>
  <si>
    <t>SVC</t>
  </si>
  <si>
    <t>Salvadoran Colon</t>
  </si>
  <si>
    <t>Bahamian Dollar</t>
  </si>
  <si>
    <t>XDR</t>
  </si>
  <si>
    <t>IMF Special Drawing Rights</t>
  </si>
  <si>
    <t>RWF</t>
  </si>
  <si>
    <t>Rwandan Franc</t>
  </si>
  <si>
    <t>AWG</t>
  </si>
  <si>
    <t>Aruban or Dutch Guilder</t>
  </si>
  <si>
    <t>DJF</t>
  </si>
  <si>
    <t>Djiboutian Franc</t>
  </si>
  <si>
    <t>BTN</t>
  </si>
  <si>
    <t>Bhutanese Ngultrum</t>
  </si>
  <si>
    <t>KMF</t>
  </si>
  <si>
    <t>Comoran Franc</t>
  </si>
  <si>
    <t>WST</t>
  </si>
  <si>
    <t>Samoan Tala</t>
  </si>
  <si>
    <t>SPL</t>
  </si>
  <si>
    <t>Seborgan Luigino</t>
  </si>
  <si>
    <t>ERN</t>
  </si>
  <si>
    <t>Eritrean Nakfa</t>
  </si>
  <si>
    <t>FKP</t>
  </si>
  <si>
    <t>Falkland Island Pound</t>
  </si>
  <si>
    <t>SHP</t>
  </si>
  <si>
    <t>Saint Helenian Pound</t>
  </si>
  <si>
    <t>JEP</t>
  </si>
  <si>
    <t>Jersey Pound</t>
  </si>
  <si>
    <t>TMT</t>
  </si>
  <si>
    <t>Turkmenistani Manat</t>
  </si>
  <si>
    <t>TVD</t>
  </si>
  <si>
    <t>Tuvaluan Dollar</t>
  </si>
  <si>
    <t>IMP</t>
  </si>
  <si>
    <t>Isle of Man Pound</t>
  </si>
  <si>
    <t>GGP</t>
  </si>
  <si>
    <t>Guernsey Pound</t>
  </si>
  <si>
    <t>ZMW</t>
  </si>
  <si>
    <t>Zambian Kwacha</t>
  </si>
  <si>
    <t>Baseline</t>
  </si>
  <si>
    <t>Relative change in Excess of assets over Liabilities (EoL)</t>
  </si>
  <si>
    <t>Relative change in Excess of assets over Liabilities without LTG and transitional measures (EoLWO)</t>
  </si>
  <si>
    <t>Relative change in investment in Equities (E)</t>
  </si>
  <si>
    <t>Relative change in investment in Corporate bonds (CB)</t>
  </si>
  <si>
    <t>Relative change in property (other than for own use) (P)</t>
  </si>
  <si>
    <t>Relative change in Loans and Mortgages (LM)</t>
  </si>
  <si>
    <t>Relative change in total technical provisions (TP)</t>
  </si>
  <si>
    <t>Relative change in technical provisions non-life (TP NL)</t>
  </si>
  <si>
    <t>Relative change in technical provisions life (TP L)</t>
  </si>
  <si>
    <t>Relative change in technical provisions unit linked (TP UL)</t>
  </si>
  <si>
    <t>Relative change in share of risk margin (RM) to total technical provisions (TP)</t>
  </si>
  <si>
    <t>Relative change in total basic own funds (BOF)</t>
  </si>
  <si>
    <t>Relative change in total basic own funds  without impact of transitional mesures   (BOFWOT)</t>
  </si>
  <si>
    <t>Relative change in total basic own funds  without impact of LTG and transitional mesures   (BOFWO)</t>
  </si>
  <si>
    <t>Relative change in total eligible own funds (EOF) to meet the consolidated group SCR</t>
  </si>
  <si>
    <t>Relative change in total eligible own funds to meet the consolidated group SCR without impact of transitional mesures  (EOFWOT)</t>
  </si>
  <si>
    <t>Relative change in total eligible own funds to meet the consolidated group SCR without impact of LTG and transitional mesures  (EOFWO)</t>
  </si>
  <si>
    <t>Relative change in share of Tier 1 (restricted &amp; unrestricted) own funds to eligible own funds</t>
  </si>
  <si>
    <t>Relative change in total basic own funds (BOF) to total liabilities</t>
  </si>
  <si>
    <t>Relative change in group solvency capital requirement (SCR)</t>
  </si>
  <si>
    <t xml:space="preserve">Relative change in group solvency capital requirement without impact of transitional mesures (SCRWOT) </t>
  </si>
  <si>
    <t xml:space="preserve">Relative change in group solvency capital requirement without impact of LTG and transitional mesures (SCRWO) </t>
  </si>
  <si>
    <t>Ratio of group eligible own funds (EOF) to group solvency capital requirement (SCR) after stress</t>
  </si>
  <si>
    <t>Ratio of group eligible own funds without impact of LTG and transitional mesures  (EOFWO) to group solvency capital requirement t without impact of LTG and transitional mesures (SCRWO) after stress</t>
  </si>
  <si>
    <t>Relative change of ratio of group eligible own funds (EOF) to group solvency capital requirement (SCR) after stress</t>
  </si>
  <si>
    <t>Relative change of ratio of group Solvency Ratio without impact of  transitional mesures after stress</t>
  </si>
  <si>
    <t>Relative change of ratio of group Solvency Ratio without impact of LTG and transitional mesures after stress</t>
  </si>
  <si>
    <t>Cells which are calculated or linked to other cells and will be automatically updated (or pre-filled)</t>
  </si>
  <si>
    <t>Cells not in use: Cells not requested for the purpose of the stress test, not to be filled in</t>
  </si>
  <si>
    <t>Index</t>
  </si>
  <si>
    <t>Insurance with profit participation</t>
  </si>
  <si>
    <t>Index-linked and unit-linked insurance</t>
  </si>
  <si>
    <t>Other life insurance</t>
  </si>
  <si>
    <t>Annuities stemming from non-life insurance contracts and relating to insurance obligation other than health insurance obligations</t>
  </si>
  <si>
    <t>Accepted reinsurance</t>
  </si>
  <si>
    <t>Total (Life other than health insurance, incl. Unit-Linked)</t>
  </si>
  <si>
    <t>Health insurance (direct business)</t>
  </si>
  <si>
    <t>Annuities stemming from non-life insurance contracts and relating to health insurance obligations</t>
  </si>
  <si>
    <t>Health reinsurance (reinsurance accepted)</t>
  </si>
  <si>
    <t>Total (Health similar to life insurance)</t>
  </si>
  <si>
    <t>Contracts without options and guarantees</t>
  </si>
  <si>
    <t>Contracts with options or guarantees</t>
  </si>
  <si>
    <t>Annuities stemming from non-life accepted insurance contracts and relating to insurance obligation other than health insurance obligations</t>
  </si>
  <si>
    <t>C0110</t>
  </si>
  <si>
    <t>C0120</t>
  </si>
  <si>
    <t>C0130</t>
  </si>
  <si>
    <t>C0140</t>
  </si>
  <si>
    <t>C0150</t>
  </si>
  <si>
    <t>C0160</t>
  </si>
  <si>
    <t>C0170</t>
  </si>
  <si>
    <t>C0180</t>
  </si>
  <si>
    <t>C0190</t>
  </si>
  <si>
    <t>C0200</t>
  </si>
  <si>
    <t>C0210</t>
  </si>
  <si>
    <t>Technical provisions without matching adjustment and without all the others</t>
  </si>
  <si>
    <t>Best estimate subject to matching adjustment</t>
  </si>
  <si>
    <t>Technical provisions without volatility adjustment and without others transitional measures</t>
  </si>
  <si>
    <t>Best estimate subject to volatility adjustment</t>
  </si>
  <si>
    <t>Technical provisions without transitional on interest rate</t>
  </si>
  <si>
    <t>Best estimate subject to transitional of the interest rate</t>
  </si>
  <si>
    <t>Surrender value</t>
  </si>
  <si>
    <t>Percentage of gross Best Estimate calculated using approximations</t>
  </si>
  <si>
    <t>Other cash in-flows</t>
  </si>
  <si>
    <t>Future premiums</t>
  </si>
  <si>
    <t>Cash in-flows</t>
  </si>
  <si>
    <t>Future expenses and other cash out-flows</t>
  </si>
  <si>
    <t>Future discretionary benefits</t>
  </si>
  <si>
    <t>Future guaranteed benefits</t>
  </si>
  <si>
    <t>Future guaranteed and discretionary benefits</t>
  </si>
  <si>
    <t>Cash out-flows</t>
  </si>
  <si>
    <t>Gross BE for Cash flow</t>
  </si>
  <si>
    <t>Best Estimate of products with a surrender option</t>
  </si>
  <si>
    <t>Technical provisions minus recoverables from reinsurance/SPV and Finite Re - total</t>
  </si>
  <si>
    <t>Technical provisions - total</t>
  </si>
  <si>
    <t>Best estimate</t>
  </si>
  <si>
    <t>Technical Provisions calculated as a whole</t>
  </si>
  <si>
    <t>Amount of the transitional on Technical Provisions</t>
  </si>
  <si>
    <t>Risk Margin</t>
  </si>
  <si>
    <t>Best estimate minus recoverables from reinsurance/SPV and Finite Re</t>
  </si>
  <si>
    <t>Total Recoverables from reinsurance/SPV and Finite Re after the adjustment for expected losses due to counterparty default</t>
  </si>
  <si>
    <t>Recoverables from Finite Re before adjustment for expected losses</t>
  </si>
  <si>
    <t>Recoverables from SPV before adjustment for expected losses</t>
  </si>
  <si>
    <t>Recoverables from reinsurance (except SPV and Finite Re) before adjustment for expected losses</t>
  </si>
  <si>
    <t>Total recoverables from reinsurance/SPV and Finite Re before the adjustment for expected losses due to counterparty default</t>
  </si>
  <si>
    <t>Gross Best Estimate</t>
  </si>
  <si>
    <t>Technical provisions calculated as a sum of BE and RM</t>
  </si>
  <si>
    <t>Total Recoverables from reinsurance/SPV and Finite Re after the adjustment for expected losses due to counterparty default associated to TP calculated as a whole</t>
  </si>
  <si>
    <t>Life and Health SLT Technical Provisions (similar to S.12.01.01)</t>
  </si>
  <si>
    <t>Technical provisions assessment</t>
  </si>
  <si>
    <t xml:space="preserve">2. </t>
  </si>
  <si>
    <t>Q.1.2</t>
  </si>
  <si>
    <t>Q.1.1</t>
  </si>
  <si>
    <t xml:space="preserve">1. </t>
  </si>
  <si>
    <t>Liability description under baseline</t>
  </si>
  <si>
    <t>Real estate</t>
  </si>
  <si>
    <t>Liabilities description</t>
  </si>
  <si>
    <t>0.Liabilities.Char</t>
  </si>
  <si>
    <t>S.38.01.10</t>
  </si>
  <si>
    <t xml:space="preserve">Duration of technical provisions, Life excluding unit-linked </t>
  </si>
  <si>
    <t>Duration of technical provisions, Non-Life</t>
  </si>
  <si>
    <t>Cells to be completed, subject to public disclosure on a non-aggregate basis</t>
  </si>
  <si>
    <t>Cells to be completed, subject to public disclosure on aggregate basis (In general, any information reported in this file might be utilised for aggregated analysis and disclosed accordingly)</t>
  </si>
  <si>
    <t>0.Assets</t>
  </si>
  <si>
    <t>Asset characteristics</t>
  </si>
  <si>
    <t>Assets description under baseline (excl. assets held for pure unit-linked products)</t>
  </si>
  <si>
    <t xml:space="preserve">Bonds portfolio </t>
  </si>
  <si>
    <t>Sovereign bond portfolio structure (values reported in reporting currency, not currency of denomination)</t>
  </si>
  <si>
    <t>Country of issue</t>
  </si>
  <si>
    <t>Currency of</t>
  </si>
  <si>
    <t>Maturities</t>
  </si>
  <si>
    <t>Modified duration</t>
  </si>
  <si>
    <t>the country</t>
  </si>
  <si>
    <t>denomination</t>
  </si>
  <si>
    <t>&lt;=1Y</t>
  </si>
  <si>
    <t>&gt;1Y and &lt;=2Y</t>
  </si>
  <si>
    <t>&gt;2Y and &lt;=5Y</t>
  </si>
  <si>
    <t>&gt;5Y and &lt;=10Y</t>
  </si>
  <si>
    <t>&gt;20Y and &lt;=30Y</t>
  </si>
  <si>
    <t>&gt;30Y</t>
  </si>
  <si>
    <t>Ireland</t>
  </si>
  <si>
    <t>Malta</t>
  </si>
  <si>
    <t>Netherlands</t>
  </si>
  <si>
    <t>Norway</t>
  </si>
  <si>
    <t>Other advanced economies</t>
  </si>
  <si>
    <t>Emerging markets</t>
  </si>
  <si>
    <t>Corporate bonds, collateralised securities and structured notes portfolio (values reported in reporting currency, not currency of denomination)</t>
  </si>
  <si>
    <t>Rating split</t>
  </si>
  <si>
    <t>TOTAL</t>
  </si>
  <si>
    <t>Credit rating (Credit quality step)</t>
  </si>
  <si>
    <t>AAA (0)</t>
  </si>
  <si>
    <t>AA (1)</t>
  </si>
  <si>
    <t>A (2)</t>
  </si>
  <si>
    <t>BBB (3)</t>
  </si>
  <si>
    <t>BB (4)</t>
  </si>
  <si>
    <t>B (5)</t>
  </si>
  <si>
    <t>CCC (6)</t>
  </si>
  <si>
    <t>Unrated</t>
  </si>
  <si>
    <t>EU</t>
  </si>
  <si>
    <t>Non-financial</t>
  </si>
  <si>
    <t>Financial</t>
  </si>
  <si>
    <t>US</t>
  </si>
  <si>
    <t>Weighted average</t>
  </si>
  <si>
    <t>Q.2</t>
  </si>
  <si>
    <t>Loans and mortgages portfolio structure (values reported in reporting currency, not currency of denomination)</t>
  </si>
  <si>
    <t>BBB (3) and below</t>
  </si>
  <si>
    <t xml:space="preserve">3. </t>
  </si>
  <si>
    <t>Equity portfolio</t>
  </si>
  <si>
    <t>Q.3</t>
  </si>
  <si>
    <t>Equity portfolio structure (values reported in reporting currency, not currency of denomination)</t>
  </si>
  <si>
    <t>Reporting</t>
  </si>
  <si>
    <t>Denomination</t>
  </si>
  <si>
    <t>Amount</t>
  </si>
  <si>
    <t>The templates (where indicated with a template number S.xx.xx) are based on the Quantitative Reporting Templates (QRTs).</t>
  </si>
  <si>
    <t>S.02.01.01.01_R0500_C0010
S.02.01.01.01_R0900_C0010
S.22.01.04.01_R0030_C0100</t>
  </si>
  <si>
    <t>S.02.01.01.01_R0500_C0010
S.02.01.01.01_R0900_C0010</t>
  </si>
  <si>
    <t>S.02.01.01.01_R1000_C0010</t>
  </si>
  <si>
    <t>S.02.01.01.01_R1000_C0010
S.22.01.04.01_R0030_C0100</t>
  </si>
  <si>
    <t>S.02.01.01.01_R0100_C0010</t>
  </si>
  <si>
    <t>S.02.01.01.01_R0140_C0010</t>
  </si>
  <si>
    <t>S.02.01.01.01_R0150_C0010</t>
  </si>
  <si>
    <t>S.02.01.01.01_R0080_C0010</t>
  </si>
  <si>
    <t>S.02.01.01.01_R0220_C0010</t>
  </si>
  <si>
    <t>S.02.01.01.01_R0510_C0010
S.02.01.01.01_R0600_C0010
S.02.01.01.01_R0690_C0010
S.02.01.01.01_R0730_C0010</t>
  </si>
  <si>
    <t>S.02.01.01.01_R0510_C0010</t>
  </si>
  <si>
    <t>S.02.01.01.01_R0600_C0010</t>
  </si>
  <si>
    <t>S.02.01.01.01_R0690_C0010</t>
  </si>
  <si>
    <t>S.02.01.01.01_R0550_C0010
S.02.01.01.01_R0590_C0010
S.02.01.01.01_R0640_C0010
S.02.01.01.01_R0680_C0010
S.02.01.01.01_R0720_C0010
S.02.01.01.01_R0510_C0010
S.02.01.01.01_R0600_C0010
S.02.01.01.01_R0690_C0010
S.02.01.01.01_R0730_C0010</t>
  </si>
  <si>
    <t>S.23.01.04.01_R0290_C0010
S.02.01.01.01_R0900_C0010</t>
  </si>
  <si>
    <t>S.25.01.04</t>
  </si>
  <si>
    <t>Ratio of group eligible own funds without impact of  transitional measures  (EOFWOT) to group solvency capital requirement t without impact of (LTG and) transitional measures (SCRWOT) after stress</t>
  </si>
  <si>
    <t>Participating undertaking name</t>
  </si>
  <si>
    <t>Group identification code</t>
  </si>
  <si>
    <t>Country of the group supervisor</t>
  </si>
  <si>
    <t>Sub-group information</t>
  </si>
  <si>
    <t>Method of Calculation of the group SCR</t>
  </si>
  <si>
    <t>Use of group specific parameters</t>
  </si>
  <si>
    <t>Method of group solvency calculation</t>
  </si>
  <si>
    <t>Matching adjustment</t>
  </si>
  <si>
    <t>Volatility adjustment</t>
  </si>
  <si>
    <t>Cells to be completed for validation purposes only</t>
  </si>
  <si>
    <t>Operating in equivalent countries reporting on book-value principles</t>
  </si>
  <si>
    <t>Operating in equivalent countries reporting on market-value principles</t>
  </si>
  <si>
    <t xml:space="preserve">     - Operating in equivalent countries reporting on book-value principles</t>
  </si>
  <si>
    <t xml:space="preserve">     - Operating in equivalent countries reporting on market-value principles</t>
  </si>
  <si>
    <t>Non-Life Technical Provisions (similar to S.17.01.01)</t>
  </si>
  <si>
    <t>Direct business and accepted proportional reinsurance</t>
  </si>
  <si>
    <t>accepted non-proportional reinsurance</t>
  </si>
  <si>
    <t>Total Non-Life obligation</t>
  </si>
  <si>
    <t>Direct business</t>
  </si>
  <si>
    <t>Accepted proportional reinsurance business</t>
  </si>
  <si>
    <t>Accepted non-proportional reinsurance</t>
  </si>
  <si>
    <t>Premium provisions</t>
  </si>
  <si>
    <t>Gross - Total</t>
  </si>
  <si>
    <t>Gross - direct business</t>
  </si>
  <si>
    <t>Gross - accepted proportional reinsurance business</t>
  </si>
  <si>
    <t>Gross - accepted non-proportional reinsurance business</t>
  </si>
  <si>
    <t>Total recoverable from reinsurance/SPV and Finite Re before the adjustment for expected losses due to counterparty default</t>
  </si>
  <si>
    <t>Recoverables from reinsurance (except SPV and Finite Reinsurance) before adjustment for expected losses</t>
  </si>
  <si>
    <t>Recoverables from Finite Reinsurance before adjustment for expected losses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</si>
  <si>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</si>
  <si>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</si>
  <si>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</si>
  <si>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</si>
  <si>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</si>
  <si>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</si>
  <si>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TP as a whole</t>
  </si>
  <si>
    <t>Recoverable from reinsurance contract/SPV and Finite Re after the adjustment for expected losses due to counterparty default - total</t>
  </si>
  <si>
    <t>Technical provisions minus recoverables from reinsurance/SPV and Finite Re- total</t>
  </si>
  <si>
    <t>Line of Business: further segmentation (Homogeneous Risk Groups)</t>
  </si>
  <si>
    <t>Premium provisions - Total number of homogeneous risk groups</t>
  </si>
  <si>
    <t>Claims provisions - Total number of homogeneous risk groups</t>
  </si>
  <si>
    <t>Cash-flows of the Best estimate of Premium Provisions (Gross)</t>
  </si>
  <si>
    <t>Future benefits and claims</t>
  </si>
  <si>
    <t>Future expenses and other cash-out flows</t>
  </si>
  <si>
    <t>Other cash-in flows (incl. Recoverable from salvages and subrogations)</t>
  </si>
  <si>
    <t>Cash-flows of the Best estimate of Claims Provisions (Gross)</t>
  </si>
  <si>
    <t>R0480</t>
  </si>
  <si>
    <t>R0490</t>
  </si>
  <si>
    <t>Consent given</t>
  </si>
  <si>
    <t>Notes or general information to be filled in</t>
  </si>
  <si>
    <t>S.01.02.04</t>
  </si>
  <si>
    <t>List of indicators</t>
  </si>
  <si>
    <t xml:space="preserve">The cells to be completed by undertakings are unlocked, while all other cells are locked. However, participants may override formulas also in locked cells if necessary by removing the sheet protection.
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Supervisory Authority will otherwise not be able to process the data submitted and a resubmission will be requested. Names of the sheets should also not be modified. </t>
  </si>
  <si>
    <t>Country code</t>
  </si>
  <si>
    <t>* Participants may extend list if necessary by removing the sheet protection (no password required)</t>
  </si>
  <si>
    <t>Information and instructions. Version history from row 38.</t>
  </si>
  <si>
    <t>S.12.01 &amp; S.17.01</t>
  </si>
  <si>
    <r>
      <rPr>
        <b/>
        <sz val="10"/>
        <rFont val="Calibri"/>
        <family val="2"/>
        <scheme val="minor"/>
      </rPr>
      <t>Note:</t>
    </r>
    <r>
      <rPr>
        <b/>
        <sz val="10"/>
        <color rgb="FFFF0000"/>
        <rFont val="Calibri"/>
        <family val="2"/>
        <scheme val="minor"/>
      </rPr>
      <t xml:space="preserve"> </t>
    </r>
    <r>
      <rPr>
        <sz val="10"/>
        <color theme="1"/>
        <rFont val="Calibri"/>
        <family val="2"/>
        <scheme val="minor"/>
      </rPr>
      <t>All figures (monetary) should be given in unit (i.e. not in millions or thousands)</t>
    </r>
  </si>
  <si>
    <t>Type 1</t>
  </si>
  <si>
    <t>Type 2</t>
  </si>
  <si>
    <t>NL</t>
  </si>
  <si>
    <t>Tab</t>
  </si>
  <si>
    <t>Amendments</t>
  </si>
  <si>
    <t>S.02.01.01.01_R0230_C0010</t>
  </si>
  <si>
    <t>S.22.01.04.01_R0050_C0010
S.22.01.04.01_R0050_C0030
S.22.01.04.01_R0050_C0050</t>
  </si>
  <si>
    <t>S.22.01.04.01_R0050_C0010
S.22.01.04.01_R0090_C0010
S.22.01.04.01_R0050_C0030
S.22.01.04.01_R0050_C0050
S.22.01.04.01_R0090_C0030
S.22.01.04.01_R0090_C0050</t>
  </si>
  <si>
    <t>S.22.01.04.01_R0090_C0010
S.22.01.04.01_R0090_C0100
S.22.01.04.01_R0050_C0010
S.22.01.04.01_R0050_C0100</t>
  </si>
  <si>
    <t>&gt;10Y and &lt;=15Y</t>
  </si>
  <si>
    <t>&gt;15Y and &lt;=20Y</t>
  </si>
  <si>
    <t>CH</t>
  </si>
  <si>
    <t>JP</t>
  </si>
  <si>
    <t>Marginal Impact of the insurance specifc stresses on OF</t>
  </si>
  <si>
    <t>Marginal Impact of the insurance specifc stresses on eAoL</t>
  </si>
  <si>
    <t>Marginal Impact of the insurance specifc stresses on TP</t>
  </si>
  <si>
    <t>Scenario with management actions</t>
  </si>
  <si>
    <t>Scenario without management actions</t>
  </si>
  <si>
    <t>Miscellaneous</t>
  </si>
  <si>
    <t>EIOPA-ST21_Templates-(20210302)</t>
  </si>
  <si>
    <t>Guaranteed technical rate</t>
  </si>
  <si>
    <t>0-3</t>
  </si>
  <si>
    <t>3-10</t>
  </si>
  <si>
    <t>&gt; 10</t>
  </si>
  <si>
    <t xml:space="preserve">≥ 1,00% </t>
  </si>
  <si>
    <t>Best Estimate Liabilities</t>
  </si>
  <si>
    <t>based on S.14.01.10 - Life obligations analysis</t>
  </si>
  <si>
    <t>Residual maturity of the contract</t>
  </si>
  <si>
    <t>Weighted average annualised guaranteed rate - C0210</t>
  </si>
  <si>
    <t>≥ 0,00% and &lt; 0,25%</t>
  </si>
  <si>
    <t>≥ 0,25% and &lt; 1,00%</t>
  </si>
  <si>
    <t>Year end used (adjust if not 31/12/2020)</t>
  </si>
  <si>
    <t>Asia</t>
  </si>
  <si>
    <t xml:space="preserve">4. </t>
  </si>
  <si>
    <t>Residential real estate</t>
  </si>
  <si>
    <t>Commercial real estate</t>
  </si>
  <si>
    <t>Impact of insurance specific shocks</t>
  </si>
  <si>
    <t>based on S.38.01.10 - Duration of thechnical provisions</t>
  </si>
  <si>
    <t>0.Misc</t>
  </si>
  <si>
    <t>For individual public disclosure</t>
  </si>
  <si>
    <t>For analysis based on aggregated data</t>
  </si>
  <si>
    <t>FBS.BS</t>
  </si>
  <si>
    <t>CBS.BS</t>
  </si>
  <si>
    <t>CBS.LTG</t>
  </si>
  <si>
    <t>CBS.OF</t>
  </si>
  <si>
    <t>CBS.SCR.SF</t>
  </si>
  <si>
    <t>CBS.SCR.PIM</t>
  </si>
  <si>
    <t>CBS.SCR.FIM</t>
  </si>
  <si>
    <t>CBS.Assets</t>
  </si>
  <si>
    <t>CBS.Liabilities.Char</t>
  </si>
  <si>
    <t>CBS.Misc</t>
  </si>
  <si>
    <t>FBS.LTG</t>
  </si>
  <si>
    <t>FBS.OF</t>
  </si>
  <si>
    <t>FBS.SCR.SF</t>
  </si>
  <si>
    <t>FBS.SCR.PIM</t>
  </si>
  <si>
    <t>FBS.SCR.FIM</t>
  </si>
  <si>
    <t>FBS.Assets</t>
  </si>
  <si>
    <t>FBS.Liabilities.Char</t>
  </si>
  <si>
    <t>FBS.Misc</t>
  </si>
  <si>
    <t>Baseline
(0)</t>
  </si>
  <si>
    <t>Scenario without reactive management actions - Fixed Balance Sheet
(FBS)</t>
  </si>
  <si>
    <t>Scenario with reactive management actions - Constrained Balance Sheet
(CBS)</t>
  </si>
  <si>
    <t>EIOPA-BoS-21-157</t>
  </si>
  <si>
    <t>Scope: Whole portfolio (no look-through), excluding assets held for unit-linked/index linked</t>
  </si>
  <si>
    <t>Q.4</t>
  </si>
  <si>
    <t>Real Estate portfolio structure (values reported in reporting currency, not currency of denomination)</t>
  </si>
  <si>
    <t>Basic infromation - general</t>
  </si>
  <si>
    <t>P.Gen</t>
  </si>
  <si>
    <t>P.Participant</t>
  </si>
  <si>
    <t>Sheet</t>
  </si>
  <si>
    <t>Reference</t>
  </si>
  <si>
    <t>Description of the rule</t>
  </si>
  <si>
    <t>STATUS</t>
  </si>
  <si>
    <t>Explanation for the warning</t>
  </si>
  <si>
    <t>LTG checks - Baseline</t>
  </si>
  <si>
    <t>LTG checks - FBS</t>
  </si>
  <si>
    <t>Status of the template</t>
  </si>
  <si>
    <t>Solvency II reference</t>
  </si>
  <si>
    <t>C0030=C0020-C0010</t>
  </si>
  <si>
    <t>C0050=C0040-C0020</t>
  </si>
  <si>
    <t>C0070 = C0060 – (C0010 + C0030 + C0050)</t>
  </si>
  <si>
    <t>C0090 = C0080 – (C0010 + C0030 + C0050 + C0070) = C0080 – C0060</t>
  </si>
  <si>
    <t>LTG checks - CBS</t>
  </si>
  <si>
    <t>Balance sheet checks</t>
  </si>
  <si>
    <t>Technical life Best Estimate Liabilities should not be empty</t>
  </si>
  <si>
    <t>Template has changed (check cell 0.BS!$A$10)</t>
  </si>
  <si>
    <t>Template has changed (check cell 0.BS!$C$8)</t>
  </si>
  <si>
    <t>Template has changed (check cell 0.BS!$C$9)</t>
  </si>
  <si>
    <t>Template has changed (check cell 0.BS!$B$79)</t>
  </si>
  <si>
    <t>Template has changed (check cell 0.BS!$A$94)</t>
  </si>
  <si>
    <t>Template has changed (check cell 0.BS!$B$94)</t>
  </si>
  <si>
    <t>Template has changed (check cell FBS.BS!$A$10)</t>
  </si>
  <si>
    <t>Template has changed (check cell FBS.BS!$C$8)</t>
  </si>
  <si>
    <t>Template has changed (check cell FBS.BS!$C$9)</t>
  </si>
  <si>
    <t>Template has changed (check cell FBS.BS!$B$79)</t>
  </si>
  <si>
    <t>Template has changed (check cell FBS.BS!$A$94)</t>
  </si>
  <si>
    <t>Template has changed (check cell FBS.BS!$B$94)</t>
  </si>
  <si>
    <t>Template has changed (check cell CBS.BS!$A$10)</t>
  </si>
  <si>
    <t>Template has changed (check cell CBS.BS!$C$8)</t>
  </si>
  <si>
    <t>Template has changed (check cell CBS.BS!$C$9)</t>
  </si>
  <si>
    <t>Template has changed (check cell CBS.BS!$B$79)</t>
  </si>
  <si>
    <t>Template has changed (check cell CBS.BS!$A$94)</t>
  </si>
  <si>
    <t>Template has changed (check cell CBS.BS!$B$94)</t>
  </si>
  <si>
    <t>Own funds checks</t>
  </si>
  <si>
    <t>Template has changed (check cell 0.OF!$C$79)</t>
  </si>
  <si>
    <t>Template has changed (check cell 0.OF!$H$10)</t>
  </si>
  <si>
    <t>Template has changed (check cell FBS.OF!$H$10)</t>
  </si>
  <si>
    <t>Template has changed (check cell FBS.OF!$H$11)</t>
  </si>
  <si>
    <t>Template has changed (check cell FBS.OF!$C$28)</t>
  </si>
  <si>
    <t>Template has changed (check cell FBS.OF!$B$27)</t>
  </si>
  <si>
    <t>Template has changed (check cell FBS.OF!$C$27)</t>
  </si>
  <si>
    <t>Template has changed (check cell CBS.OF!$H$10)</t>
  </si>
  <si>
    <t>Template has changed (check cell CBS.OF!$H$11)</t>
  </si>
  <si>
    <t>Template has changed (check cell CBS.OF!$C$28)</t>
  </si>
  <si>
    <t>Template has changed (check cell CBS.OF!$B$27)</t>
  </si>
  <si>
    <t>Template has changed (check cell CBS.OF!$C$27)</t>
  </si>
  <si>
    <t>Market risk (Net) should be smaller than or equal to Market risk (Gross)</t>
  </si>
  <si>
    <t>Counterparty default risk (Net) should be smaller than or equal to Counterparty default risk (Gross)</t>
  </si>
  <si>
    <t>Life underwriting risk (Net) should be smaller than or equal to Life underwriting risk (Gross)</t>
  </si>
  <si>
    <t>Health underwriting risk (Net) should not be a negative value</t>
  </si>
  <si>
    <t>Health underwriting risk (Net) should be smaller than or equal to Health underwriting risk (Gross)</t>
  </si>
  <si>
    <t>Diversification (Net) should be larger than or equal to Diversification risk (Gross)</t>
  </si>
  <si>
    <t>Basic Solvency Capital Requirement (Net) should not be a negative value or empty.</t>
  </si>
  <si>
    <t>Basic Solvency Capital Requirement (Gross) should not be a negative value  or empty</t>
  </si>
  <si>
    <t>Basic Solvency Capital Requirement (Net) should be smaller than or equal to Basic Solvency Capital Requirement (Gross)</t>
  </si>
  <si>
    <t>SCR should not be a negative value or empty</t>
  </si>
  <si>
    <t>SCR Standard formula checks</t>
  </si>
  <si>
    <t>Rule no.</t>
  </si>
  <si>
    <t>SCR should be larger than or equal to Minimum group SCR</t>
  </si>
  <si>
    <t>SCR Partial internal model checks</t>
  </si>
  <si>
    <t>SCR Full internal model checks</t>
  </si>
  <si>
    <t>Changes made in predefined formulas , please do not make changes in the formula</t>
  </si>
  <si>
    <t>Checks in the Assets sheets</t>
  </si>
  <si>
    <t>Checks in the Liabilities sheets</t>
  </si>
  <si>
    <t xml:space="preserve">Checks the structure of the workbook. </t>
  </si>
  <si>
    <t>Checks in the Miscellaneous sheets</t>
  </si>
  <si>
    <t>Checks if positive values have been reported</t>
  </si>
  <si>
    <t>These values should not be negative or empty</t>
  </si>
  <si>
    <r>
      <t>Before submiting the reporting template to your NCA, please check if there are warnings signaled in the</t>
    </r>
    <r>
      <rPr>
        <i/>
        <sz val="10"/>
        <color theme="1"/>
        <rFont val="Calibri"/>
        <family val="2"/>
        <scheme val="minor"/>
      </rPr>
      <t xml:space="preserve"> Status of the template</t>
    </r>
    <r>
      <rPr>
        <sz val="10"/>
        <color theme="1"/>
        <rFont val="Calibri"/>
        <family val="2"/>
        <scheme val="minor"/>
      </rPr>
      <t xml:space="preserve"> sheet. Please submit the template after solving all warnings and the status for each line is "OK". If you decide to submit the template with "Warnings" please add a motivation in</t>
    </r>
    <r>
      <rPr>
        <i/>
        <sz val="10"/>
        <color theme="1"/>
        <rFont val="Calibri"/>
        <family val="2"/>
        <scheme val="minor"/>
      </rPr>
      <t xml:space="preserve"> Explanation for the warning </t>
    </r>
    <r>
      <rPr>
        <sz val="10"/>
        <color theme="1"/>
        <rFont val="Calibri"/>
        <family val="2"/>
        <scheme val="minor"/>
      </rPr>
      <t xml:space="preserve">column. </t>
    </r>
  </si>
  <si>
    <t>V.01</t>
  </si>
  <si>
    <t>Undertaking name shall not be empty</t>
  </si>
  <si>
    <t>Undertaking identification code shall not be empty</t>
  </si>
  <si>
    <t>Country of the group supervisor shall not be empty</t>
  </si>
  <si>
    <t>Legal form of the participant shall not be empty</t>
  </si>
  <si>
    <t>Answer to question "Is this legal form a mutual one?" shall not be empty</t>
  </si>
  <si>
    <t>Date of submission shall not be empty</t>
  </si>
  <si>
    <t>Answer to question"Reporting includes ring fenced funds?"  shall not be empty</t>
  </si>
  <si>
    <t>Method for calculation of the SCR shall not be empty</t>
  </si>
  <si>
    <t>Answer to question "Is supervisory approval required for the use of Volatility Adjustment in your jurisdiction?" shall not be empty</t>
  </si>
  <si>
    <t>Reporting currency used shall not be empty</t>
  </si>
  <si>
    <t>Name of a contact point</t>
  </si>
  <si>
    <t>Name of a contact point shall not be empty</t>
  </si>
  <si>
    <t>e-mail address of the contact point shall not be empty</t>
  </si>
  <si>
    <t>Template has changed (check cell 0.OF'!$C$104)</t>
  </si>
  <si>
    <t>Template has changed (check cell 0.OF'!$H$11)</t>
  </si>
  <si>
    <t>Market risk (Net) should not be a negative value</t>
  </si>
  <si>
    <t>Market risk (Gross) should not be a negative value</t>
  </si>
  <si>
    <t>Counterparty default risk (Net) should not be a negative value</t>
  </si>
  <si>
    <t>Counterparty default risk (Gross) should not be a negative value</t>
  </si>
  <si>
    <t>Life underwriting risk (Net) should not be a negative value</t>
  </si>
  <si>
    <t>Life underwriting risk (Gross) should not be a negative value</t>
  </si>
  <si>
    <t>Health underwriting risk (Gross) should not be a negative value</t>
  </si>
  <si>
    <t xml:space="preserve">Non-life underwriting risk (Net) should not be a negative value </t>
  </si>
  <si>
    <t xml:space="preserve">Non-life underwriting risk (Gross) should not be a negative value </t>
  </si>
  <si>
    <t xml:space="preserve">Diversification (Net) should not be a positive value </t>
  </si>
  <si>
    <t xml:space="preserve">Diversification (Gross) should not be a positive value </t>
  </si>
  <si>
    <t xml:space="preserve">Intangible asset risk (Net) should not be a negative value </t>
  </si>
  <si>
    <t xml:space="preserve">Intangible asset risk (Gross) should not be a negative value </t>
  </si>
  <si>
    <t>Adjustment due to RFF/MAP nSCR aggregation should not be a negative value</t>
  </si>
  <si>
    <t>Operational risk should not be a negative value</t>
  </si>
  <si>
    <t>LAC TP should not be a positive value</t>
  </si>
  <si>
    <t>LAC DT should not be a positive value</t>
  </si>
  <si>
    <t>Amount should not be a negative value</t>
  </si>
  <si>
    <t>Capital add-ons should not be a negative value</t>
  </si>
  <si>
    <t>SCR should not be a negative value</t>
  </si>
  <si>
    <t>Capital requirement should not be a negative value</t>
  </si>
  <si>
    <t>Minimum consolidated group SCR should not be a negative value</t>
  </si>
  <si>
    <t xml:space="preserve">Total undiversified components should not be a negative value </t>
  </si>
  <si>
    <t xml:space="preserve">Diversification should not be a positive value  </t>
  </si>
  <si>
    <t xml:space="preserve">Adjustment due to RFF/MAP nSCR aggregation should not be a negative value </t>
  </si>
  <si>
    <t xml:space="preserve">Capital requiremen should not be a negative value </t>
  </si>
  <si>
    <t xml:space="preserve">Capital add-ons should not be a negative value </t>
  </si>
  <si>
    <t xml:space="preserve">SCR should not be a negative value </t>
  </si>
  <si>
    <t xml:space="preserve">LAC TP should not be a positive value </t>
  </si>
  <si>
    <t xml:space="preserve">LAC DT should not be a positive value </t>
  </si>
  <si>
    <t xml:space="preserve">Capital requirement should not be a negative value </t>
  </si>
  <si>
    <t xml:space="preserve">Amount should not be a negative value </t>
  </si>
  <si>
    <t xml:space="preserve">Net future discretionary benefits should not be a negative value </t>
  </si>
  <si>
    <t xml:space="preserve">Minimum consolidated group SCR should not be a negative value </t>
  </si>
  <si>
    <t>This value should not be empty</t>
  </si>
  <si>
    <t>Risk Margin should not be negative</t>
  </si>
  <si>
    <t>These cells should not be empty</t>
  </si>
  <si>
    <t>yes</t>
  </si>
  <si>
    <t>no</t>
  </si>
  <si>
    <t xml:space="preserve">1 — Method 1 is used exclusively </t>
  </si>
  <si>
    <t>2 — Method 2 is used exclusively</t>
  </si>
  <si>
    <t>3 — A combination of method 1 and method 2 is used</t>
  </si>
  <si>
    <t>This cell should not be empty</t>
  </si>
  <si>
    <t>if at least one LTG measure is applied, the 0.LTG template (column C0010) must be filled in</t>
  </si>
  <si>
    <t xml:space="preserve">if at least one LTG measure is applied, the 0.LTG template (column C0020) must be filled in </t>
  </si>
  <si>
    <t>if at least one LTG measure is applied, the 0.LTG template (column C0030) must be filled in</t>
  </si>
  <si>
    <t xml:space="preserve">if at least one LTG measure is applied, the 0.LTG template (column C0040) must be filled in </t>
  </si>
  <si>
    <t>if at least one LTG measure is applied, the 0.LTG template (column C0050) must be filled in</t>
  </si>
  <si>
    <t xml:space="preserve">if at least one LTG measure is applied, the 0.LTG template (column C0060) must be filled in </t>
  </si>
  <si>
    <t>if at least one LTG measure is applied, the 0.LTG template (column C0070) must be filled in</t>
  </si>
  <si>
    <t xml:space="preserve">if at least one LTG measure is applied, the 0.LTG template (column C0080) must be filled in </t>
  </si>
  <si>
    <t>if at least one LTG measure is applied, the 0.LTG template (column C0090) must be filled in</t>
  </si>
  <si>
    <t xml:space="preserve">if at least one LTG measure is applied, the 0.LTG template (column C0100) must be filled in </t>
  </si>
  <si>
    <t>if at least one LTG measure is applied, the FBS.LTG template (column C0010) must be filled in</t>
  </si>
  <si>
    <t xml:space="preserve">if at least one LTG measure is applied, the FBS.LTG template (column C0020) must be filled in </t>
  </si>
  <si>
    <t>if at least one LTG measure is applied, the FBS.LTG template (column C0030) must be filled in</t>
  </si>
  <si>
    <t xml:space="preserve">if at least one LTG measure is applied, the FBS.LTG template (column C0040) must be filled in </t>
  </si>
  <si>
    <t>if at least one LTG measure is applied, the FBS.LTG template (column C0050) must be filled in</t>
  </si>
  <si>
    <t xml:space="preserve">if at least one LTG measure is applied, the FBS.LTG template (column C0060) must be filled in </t>
  </si>
  <si>
    <t>if at least one LTG measure is applied, the FBS.LTG template (column C0070) must be filled in</t>
  </si>
  <si>
    <t xml:space="preserve">if at least one LTG measure is applied, the FBS.LTG template (column C0080) must be filled in </t>
  </si>
  <si>
    <t>if at least one LTG measure is applied, the FBS.LTG template (column C0090) must be filled in</t>
  </si>
  <si>
    <t xml:space="preserve">if at least one LTG measure is applied, the FBS.LTG template (column C0100) must be filled in </t>
  </si>
  <si>
    <t>if at least one LTG measure is applied, the CBS.LTG template (column C0010) must be filled in</t>
  </si>
  <si>
    <t xml:space="preserve">if at least one LTG measure is applied, the CBS.LTG template (column C0020) must be filled in </t>
  </si>
  <si>
    <t>if at least one LTG measure is applied, the CBS.LTG template (column C0030) must be filled in</t>
  </si>
  <si>
    <t xml:space="preserve">if at least one LTG measure is applied, the CBS.LTG template (column C0040) must be filled in </t>
  </si>
  <si>
    <t>if at least one LTG measure is applied, the CBS.LTG template (column C0050) must be filled in</t>
  </si>
  <si>
    <t xml:space="preserve">if at least one LTG measure is applied, the CBS.LTG template (column C0060) must be filled in </t>
  </si>
  <si>
    <t>if at least one LTG measure is applied, the CBS.LTG template (column C0070) must be filled in</t>
  </si>
  <si>
    <t xml:space="preserve">if at least one LTG measure is applied, the CBS.LTG template (column C0080) must be filled in </t>
  </si>
  <si>
    <t>if at least one LTG measure is applied, the CBS.LTG template (column C0090) must be filled in</t>
  </si>
  <si>
    <t xml:space="preserve">if at least one LTG measure is applied, the CBS.LTG template (column C0100) must be filled in </t>
  </si>
  <si>
    <t>SCR should be larger than or equal to Minimum consolidated group solvency capital requirement</t>
  </si>
  <si>
    <t>cells D12 to H12 no longer have to be filled in</t>
  </si>
  <si>
    <t>formulas added in D30 to D33</t>
  </si>
  <si>
    <t>0.OF, FBS.OF, CBS.OF</t>
  </si>
  <si>
    <t>Non-life underwriting risk (Net) should be smaller than or equal to Non-life underwriting risk (Gross)</t>
  </si>
  <si>
    <t>Table Q.1.1 of the ‘0.Assets’ tab should not have negative  values / empty cells</t>
  </si>
  <si>
    <t>Table Q.1.2 of the ‘0.Assets’ tab should not have negative  values / empty cells</t>
  </si>
  <si>
    <t>Table Q.2 of the ‘0.Assets’ should not have negative values / empty cells</t>
  </si>
  <si>
    <t>Table Q.3 of the ‘0.Assets’ should not have negative values / empty cells</t>
  </si>
  <si>
    <t>Table Q.4 of the ‘0.Assets’ should not have negative values / empty cells</t>
  </si>
  <si>
    <t>Table Q.1.1 of the ‘FBS.Assets’ should not have negative values / empty cells</t>
  </si>
  <si>
    <t>Table Q.1.1 of the ‘FBS.Assets’ should not have negative  values / empty cells</t>
  </si>
  <si>
    <t>Table Q.1.2 of the ‘FBS.Assets’ should not have negative  values / empty cells</t>
  </si>
  <si>
    <t>Table Q.2 of the ‘FBS.Assets’ should not have negative  values / empty cells</t>
  </si>
  <si>
    <t>Table Q.3 of the ‘FBS.Assets’ should not have negative  values / empty cells</t>
  </si>
  <si>
    <t>Table Q.4 of the ‘FBS.Assets’ should not have negative  values / empty cells</t>
  </si>
  <si>
    <t>Table Q.1.1 of the ‘CBS.Assets’ should not have negative  values / empty cells</t>
  </si>
  <si>
    <t>Table Q.1.2 of the ‘CBS.Assets’ should not have negative  values / empty cells</t>
  </si>
  <si>
    <t>Table Q.2 of the ‘CBS.Assets’ should not have negative  values / empty cells</t>
  </si>
  <si>
    <t>Table Q.3 of the ‘CBS.Assets’ should not have negative  values / empty cells</t>
  </si>
  <si>
    <t>Table Q.4 of the ‘CBS.Assets’ should not have negative  values / empty cells</t>
  </si>
  <si>
    <t>Checks if total excess of assets over liabilities has been reported</t>
  </si>
  <si>
    <t>Checks if total assets has been reported</t>
  </si>
  <si>
    <t>Some validation rules were updated/added/deleted</t>
  </si>
  <si>
    <t>Risk Margin should not be negative or empty</t>
  </si>
  <si>
    <t>V.1.0</t>
  </si>
  <si>
    <t>S.22.01.04.01_R0020_C0010</t>
  </si>
  <si>
    <t>S.23.01.04.01_R0660_C0010
S.23.01.04.01_R0660_C0020
S.23.01.04.01_R0660_C0030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</si>
</sst>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_(&quot;$&quot;* #,##0_);_(&quot;$&quot;* \(#,##0\);_(&quot;$&quot;* &quot;-&quot;_);_(@_)"/>
    <numFmt numFmtId="165" formatCode="_(* #,##0.00_);_(* \(#,##0.00\);_(* &quot;-&quot;??_);_(@_)"/>
    <numFmt numFmtId="166" formatCode="[$-F800]dddd\,\ mmmm\ dd\,\ yyyy"/>
    <numFmt numFmtId="167" formatCode="0.0%"/>
    <numFmt numFmtId="168" formatCode="dd/mm/yyyy;@"/>
    <numFmt numFmtId="169" formatCode="[$€-2]\ #,##0"/>
    <numFmt numFmtId="170" formatCode="\$#,##0\ ;\(\$#,##0\)"/>
    <numFmt numFmtId="171" formatCode="&quot;$&quot;#,##0\ ;\(&quot;$&quot;#,##0\)"/>
    <numFmt numFmtId="172" formatCode="m/d"/>
    <numFmt numFmtId="173" formatCode="0.0"/>
    <numFmt numFmtId="174" formatCode="mmm"/>
    <numFmt numFmtId="175" formatCode="yyyy"/>
    <numFmt numFmtId="176" formatCode="_-* #,##0_-;\-* #,##0_-;_-* &quot;-&quot;??_-;_-@_-"/>
    <numFmt numFmtId="177" formatCode="#,##0.0"/>
  </numFmts>
  <fonts count="133">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trike/>
      <sz val="10"/>
      <name val="Arial"/>
      <family val="2"/>
    </font>
    <font>
      <sz val="10"/>
      <name val="Arial"/>
      <family val="2"/>
      <charset val="238"/>
    </font>
    <font>
      <sz val="11"/>
      <color theme="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sz val="9"/>
      <color rgb="FFFF0000"/>
      <name val="Calibri"/>
      <family val="2"/>
      <charset val="238"/>
      <scheme val="minor"/>
    </font>
    <font>
      <sz val="9"/>
      <color theme="1"/>
      <name val="Calibri"/>
      <family val="2"/>
      <charset val="238"/>
      <scheme val="minor"/>
    </font>
    <font>
      <b/>
      <sz val="9"/>
      <name val="Calibri"/>
      <family val="2"/>
      <charset val="238"/>
      <scheme val="minor"/>
    </font>
    <font>
      <sz val="9"/>
      <name val="Calibri"/>
      <family val="2"/>
      <charset val="238"/>
      <scheme val="minor"/>
    </font>
    <font>
      <sz val="9"/>
      <color rgb="FF0070C0"/>
      <name val="Calibri"/>
      <family val="2"/>
      <charset val="238"/>
      <scheme val="minor"/>
    </font>
    <font>
      <sz val="9"/>
      <color rgb="FFFF0000"/>
      <name val="Calibri"/>
      <family val="2"/>
      <charset val="238"/>
      <scheme val="minor"/>
    </font>
    <font>
      <sz val="9"/>
      <color indexed="8"/>
      <name val="Calibri"/>
      <family val="2"/>
      <charset val="238"/>
      <scheme val="minor"/>
    </font>
    <font>
      <sz val="9"/>
      <color theme="1"/>
      <name val="Calibri"/>
      <family val="2"/>
      <scheme val="minor"/>
    </font>
    <font>
      <b/>
      <sz val="9"/>
      <color theme="1"/>
      <name val="Calibri"/>
      <family val="2"/>
      <charset val="238"/>
      <scheme val="minor"/>
    </font>
    <font>
      <b/>
      <sz val="11"/>
      <color theme="1"/>
      <name val="Calibri"/>
      <family val="2"/>
      <scheme val="minor"/>
    </font>
    <font>
      <sz val="10"/>
      <name val="Calibri"/>
      <family val="2"/>
      <scheme val="minor"/>
    </font>
    <font>
      <sz val="10"/>
      <name val="Arial"/>
      <family val="2"/>
    </font>
    <font>
      <b/>
      <sz val="10"/>
      <name val="Calibri"/>
      <family val="2"/>
      <scheme val="minor"/>
    </font>
    <font>
      <sz val="10"/>
      <name val="Calibri"/>
      <family val="2"/>
      <charset val="238"/>
      <scheme val="minor"/>
    </font>
    <font>
      <sz val="11"/>
      <name val="Calibri"/>
      <family val="2"/>
      <charset val="238"/>
      <scheme val="minor"/>
    </font>
    <font>
      <sz val="11"/>
      <color rgb="FF0070C0"/>
      <name val="Calibri"/>
      <family val="2"/>
      <charset val="238"/>
      <scheme val="minor"/>
    </font>
    <font>
      <sz val="10"/>
      <color theme="1"/>
      <name val="Calibri"/>
      <family val="2"/>
      <scheme val="minor"/>
    </font>
    <font>
      <i/>
      <sz val="10"/>
      <color theme="1"/>
      <name val="Calibri"/>
      <family val="2"/>
      <scheme val="minor"/>
    </font>
    <font>
      <b/>
      <sz val="12"/>
      <color theme="0"/>
      <name val="Calibri"/>
      <family val="2"/>
      <scheme val="minor"/>
    </font>
    <font>
      <u/>
      <sz val="10"/>
      <color theme="10"/>
      <name val="Calibri"/>
      <family val="2"/>
      <scheme val="minor"/>
    </font>
    <font>
      <b/>
      <sz val="10"/>
      <color theme="1"/>
      <name val="Calibri"/>
      <family val="2"/>
      <scheme val="minor"/>
    </font>
    <font>
      <i/>
      <sz val="10"/>
      <name val="Calibri"/>
      <family val="2"/>
      <scheme val="minor"/>
    </font>
    <font>
      <sz val="12"/>
      <name val="Calibri"/>
      <family val="2"/>
      <scheme val="minor"/>
    </font>
    <font>
      <i/>
      <sz val="11"/>
      <color theme="1"/>
      <name val="Calibri"/>
      <family val="2"/>
      <scheme val="minor"/>
    </font>
    <font>
      <sz val="9"/>
      <color theme="0"/>
      <name val="Calibri"/>
      <family val="2"/>
      <charset val="238"/>
      <scheme val="minor"/>
    </font>
    <font>
      <b/>
      <i/>
      <sz val="10"/>
      <color theme="1"/>
      <name val="Calibri"/>
      <family val="2"/>
      <scheme val="minor"/>
    </font>
    <font>
      <b/>
      <sz val="11"/>
      <color rgb="FF3F3F3F"/>
      <name val="Calibri"/>
      <family val="2"/>
      <scheme val="minor"/>
    </font>
    <font>
      <b/>
      <sz val="10"/>
      <color rgb="FFFF0000"/>
      <name val="Calibri"/>
      <family val="2"/>
      <scheme val="minor"/>
    </font>
    <font>
      <sz val="18"/>
      <name val="Arial"/>
      <family val="2"/>
    </font>
    <font>
      <sz val="8"/>
      <color theme="1"/>
      <name val="Calibri"/>
      <family val="2"/>
      <scheme val="minor"/>
    </font>
    <font>
      <b/>
      <sz val="18"/>
      <color theme="1"/>
      <name val="Arial"/>
      <family val="2"/>
    </font>
    <font>
      <sz val="8"/>
      <name val="Calibri"/>
      <family val="2"/>
      <scheme val="minor"/>
    </font>
    <font>
      <b/>
      <sz val="14"/>
      <name val="Calibri"/>
      <family val="2"/>
      <charset val="238"/>
      <scheme val="minor"/>
    </font>
    <font>
      <sz val="8"/>
      <name val="Arial"/>
      <family val="2"/>
    </font>
    <font>
      <i/>
      <sz val="8"/>
      <color theme="1"/>
      <name val="Calibri"/>
      <family val="2"/>
      <scheme val="minor"/>
    </font>
    <font>
      <sz val="10"/>
      <color theme="1"/>
      <name val="Times New Roman"/>
      <family val="1"/>
    </font>
    <font>
      <u/>
      <sz val="11"/>
      <color theme="10"/>
      <name val="Calibri"/>
      <family val="2"/>
      <scheme val="minor"/>
    </font>
    <font>
      <sz val="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1"/>
      <color rgb="FFFF0000"/>
      <name val="Calibri"/>
      <family val="2"/>
      <charset val="238"/>
      <scheme val="minor"/>
    </font>
    <font>
      <b/>
      <sz val="11"/>
      <name val="Calibri"/>
      <family val="2"/>
      <charset val="238"/>
      <scheme val="minor"/>
    </font>
    <font>
      <sz val="11"/>
      <color indexed="8"/>
      <name val="Calibri"/>
      <family val="2"/>
      <charset val="238"/>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indexed="8"/>
      <name val="Calibri"/>
      <family val="2"/>
      <charset val="238"/>
      <scheme val="minor"/>
    </font>
    <font>
      <b/>
      <sz val="10"/>
      <name val="Calibri"/>
      <family val="2"/>
      <charset val="238"/>
      <scheme val="minor"/>
    </font>
    <font>
      <i/>
      <sz val="10"/>
      <name val="Calibri"/>
      <family val="2"/>
      <charset val="238"/>
      <scheme val="minor"/>
    </font>
    <font>
      <sz val="10"/>
      <color theme="1"/>
      <name val="Calibri"/>
      <family val="2"/>
      <charset val="238"/>
      <scheme val="minor"/>
    </font>
    <font>
      <b/>
      <sz val="16"/>
      <name val="Calibri"/>
      <family val="2"/>
      <scheme val="minor"/>
    </font>
    <font>
      <sz val="10"/>
      <color rgb="FF0070C0"/>
      <name val="Calibri"/>
      <family val="2"/>
      <charset val="238"/>
      <scheme val="minor"/>
    </font>
    <font>
      <i/>
      <sz val="11"/>
      <name val="Calibri"/>
      <family val="2"/>
      <charset val="238"/>
      <scheme val="minor"/>
    </font>
    <font>
      <b/>
      <u/>
      <sz val="11"/>
      <name val="Calibri"/>
      <family val="2"/>
      <scheme val="minor"/>
    </font>
    <font>
      <b/>
      <i/>
      <sz val="10"/>
      <name val="Calibri"/>
      <family val="2"/>
      <scheme val="minor"/>
    </font>
    <font>
      <sz val="9"/>
      <color indexed="81"/>
      <name val="Tahoma"/>
      <family val="2"/>
    </font>
    <font>
      <sz val="11"/>
      <color rgb="FF000000"/>
      <name val="Calibri"/>
      <family val="2"/>
      <scheme val="minor"/>
    </font>
    <font>
      <i/>
      <sz val="11"/>
      <color theme="0" tint="-0.499984740745262"/>
      <name val="Calibri"/>
      <family val="2"/>
      <scheme val="minor"/>
    </font>
    <font>
      <b/>
      <sz val="10"/>
      <color theme="1"/>
      <name val="Calibri"/>
      <family val="2"/>
    </font>
    <font>
      <b/>
      <sz val="12"/>
      <color rgb="FFFF0000"/>
      <name val="Calibri"/>
      <family val="2"/>
      <scheme val="minor"/>
    </font>
    <font>
      <sz val="11"/>
      <color rgb="FFFF0000"/>
      <name val="Calibri"/>
      <family val="2"/>
      <scheme val="minor"/>
    </font>
  </fonts>
  <fills count="93">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solid">
        <fgColor theme="0" tint="-0.14999847407452621"/>
        <bgColor indexed="64"/>
      </patternFill>
    </fill>
    <fill>
      <patternFill patternType="solid">
        <fgColor indexed="9"/>
        <bgColor indexed="26"/>
      </patternFill>
    </fill>
    <fill>
      <patternFill patternType="lightTrellis">
        <bgColor theme="0" tint="-0.14996795556505021"/>
      </patternFill>
    </fill>
    <fill>
      <patternFill patternType="solid">
        <fgColor theme="8" tint="0.39994506668294322"/>
        <bgColor indexed="64"/>
      </patternFill>
    </fill>
    <fill>
      <patternFill patternType="gray0625"/>
    </fill>
    <fill>
      <patternFill patternType="solid">
        <fgColor theme="0" tint="-0.34998626667073579"/>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249977111117893"/>
        <bgColor theme="8"/>
      </patternFill>
    </fill>
    <fill>
      <patternFill patternType="lightUp">
        <bgColor theme="0" tint="-0.14996795556505021"/>
      </patternFill>
    </fill>
    <fill>
      <patternFill patternType="solid">
        <fgColor theme="9" tint="0.59996337778862885"/>
        <bgColor theme="0"/>
      </patternFill>
    </fill>
    <fill>
      <patternFill patternType="solid">
        <fgColor theme="8" tint="0.79998168889431442"/>
        <bgColor indexed="64"/>
      </patternFill>
    </fill>
    <fill>
      <patternFill patternType="solid">
        <fgColor theme="8" tint="0.79998168889431442"/>
        <bgColor theme="0"/>
      </patternFill>
    </fill>
    <fill>
      <patternFill patternType="solid">
        <fgColor theme="0" tint="-0.249977111117893"/>
        <bgColor indexed="64"/>
      </patternFill>
    </fill>
    <fill>
      <patternFill patternType="solid">
        <fgColor theme="8"/>
        <bgColor indexed="64"/>
      </patternFill>
    </fill>
    <fill>
      <patternFill patternType="darkUp">
        <bgColor theme="0"/>
      </patternFill>
    </fill>
    <fill>
      <patternFill patternType="solid">
        <fgColor theme="6" tint="0.59996337778862885"/>
        <bgColor theme="0"/>
      </patternFill>
    </fill>
    <fill>
      <patternFill patternType="solid">
        <fgColor indexed="22"/>
        <bgColor indexed="64"/>
      </patternFill>
    </fill>
    <fill>
      <patternFill patternType="solid">
        <fgColor theme="3" tint="0.59999389629810485"/>
        <bgColor indexed="64"/>
      </patternFill>
    </fill>
    <fill>
      <patternFill patternType="lightDown">
        <fgColor theme="0" tint="-0.24994659260841701"/>
        <bgColor indexed="65"/>
      </patternFill>
    </fill>
    <fill>
      <patternFill patternType="lightDown">
        <fgColor theme="0" tint="-0.34998626667073579"/>
        <bgColor indexed="65"/>
      </patternFill>
    </fill>
    <fill>
      <patternFill patternType="lightDown">
        <fgColor theme="0" tint="-0.24994659260841701"/>
        <bgColor theme="0"/>
      </patternFill>
    </fill>
    <fill>
      <patternFill patternType="lightDown">
        <fgColor theme="0" tint="-0.24994659260841701"/>
        <bgColor auto="1"/>
      </patternFill>
    </fill>
    <fill>
      <patternFill patternType="lightDown">
        <fgColor theme="0" tint="-0.34998626667073579"/>
        <bgColor theme="0"/>
      </patternFill>
    </fill>
    <fill>
      <patternFill patternType="lightVertical">
        <bgColor theme="0" tint="-0.14993743705557422"/>
      </patternFill>
    </fill>
    <fill>
      <patternFill patternType="solid">
        <fgColor theme="5" tint="0.79998168889431442"/>
        <bgColor indexed="64"/>
      </patternFill>
    </fill>
    <fill>
      <patternFill patternType="lightDown">
        <fgColor theme="0" tint="-0.34998626667073579"/>
        <bgColor theme="4" tint="0.79982909634693444"/>
      </patternFill>
    </fill>
    <fill>
      <patternFill patternType="solid">
        <fgColor indexed="65"/>
        <bgColor theme="0" tint="-0.24994659260841701"/>
      </patternFill>
    </fill>
    <fill>
      <patternFill patternType="lightDown">
        <fgColor theme="0" tint="-0.34998626667073579"/>
        <bgColor theme="5" tint="0.79995117038483843"/>
      </patternFill>
    </fill>
    <fill>
      <patternFill patternType="lightDown">
        <fgColor theme="0" tint="-0.34998626667073579"/>
        <bgColor theme="5" tint="0.79989013336588644"/>
      </patternFill>
    </fill>
    <fill>
      <patternFill patternType="lightDown">
        <fgColor theme="0" tint="-0.34998626667073579"/>
        <bgColor theme="4" tint="0.79992065187536243"/>
      </patternFill>
    </fill>
    <fill>
      <patternFill patternType="solid">
        <fgColor theme="5" tint="0.79992065187536243"/>
        <bgColor theme="0" tint="-0.34998626667073579"/>
      </patternFill>
    </fill>
    <fill>
      <patternFill patternType="lightUp">
        <fgColor theme="0" tint="-0.34998626667073579"/>
        <bgColor theme="5" tint="0.79995117038483843"/>
      </patternFill>
    </fill>
    <fill>
      <patternFill patternType="solid">
        <fgColor theme="0"/>
        <bgColor indexed="64"/>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6" tint="0.59996337778862885"/>
        <bgColor indexed="64"/>
      </patternFill>
    </fill>
    <fill>
      <patternFill patternType="solid">
        <fgColor theme="6" tint="0.59999389629810485"/>
        <bgColor indexed="64"/>
      </patternFill>
    </fill>
    <fill>
      <patternFill patternType="darkUp">
        <bgColor theme="5" tint="0.79998168889431442"/>
      </patternFill>
    </fill>
    <fill>
      <patternFill patternType="solid">
        <fgColor rgb="FFF2DCDB"/>
        <bgColor indexed="64"/>
      </patternFill>
    </fill>
    <fill>
      <patternFill patternType="lightDown">
        <fgColor theme="0" tint="-0.24994659260841701"/>
        <bgColor rgb="FFF2DCDB"/>
      </patternFill>
    </fill>
    <fill>
      <patternFill patternType="lightDown">
        <fgColor theme="0" tint="-0.24994659260841701"/>
        <bgColor theme="5" tint="0.79998168889431442"/>
      </patternFill>
    </fill>
    <fill>
      <patternFill patternType="solid">
        <fgColor rgb="FFFFFF00"/>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rgb="FF002060"/>
      </right>
      <top style="thin">
        <color rgb="FF002060"/>
      </top>
      <bottom style="thin">
        <color rgb="FF002060"/>
      </bottom>
      <diagonal/>
    </border>
    <border>
      <left style="medium">
        <color rgb="FF002060"/>
      </left>
      <right style="medium">
        <color rgb="FF002060"/>
      </right>
      <top style="medium">
        <color rgb="FF002060"/>
      </top>
      <bottom style="thin">
        <color rgb="FF002060"/>
      </bottom>
      <diagonal/>
    </border>
    <border>
      <left style="medium">
        <color rgb="FF002060"/>
      </left>
      <right style="medium">
        <color rgb="FF002060"/>
      </right>
      <top style="thin">
        <color rgb="FF002060"/>
      </top>
      <bottom style="thin">
        <color rgb="FF002060"/>
      </bottom>
      <diagonal/>
    </border>
    <border>
      <left style="medium">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9305">
    <xf numFmtId="0" fontId="0" fillId="0" borderId="0"/>
    <xf numFmtId="0" fontId="2" fillId="0" borderId="0"/>
    <xf numFmtId="0" fontId="1" fillId="31" borderId="0" applyNumberFormat="0" applyFont="0" applyFill="0" applyBorder="0" applyAlignment="0" applyProtection="0"/>
    <xf numFmtId="0" fontId="3" fillId="0" borderId="0"/>
    <xf numFmtId="0" fontId="1" fillId="0" borderId="0" applyNumberFormat="0" applyFont="0" applyFill="0" applyBorder="0" applyAlignment="0" applyProtection="0"/>
    <xf numFmtId="0" fontId="4" fillId="0" borderId="0"/>
    <xf numFmtId="0" fontId="4" fillId="0" borderId="0"/>
    <xf numFmtId="0" fontId="2" fillId="0" borderId="0"/>
    <xf numFmtId="0" fontId="6"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9" fontId="28" fillId="35" borderId="0" applyBorder="0">
      <alignment horizontal="center" vertical="center"/>
    </xf>
    <xf numFmtId="0" fontId="28" fillId="36" borderId="0" applyBorder="0">
      <alignment vertical="center"/>
    </xf>
    <xf numFmtId="166" fontId="1" fillId="0" borderId="0"/>
    <xf numFmtId="0" fontId="29" fillId="37" borderId="0" applyFont="0" applyBorder="0"/>
    <xf numFmtId="0" fontId="1" fillId="0" borderId="0"/>
    <xf numFmtId="0" fontId="35" fillId="0" borderId="0" applyBorder="0"/>
    <xf numFmtId="0" fontId="39" fillId="42" borderId="0">
      <alignment horizontal="center" vertical="center"/>
    </xf>
    <xf numFmtId="0" fontId="28" fillId="43" borderId="0" applyBorder="0">
      <alignment horizontal="center" vertical="center"/>
    </xf>
    <xf numFmtId="3" fontId="28" fillId="44" borderId="0" applyBorder="0">
      <alignment horizontal="center" vertical="center"/>
    </xf>
    <xf numFmtId="167" fontId="28" fillId="44" borderId="0" applyBorder="0">
      <alignment horizontal="center" vertical="center"/>
    </xf>
    <xf numFmtId="166" fontId="28" fillId="45" borderId="0" applyBorder="0">
      <alignment horizontal="center" vertical="center"/>
    </xf>
    <xf numFmtId="166" fontId="40" fillId="46" borderId="0" applyNumberFormat="0" applyBorder="0" applyAlignment="0"/>
    <xf numFmtId="166" fontId="1" fillId="0" borderId="0"/>
    <xf numFmtId="0" fontId="28" fillId="49" borderId="0" applyBorder="0">
      <alignment horizontal="center" vertical="center"/>
      <protection locked="0"/>
    </xf>
    <xf numFmtId="168" fontId="28" fillId="43" borderId="0" applyBorder="0">
      <alignment horizontal="center" vertical="center"/>
    </xf>
    <xf numFmtId="0" fontId="54" fillId="0" borderId="0" applyNumberFormat="0" applyFill="0" applyBorder="0" applyAlignment="0" applyProtection="0"/>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0" fontId="29" fillId="0" borderId="0"/>
    <xf numFmtId="169" fontId="29" fillId="0" borderId="0"/>
    <xf numFmtId="169" fontId="29" fillId="0" borderId="0"/>
    <xf numFmtId="169" fontId="29" fillId="0" borderId="0">
      <alignment horizontal="left" wrapText="1"/>
    </xf>
    <xf numFmtId="169" fontId="29" fillId="0" borderId="0">
      <alignment horizontal="left" wrapText="1"/>
    </xf>
    <xf numFmtId="0" fontId="62" fillId="0" borderId="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0" fontId="3" fillId="71" borderId="0" applyNumberFormat="0" applyBorder="0" applyAlignment="0" applyProtection="0"/>
    <xf numFmtId="0" fontId="3" fillId="68" borderId="0" applyNumberFormat="0" applyBorder="0" applyAlignment="0" applyProtection="0"/>
    <xf numFmtId="0" fontId="3" fillId="72" borderId="0" applyNumberFormat="0" applyBorder="0" applyAlignment="0" applyProtection="0"/>
    <xf numFmtId="0" fontId="3" fillId="71" borderId="0" applyNumberFormat="0" applyBorder="0" applyAlignment="0" applyProtection="0"/>
    <xf numFmtId="0" fontId="3" fillId="73" borderId="0" applyNumberFormat="0" applyBorder="0" applyAlignment="0" applyProtection="0"/>
    <xf numFmtId="0" fontId="3" fillId="68"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69"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68"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0" fontId="63" fillId="76" borderId="0" applyNumberFormat="0" applyBorder="0" applyAlignment="0" applyProtection="0"/>
    <xf numFmtId="0" fontId="63" fillId="77" borderId="0" applyNumberFormat="0" applyBorder="0" applyAlignment="0" applyProtection="0"/>
    <xf numFmtId="0" fontId="63" fillId="69" borderId="0" applyNumberFormat="0" applyBorder="0" applyAlignment="0" applyProtection="0"/>
    <xf numFmtId="0" fontId="63" fillId="74" borderId="0" applyNumberFormat="0" applyBorder="0" applyAlignment="0" applyProtection="0"/>
    <xf numFmtId="0" fontId="63" fillId="76" borderId="0" applyNumberFormat="0" applyBorder="0" applyAlignment="0" applyProtection="0"/>
    <xf numFmtId="0" fontId="63" fillId="68"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0" fontId="63" fillId="76" borderId="0" applyNumberFormat="0" applyBorder="0" applyAlignment="0" applyProtection="0"/>
    <xf numFmtId="0" fontId="63" fillId="78" borderId="0" applyNumberFormat="0" applyBorder="0" applyAlignment="0" applyProtection="0"/>
    <xf numFmtId="0" fontId="63" fillId="79" borderId="0" applyNumberFormat="0" applyBorder="0" applyAlignment="0" applyProtection="0"/>
    <xf numFmtId="0" fontId="63" fillId="80" borderId="0" applyNumberFormat="0" applyBorder="0" applyAlignment="0" applyProtection="0"/>
    <xf numFmtId="0" fontId="63" fillId="76" borderId="0" applyNumberFormat="0" applyBorder="0" applyAlignment="0" applyProtection="0"/>
    <xf numFmtId="0" fontId="63" fillId="82" borderId="0" applyNumberFormat="0" applyBorder="0" applyAlignment="0" applyProtection="0"/>
    <xf numFmtId="0" fontId="64" fillId="71" borderId="49" applyNumberFormat="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0" fontId="66" fillId="71"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0" fontId="69" fillId="0" borderId="0"/>
    <xf numFmtId="0" fontId="69" fillId="0" borderId="0"/>
    <xf numFmtId="0" fontId="70" fillId="0" borderId="0"/>
    <xf numFmtId="0" fontId="71" fillId="0" borderId="0"/>
    <xf numFmtId="0" fontId="69" fillId="0" borderId="0"/>
    <xf numFmtId="165"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7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44" fontId="29" fillId="0" borderId="0" applyFont="0" applyFill="0" applyBorder="0" applyAlignment="0" applyProtection="0"/>
    <xf numFmtId="170"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0"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75" fillId="0" borderId="0"/>
    <xf numFmtId="0" fontId="76" fillId="0" borderId="0">
      <alignment horizontal="left"/>
    </xf>
    <xf numFmtId="0" fontId="77" fillId="0" borderId="0"/>
    <xf numFmtId="173" fontId="78" fillId="0" borderId="0"/>
    <xf numFmtId="0" fontId="79" fillId="68" borderId="50" applyNumberFormat="0" applyAlignment="0" applyProtection="0"/>
    <xf numFmtId="0" fontId="80" fillId="0" borderId="52" applyNumberFormat="0" applyFill="0" applyAlignment="0" applyProtection="0"/>
    <xf numFmtId="0" fontId="81" fillId="0" borderId="0" applyNumberForma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0" fontId="82" fillId="0" borderId="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0" fontId="83" fillId="0" borderId="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0"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0" fontId="84" fillId="85" borderId="0" applyNumberFormat="0" applyBorder="0" applyAlignment="0" applyProtection="0"/>
    <xf numFmtId="173" fontId="75" fillId="0" borderId="0">
      <alignment horizontal="left"/>
    </xf>
    <xf numFmtId="0" fontId="77" fillId="0" borderId="0" applyNumberFormat="0">
      <alignment horizontal="left" vertical="top"/>
    </xf>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0" fontId="85" fillId="0" borderId="0" applyProtection="0"/>
    <xf numFmtId="0" fontId="75" fillId="0" borderId="0" applyProtection="0"/>
    <xf numFmtId="169" fontId="76" fillId="0" borderId="0"/>
    <xf numFmtId="0" fontId="87"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0" fontId="54" fillId="0" borderId="0" applyNumberFormat="0" applyFill="0" applyBorder="0" applyAlignment="0" applyProtection="0"/>
    <xf numFmtId="0"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54" fillId="0" borderId="0" applyNumberFormat="0" applyFill="0" applyBorder="0" applyAlignment="0" applyProtection="0"/>
    <xf numFmtId="0" fontId="91" fillId="0" borderId="0" applyNumberFormat="0" applyFill="0" applyBorder="0" applyAlignment="0" applyProtection="0">
      <alignment vertical="top"/>
      <protection locked="0"/>
    </xf>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0"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0" fontId="93" fillId="0" borderId="55"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0" fontId="82" fillId="0" borderId="0"/>
    <xf numFmtId="0" fontId="29" fillId="0" borderId="0"/>
    <xf numFmtId="169" fontId="29" fillId="0" borderId="0"/>
    <xf numFmtId="0" fontId="95" fillId="0" borderId="0"/>
    <xf numFmtId="169" fontId="29" fillId="0" borderId="0"/>
    <xf numFmtId="0" fontId="95" fillId="0" borderId="0"/>
    <xf numFmtId="169" fontId="29" fillId="0" borderId="0"/>
    <xf numFmtId="0" fontId="95" fillId="0" borderId="0"/>
    <xf numFmtId="169" fontId="29" fillId="0" borderId="0"/>
    <xf numFmtId="0" fontId="95" fillId="0" borderId="0"/>
    <xf numFmtId="169" fontId="29" fillId="0" borderId="0"/>
    <xf numFmtId="0" fontId="29" fillId="0" borderId="0"/>
    <xf numFmtId="169" fontId="1" fillId="0" borderId="0"/>
    <xf numFmtId="0" fontId="95" fillId="0" borderId="0"/>
    <xf numFmtId="0" fontId="1" fillId="0" borderId="0"/>
    <xf numFmtId="0" fontId="95" fillId="0" borderId="0"/>
    <xf numFmtId="169" fontId="1" fillId="0" borderId="0"/>
    <xf numFmtId="0" fontId="29" fillId="0" borderId="0"/>
    <xf numFmtId="169" fontId="1" fillId="0" borderId="0"/>
    <xf numFmtId="0"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96" fillId="0" borderId="0"/>
    <xf numFmtId="169" fontId="1" fillId="0" borderId="0"/>
    <xf numFmtId="169" fontId="1" fillId="0" borderId="0"/>
    <xf numFmtId="169" fontId="1" fillId="0" borderId="0"/>
    <xf numFmtId="169" fontId="1" fillId="0" borderId="0"/>
    <xf numFmtId="169" fontId="29" fillId="0" borderId="0"/>
    <xf numFmtId="169"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29" fillId="0" borderId="0"/>
    <xf numFmtId="169"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97"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98" fillId="0" borderId="0"/>
    <xf numFmtId="169" fontId="29" fillId="0" borderId="0"/>
    <xf numFmtId="0" fontId="1" fillId="0" borderId="0"/>
    <xf numFmtId="0" fontId="99" fillId="0" borderId="0"/>
    <xf numFmtId="0" fontId="72" fillId="0" borderId="0"/>
    <xf numFmtId="0" fontId="72" fillId="0" borderId="0"/>
    <xf numFmtId="0" fontId="99" fillId="0" borderId="0"/>
    <xf numFmtId="0" fontId="72" fillId="0" borderId="0"/>
    <xf numFmtId="0" fontId="97" fillId="0" borderId="0"/>
    <xf numFmtId="169" fontId="29" fillId="0" borderId="0"/>
    <xf numFmtId="169" fontId="29" fillId="0" borderId="0"/>
    <xf numFmtId="0" fontId="100" fillId="0" borderId="0"/>
    <xf numFmtId="169" fontId="29" fillId="0" borderId="0"/>
    <xf numFmtId="169" fontId="29" fillId="0" borderId="0"/>
    <xf numFmtId="0" fontId="98"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95" fillId="0" borderId="0"/>
    <xf numFmtId="0" fontId="29" fillId="0" borderId="0"/>
    <xf numFmtId="0" fontId="29" fillId="0" borderId="0"/>
    <xf numFmtId="169" fontId="29" fillId="0" borderId="0"/>
    <xf numFmtId="0" fontId="73" fillId="0" borderId="0"/>
    <xf numFmtId="169" fontId="29" fillId="0" borderId="0"/>
    <xf numFmtId="0" fontId="73" fillId="0" borderId="0"/>
    <xf numFmtId="169" fontId="29" fillId="0" borderId="0"/>
    <xf numFmtId="0" fontId="73" fillId="0" borderId="0"/>
    <xf numFmtId="169" fontId="29" fillId="0" borderId="0"/>
    <xf numFmtId="0" fontId="73" fillId="0" borderId="0"/>
    <xf numFmtId="169" fontId="29" fillId="0" borderId="0"/>
    <xf numFmtId="0" fontId="73" fillId="0" borderId="0"/>
    <xf numFmtId="0" fontId="1" fillId="0" borderId="0"/>
    <xf numFmtId="169" fontId="29" fillId="0" borderId="0"/>
    <xf numFmtId="0" fontId="1" fillId="0" borderId="0"/>
    <xf numFmtId="169" fontId="29" fillId="0" borderId="0"/>
    <xf numFmtId="0" fontId="73" fillId="0" borderId="0"/>
    <xf numFmtId="169" fontId="1" fillId="0" borderId="0"/>
    <xf numFmtId="169" fontId="1" fillId="0" borderId="0"/>
    <xf numFmtId="0" fontId="29" fillId="0" borderId="0"/>
    <xf numFmtId="169" fontId="1" fillId="0" borderId="0"/>
    <xf numFmtId="169" fontId="1" fillId="0" borderId="0"/>
    <xf numFmtId="0" fontId="95" fillId="0" borderId="0"/>
    <xf numFmtId="169" fontId="1" fillId="0" borderId="0"/>
    <xf numFmtId="0" fontId="1" fillId="0" borderId="0"/>
    <xf numFmtId="169" fontId="1" fillId="0" borderId="0"/>
    <xf numFmtId="0" fontId="96" fillId="0" borderId="0"/>
    <xf numFmtId="0" fontId="29" fillId="0" borderId="0"/>
    <xf numFmtId="0" fontId="72" fillId="0" borderId="0"/>
    <xf numFmtId="0" fontId="101" fillId="0" borderId="0"/>
    <xf numFmtId="0" fontId="1" fillId="0" borderId="0"/>
    <xf numFmtId="0" fontId="1" fillId="0" borderId="0"/>
    <xf numFmtId="169" fontId="29" fillId="0" borderId="0"/>
    <xf numFmtId="0" fontId="1" fillId="0" borderId="0"/>
    <xf numFmtId="169" fontId="29" fillId="0" borderId="0"/>
    <xf numFmtId="0" fontId="29" fillId="0" borderId="0"/>
    <xf numFmtId="169" fontId="29" fillId="0" borderId="0"/>
    <xf numFmtId="0" fontId="74"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29" fillId="0" borderId="0"/>
    <xf numFmtId="0" fontId="1" fillId="0" borderId="0"/>
    <xf numFmtId="169" fontId="1" fillId="0" borderId="0"/>
    <xf numFmtId="169" fontId="1" fillId="0" borderId="0"/>
    <xf numFmtId="0" fontId="102" fillId="0" borderId="0">
      <alignment vertical="center"/>
    </xf>
    <xf numFmtId="169" fontId="1" fillId="0" borderId="0"/>
    <xf numFmtId="169" fontId="1" fillId="0" borderId="0"/>
    <xf numFmtId="0" fontId="100" fillId="0" borderId="0"/>
    <xf numFmtId="169" fontId="1" fillId="0" borderId="0"/>
    <xf numFmtId="169" fontId="1" fillId="0" borderId="0"/>
    <xf numFmtId="0" fontId="29" fillId="0" borderId="0"/>
    <xf numFmtId="0" fontId="101" fillId="0" borderId="0"/>
    <xf numFmtId="0" fontId="29" fillId="0" borderId="0"/>
    <xf numFmtId="0" fontId="29" fillId="0" borderId="0"/>
    <xf numFmtId="0" fontId="29" fillId="0" borderId="0"/>
    <xf numFmtId="0" fontId="29" fillId="0" borderId="0"/>
    <xf numFmtId="0" fontId="29"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74" fillId="0" borderId="0"/>
    <xf numFmtId="0" fontId="1" fillId="0" borderId="0"/>
    <xf numFmtId="169" fontId="1" fillId="0" borderId="0"/>
    <xf numFmtId="169" fontId="1" fillId="0" borderId="0"/>
    <xf numFmtId="0" fontId="103" fillId="0" borderId="0"/>
    <xf numFmtId="169" fontId="1" fillId="0" borderId="0"/>
    <xf numFmtId="169" fontId="1" fillId="0" borderId="0"/>
    <xf numFmtId="169" fontId="1" fillId="0" borderId="0"/>
    <xf numFmtId="16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98" fillId="0" borderId="0"/>
    <xf numFmtId="0" fontId="96" fillId="0" borderId="0"/>
    <xf numFmtId="0" fontId="29" fillId="0" borderId="0"/>
    <xf numFmtId="0" fontId="98" fillId="0" borderId="0"/>
    <xf numFmtId="0" fontId="29" fillId="0" borderId="0"/>
    <xf numFmtId="0" fontId="74" fillId="0" borderId="0"/>
    <xf numFmtId="0" fontId="29" fillId="0" borderId="0"/>
    <xf numFmtId="0" fontId="95" fillId="0" borderId="0"/>
    <xf numFmtId="0" fontId="29" fillId="0" borderId="0"/>
    <xf numFmtId="169" fontId="1" fillId="0" borderId="0"/>
    <xf numFmtId="169" fontId="1" fillId="0" borderId="0"/>
    <xf numFmtId="0" fontId="72" fillId="0" borderId="0"/>
    <xf numFmtId="169" fontId="1" fillId="0" borderId="0"/>
    <xf numFmtId="169" fontId="1" fillId="0" borderId="0"/>
    <xf numFmtId="169" fontId="1" fillId="0" borderId="0"/>
    <xf numFmtId="169" fontId="1" fillId="0" borderId="0"/>
    <xf numFmtId="0" fontId="1" fillId="0" borderId="0"/>
    <xf numFmtId="0" fontId="74" fillId="0" borderId="0"/>
    <xf numFmtId="0" fontId="29" fillId="0" borderId="0"/>
    <xf numFmtId="0" fontId="29" fillId="0" borderId="0"/>
    <xf numFmtId="0" fontId="29" fillId="0" borderId="0"/>
    <xf numFmtId="0" fontId="29" fillId="0" borderId="0"/>
    <xf numFmtId="0" fontId="29" fillId="0" borderId="0"/>
    <xf numFmtId="0" fontId="101" fillId="0" borderId="0"/>
    <xf numFmtId="0" fontId="101" fillId="0" borderId="0"/>
    <xf numFmtId="0" fontId="95" fillId="0" borderId="0"/>
    <xf numFmtId="169" fontId="29" fillId="0" borderId="0"/>
    <xf numFmtId="0" fontId="74" fillId="0" borderId="0"/>
    <xf numFmtId="0" fontId="1" fillId="0" borderId="0"/>
    <xf numFmtId="0" fontId="95" fillId="0" borderId="0"/>
    <xf numFmtId="169" fontId="29" fillId="0" borderId="0"/>
    <xf numFmtId="0" fontId="1" fillId="0" borderId="0"/>
    <xf numFmtId="0" fontId="95"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104" fillId="0" borderId="33"/>
    <xf numFmtId="0" fontId="29" fillId="72" borderId="56" applyNumberFormat="0" applyFont="0" applyAlignment="0" applyProtection="0"/>
    <xf numFmtId="173" fontId="29" fillId="0" borderId="0">
      <alignment horizontal="center"/>
    </xf>
    <xf numFmtId="173" fontId="29" fillId="0" borderId="0">
      <alignment horizontal="center"/>
    </xf>
    <xf numFmtId="173" fontId="29" fillId="0" borderId="0">
      <alignment horizontal="center"/>
    </xf>
    <xf numFmtId="173" fontId="29" fillId="0" borderId="0">
      <alignment horizontal="center"/>
    </xf>
    <xf numFmtId="173" fontId="29" fillId="0" borderId="0">
      <alignment horizontal="center"/>
    </xf>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0" fontId="64" fillId="74"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0" fontId="105" fillId="0" borderId="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0" fontId="106" fillId="83" borderId="0" applyNumberFormat="0" applyBorder="0" applyAlignment="0" applyProtection="0"/>
    <xf numFmtId="0" fontId="48" fillId="0" borderId="0">
      <alignment horizontal="left"/>
    </xf>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107" fillId="0" borderId="0"/>
    <xf numFmtId="0" fontId="107" fillId="0" borderId="0"/>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0" fontId="29" fillId="0" borderId="0"/>
    <xf numFmtId="0" fontId="29" fillId="0" borderId="0"/>
    <xf numFmtId="0" fontId="107" fillId="0" borderId="0"/>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0" fontId="29" fillId="32" borderId="57" applyNumberFormat="0" applyFont="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2" fontId="29" fillId="0" borderId="0" applyFont="0" applyFill="0" applyBorder="0" applyProtection="0">
      <alignment horizontal="right"/>
    </xf>
    <xf numFmtId="2" fontId="29" fillId="0" borderId="0" applyFont="0" applyFill="0" applyBorder="0" applyProtection="0">
      <alignment horizontal="right"/>
    </xf>
    <xf numFmtId="169" fontId="76" fillId="0" borderId="0" applyNumberFormat="0" applyFill="0" applyBorder="0" applyProtection="0">
      <alignment horizontal="right"/>
    </xf>
    <xf numFmtId="169" fontId="76" fillId="0" borderId="0" applyNumberFormat="0" applyFill="0" applyBorder="0" applyProtection="0">
      <alignment horizontal="right"/>
    </xf>
    <xf numFmtId="0" fontId="108" fillId="32" borderId="32" applyNumberFormat="0" applyFont="0" applyFill="0" applyBorder="0" applyAlignment="0" applyProtection="0">
      <alignment horizontal="left"/>
    </xf>
    <xf numFmtId="173" fontId="71" fillId="0" borderId="0">
      <alignment horizontal="center"/>
    </xf>
    <xf numFmtId="0" fontId="71" fillId="0" borderId="0">
      <alignment horizontal="center"/>
    </xf>
    <xf numFmtId="0" fontId="71" fillId="0" borderId="0">
      <alignment horizontal="center"/>
    </xf>
    <xf numFmtId="0" fontId="109" fillId="0" borderId="0">
      <alignment horizontal="center"/>
    </xf>
    <xf numFmtId="0" fontId="109" fillId="0" borderId="0"/>
    <xf numFmtId="0" fontId="109" fillId="0" borderId="0"/>
    <xf numFmtId="0" fontId="69" fillId="0" borderId="0">
      <alignment horizontal="left"/>
    </xf>
    <xf numFmtId="0" fontId="70" fillId="0" borderId="0"/>
    <xf numFmtId="0" fontId="71" fillId="0" borderId="0">
      <alignment horizontal="left"/>
    </xf>
    <xf numFmtId="174" fontId="109" fillId="0" borderId="0">
      <alignment horizontal="center"/>
    </xf>
    <xf numFmtId="0" fontId="69" fillId="0" borderId="0"/>
    <xf numFmtId="0" fontId="109" fillId="0" borderId="0">
      <alignment horizontal="center"/>
    </xf>
    <xf numFmtId="174" fontId="109" fillId="0" borderId="0"/>
    <xf numFmtId="0" fontId="110" fillId="0" borderId="0">
      <alignment horizontal="left"/>
    </xf>
    <xf numFmtId="0" fontId="111" fillId="0" borderId="0">
      <alignment horizontal="center" vertical="center" wrapText="1"/>
    </xf>
    <xf numFmtId="0" fontId="111" fillId="0" borderId="0">
      <alignment horizontal="left"/>
    </xf>
    <xf numFmtId="0" fontId="111" fillId="0" borderId="0">
      <alignment horizontal="left"/>
    </xf>
    <xf numFmtId="0" fontId="71" fillId="0" borderId="0">
      <alignment horizontal="left"/>
    </xf>
    <xf numFmtId="0" fontId="69" fillId="0" borderId="0">
      <alignment horizontal="left"/>
    </xf>
    <xf numFmtId="175" fontId="109" fillId="0" borderId="0">
      <alignment horizontal="center"/>
    </xf>
    <xf numFmtId="175" fontId="109" fillId="0" borderId="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0" fontId="80" fillId="0" borderId="59" applyNumberFormat="0" applyFill="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0" fontId="113" fillId="0" borderId="60" applyNumberFormat="0" applyFill="0" applyAlignment="0" applyProtection="0"/>
    <xf numFmtId="0" fontId="114" fillId="0" borderId="60" applyNumberFormat="0" applyFill="0" applyAlignment="0" applyProtection="0"/>
    <xf numFmtId="0" fontId="86" fillId="0" borderId="53" applyNumberFormat="0" applyFill="0" applyAlignment="0" applyProtection="0"/>
    <xf numFmtId="0" fontId="86" fillId="0" borderId="0" applyNumberFormat="0" applyFill="0" applyBorder="0" applyAlignment="0" applyProtection="0"/>
    <xf numFmtId="0" fontId="112" fillId="0" borderId="0" applyNumberFormat="0" applyFill="0" applyBorder="0" applyAlignment="0" applyProtection="0"/>
    <xf numFmtId="0" fontId="93" fillId="0" borderId="55" applyNumberFormat="0" applyFill="0" applyAlignment="0" applyProtection="0"/>
    <xf numFmtId="44" fontId="29" fillId="0" borderId="0" applyFont="0" applyFill="0" applyBorder="0" applyAlignment="0" applyProtection="0"/>
    <xf numFmtId="0"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0"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0" fontId="68" fillId="84" borderId="51" applyNumberFormat="0" applyAlignment="0" applyProtection="0"/>
    <xf numFmtId="0" fontId="116" fillId="0" borderId="0"/>
    <xf numFmtId="0" fontId="117" fillId="0" borderId="0">
      <alignment vertical="center"/>
    </xf>
    <xf numFmtId="164" fontId="116" fillId="0" borderId="0" applyFont="0" applyFill="0" applyBorder="0" applyAlignment="0" applyProtection="0"/>
    <xf numFmtId="3" fontId="28" fillId="86" borderId="0" applyBorder="0">
      <alignment horizontal="center" vertical="center"/>
      <protection locked="0"/>
    </xf>
    <xf numFmtId="10" fontId="28" fillId="86" borderId="0" applyBorder="0">
      <alignment horizontal="center" vertical="center"/>
      <protection locked="0"/>
    </xf>
    <xf numFmtId="0" fontId="23" fillId="58" borderId="23"/>
    <xf numFmtId="0" fontId="28" fillId="36" borderId="23">
      <alignment vertical="center"/>
    </xf>
    <xf numFmtId="43" fontId="1" fillId="0" borderId="0" applyFont="0" applyFill="0" applyBorder="0" applyAlignment="0" applyProtection="0"/>
    <xf numFmtId="9" fontId="1" fillId="0" borderId="0" applyFont="0" applyFill="0" applyBorder="0" applyAlignment="0" applyProtection="0"/>
  </cellStyleXfs>
  <cellXfs count="569">
    <xf numFmtId="0" fontId="0" fillId="0" borderId="0" xfId="0"/>
    <xf numFmtId="0" fontId="21"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xf numFmtId="0" fontId="21" fillId="0" borderId="0" xfId="0" applyFont="1" applyFill="1" applyBorder="1" applyAlignment="1">
      <alignment horizontal="left" vertical="center"/>
    </xf>
    <xf numFmtId="0" fontId="19" fillId="0" borderId="0" xfId="0" applyFont="1"/>
    <xf numFmtId="0" fontId="20" fillId="0" borderId="0" xfId="0" applyFont="1" applyFill="1" applyAlignment="1">
      <alignment horizontal="left"/>
    </xf>
    <xf numFmtId="0" fontId="18" fillId="0" borderId="0" xfId="0" applyFont="1" applyFill="1"/>
    <xf numFmtId="0" fontId="19" fillId="0" borderId="0" xfId="4" applyFont="1" applyFill="1"/>
    <xf numFmtId="0" fontId="20" fillId="33" borderId="8" xfId="0" applyFont="1" applyFill="1" applyBorder="1"/>
    <xf numFmtId="0" fontId="21" fillId="0" borderId="0" xfId="0" applyFont="1" applyFill="1" applyBorder="1" applyAlignment="1">
      <alignment horizontal="left" vertical="top" wrapText="1"/>
    </xf>
    <xf numFmtId="0" fontId="19" fillId="0" borderId="0" xfId="4" applyFont="1" applyFill="1" applyAlignment="1">
      <alignment horizontal="center"/>
    </xf>
    <xf numFmtId="0" fontId="20" fillId="0" borderId="0" xfId="0" applyFont="1" applyFill="1" applyBorder="1" applyAlignment="1">
      <alignment horizontal="left" vertical="center"/>
    </xf>
    <xf numFmtId="0" fontId="22" fillId="0" borderId="0" xfId="0" applyFont="1" applyFill="1" applyAlignment="1">
      <alignment horizontal="left" vertical="center"/>
    </xf>
    <xf numFmtId="0" fontId="21" fillId="0" borderId="0" xfId="0" applyFont="1" applyFill="1" applyBorder="1" applyAlignment="1">
      <alignment horizontal="center" vertical="center"/>
    </xf>
    <xf numFmtId="0" fontId="20" fillId="0" borderId="0" xfId="0" applyFont="1" applyFill="1" applyAlignment="1">
      <alignment horizontal="center" vertical="center"/>
    </xf>
    <xf numFmtId="0" fontId="20" fillId="34" borderId="0" xfId="0" applyFont="1" applyFill="1" applyBorder="1" applyAlignment="1">
      <alignment vertical="center"/>
    </xf>
    <xf numFmtId="0" fontId="21" fillId="0" borderId="0" xfId="0" applyFont="1" applyFill="1" applyAlignment="1">
      <alignment vertical="center"/>
    </xf>
    <xf numFmtId="0" fontId="18" fillId="0" borderId="0" xfId="0" applyFont="1"/>
    <xf numFmtId="0" fontId="20" fillId="0" borderId="0" xfId="0" applyFont="1" applyFill="1" applyAlignment="1">
      <alignment vertical="center"/>
    </xf>
    <xf numFmtId="0" fontId="20" fillId="0" borderId="0" xfId="0" applyFont="1" applyFill="1" applyBorder="1" applyAlignment="1">
      <alignment horizontal="center" vertical="center"/>
    </xf>
    <xf numFmtId="0" fontId="19" fillId="0" borderId="0" xfId="0" applyFont="1" applyFill="1"/>
    <xf numFmtId="0" fontId="19" fillId="0" borderId="0" xfId="4" applyFont="1" applyFill="1" applyAlignment="1">
      <alignment horizontal="left"/>
    </xf>
    <xf numFmtId="0" fontId="20" fillId="33" borderId="0" xfId="4" applyFont="1" applyFill="1" applyBorder="1"/>
    <xf numFmtId="0" fontId="20" fillId="0" borderId="0" xfId="0" applyFont="1" applyFill="1" applyAlignment="1">
      <alignment horizontal="center"/>
    </xf>
    <xf numFmtId="0" fontId="20" fillId="0" borderId="0" xfId="0" applyFont="1" applyFill="1" applyBorder="1" applyAlignment="1">
      <alignment vertical="center"/>
    </xf>
    <xf numFmtId="0" fontId="22" fillId="0" borderId="0" xfId="0" applyFont="1" applyFill="1"/>
    <xf numFmtId="0" fontId="20" fillId="33" borderId="0" xfId="0" applyFont="1" applyFill="1" applyAlignment="1">
      <alignment horizontal="left"/>
    </xf>
    <xf numFmtId="0" fontId="20" fillId="32" borderId="0" xfId="0" applyFont="1" applyFill="1" applyAlignment="1">
      <alignment horizontal="center"/>
    </xf>
    <xf numFmtId="0" fontId="20" fillId="32" borderId="0" xfId="0" applyFont="1" applyFill="1" applyAlignment="1">
      <alignment vertical="top" wrapText="1"/>
    </xf>
    <xf numFmtId="0" fontId="21" fillId="33" borderId="0" xfId="0" applyFont="1" applyFill="1" applyBorder="1" applyAlignment="1">
      <alignment horizontal="left" vertical="center"/>
    </xf>
    <xf numFmtId="0" fontId="21" fillId="0" borderId="0" xfId="0" applyFont="1"/>
    <xf numFmtId="0" fontId="22" fillId="0" borderId="0" xfId="0" applyFont="1" applyFill="1" applyBorder="1" applyAlignment="1">
      <alignment horizontal="left" vertical="center"/>
    </xf>
    <xf numFmtId="0" fontId="20" fillId="0" borderId="0" xfId="0" applyFont="1" applyFill="1" applyAlignment="1">
      <alignment vertical="top" wrapText="1"/>
    </xf>
    <xf numFmtId="0" fontId="19" fillId="0" borderId="0" xfId="0" applyFont="1" applyFill="1" applyBorder="1" applyAlignment="1">
      <alignment vertical="center"/>
    </xf>
    <xf numFmtId="0" fontId="21" fillId="32" borderId="0" xfId="0" applyFont="1" applyFill="1"/>
    <xf numFmtId="0" fontId="21" fillId="0" borderId="0" xfId="0" applyFont="1" applyFill="1" applyBorder="1" applyAlignment="1">
      <alignment horizontal="center" vertical="top" wrapText="1"/>
    </xf>
    <xf numFmtId="0" fontId="21" fillId="33" borderId="0" xfId="0" applyFont="1" applyFill="1" applyAlignment="1">
      <alignment horizontal="left"/>
    </xf>
    <xf numFmtId="0" fontId="20" fillId="33" borderId="0" xfId="0" applyFont="1" applyFill="1" applyBorder="1" applyAlignment="1">
      <alignment horizontal="left" vertical="center"/>
    </xf>
    <xf numFmtId="0" fontId="22" fillId="0" borderId="0" xfId="0" applyFont="1"/>
    <xf numFmtId="0" fontId="23" fillId="0" borderId="0" xfId="0" applyFont="1"/>
    <xf numFmtId="0" fontId="21" fillId="0" borderId="0" xfId="0" applyFont="1" applyFill="1"/>
    <xf numFmtId="0" fontId="0" fillId="0" borderId="0" xfId="0"/>
    <xf numFmtId="0" fontId="21" fillId="32"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26" fillId="0" borderId="0" xfId="0" applyFont="1"/>
    <xf numFmtId="0" fontId="26" fillId="0" borderId="0" xfId="0" applyFont="1" applyFill="1"/>
    <xf numFmtId="0" fontId="19" fillId="0" borderId="0" xfId="0" applyFont="1" applyFill="1" applyBorder="1"/>
    <xf numFmtId="0" fontId="21" fillId="0" borderId="0" xfId="0" applyFont="1" applyAlignment="1">
      <alignment vertical="center"/>
    </xf>
    <xf numFmtId="0" fontId="25" fillId="0" borderId="0" xfId="0" applyFont="1"/>
    <xf numFmtId="0" fontId="24" fillId="0" borderId="0" xfId="0" applyFont="1" applyFill="1" applyBorder="1" applyAlignment="1">
      <alignment horizontal="center"/>
    </xf>
    <xf numFmtId="0" fontId="21" fillId="0" borderId="0" xfId="0" applyFont="1" applyFill="1" applyAlignment="1">
      <alignment vertical="top" wrapText="1"/>
    </xf>
    <xf numFmtId="0" fontId="21" fillId="0" borderId="0" xfId="0" applyFont="1" applyFill="1" applyAlignment="1">
      <alignment horizontal="center" vertical="top" wrapText="1"/>
    </xf>
    <xf numFmtId="1" fontId="21" fillId="0" borderId="0" xfId="0" applyNumberFormat="1" applyFont="1" applyFill="1" applyBorder="1" applyAlignment="1">
      <alignment horizontal="center" vertical="top" wrapText="1"/>
    </xf>
    <xf numFmtId="0" fontId="22" fillId="0" borderId="0" xfId="0" applyFont="1" applyFill="1" applyBorder="1" applyAlignment="1">
      <alignment horizontal="left"/>
    </xf>
    <xf numFmtId="0" fontId="26" fillId="33" borderId="0" xfId="0" applyFont="1" applyFill="1" applyAlignment="1">
      <alignment horizontal="left" vertical="center"/>
    </xf>
    <xf numFmtId="0" fontId="22" fillId="0" borderId="0" xfId="0" applyFont="1" applyFill="1" applyBorder="1"/>
    <xf numFmtId="0" fontId="23" fillId="0" borderId="0" xfId="0" applyFont="1" applyAlignment="1">
      <alignment horizontal="center" wrapText="1"/>
    </xf>
    <xf numFmtId="0" fontId="26" fillId="33" borderId="0" xfId="0" applyFont="1" applyFill="1"/>
    <xf numFmtId="0" fontId="21" fillId="0" borderId="0" xfId="0" applyFont="1" applyFill="1" applyBorder="1" applyAlignment="1">
      <alignment horizontal="center" vertical="center" wrapText="1"/>
    </xf>
    <xf numFmtId="0" fontId="0" fillId="0" borderId="0" xfId="0" applyFill="1"/>
    <xf numFmtId="0" fontId="27" fillId="0" borderId="0" xfId="0" applyFont="1"/>
    <xf numFmtId="0" fontId="27" fillId="38" borderId="0" xfId="0" applyFont="1" applyFill="1"/>
    <xf numFmtId="0" fontId="28" fillId="36" borderId="23" xfId="27488" applyFont="1" applyBorder="1" applyAlignment="1">
      <alignment horizontal="center" vertical="center"/>
    </xf>
    <xf numFmtId="0" fontId="30" fillId="36" borderId="23" xfId="27488" applyFont="1" applyBorder="1">
      <alignment vertical="center"/>
    </xf>
    <xf numFmtId="0" fontId="28" fillId="36" borderId="23" xfId="27488" applyFont="1" applyBorder="1">
      <alignment vertical="center"/>
    </xf>
    <xf numFmtId="0" fontId="31" fillId="39" borderId="23" xfId="0" applyFont="1" applyFill="1" applyBorder="1" applyAlignment="1">
      <alignment horizontal="left" indent="1"/>
    </xf>
    <xf numFmtId="0" fontId="32" fillId="0" borderId="0" xfId="0" applyFont="1"/>
    <xf numFmtId="0" fontId="33" fillId="0" borderId="0" xfId="0" applyFont="1" applyBorder="1" applyAlignment="1">
      <alignment horizontal="left" vertical="center"/>
    </xf>
    <xf numFmtId="0" fontId="19" fillId="40" borderId="23" xfId="0" applyFont="1" applyFill="1" applyBorder="1"/>
    <xf numFmtId="0" fontId="31" fillId="39" borderId="23" xfId="0" applyFont="1" applyFill="1" applyBorder="1" applyAlignment="1">
      <alignment horizontal="left" vertical="center" wrapText="1" indent="1"/>
    </xf>
    <xf numFmtId="0" fontId="31" fillId="39" borderId="23" xfId="0" applyFont="1" applyFill="1" applyBorder="1" applyAlignment="1">
      <alignment horizontal="left" indent="2"/>
    </xf>
    <xf numFmtId="0" fontId="31" fillId="39" borderId="23" xfId="0" applyFont="1" applyFill="1" applyBorder="1" applyAlignment="1">
      <alignment horizontal="left" indent="3"/>
    </xf>
    <xf numFmtId="0" fontId="31" fillId="39" borderId="23" xfId="0" applyFont="1" applyFill="1" applyBorder="1" applyAlignment="1">
      <alignment horizontal="left" vertical="center" indent="1"/>
    </xf>
    <xf numFmtId="0" fontId="31" fillId="39" borderId="23" xfId="0" applyFont="1" applyFill="1" applyBorder="1" applyAlignment="1">
      <alignment horizontal="left" vertical="center" indent="2"/>
    </xf>
    <xf numFmtId="0" fontId="31" fillId="39" borderId="23" xfId="0" applyFont="1" applyFill="1" applyBorder="1" applyAlignment="1">
      <alignment horizontal="left" wrapText="1" indent="2"/>
    </xf>
    <xf numFmtId="0" fontId="31" fillId="39" borderId="23" xfId="0" applyFont="1" applyFill="1" applyBorder="1" applyAlignment="1">
      <alignment horizontal="left" wrapText="1" indent="1"/>
    </xf>
    <xf numFmtId="166" fontId="34" fillId="0" borderId="0" xfId="27489" applyFont="1"/>
    <xf numFmtId="166" fontId="34" fillId="0" borderId="0" xfId="27489" applyFont="1" applyAlignment="1">
      <alignment vertical="top" wrapText="1"/>
    </xf>
    <xf numFmtId="0" fontId="35" fillId="0" borderId="0" xfId="27492"/>
    <xf numFmtId="166" fontId="34" fillId="38" borderId="0" xfId="27489" applyFont="1" applyFill="1"/>
    <xf numFmtId="166" fontId="36" fillId="41" borderId="0" xfId="27488" applyNumberFormat="1" applyFont="1" applyFill="1" applyBorder="1" applyAlignment="1">
      <alignment vertical="center"/>
    </xf>
    <xf numFmtId="166" fontId="36" fillId="41" borderId="24" xfId="27488" applyNumberFormat="1" applyFont="1" applyFill="1" applyBorder="1" applyAlignment="1">
      <alignment vertical="center"/>
    </xf>
    <xf numFmtId="0" fontId="34" fillId="0" borderId="0" xfId="0" applyFont="1"/>
    <xf numFmtId="0" fontId="39" fillId="42" borderId="0" xfId="27493">
      <alignment horizontal="center" vertical="center"/>
    </xf>
    <xf numFmtId="166" fontId="38" fillId="0" borderId="0" xfId="27489" applyFont="1"/>
    <xf numFmtId="0" fontId="28" fillId="43" borderId="0" xfId="27494">
      <alignment horizontal="center" vertical="center"/>
    </xf>
    <xf numFmtId="3" fontId="28" fillId="44" borderId="0" xfId="27495">
      <alignment horizontal="center" vertical="center"/>
    </xf>
    <xf numFmtId="167" fontId="28" fillId="44" borderId="0" xfId="27496">
      <alignment horizontal="center" vertical="center"/>
    </xf>
    <xf numFmtId="166" fontId="28" fillId="45" borderId="0" xfId="27497">
      <alignment horizontal="center" vertical="center"/>
    </xf>
    <xf numFmtId="166" fontId="28" fillId="46" borderId="25" xfId="27489" applyFont="1" applyFill="1" applyBorder="1" applyAlignment="1">
      <alignment horizontal="right"/>
    </xf>
    <xf numFmtId="166" fontId="28" fillId="46" borderId="26" xfId="27489" applyFont="1" applyFill="1" applyBorder="1" applyAlignment="1">
      <alignment horizontal="right"/>
    </xf>
    <xf numFmtId="166" fontId="40" fillId="46" borderId="27" xfId="27498" applyBorder="1" applyAlignment="1">
      <alignment horizontal="left"/>
    </xf>
    <xf numFmtId="166" fontId="28" fillId="46" borderId="28" xfId="27489" applyFont="1" applyFill="1" applyBorder="1" applyAlignment="1">
      <alignment horizontal="right"/>
    </xf>
    <xf numFmtId="166" fontId="28" fillId="46" borderId="0" xfId="27489" applyFont="1" applyFill="1" applyBorder="1" applyAlignment="1">
      <alignment horizontal="right"/>
    </xf>
    <xf numFmtId="166" fontId="40" fillId="46" borderId="29" xfId="27489" applyFont="1" applyFill="1" applyBorder="1" applyAlignment="1">
      <alignment horizontal="left"/>
    </xf>
    <xf numFmtId="166" fontId="28" fillId="46" borderId="31" xfId="27489" applyFont="1" applyFill="1" applyBorder="1" applyAlignment="1">
      <alignment horizontal="right"/>
    </xf>
    <xf numFmtId="0" fontId="41" fillId="0" borderId="0" xfId="0" applyFont="1"/>
    <xf numFmtId="0" fontId="27" fillId="0" borderId="0" xfId="0" applyFont="1" applyFill="1"/>
    <xf numFmtId="0" fontId="30" fillId="39" borderId="23" xfId="0" applyFont="1" applyFill="1" applyBorder="1" applyAlignment="1">
      <alignment horizontal="left"/>
    </xf>
    <xf numFmtId="0" fontId="21" fillId="39" borderId="23" xfId="0" applyFont="1" applyFill="1" applyBorder="1" applyAlignment="1">
      <alignment horizontal="center" vertical="center" wrapText="1"/>
    </xf>
    <xf numFmtId="0" fontId="21" fillId="39" borderId="17" xfId="0" applyFont="1" applyFill="1" applyBorder="1" applyAlignment="1">
      <alignment horizontal="center" vertical="center" wrapText="1"/>
    </xf>
    <xf numFmtId="3" fontId="21" fillId="39" borderId="23" xfId="0" quotePrefix="1" applyNumberFormat="1" applyFont="1" applyFill="1" applyBorder="1" applyAlignment="1">
      <alignment horizontal="center" vertical="center" wrapText="1"/>
    </xf>
    <xf numFmtId="0" fontId="20" fillId="39" borderId="12" xfId="0" applyFont="1" applyFill="1" applyBorder="1" applyAlignment="1">
      <alignment vertical="top" wrapText="1"/>
    </xf>
    <xf numFmtId="0" fontId="21" fillId="39" borderId="12" xfId="0" applyFont="1" applyFill="1" applyBorder="1" applyAlignment="1">
      <alignment horizontal="left" vertical="top" wrapText="1" indent="1"/>
    </xf>
    <xf numFmtId="0" fontId="21" fillId="39" borderId="13" xfId="0" applyFont="1" applyFill="1" applyBorder="1" applyAlignment="1">
      <alignment horizontal="left" vertical="top" wrapText="1" indent="1"/>
    </xf>
    <xf numFmtId="0" fontId="20" fillId="39" borderId="12" xfId="0" applyFont="1" applyFill="1" applyBorder="1" applyAlignment="1">
      <alignment vertical="top"/>
    </xf>
    <xf numFmtId="0" fontId="21" fillId="39" borderId="12" xfId="0" applyFont="1" applyFill="1" applyBorder="1" applyAlignment="1">
      <alignment horizontal="left" vertical="top" indent="1"/>
    </xf>
    <xf numFmtId="0" fontId="20" fillId="39" borderId="13" xfId="0" applyFont="1" applyFill="1" applyBorder="1" applyAlignment="1">
      <alignment vertical="top" wrapText="1"/>
    </xf>
    <xf numFmtId="0" fontId="21" fillId="39" borderId="12" xfId="3" applyFont="1" applyFill="1" applyBorder="1" applyAlignment="1">
      <alignment horizontal="center" vertical="center" wrapText="1"/>
    </xf>
    <xf numFmtId="3" fontId="21" fillId="39" borderId="12" xfId="0" quotePrefix="1" applyNumberFormat="1" applyFont="1" applyFill="1" applyBorder="1" applyAlignment="1">
      <alignment horizontal="center" vertical="center" wrapText="1"/>
    </xf>
    <xf numFmtId="3" fontId="21" fillId="39" borderId="13" xfId="0" quotePrefix="1" applyNumberFormat="1" applyFont="1" applyFill="1" applyBorder="1" applyAlignment="1">
      <alignment horizontal="center" vertical="center" wrapText="1"/>
    </xf>
    <xf numFmtId="0" fontId="20" fillId="39" borderId="12" xfId="0" applyFont="1" applyFill="1" applyBorder="1" applyAlignment="1">
      <alignment horizontal="left" vertical="top" wrapText="1"/>
    </xf>
    <xf numFmtId="0" fontId="0" fillId="38" borderId="0" xfId="0" applyFont="1" applyFill="1"/>
    <xf numFmtId="0" fontId="19" fillId="48" borderId="23" xfId="0" applyFont="1" applyFill="1" applyBorder="1" applyAlignment="1">
      <alignment horizontal="center"/>
    </xf>
    <xf numFmtId="0" fontId="21" fillId="39" borderId="16" xfId="0" applyFont="1" applyFill="1" applyBorder="1" applyAlignment="1">
      <alignment horizontal="left" vertical="top" wrapText="1"/>
    </xf>
    <xf numFmtId="0" fontId="24" fillId="39" borderId="14" xfId="0" applyFont="1" applyFill="1" applyBorder="1" applyAlignment="1">
      <alignment horizontal="center"/>
    </xf>
    <xf numFmtId="0" fontId="21" fillId="39" borderId="15" xfId="0" applyFont="1" applyFill="1" applyBorder="1" applyAlignment="1">
      <alignment horizontal="left" vertical="top" wrapText="1"/>
    </xf>
    <xf numFmtId="0" fontId="20" fillId="39" borderId="15" xfId="0" applyFont="1" applyFill="1" applyBorder="1" applyAlignment="1">
      <alignment horizontal="left" vertical="top" wrapText="1"/>
    </xf>
    <xf numFmtId="0" fontId="21" fillId="39" borderId="15" xfId="0" applyFont="1" applyFill="1" applyBorder="1" applyAlignment="1">
      <alignment horizontal="center" vertical="top" wrapText="1"/>
    </xf>
    <xf numFmtId="0" fontId="19" fillId="39" borderId="15" xfId="0" applyFont="1" applyFill="1" applyBorder="1"/>
    <xf numFmtId="0" fontId="21" fillId="39" borderId="14" xfId="0" applyFont="1" applyFill="1" applyBorder="1" applyAlignment="1">
      <alignment horizontal="center"/>
    </xf>
    <xf numFmtId="0" fontId="21" fillId="39" borderId="15" xfId="0" applyFont="1" applyFill="1" applyBorder="1" applyAlignment="1">
      <alignment horizontal="left" vertical="center"/>
    </xf>
    <xf numFmtId="0" fontId="20" fillId="39" borderId="15" xfId="0" applyFont="1" applyFill="1" applyBorder="1" applyAlignment="1">
      <alignment horizontal="left" vertical="center" wrapText="1"/>
    </xf>
    <xf numFmtId="0" fontId="21" fillId="39" borderId="15" xfId="0" applyFont="1" applyFill="1" applyBorder="1" applyAlignment="1">
      <alignment horizontal="left" vertical="top" wrapText="1" indent="1"/>
    </xf>
    <xf numFmtId="0" fontId="21" fillId="39" borderId="15" xfId="0" applyFont="1" applyFill="1" applyBorder="1" applyAlignment="1">
      <alignment horizontal="left" indent="1"/>
    </xf>
    <xf numFmtId="0" fontId="21" fillId="39" borderId="15" xfId="0" applyFont="1" applyFill="1" applyBorder="1" applyAlignment="1">
      <alignment horizontal="left" wrapText="1" indent="2"/>
    </xf>
    <xf numFmtId="0" fontId="21" fillId="39" borderId="15" xfId="0" applyFont="1" applyFill="1" applyBorder="1" applyAlignment="1">
      <alignment horizontal="left" vertical="center" indent="1"/>
    </xf>
    <xf numFmtId="0" fontId="21" fillId="39" borderId="18" xfId="0" applyFont="1" applyFill="1" applyBorder="1" applyAlignment="1">
      <alignment horizontal="left" vertical="center"/>
    </xf>
    <xf numFmtId="0" fontId="24" fillId="39" borderId="18" xfId="0" applyFont="1" applyFill="1" applyBorder="1" applyAlignment="1">
      <alignment horizontal="center"/>
    </xf>
    <xf numFmtId="0" fontId="26" fillId="39" borderId="18" xfId="0" applyFont="1" applyFill="1" applyBorder="1"/>
    <xf numFmtId="0" fontId="21" fillId="39" borderId="18" xfId="0" applyFont="1" applyFill="1" applyBorder="1" applyAlignment="1">
      <alignment horizontal="left" vertical="center" indent="1"/>
    </xf>
    <xf numFmtId="0" fontId="21" fillId="39" borderId="18" xfId="0" applyFont="1" applyFill="1" applyBorder="1" applyAlignment="1">
      <alignment horizontal="left" vertical="top" wrapText="1" indent="1"/>
    </xf>
    <xf numFmtId="1" fontId="21" fillId="39" borderId="18" xfId="0" applyNumberFormat="1" applyFont="1" applyFill="1" applyBorder="1" applyAlignment="1">
      <alignment horizontal="center" vertical="top" wrapText="1"/>
    </xf>
    <xf numFmtId="0" fontId="20" fillId="39" borderId="18" xfId="0" applyFont="1" applyFill="1" applyBorder="1" applyAlignment="1">
      <alignment horizontal="left" vertical="top" wrapText="1" indent="1"/>
    </xf>
    <xf numFmtId="0" fontId="21" fillId="39" borderId="21" xfId="0" applyFont="1" applyFill="1" applyBorder="1" applyAlignment="1">
      <alignment horizontal="center" vertical="top" wrapText="1"/>
    </xf>
    <xf numFmtId="0" fontId="24" fillId="39" borderId="20" xfId="0" applyFont="1" applyFill="1" applyBorder="1" applyAlignment="1">
      <alignment horizontal="center"/>
    </xf>
    <xf numFmtId="0" fontId="21" fillId="39" borderId="21" xfId="0" applyFont="1" applyFill="1" applyBorder="1"/>
    <xf numFmtId="0" fontId="19" fillId="39" borderId="19" xfId="0" applyFont="1" applyFill="1" applyBorder="1"/>
    <xf numFmtId="0" fontId="20" fillId="39" borderId="21" xfId="0" applyFont="1" applyFill="1" applyBorder="1" applyAlignment="1">
      <alignment horizontal="left" vertical="top" wrapText="1"/>
    </xf>
    <xf numFmtId="0" fontId="21" fillId="39" borderId="21" xfId="0" applyFont="1" applyFill="1" applyBorder="1" applyAlignment="1">
      <alignment horizontal="left" vertical="top" wrapText="1"/>
    </xf>
    <xf numFmtId="0" fontId="26" fillId="39" borderId="21" xfId="0" applyFont="1" applyFill="1" applyBorder="1"/>
    <xf numFmtId="0" fontId="21" fillId="39" borderId="21" xfId="0" applyFont="1" applyFill="1" applyBorder="1" applyAlignment="1">
      <alignment horizontal="left" vertical="top" wrapText="1" indent="1"/>
    </xf>
    <xf numFmtId="0" fontId="21" fillId="39" borderId="23" xfId="0" applyFont="1" applyFill="1" applyBorder="1" applyAlignment="1">
      <alignment horizontal="left" vertical="top" wrapText="1" indent="1"/>
    </xf>
    <xf numFmtId="0" fontId="24" fillId="39" borderId="22" xfId="0" applyFont="1" applyFill="1" applyBorder="1" applyAlignment="1">
      <alignment horizontal="center"/>
    </xf>
    <xf numFmtId="1" fontId="21" fillId="39" borderId="21" xfId="0" applyNumberFormat="1" applyFont="1" applyFill="1" applyBorder="1" applyAlignment="1">
      <alignment horizontal="center" vertical="top" wrapText="1"/>
    </xf>
    <xf numFmtId="0" fontId="21" fillId="39" borderId="21" xfId="0" applyFont="1" applyFill="1" applyBorder="1" applyAlignment="1">
      <alignment horizontal="left" indent="1"/>
    </xf>
    <xf numFmtId="0" fontId="42" fillId="0" borderId="0" xfId="0" applyFont="1" applyFill="1"/>
    <xf numFmtId="166" fontId="1" fillId="0" borderId="0" xfId="27489" applyFill="1"/>
    <xf numFmtId="166" fontId="34" fillId="0" borderId="0" xfId="27489" applyFont="1" applyFill="1"/>
    <xf numFmtId="166" fontId="38" fillId="0" borderId="0" xfId="27489" applyFont="1" applyFill="1"/>
    <xf numFmtId="0" fontId="43" fillId="0" borderId="0" xfId="27492" applyFont="1"/>
    <xf numFmtId="166" fontId="40" fillId="46" borderId="0" xfId="27499" applyFont="1" applyFill="1" applyBorder="1"/>
    <xf numFmtId="166" fontId="46" fillId="46" borderId="31" xfId="27499" applyFont="1" applyFill="1" applyBorder="1"/>
    <xf numFmtId="166" fontId="46" fillId="46" borderId="0" xfId="27499" applyFont="1" applyFill="1" applyBorder="1"/>
    <xf numFmtId="166" fontId="2" fillId="0" borderId="0" xfId="27499" applyFont="1"/>
    <xf numFmtId="1" fontId="28" fillId="46" borderId="28" xfId="27499" applyNumberFormat="1" applyFont="1" applyFill="1" applyBorder="1" applyAlignment="1">
      <alignment horizontal="right"/>
    </xf>
    <xf numFmtId="166" fontId="47" fillId="0" borderId="0" xfId="27499" applyFont="1"/>
    <xf numFmtId="166" fontId="40" fillId="46" borderId="27" xfId="27499" applyFont="1" applyFill="1" applyBorder="1"/>
    <xf numFmtId="166" fontId="46" fillId="46" borderId="26" xfId="27499" applyFont="1" applyFill="1" applyBorder="1"/>
    <xf numFmtId="166" fontId="48" fillId="46" borderId="26" xfId="27499" applyFont="1" applyFill="1" applyBorder="1" applyAlignment="1">
      <alignment horizontal="center"/>
    </xf>
    <xf numFmtId="166" fontId="28" fillId="46" borderId="25" xfId="27499" applyFont="1" applyFill="1" applyBorder="1" applyAlignment="1">
      <alignment horizontal="right"/>
    </xf>
    <xf numFmtId="166" fontId="49" fillId="0" borderId="0" xfId="27499" applyFont="1" applyProtection="1"/>
    <xf numFmtId="166" fontId="50" fillId="32" borderId="0" xfId="27499" applyFont="1" applyFill="1" applyAlignment="1">
      <alignment horizontal="left"/>
    </xf>
    <xf numFmtId="166" fontId="2" fillId="0" borderId="0" xfId="27499" applyFont="1" applyAlignment="1">
      <alignment wrapText="1"/>
    </xf>
    <xf numFmtId="0" fontId="28" fillId="36" borderId="23" xfId="27488" applyBorder="1" applyAlignment="1">
      <alignment horizontal="center" vertical="center"/>
    </xf>
    <xf numFmtId="0" fontId="28" fillId="36" borderId="23" xfId="27488" applyBorder="1">
      <alignment vertical="center"/>
    </xf>
    <xf numFmtId="166" fontId="33" fillId="0" borderId="0" xfId="27499" applyFont="1" applyAlignment="1">
      <alignment horizontal="left" vertical="center"/>
    </xf>
    <xf numFmtId="166" fontId="33" fillId="0" borderId="0" xfId="27499" applyFont="1" applyFill="1" applyAlignment="1">
      <alignment horizontal="left" vertical="center"/>
    </xf>
    <xf numFmtId="166" fontId="35" fillId="0" borderId="0" xfId="27499" applyFont="1"/>
    <xf numFmtId="166" fontId="40" fillId="46" borderId="32" xfId="27489" applyFont="1" applyFill="1" applyBorder="1" applyAlignment="1">
      <alignment horizontal="left"/>
    </xf>
    <xf numFmtId="166" fontId="51" fillId="0" borderId="0" xfId="27489" applyFont="1" applyProtection="1"/>
    <xf numFmtId="166" fontId="51" fillId="50" borderId="0" xfId="27489" applyFont="1" applyFill="1" applyAlignment="1">
      <alignment horizontal="center"/>
    </xf>
    <xf numFmtId="166" fontId="1" fillId="51" borderId="0" xfId="27489" applyFill="1" applyProtection="1"/>
    <xf numFmtId="166" fontId="1" fillId="51" borderId="0" xfId="27489" applyFill="1"/>
    <xf numFmtId="166" fontId="1" fillId="0" borderId="0" xfId="27489"/>
    <xf numFmtId="166" fontId="40" fillId="46" borderId="27" xfId="27489" applyFont="1" applyFill="1" applyBorder="1" applyAlignment="1">
      <alignment horizontal="left"/>
    </xf>
    <xf numFmtId="166" fontId="52" fillId="0" borderId="0" xfId="27489" applyFont="1"/>
    <xf numFmtId="14" fontId="1" fillId="0" borderId="0" xfId="27489" applyNumberFormat="1"/>
    <xf numFmtId="166" fontId="51" fillId="0" borderId="0" xfId="27489" applyFont="1"/>
    <xf numFmtId="166" fontId="51" fillId="0" borderId="0" xfId="27489" applyFont="1" applyAlignment="1">
      <alignment horizontal="center"/>
    </xf>
    <xf numFmtId="166" fontId="47" fillId="46" borderId="9" xfId="27489" applyFont="1" applyFill="1" applyBorder="1"/>
    <xf numFmtId="166" fontId="47" fillId="0" borderId="0" xfId="27489" applyFont="1"/>
    <xf numFmtId="166" fontId="44" fillId="0" borderId="0" xfId="27489" applyFont="1"/>
    <xf numFmtId="166" fontId="47" fillId="46" borderId="33" xfId="27489" applyFont="1" applyFill="1" applyBorder="1"/>
    <xf numFmtId="166" fontId="49" fillId="0" borderId="0" xfId="27489" applyFont="1" applyProtection="1"/>
    <xf numFmtId="166" fontId="47" fillId="50" borderId="33" xfId="27489" applyFont="1" applyFill="1" applyBorder="1" applyProtection="1"/>
    <xf numFmtId="166" fontId="44" fillId="0" borderId="0" xfId="27489" applyFont="1" applyProtection="1"/>
    <xf numFmtId="166" fontId="47" fillId="46" borderId="7" xfId="27489" applyFont="1" applyFill="1" applyBorder="1"/>
    <xf numFmtId="166" fontId="47" fillId="50" borderId="7" xfId="27489" applyFont="1" applyFill="1" applyBorder="1" applyProtection="1"/>
    <xf numFmtId="166" fontId="49" fillId="50" borderId="7" xfId="27489" applyFont="1" applyFill="1" applyBorder="1" applyProtection="1"/>
    <xf numFmtId="166" fontId="51" fillId="0" borderId="0" xfId="27489" applyFont="1" applyBorder="1" applyAlignment="1">
      <alignment horizontal="center"/>
    </xf>
    <xf numFmtId="0" fontId="28" fillId="36" borderId="36" xfId="27488" applyFont="1" applyBorder="1">
      <alignment vertical="center"/>
    </xf>
    <xf numFmtId="166" fontId="1" fillId="0" borderId="0" xfId="27489" applyProtection="1"/>
    <xf numFmtId="166" fontId="53" fillId="0" borderId="0" xfId="27489" applyFont="1" applyAlignment="1">
      <alignment vertical="center"/>
    </xf>
    <xf numFmtId="166" fontId="53" fillId="0" borderId="0" xfId="27489" applyFont="1"/>
    <xf numFmtId="0" fontId="39" fillId="36" borderId="36" xfId="27488" applyFont="1" applyBorder="1" applyAlignment="1">
      <alignment horizontal="left" vertical="center" indent="1"/>
    </xf>
    <xf numFmtId="0" fontId="28" fillId="36" borderId="38" xfId="27488" applyFont="1" applyBorder="1">
      <alignment vertical="center"/>
    </xf>
    <xf numFmtId="166" fontId="1" fillId="0" borderId="0" xfId="27489" quotePrefix="1"/>
    <xf numFmtId="0" fontId="28" fillId="49" borderId="0" xfId="27500">
      <alignment horizontal="center" vertical="center"/>
      <protection locked="0"/>
    </xf>
    <xf numFmtId="0" fontId="28" fillId="36" borderId="40" xfId="27488" applyBorder="1">
      <alignment vertical="center"/>
    </xf>
    <xf numFmtId="0" fontId="28" fillId="36" borderId="41" xfId="27488" applyBorder="1">
      <alignment vertical="center"/>
    </xf>
    <xf numFmtId="0" fontId="28" fillId="54" borderId="37" xfId="27494" applyFont="1" applyFill="1" applyBorder="1">
      <alignment horizontal="center" vertical="center"/>
    </xf>
    <xf numFmtId="0" fontId="39" fillId="57" borderId="23" xfId="27493" applyFill="1" applyBorder="1">
      <alignment horizontal="center" vertical="center"/>
    </xf>
    <xf numFmtId="0" fontId="28" fillId="36" borderId="47" xfId="27488" applyBorder="1">
      <alignment vertical="center"/>
    </xf>
    <xf numFmtId="0" fontId="60" fillId="0" borderId="0" xfId="0" applyFont="1" applyFill="1" applyAlignment="1">
      <alignment horizontal="left" vertical="center"/>
    </xf>
    <xf numFmtId="166" fontId="32" fillId="0" borderId="0" xfId="27489" applyFont="1" applyAlignment="1">
      <alignment horizontal="left" vertical="center"/>
    </xf>
    <xf numFmtId="166" fontId="32" fillId="0" borderId="0" xfId="27489" applyFont="1" applyFill="1" applyBorder="1" applyAlignment="1">
      <alignment horizontal="left" vertical="center"/>
    </xf>
    <xf numFmtId="166" fontId="2" fillId="0" borderId="0" xfId="27489" applyFont="1" applyFill="1"/>
    <xf numFmtId="166" fontId="32" fillId="66" borderId="0" xfId="27489" applyFont="1" applyFill="1"/>
    <xf numFmtId="166" fontId="118" fillId="39" borderId="23" xfId="27489" applyFont="1" applyFill="1" applyBorder="1" applyAlignment="1">
      <alignment horizontal="center"/>
    </xf>
    <xf numFmtId="166" fontId="31" fillId="39" borderId="23" xfId="27489" applyFont="1" applyFill="1" applyBorder="1" applyAlignment="1">
      <alignment horizontal="left"/>
    </xf>
    <xf numFmtId="166" fontId="119" fillId="39" borderId="23" xfId="27489" applyFont="1" applyFill="1" applyBorder="1" applyAlignment="1">
      <alignment horizontal="left"/>
    </xf>
    <xf numFmtId="166" fontId="120" fillId="39" borderId="23" xfId="27489" applyFont="1" applyFill="1" applyBorder="1" applyAlignment="1">
      <alignment horizontal="left" indent="2"/>
    </xf>
    <xf numFmtId="166" fontId="31" fillId="39" borderId="23" xfId="27489" applyFont="1" applyFill="1" applyBorder="1" applyAlignment="1">
      <alignment horizontal="left" vertical="center" indent="1"/>
    </xf>
    <xf numFmtId="166" fontId="120" fillId="39" borderId="23" xfId="27489" applyFont="1" applyFill="1" applyBorder="1" applyAlignment="1">
      <alignment horizontal="left" indent="3"/>
    </xf>
    <xf numFmtId="166" fontId="119" fillId="39" borderId="23" xfId="27489" applyFont="1" applyFill="1" applyBorder="1"/>
    <xf numFmtId="166" fontId="119" fillId="39" borderId="23" xfId="27489" applyFont="1" applyFill="1" applyBorder="1" applyAlignment="1"/>
    <xf numFmtId="166" fontId="31" fillId="39" borderId="23" xfId="27489" applyFont="1" applyFill="1" applyBorder="1" applyAlignment="1">
      <alignment horizontal="left" indent="1"/>
    </xf>
    <xf numFmtId="166" fontId="119" fillId="39" borderId="23" xfId="27489" applyFont="1" applyFill="1" applyBorder="1" applyAlignment="1">
      <alignment horizontal="left" indent="1"/>
    </xf>
    <xf numFmtId="166" fontId="31" fillId="39" borderId="23" xfId="27489" applyFont="1" applyFill="1" applyBorder="1" applyAlignment="1">
      <alignment horizontal="left" indent="2"/>
    </xf>
    <xf numFmtId="166" fontId="120" fillId="39" borderId="23" xfId="27489" applyFont="1" applyFill="1" applyBorder="1" applyAlignment="1">
      <alignment horizontal="left" vertical="center" indent="3"/>
    </xf>
    <xf numFmtId="166" fontId="119" fillId="39" borderId="23" xfId="27489" applyFont="1" applyFill="1" applyBorder="1" applyAlignment="1">
      <alignment horizontal="left" vertical="center" indent="2"/>
    </xf>
    <xf numFmtId="166" fontId="119" fillId="39" borderId="23" xfId="27489" applyFont="1" applyFill="1" applyBorder="1" applyAlignment="1">
      <alignment horizontal="left" wrapText="1"/>
    </xf>
    <xf numFmtId="166" fontId="61" fillId="39" borderId="23" xfId="27489" applyFont="1" applyFill="1" applyBorder="1" applyAlignment="1">
      <alignment horizontal="center"/>
    </xf>
    <xf numFmtId="166" fontId="60" fillId="0" borderId="0" xfId="27489" applyFont="1" applyFill="1" applyAlignment="1">
      <alignment horizontal="left"/>
    </xf>
    <xf numFmtId="166" fontId="31" fillId="39" borderId="23" xfId="27489" applyFont="1" applyFill="1" applyBorder="1" applyAlignment="1">
      <alignment horizontal="center" vertical="center" wrapText="1"/>
    </xf>
    <xf numFmtId="166" fontId="31" fillId="39" borderId="7" xfId="27489" applyFont="1" applyFill="1" applyBorder="1"/>
    <xf numFmtId="166" fontId="31" fillId="39" borderId="27" xfId="27489" applyFont="1" applyFill="1" applyBorder="1" applyAlignment="1">
      <alignment horizontal="center" vertical="center" wrapText="1"/>
    </xf>
    <xf numFmtId="166" fontId="31" fillId="39" borderId="7" xfId="27489" applyFont="1" applyFill="1" applyBorder="1" applyAlignment="1">
      <alignment horizontal="center" vertical="center" wrapText="1"/>
    </xf>
    <xf numFmtId="166" fontId="121" fillId="39" borderId="7" xfId="27489" applyFont="1" applyFill="1" applyBorder="1" applyAlignment="1">
      <alignment horizontal="center" vertical="center" wrapText="1"/>
    </xf>
    <xf numFmtId="166" fontId="32" fillId="0" borderId="0" xfId="27489" applyFont="1" applyFill="1"/>
    <xf numFmtId="166" fontId="32" fillId="0" borderId="0" xfId="27489" applyFont="1" applyFill="1" applyBorder="1" applyAlignment="1">
      <alignment horizontal="left" wrapText="1"/>
    </xf>
    <xf numFmtId="166" fontId="2" fillId="0" borderId="0" xfId="27489" applyFont="1"/>
    <xf numFmtId="166" fontId="30" fillId="0" borderId="0" xfId="27489" applyFont="1"/>
    <xf numFmtId="166" fontId="27" fillId="0" borderId="0" xfId="27489" applyFont="1"/>
    <xf numFmtId="166" fontId="40" fillId="46" borderId="17" xfId="27489" applyFont="1" applyFill="1" applyBorder="1"/>
    <xf numFmtId="166" fontId="40" fillId="46" borderId="11" xfId="27489" applyFont="1" applyFill="1" applyBorder="1"/>
    <xf numFmtId="166" fontId="46" fillId="0" borderId="0" xfId="27489" applyFont="1" applyFill="1" applyBorder="1"/>
    <xf numFmtId="166" fontId="48" fillId="0" borderId="0" xfId="27489" applyFont="1" applyFill="1" applyBorder="1" applyAlignment="1">
      <alignment horizontal="center"/>
    </xf>
    <xf numFmtId="166" fontId="28" fillId="0" borderId="0" xfId="27489" applyFont="1" applyFill="1" applyBorder="1" applyAlignment="1">
      <alignment horizontal="right"/>
    </xf>
    <xf numFmtId="166" fontId="122" fillId="46" borderId="11" xfId="27489" applyFont="1" applyFill="1" applyBorder="1"/>
    <xf numFmtId="0" fontId="58" fillId="0" borderId="0" xfId="0" applyFont="1" applyFill="1" applyAlignment="1">
      <alignment horizontal="left" vertical="center"/>
    </xf>
    <xf numFmtId="0" fontId="31" fillId="0" borderId="0" xfId="4" applyFont="1" applyFill="1" applyAlignment="1">
      <alignment horizontal="center" vertical="center"/>
    </xf>
    <xf numFmtId="0" fontId="123" fillId="0" borderId="0" xfId="4" applyFont="1" applyFill="1" applyAlignment="1">
      <alignment horizontal="center" vertical="center" wrapText="1"/>
    </xf>
    <xf numFmtId="0" fontId="0" fillId="66" borderId="0" xfId="0" applyFill="1"/>
    <xf numFmtId="0" fontId="123" fillId="66" borderId="0" xfId="4" applyFont="1" applyFill="1" applyAlignment="1">
      <alignment horizontal="left" vertical="center"/>
    </xf>
    <xf numFmtId="0" fontId="18" fillId="66" borderId="0" xfId="0" applyFont="1" applyFill="1"/>
    <xf numFmtId="0" fontId="19" fillId="66" borderId="0" xfId="0" applyFont="1" applyFill="1"/>
    <xf numFmtId="0" fontId="61" fillId="66" borderId="0" xfId="0" applyFont="1" applyFill="1"/>
    <xf numFmtId="0" fontId="31" fillId="66" borderId="0" xfId="4" applyFont="1" applyFill="1" applyAlignment="1">
      <alignment horizontal="left"/>
    </xf>
    <xf numFmtId="0" fontId="59" fillId="66" borderId="0" xfId="0" applyFont="1" applyFill="1"/>
    <xf numFmtId="166" fontId="31" fillId="39" borderId="7" xfId="27489" applyFont="1" applyFill="1" applyBorder="1" applyAlignment="1">
      <alignment horizontal="center" vertical="center" wrapText="1"/>
    </xf>
    <xf numFmtId="166" fontId="1" fillId="38" borderId="0" xfId="27489" applyFill="1"/>
    <xf numFmtId="166" fontId="40" fillId="46" borderId="10" xfId="27489" quotePrefix="1" applyFont="1" applyFill="1" applyBorder="1"/>
    <xf numFmtId="166" fontId="40" fillId="46" borderId="62" xfId="27489" applyFont="1" applyFill="1" applyBorder="1"/>
    <xf numFmtId="166" fontId="125" fillId="66" borderId="0" xfId="27489" applyFont="1" applyFill="1"/>
    <xf numFmtId="166" fontId="125" fillId="66" borderId="0" xfId="27489" applyFont="1" applyFill="1" applyAlignment="1">
      <alignment horizontal="center"/>
    </xf>
    <xf numFmtId="166" fontId="126" fillId="0" borderId="0" xfId="27489" applyFont="1"/>
    <xf numFmtId="166" fontId="34" fillId="39" borderId="66" xfId="27489" applyNumberFormat="1" applyFont="1" applyFill="1" applyBorder="1" applyAlignment="1"/>
    <xf numFmtId="166" fontId="34" fillId="39" borderId="33" xfId="27489" applyNumberFormat="1" applyFont="1" applyFill="1" applyBorder="1" applyAlignment="1">
      <alignment horizontal="center"/>
    </xf>
    <xf numFmtId="166" fontId="34" fillId="39" borderId="33" xfId="27489" applyNumberFormat="1" applyFont="1" applyFill="1" applyBorder="1" applyAlignment="1"/>
    <xf numFmtId="166" fontId="34" fillId="39" borderId="7" xfId="27489" applyNumberFormat="1" applyFont="1" applyFill="1" applyBorder="1" applyAlignment="1"/>
    <xf numFmtId="166" fontId="34" fillId="39" borderId="7" xfId="27489" applyNumberFormat="1" applyFont="1" applyFill="1" applyBorder="1" applyAlignment="1">
      <alignment horizontal="center"/>
    </xf>
    <xf numFmtId="166" fontId="30" fillId="39" borderId="25" xfId="27489" applyNumberFormat="1" applyFont="1" applyFill="1" applyBorder="1" applyAlignment="1">
      <alignment horizontal="center" vertical="center" wrapText="1"/>
    </xf>
    <xf numFmtId="166" fontId="28" fillId="39" borderId="63" xfId="27489" applyNumberFormat="1" applyFont="1" applyFill="1" applyBorder="1" applyAlignment="1">
      <alignment horizontal="left"/>
    </xf>
    <xf numFmtId="166" fontId="28" fillId="39" borderId="64" xfId="27489" applyNumberFormat="1" applyFont="1" applyFill="1" applyBorder="1" applyAlignment="1">
      <alignment horizontal="left"/>
    </xf>
    <xf numFmtId="166" fontId="30" fillId="39" borderId="10" xfId="27489" applyNumberFormat="1" applyFont="1" applyFill="1" applyBorder="1" applyAlignment="1">
      <alignment wrapText="1"/>
    </xf>
    <xf numFmtId="166" fontId="30" fillId="39" borderId="17" xfId="27489" applyNumberFormat="1" applyFont="1" applyFill="1" applyBorder="1" applyAlignment="1">
      <alignment wrapText="1"/>
    </xf>
    <xf numFmtId="166" fontId="28" fillId="39" borderId="65" xfId="27489" applyNumberFormat="1" applyFont="1" applyFill="1" applyBorder="1" applyAlignment="1">
      <alignment horizontal="left"/>
    </xf>
    <xf numFmtId="166" fontId="28" fillId="39" borderId="17" xfId="27489" applyNumberFormat="1" applyFont="1" applyFill="1" applyBorder="1" applyAlignment="1">
      <alignment horizontal="left"/>
    </xf>
    <xf numFmtId="0" fontId="128" fillId="0" borderId="0" xfId="0" applyFont="1" applyAlignment="1">
      <alignment wrapText="1"/>
    </xf>
    <xf numFmtId="166" fontId="34" fillId="87" borderId="61" xfId="27489" applyFont="1" applyFill="1" applyBorder="1"/>
    <xf numFmtId="3" fontId="21" fillId="39" borderId="61" xfId="0" quotePrefix="1" applyNumberFormat="1" applyFont="1" applyFill="1" applyBorder="1" applyAlignment="1">
      <alignment horizontal="center" vertical="center" wrapText="1"/>
    </xf>
    <xf numFmtId="0" fontId="21" fillId="39" borderId="12" xfId="0" quotePrefix="1" applyFont="1" applyFill="1" applyBorder="1" applyAlignment="1">
      <alignment horizontal="left" vertical="top" wrapText="1" indent="1"/>
    </xf>
    <xf numFmtId="166" fontId="36" fillId="41" borderId="24" xfId="27488" applyNumberFormat="1" applyFont="1" applyFill="1" applyBorder="1" applyAlignment="1">
      <alignment horizontal="center" vertical="center"/>
    </xf>
    <xf numFmtId="166" fontId="31" fillId="39" borderId="7" xfId="27489" applyFont="1" applyFill="1" applyBorder="1" applyAlignment="1">
      <alignment horizontal="center" vertical="center" wrapText="1"/>
    </xf>
    <xf numFmtId="166" fontId="31" fillId="39" borderId="27" xfId="27489" applyFont="1" applyFill="1" applyBorder="1" applyAlignment="1">
      <alignment horizontal="center" vertical="center" wrapText="1"/>
    </xf>
    <xf numFmtId="0" fontId="61" fillId="0" borderId="0" xfId="0" applyFont="1" applyFill="1"/>
    <xf numFmtId="0" fontId="2" fillId="36" borderId="61" xfId="0" applyFont="1" applyFill="1" applyBorder="1" applyAlignment="1">
      <alignment horizontal="center" vertical="center" wrapText="1"/>
    </xf>
    <xf numFmtId="0" fontId="2" fillId="36" borderId="61" xfId="4" quotePrefix="1" applyFont="1" applyFill="1" applyBorder="1" applyAlignment="1">
      <alignment horizontal="center" vertical="center" wrapText="1"/>
    </xf>
    <xf numFmtId="0" fontId="60" fillId="36" borderId="61" xfId="0" applyFont="1" applyFill="1" applyBorder="1" applyAlignment="1">
      <alignment horizontal="left"/>
    </xf>
    <xf numFmtId="0" fontId="61" fillId="36" borderId="61" xfId="0" applyFont="1" applyFill="1" applyBorder="1" applyAlignment="1">
      <alignment horizontal="left" indent="1"/>
    </xf>
    <xf numFmtId="0" fontId="32" fillId="36" borderId="61" xfId="0" applyFont="1" applyFill="1" applyBorder="1" applyAlignment="1">
      <alignment horizontal="left" indent="1"/>
    </xf>
    <xf numFmtId="0" fontId="60" fillId="36" borderId="61" xfId="0" applyFont="1" applyFill="1" applyBorder="1" applyAlignment="1">
      <alignment horizontal="left" indent="1"/>
    </xf>
    <xf numFmtId="0" fontId="60" fillId="36" borderId="61" xfId="0" applyFont="1" applyFill="1" applyBorder="1" applyAlignment="1">
      <alignment horizontal="left" indent="2"/>
    </xf>
    <xf numFmtId="0" fontId="61" fillId="36" borderId="61" xfId="0" applyFont="1" applyFill="1" applyBorder="1" applyAlignment="1">
      <alignment horizontal="left" indent="3"/>
    </xf>
    <xf numFmtId="0" fontId="61" fillId="36" borderId="61" xfId="0" applyFont="1" applyFill="1" applyBorder="1" applyAlignment="1">
      <alignment horizontal="left" indent="4"/>
    </xf>
    <xf numFmtId="0" fontId="32" fillId="36" borderId="61" xfId="0" applyFont="1" applyFill="1" applyBorder="1" applyAlignment="1">
      <alignment horizontal="left" indent="4"/>
    </xf>
    <xf numFmtId="0" fontId="32" fillId="36" borderId="61" xfId="0" applyFont="1" applyFill="1" applyBorder="1" applyAlignment="1">
      <alignment horizontal="left" indent="3"/>
    </xf>
    <xf numFmtId="0" fontId="60" fillId="36" borderId="61" xfId="0" applyFont="1" applyFill="1" applyBorder="1" applyAlignment="1">
      <alignment horizontal="left" indent="3"/>
    </xf>
    <xf numFmtId="0" fontId="60" fillId="36" borderId="61" xfId="0" applyFont="1" applyFill="1" applyBorder="1"/>
    <xf numFmtId="0" fontId="32" fillId="36" borderId="61" xfId="0" applyFont="1" applyFill="1" applyBorder="1" applyAlignment="1">
      <alignment horizontal="left" indent="2"/>
    </xf>
    <xf numFmtId="0" fontId="32" fillId="36" borderId="61" xfId="0" applyFont="1" applyFill="1" applyBorder="1" applyAlignment="1">
      <alignment horizontal="left"/>
    </xf>
    <xf numFmtId="166" fontId="31" fillId="39" borderId="61" xfId="27489" applyFont="1" applyFill="1" applyBorder="1" applyAlignment="1">
      <alignment horizontal="center" vertical="center" wrapText="1"/>
    </xf>
    <xf numFmtId="166" fontId="118" fillId="39" borderId="61" xfId="27489" applyFont="1" applyFill="1" applyBorder="1" applyAlignment="1">
      <alignment horizontal="center"/>
    </xf>
    <xf numFmtId="166" fontId="61" fillId="39" borderId="61" xfId="27489" applyFont="1" applyFill="1" applyBorder="1" applyAlignment="1">
      <alignment horizontal="center"/>
    </xf>
    <xf numFmtId="166" fontId="119" fillId="39" borderId="61" xfId="27489" applyFont="1" applyFill="1" applyBorder="1" applyAlignment="1">
      <alignment horizontal="left"/>
    </xf>
    <xf numFmtId="166" fontId="119" fillId="39" borderId="61" xfId="27489" applyFont="1" applyFill="1" applyBorder="1" applyAlignment="1">
      <alignment horizontal="left" wrapText="1"/>
    </xf>
    <xf numFmtId="166" fontId="119" fillId="39" borderId="61" xfId="27489" applyFont="1" applyFill="1" applyBorder="1" applyAlignment="1">
      <alignment horizontal="left" indent="1"/>
    </xf>
    <xf numFmtId="166" fontId="119" fillId="39" borderId="61" xfId="27489" applyFont="1" applyFill="1" applyBorder="1" applyAlignment="1">
      <alignment horizontal="left" vertical="center" indent="2"/>
    </xf>
    <xf numFmtId="166" fontId="31" fillId="39" borderId="61" xfId="27489" applyFont="1" applyFill="1" applyBorder="1" applyAlignment="1">
      <alignment horizontal="left" indent="2"/>
    </xf>
    <xf numFmtId="166" fontId="119" fillId="39" borderId="61" xfId="27489" applyFont="1" applyFill="1" applyBorder="1" applyAlignment="1"/>
    <xf numFmtId="166" fontId="31" fillId="39" borderId="61" xfId="27489" applyFont="1" applyFill="1" applyBorder="1" applyAlignment="1">
      <alignment horizontal="left" indent="1"/>
    </xf>
    <xf numFmtId="166" fontId="119" fillId="39" borderId="61" xfId="27489" applyFont="1" applyFill="1" applyBorder="1"/>
    <xf numFmtId="166" fontId="31" fillId="39" borderId="61" xfId="27489" applyFont="1" applyFill="1" applyBorder="1" applyAlignment="1">
      <alignment horizontal="left" vertical="center" indent="1"/>
    </xf>
    <xf numFmtId="166" fontId="120" fillId="39" borderId="61" xfId="27489" applyFont="1" applyFill="1" applyBorder="1" applyAlignment="1">
      <alignment horizontal="left" indent="2"/>
    </xf>
    <xf numFmtId="166" fontId="120" fillId="39" borderId="61" xfId="27489" applyFont="1" applyFill="1" applyBorder="1" applyAlignment="1">
      <alignment horizontal="left" indent="3"/>
    </xf>
    <xf numFmtId="166" fontId="31" fillId="39" borderId="61" xfId="27489" applyFont="1" applyFill="1" applyBorder="1" applyAlignment="1">
      <alignment horizontal="left"/>
    </xf>
    <xf numFmtId="0" fontId="23" fillId="89" borderId="23" xfId="0" applyFont="1" applyFill="1" applyBorder="1"/>
    <xf numFmtId="0" fontId="124" fillId="36" borderId="61" xfId="0" applyFont="1" applyFill="1" applyBorder="1" applyAlignment="1">
      <alignment horizontal="left" indent="4"/>
    </xf>
    <xf numFmtId="166" fontId="120" fillId="39" borderId="61" xfId="27489" applyFont="1" applyFill="1" applyBorder="1" applyAlignment="1">
      <alignment horizontal="left" vertical="center" indent="3"/>
    </xf>
    <xf numFmtId="0" fontId="37" fillId="0" borderId="0" xfId="27502" applyFont="1"/>
    <xf numFmtId="0" fontId="129" fillId="0" borderId="0" xfId="0" applyFont="1"/>
    <xf numFmtId="0" fontId="0" fillId="0" borderId="0" xfId="0" applyFont="1"/>
    <xf numFmtId="0" fontId="34" fillId="0" borderId="61" xfId="0" applyFont="1" applyFill="1" applyBorder="1" applyAlignment="1">
      <alignment horizontal="center" vertical="center" wrapText="1"/>
    </xf>
    <xf numFmtId="0" fontId="34" fillId="0" borderId="61" xfId="0" applyFont="1" applyBorder="1" applyAlignment="1">
      <alignment vertical="center" wrapText="1"/>
    </xf>
    <xf numFmtId="0" fontId="58" fillId="47" borderId="61" xfId="0" applyFont="1" applyFill="1" applyBorder="1" applyAlignment="1">
      <alignment horizontal="center" vertical="center" wrapText="1"/>
    </xf>
    <xf numFmtId="166" fontId="40" fillId="46" borderId="27" xfId="27498" applyFont="1" applyBorder="1" applyAlignment="1">
      <alignment horizontal="left"/>
    </xf>
    <xf numFmtId="0" fontId="55" fillId="0" borderId="0" xfId="0" applyFont="1" applyFill="1" applyAlignment="1">
      <alignment horizontal="left" vertical="center"/>
    </xf>
    <xf numFmtId="0" fontId="0" fillId="0" borderId="0" xfId="0" applyFont="1" applyFill="1"/>
    <xf numFmtId="0" fontId="55" fillId="33" borderId="0" xfId="0" applyFont="1" applyFill="1" applyBorder="1" applyAlignment="1">
      <alignment horizontal="left" vertical="center"/>
    </xf>
    <xf numFmtId="0" fontId="55" fillId="33" borderId="0" xfId="0" applyFont="1" applyFill="1" applyAlignment="1">
      <alignment horizontal="left"/>
    </xf>
    <xf numFmtId="166" fontId="58" fillId="46" borderId="11" xfId="27489" applyFont="1" applyFill="1" applyBorder="1"/>
    <xf numFmtId="0" fontId="0" fillId="46" borderId="0" xfId="0" applyFill="1"/>
    <xf numFmtId="0" fontId="0" fillId="46" borderId="0" xfId="0" applyFill="1" applyBorder="1"/>
    <xf numFmtId="0" fontId="27" fillId="46" borderId="0" xfId="0" applyFont="1" applyFill="1"/>
    <xf numFmtId="0" fontId="56" fillId="46" borderId="0" xfId="0" applyFont="1" applyFill="1"/>
    <xf numFmtId="0" fontId="0" fillId="46" borderId="0" xfId="0" applyFill="1" applyAlignment="1">
      <alignment horizontal="right"/>
    </xf>
    <xf numFmtId="0" fontId="0" fillId="46" borderId="0" xfId="0" applyFont="1" applyFill="1"/>
    <xf numFmtId="166" fontId="28" fillId="46" borderId="0" xfId="27499" applyFont="1" applyFill="1" applyBorder="1" applyAlignment="1">
      <alignment horizontal="right"/>
    </xf>
    <xf numFmtId="166" fontId="40" fillId="46" borderId="29" xfId="27499" applyFont="1" applyFill="1" applyBorder="1"/>
    <xf numFmtId="0" fontId="0" fillId="0" borderId="0" xfId="0" applyBorder="1"/>
    <xf numFmtId="0" fontId="19" fillId="46" borderId="0" xfId="0" applyFont="1" applyFill="1"/>
    <xf numFmtId="0" fontId="57" fillId="46" borderId="0" xfId="0" applyFont="1" applyFill="1"/>
    <xf numFmtId="166" fontId="46" fillId="46" borderId="0" xfId="27489" applyFont="1" applyFill="1" applyBorder="1"/>
    <xf numFmtId="166" fontId="1" fillId="46" borderId="0" xfId="27489" applyFill="1"/>
    <xf numFmtId="0" fontId="0" fillId="0" borderId="0" xfId="0" applyFill="1" applyAlignment="1">
      <alignment horizontal="right"/>
    </xf>
    <xf numFmtId="1" fontId="28" fillId="91" borderId="37" xfId="27494" applyNumberFormat="1" applyFont="1" applyFill="1" applyBorder="1">
      <alignment horizontal="center" vertical="center"/>
    </xf>
    <xf numFmtId="1" fontId="21" fillId="48" borderId="23" xfId="0" applyNumberFormat="1" applyFont="1" applyFill="1" applyBorder="1" applyAlignment="1">
      <alignment horizontal="center"/>
    </xf>
    <xf numFmtId="0" fontId="21" fillId="48" borderId="23" xfId="0" applyFont="1" applyFill="1" applyBorder="1" applyAlignment="1">
      <alignment horizontal="center"/>
    </xf>
    <xf numFmtId="1" fontId="21" fillId="40" borderId="61" xfId="0" applyNumberFormat="1" applyFont="1" applyFill="1" applyBorder="1"/>
    <xf numFmtId="1" fontId="31" fillId="48" borderId="61" xfId="0" applyNumberFormat="1" applyFont="1" applyFill="1" applyBorder="1" applyAlignment="1">
      <alignment horizontal="center"/>
    </xf>
    <xf numFmtId="1" fontId="31" fillId="58" borderId="61" xfId="0" applyNumberFormat="1" applyFont="1" applyFill="1" applyBorder="1"/>
    <xf numFmtId="14" fontId="35" fillId="0" borderId="0" xfId="27492" applyNumberFormat="1"/>
    <xf numFmtId="166" fontId="30" fillId="39" borderId="66" xfId="27489" applyNumberFormat="1" applyFont="1" applyFill="1" applyBorder="1" applyAlignment="1">
      <alignment horizontal="center" vertical="center" wrapText="1"/>
    </xf>
    <xf numFmtId="166" fontId="30" fillId="39" borderId="7" xfId="27489" applyNumberFormat="1" applyFont="1" applyFill="1" applyBorder="1" applyAlignment="1">
      <alignment horizontal="center" vertical="center" wrapText="1"/>
    </xf>
    <xf numFmtId="0" fontId="59" fillId="0" borderId="0" xfId="0" applyFont="1" applyFill="1" applyBorder="1"/>
    <xf numFmtId="0" fontId="33" fillId="0" borderId="0" xfId="4" applyFont="1" applyFill="1" applyAlignment="1">
      <alignment horizontal="center" vertical="center" wrapText="1"/>
    </xf>
    <xf numFmtId="0" fontId="32" fillId="0" borderId="0" xfId="4" applyFont="1" applyFill="1" applyAlignment="1">
      <alignment horizontal="left"/>
    </xf>
    <xf numFmtId="166" fontId="0" fillId="0" borderId="0" xfId="27489" applyFont="1"/>
    <xf numFmtId="0" fontId="0" fillId="0" borderId="70" xfId="0" applyFont="1" applyBorder="1" applyAlignment="1">
      <alignment vertical="center" wrapText="1"/>
    </xf>
    <xf numFmtId="0" fontId="0" fillId="0" borderId="71" xfId="0" applyFont="1" applyBorder="1" applyAlignment="1">
      <alignment vertical="center" wrapText="1"/>
    </xf>
    <xf numFmtId="49" fontId="28" fillId="46" borderId="30" xfId="27489" applyNumberFormat="1" applyFont="1" applyFill="1" applyBorder="1" applyAlignment="1">
      <alignment horizontal="right"/>
    </xf>
    <xf numFmtId="49" fontId="28" fillId="46" borderId="30" xfId="27499" applyNumberFormat="1" applyFont="1" applyFill="1" applyBorder="1" applyAlignment="1">
      <alignment horizontal="right"/>
    </xf>
    <xf numFmtId="49" fontId="28" fillId="46" borderId="28" xfId="27499" applyNumberFormat="1" applyFont="1" applyFill="1" applyBorder="1" applyAlignment="1">
      <alignment horizontal="right"/>
    </xf>
    <xf numFmtId="166" fontId="36" fillId="41" borderId="24" xfId="27488" applyNumberFormat="1" applyFont="1" applyFill="1" applyBorder="1" applyAlignment="1">
      <alignment horizontal="center" vertical="center" wrapText="1"/>
    </xf>
    <xf numFmtId="166" fontId="34" fillId="0" borderId="61" xfId="27489" applyFont="1" applyBorder="1"/>
    <xf numFmtId="0" fontId="0" fillId="0" borderId="0" xfId="0"/>
    <xf numFmtId="0" fontId="34" fillId="39" borderId="61" xfId="0" applyFont="1" applyFill="1" applyBorder="1" applyAlignment="1">
      <alignment horizontal="center"/>
    </xf>
    <xf numFmtId="0" fontId="34" fillId="39" borderId="7" xfId="0" quotePrefix="1" applyFont="1" applyFill="1" applyBorder="1" applyAlignment="1">
      <alignment horizontal="center"/>
    </xf>
    <xf numFmtId="0" fontId="34" fillId="39" borderId="7" xfId="0" applyFont="1" applyFill="1" applyBorder="1" applyAlignment="1">
      <alignment horizontal="center"/>
    </xf>
    <xf numFmtId="0" fontId="38" fillId="39" borderId="61" xfId="0" applyFont="1" applyFill="1" applyBorder="1" applyAlignment="1">
      <alignment horizontal="center"/>
    </xf>
    <xf numFmtId="0" fontId="130" fillId="39" borderId="61" xfId="0" applyFont="1" applyFill="1" applyBorder="1" applyAlignment="1">
      <alignment horizontal="center"/>
    </xf>
    <xf numFmtId="0" fontId="59" fillId="0" borderId="0" xfId="0" applyFont="1" applyFill="1"/>
    <xf numFmtId="10" fontId="103" fillId="39" borderId="61" xfId="0" applyNumberFormat="1" applyFont="1" applyFill="1" applyBorder="1" applyAlignment="1">
      <alignment horizontal="center" wrapText="1"/>
    </xf>
    <xf numFmtId="0" fontId="119" fillId="39" borderId="61" xfId="0" applyFont="1" applyFill="1" applyBorder="1" applyAlignment="1">
      <alignment vertical="top" wrapText="1"/>
    </xf>
    <xf numFmtId="166" fontId="30" fillId="39" borderId="66" xfId="27489" applyNumberFormat="1" applyFont="1" applyFill="1" applyBorder="1" applyAlignment="1">
      <alignment horizontal="center" vertical="center" wrapText="1"/>
    </xf>
    <xf numFmtId="166" fontId="30" fillId="39" borderId="7" xfId="27489" applyNumberFormat="1" applyFont="1" applyFill="1" applyBorder="1" applyAlignment="1">
      <alignment horizontal="center" vertical="center" wrapText="1"/>
    </xf>
    <xf numFmtId="166" fontId="34" fillId="39" borderId="61" xfId="27489" applyNumberFormat="1" applyFont="1" applyFill="1" applyBorder="1" applyAlignment="1"/>
    <xf numFmtId="166" fontId="34" fillId="39" borderId="61" xfId="27489" applyNumberFormat="1" applyFont="1" applyFill="1" applyBorder="1" applyAlignment="1">
      <alignment horizontal="center"/>
    </xf>
    <xf numFmtId="0" fontId="0" fillId="0" borderId="72" xfId="0" applyFont="1" applyBorder="1" applyAlignment="1">
      <alignment vertical="center" wrapText="1"/>
    </xf>
    <xf numFmtId="0" fontId="54" fillId="0" borderId="74" xfId="27502" applyFill="1" applyBorder="1" applyAlignment="1">
      <alignment horizontal="center" vertical="center"/>
    </xf>
    <xf numFmtId="0" fontId="54" fillId="0" borderId="75" xfId="27502" applyFill="1" applyBorder="1" applyAlignment="1">
      <alignment horizontal="center" vertical="center"/>
    </xf>
    <xf numFmtId="0" fontId="54" fillId="0" borderId="61" xfId="27502" applyBorder="1" applyAlignment="1">
      <alignment horizontal="center" vertical="center"/>
    </xf>
    <xf numFmtId="166" fontId="45" fillId="46" borderId="31" xfId="27489" applyFont="1" applyFill="1" applyBorder="1" applyAlignment="1">
      <alignment horizontal="right"/>
    </xf>
    <xf numFmtId="166" fontId="131" fillId="46" borderId="31" xfId="27489" applyFont="1" applyFill="1" applyBorder="1" applyAlignment="1">
      <alignment horizontal="left"/>
    </xf>
    <xf numFmtId="166" fontId="131" fillId="66" borderId="0" xfId="27489" applyFont="1" applyFill="1" applyBorder="1" applyAlignment="1">
      <alignment horizontal="left"/>
    </xf>
    <xf numFmtId="166" fontId="45" fillId="0" borderId="79" xfId="27489" applyFont="1" applyBorder="1" applyAlignment="1">
      <alignment horizontal="center"/>
    </xf>
    <xf numFmtId="166" fontId="38" fillId="0" borderId="80" xfId="27489" applyFont="1" applyBorder="1" applyAlignment="1">
      <alignment horizontal="center"/>
    </xf>
    <xf numFmtId="166" fontId="34" fillId="0" borderId="24" xfId="27489" applyFont="1" applyBorder="1"/>
    <xf numFmtId="166" fontId="38" fillId="0" borderId="78" xfId="27489" applyFont="1" applyBorder="1" applyAlignment="1">
      <alignment horizontal="center"/>
    </xf>
    <xf numFmtId="166" fontId="36" fillId="41" borderId="36" xfId="27488" applyNumberFormat="1" applyFont="1" applyFill="1" applyBorder="1" applyAlignment="1">
      <alignment horizontal="left" vertical="center"/>
    </xf>
    <xf numFmtId="43" fontId="0" fillId="40" borderId="37" xfId="29303" applyFont="1" applyFill="1" applyBorder="1" applyAlignment="1">
      <alignment horizontal="left"/>
    </xf>
    <xf numFmtId="43" fontId="0" fillId="40" borderId="10" xfId="29303" applyFont="1" applyFill="1" applyBorder="1" applyAlignment="1">
      <alignment horizontal="left"/>
    </xf>
    <xf numFmtId="0" fontId="0" fillId="0" borderId="23" xfId="0" applyBorder="1" applyAlignment="1">
      <alignment horizontal="center"/>
    </xf>
    <xf numFmtId="166" fontId="131" fillId="66" borderId="0" xfId="27489" applyFont="1" applyFill="1" applyBorder="1" applyAlignment="1">
      <alignment horizontal="center" vertical="center"/>
    </xf>
    <xf numFmtId="0" fontId="43" fillId="0" borderId="0" xfId="0" applyFont="1" applyBorder="1" applyAlignment="1">
      <alignment horizontal="center" vertical="center" wrapText="1"/>
    </xf>
    <xf numFmtId="0" fontId="58" fillId="92" borderId="33" xfId="0" applyFont="1" applyFill="1" applyBorder="1" applyAlignment="1">
      <alignment horizontal="center" vertical="center" wrapText="1"/>
    </xf>
    <xf numFmtId="43" fontId="0" fillId="40" borderId="23" xfId="29303" applyFont="1" applyFill="1" applyBorder="1" applyAlignment="1">
      <alignment horizontal="left"/>
    </xf>
    <xf numFmtId="176" fontId="19" fillId="0" borderId="0" xfId="4" applyNumberFormat="1" applyFont="1" applyFill="1" applyAlignment="1">
      <alignment horizontal="center"/>
    </xf>
    <xf numFmtId="176" fontId="0" fillId="40" borderId="37" xfId="29303" applyNumberFormat="1" applyFont="1" applyFill="1" applyBorder="1" applyAlignment="1">
      <alignment horizontal="left"/>
    </xf>
    <xf numFmtId="1" fontId="0" fillId="66" borderId="0" xfId="0" applyNumberFormat="1" applyFill="1"/>
    <xf numFmtId="0" fontId="1" fillId="0" borderId="0" xfId="27489" applyNumberFormat="1"/>
    <xf numFmtId="3" fontId="21" fillId="59" borderId="23" xfId="0" applyNumberFormat="1" applyFont="1" applyFill="1" applyBorder="1" applyAlignment="1">
      <alignment horizontal="center" vertical="center"/>
    </xf>
    <xf numFmtId="3" fontId="21" fillId="61" borderId="23" xfId="0" applyNumberFormat="1" applyFont="1" applyFill="1" applyBorder="1" applyAlignment="1">
      <alignment horizontal="center" vertical="center"/>
    </xf>
    <xf numFmtId="3" fontId="21" fillId="62" borderId="23" xfId="0" applyNumberFormat="1" applyFont="1" applyFill="1" applyBorder="1" applyAlignment="1">
      <alignment horizontal="center" vertical="center"/>
    </xf>
    <xf numFmtId="3" fontId="21" fillId="48" borderId="23" xfId="0" applyNumberFormat="1" applyFont="1" applyFill="1" applyBorder="1" applyAlignment="1">
      <alignment horizontal="center" vertical="center"/>
    </xf>
    <xf numFmtId="3" fontId="21" fillId="63" borderId="23" xfId="0" applyNumberFormat="1" applyFont="1" applyFill="1" applyBorder="1" applyAlignment="1">
      <alignment horizontal="center" vertical="center"/>
    </xf>
    <xf numFmtId="3" fontId="21" fillId="65" borderId="23" xfId="0" applyNumberFormat="1" applyFont="1" applyFill="1" applyBorder="1" applyAlignment="1">
      <alignment horizontal="center" vertical="center"/>
    </xf>
    <xf numFmtId="3" fontId="21" fillId="48" borderId="61" xfId="0" applyNumberFormat="1" applyFont="1" applyFill="1" applyBorder="1" applyAlignment="1">
      <alignment horizontal="center" vertical="center"/>
    </xf>
    <xf numFmtId="3" fontId="19" fillId="48" borderId="23" xfId="0" applyNumberFormat="1" applyFont="1" applyFill="1" applyBorder="1" applyAlignment="1">
      <alignment horizontal="center"/>
    </xf>
    <xf numFmtId="3" fontId="21" fillId="48" borderId="23" xfId="0" applyNumberFormat="1" applyFont="1" applyFill="1" applyBorder="1" applyAlignment="1">
      <alignment horizontal="center"/>
    </xf>
    <xf numFmtId="3" fontId="31" fillId="91" borderId="37" xfId="27494" applyNumberFormat="1" applyFont="1" applyFill="1" applyBorder="1">
      <alignment horizontal="center" vertical="center"/>
    </xf>
    <xf numFmtId="3" fontId="31" fillId="35" borderId="23" xfId="27487" applyNumberFormat="1" applyFont="1" applyBorder="1">
      <alignment horizontal="center" vertical="center"/>
    </xf>
    <xf numFmtId="3" fontId="28" fillId="91" borderId="37" xfId="27494" applyNumberFormat="1" applyFont="1" applyFill="1" applyBorder="1">
      <alignment horizontal="center" vertical="center"/>
    </xf>
    <xf numFmtId="3" fontId="28" fillId="58" borderId="61" xfId="29299" applyNumberFormat="1" applyFont="1" applyFill="1" applyBorder="1">
      <alignment horizontal="center" vertical="center"/>
      <protection locked="0"/>
    </xf>
    <xf numFmtId="3" fontId="55" fillId="48" borderId="61" xfId="0" applyNumberFormat="1" applyFont="1" applyFill="1" applyBorder="1" applyAlignment="1">
      <alignment horizontal="center"/>
    </xf>
    <xf numFmtId="3" fontId="28" fillId="35" borderId="61" xfId="27487" applyNumberFormat="1" applyFont="1" applyBorder="1">
      <alignment horizontal="center" vertical="center"/>
    </xf>
    <xf numFmtId="3" fontId="28" fillId="58" borderId="61" xfId="29300" applyNumberFormat="1" applyFont="1" applyFill="1" applyBorder="1">
      <alignment horizontal="center" vertical="center"/>
      <protection locked="0"/>
    </xf>
    <xf numFmtId="3" fontId="21" fillId="88" borderId="61" xfId="0" applyNumberFormat="1" applyFont="1" applyFill="1" applyBorder="1" applyAlignment="1">
      <alignment horizontal="center"/>
    </xf>
    <xf numFmtId="3" fontId="28" fillId="35" borderId="23" xfId="27487" applyNumberFormat="1" applyFont="1" applyBorder="1">
      <alignment horizontal="center" vertical="center"/>
    </xf>
    <xf numFmtId="3" fontId="28" fillId="58" borderId="23" xfId="29299" applyNumberFormat="1" applyFont="1" applyFill="1" applyBorder="1">
      <alignment horizontal="center" vertical="center"/>
      <protection locked="0"/>
    </xf>
    <xf numFmtId="3" fontId="55" fillId="48" borderId="23" xfId="0" applyNumberFormat="1" applyFont="1" applyFill="1" applyBorder="1" applyAlignment="1">
      <alignment horizontal="center"/>
    </xf>
    <xf numFmtId="10" fontId="28" fillId="58" borderId="61" xfId="29304" applyNumberFormat="1" applyFont="1" applyFill="1" applyBorder="1" applyAlignment="1" applyProtection="1">
      <alignment horizontal="center" vertical="center"/>
      <protection locked="0"/>
    </xf>
    <xf numFmtId="10" fontId="55" fillId="48" borderId="61" xfId="29304" applyNumberFormat="1" applyFont="1" applyFill="1" applyBorder="1" applyAlignment="1">
      <alignment horizontal="center"/>
    </xf>
    <xf numFmtId="10" fontId="55" fillId="48" borderId="23" xfId="0" applyNumberFormat="1" applyFont="1" applyFill="1" applyBorder="1" applyAlignment="1">
      <alignment horizontal="center"/>
    </xf>
    <xf numFmtId="10" fontId="28" fillId="58" borderId="61" xfId="29299" applyNumberFormat="1" applyFont="1" applyFill="1" applyBorder="1">
      <alignment horizontal="center" vertical="center"/>
      <protection locked="0"/>
    </xf>
    <xf numFmtId="10" fontId="55" fillId="48" borderId="61" xfId="0" applyNumberFormat="1" applyFont="1" applyFill="1" applyBorder="1" applyAlignment="1">
      <alignment horizontal="center"/>
    </xf>
    <xf numFmtId="10" fontId="28" fillId="58" borderId="61" xfId="29300" applyNumberFormat="1" applyFont="1" applyFill="1" applyBorder="1">
      <alignment horizontal="center" vertical="center"/>
      <protection locked="0"/>
    </xf>
    <xf numFmtId="166" fontId="131" fillId="46" borderId="30" xfId="27489" applyFont="1" applyFill="1" applyBorder="1" applyAlignment="1">
      <alignment horizontal="right"/>
    </xf>
    <xf numFmtId="166" fontId="34" fillId="0" borderId="0" xfId="27489" quotePrefix="1" applyFont="1" applyAlignment="1">
      <alignment vertical="top" wrapText="1"/>
    </xf>
    <xf numFmtId="43" fontId="0" fillId="40" borderId="32" xfId="29303" applyFont="1" applyFill="1" applyBorder="1" applyAlignment="1">
      <alignment horizontal="left"/>
    </xf>
    <xf numFmtId="0" fontId="0" fillId="0" borderId="9" xfId="0" applyBorder="1" applyAlignment="1">
      <alignment horizontal="center"/>
    </xf>
    <xf numFmtId="0" fontId="132" fillId="0" borderId="23" xfId="0" applyFont="1" applyBorder="1" applyAlignment="1">
      <alignment horizontal="center"/>
    </xf>
    <xf numFmtId="166" fontId="38" fillId="0" borderId="0" xfId="27489" applyFont="1" applyAlignment="1">
      <alignment vertical="top" wrapText="1"/>
    </xf>
    <xf numFmtId="43" fontId="0" fillId="40" borderId="37" xfId="29303" applyFont="1" applyFill="1" applyBorder="1" applyAlignment="1" applyProtection="1">
      <alignment horizontal="left"/>
      <protection locked="0"/>
    </xf>
    <xf numFmtId="43" fontId="0" fillId="40" borderId="23" xfId="29303" applyFont="1" applyFill="1" applyBorder="1" applyAlignment="1" applyProtection="1">
      <alignment horizontal="left"/>
      <protection locked="0"/>
    </xf>
    <xf numFmtId="43" fontId="132" fillId="40" borderId="23" xfId="29303" applyFont="1" applyFill="1" applyBorder="1" applyAlignment="1" applyProtection="1">
      <alignment horizontal="left"/>
      <protection locked="0"/>
    </xf>
    <xf numFmtId="0" fontId="21" fillId="60" borderId="23" xfId="0" applyFont="1" applyFill="1" applyBorder="1" applyAlignment="1" applyProtection="1">
      <alignment horizontal="center"/>
      <protection locked="0"/>
    </xf>
    <xf numFmtId="14" fontId="21" fillId="60" borderId="23" xfId="0" applyNumberFormat="1" applyFont="1" applyFill="1" applyBorder="1" applyAlignment="1" applyProtection="1">
      <alignment horizontal="center"/>
      <protection locked="0"/>
    </xf>
    <xf numFmtId="0" fontId="55" fillId="52" borderId="23" xfId="0" applyFont="1" applyFill="1" applyBorder="1" applyAlignment="1" applyProtection="1">
      <alignment horizontal="center" vertical="center"/>
      <protection locked="0"/>
    </xf>
    <xf numFmtId="0" fontId="28" fillId="54" borderId="37" xfId="27494" applyFont="1" applyFill="1" applyBorder="1" applyAlignment="1" applyProtection="1">
      <alignment horizontal="center" vertical="center"/>
      <protection locked="0"/>
    </xf>
    <xf numFmtId="0" fontId="28" fillId="54" borderId="37" xfId="27494" applyFill="1" applyBorder="1" applyAlignment="1" applyProtection="1">
      <alignment horizontal="center" vertical="center"/>
      <protection locked="0"/>
    </xf>
    <xf numFmtId="168" fontId="28" fillId="53" borderId="37" xfId="27501" applyFill="1" applyBorder="1" applyAlignment="1" applyProtection="1">
      <alignment horizontal="center" vertical="center"/>
      <protection locked="0"/>
    </xf>
    <xf numFmtId="0" fontId="39" fillId="55" borderId="37" xfId="27494" applyFont="1" applyFill="1" applyBorder="1" applyAlignment="1" applyProtection="1">
      <alignment horizontal="center" vertical="center"/>
      <protection locked="0"/>
    </xf>
    <xf numFmtId="49" fontId="21" fillId="60" borderId="23" xfId="0" applyNumberFormat="1" applyFont="1" applyFill="1" applyBorder="1" applyAlignment="1" applyProtection="1">
      <alignment horizontal="center"/>
      <protection locked="0"/>
    </xf>
    <xf numFmtId="0" fontId="28" fillId="52" borderId="39" xfId="27494" applyFill="1" applyBorder="1" applyProtection="1">
      <alignment horizontal="center" vertical="center"/>
      <protection locked="0"/>
    </xf>
    <xf numFmtId="0" fontId="21" fillId="60" borderId="48" xfId="0" applyFont="1" applyFill="1" applyBorder="1" applyAlignment="1" applyProtection="1">
      <alignment horizontal="center" vertical="center"/>
      <protection locked="0"/>
    </xf>
    <xf numFmtId="0" fontId="21" fillId="60" borderId="37" xfId="0" applyFont="1" applyFill="1" applyBorder="1" applyAlignment="1" applyProtection="1">
      <alignment horizontal="center" vertical="center"/>
      <protection locked="0"/>
    </xf>
    <xf numFmtId="0" fontId="21" fillId="60" borderId="39" xfId="0" applyFont="1" applyFill="1" applyBorder="1" applyAlignment="1" applyProtection="1">
      <alignment horizontal="center" vertical="center"/>
      <protection locked="0"/>
    </xf>
    <xf numFmtId="0" fontId="21" fillId="0" borderId="42" xfId="0" applyFont="1" applyFill="1" applyBorder="1" applyAlignment="1" applyProtection="1">
      <alignment horizontal="center" vertical="center"/>
      <protection locked="0"/>
    </xf>
    <xf numFmtId="0" fontId="21" fillId="0" borderId="43" xfId="0" applyFont="1" applyFill="1" applyBorder="1" applyAlignment="1" applyProtection="1">
      <alignment horizontal="center" vertical="center"/>
      <protection locked="0"/>
    </xf>
    <xf numFmtId="0" fontId="21" fillId="0" borderId="44" xfId="0" applyFont="1" applyFill="1" applyBorder="1" applyAlignment="1" applyProtection="1">
      <alignment horizontal="center" vertical="center"/>
      <protection locked="0"/>
    </xf>
    <xf numFmtId="49" fontId="34" fillId="52" borderId="23" xfId="27494" applyNumberFormat="1" applyFont="1" applyFill="1" applyBorder="1" applyAlignment="1" applyProtection="1">
      <alignment horizontal="center" vertical="center"/>
      <protection locked="0"/>
    </xf>
    <xf numFmtId="0" fontId="34" fillId="52" borderId="23" xfId="27494" applyFont="1" applyFill="1" applyBorder="1" applyAlignment="1" applyProtection="1">
      <alignment horizontal="center" vertical="center"/>
      <protection locked="0"/>
    </xf>
    <xf numFmtId="14" fontId="34" fillId="90" borderId="23" xfId="27494" applyNumberFormat="1" applyFont="1" applyFill="1" applyBorder="1" applyAlignment="1" applyProtection="1">
      <alignment horizontal="center" vertical="center"/>
      <protection locked="0"/>
    </xf>
    <xf numFmtId="168" fontId="34" fillId="53" borderId="37" xfId="27501" applyFont="1" applyFill="1" applyBorder="1" applyAlignment="1" applyProtection="1">
      <alignment horizontal="center" vertical="center"/>
      <protection locked="0"/>
    </xf>
    <xf numFmtId="0" fontId="34" fillId="90" borderId="23" xfId="27494" applyFont="1" applyFill="1" applyBorder="1" applyAlignment="1" applyProtection="1">
      <alignment horizontal="center" vertical="center"/>
      <protection locked="0"/>
    </xf>
    <xf numFmtId="0" fontId="34" fillId="56" borderId="23" xfId="27494" applyFont="1" applyFill="1" applyBorder="1" applyAlignment="1" applyProtection="1">
      <alignment horizontal="center" vertical="center"/>
      <protection locked="0"/>
    </xf>
    <xf numFmtId="0" fontId="25" fillId="89" borderId="23" xfId="0" applyFont="1" applyFill="1" applyBorder="1" applyAlignment="1" applyProtection="1">
      <alignment horizontal="center"/>
      <protection locked="0"/>
    </xf>
    <xf numFmtId="10" fontId="21" fillId="40" borderId="61" xfId="29304" applyNumberFormat="1" applyFont="1" applyFill="1" applyBorder="1" applyProtection="1">
      <protection locked="0"/>
    </xf>
    <xf numFmtId="10" fontId="31" fillId="58" borderId="61" xfId="29304" applyNumberFormat="1" applyFont="1" applyFill="1" applyBorder="1" applyProtection="1">
      <protection locked="0"/>
    </xf>
    <xf numFmtId="10" fontId="31" fillId="58" borderId="61" xfId="0" applyNumberFormat="1" applyFont="1" applyFill="1" applyBorder="1" applyProtection="1">
      <protection locked="0"/>
    </xf>
    <xf numFmtId="3" fontId="21" fillId="40" borderId="23" xfId="0" applyNumberFormat="1" applyFont="1" applyFill="1" applyBorder="1" applyAlignment="1" applyProtection="1">
      <alignment horizontal="center" vertical="center"/>
      <protection locked="0"/>
    </xf>
    <xf numFmtId="3" fontId="21" fillId="58" borderId="23" xfId="0" applyNumberFormat="1" applyFont="1" applyFill="1" applyBorder="1" applyAlignment="1" applyProtection="1">
      <alignment horizontal="center" vertical="center"/>
      <protection locked="0"/>
    </xf>
    <xf numFmtId="3" fontId="21" fillId="64" borderId="23" xfId="0" applyNumberFormat="1" applyFont="1" applyFill="1" applyBorder="1" applyAlignment="1" applyProtection="1">
      <alignment horizontal="center" vertical="center"/>
      <protection locked="0"/>
    </xf>
    <xf numFmtId="3" fontId="21" fillId="59" borderId="23" xfId="0" applyNumberFormat="1" applyFont="1" applyFill="1" applyBorder="1" applyAlignment="1" applyProtection="1">
      <alignment horizontal="center" vertical="center"/>
    </xf>
    <xf numFmtId="3" fontId="21" fillId="61" borderId="23" xfId="0" applyNumberFormat="1" applyFont="1" applyFill="1" applyBorder="1" applyAlignment="1" applyProtection="1">
      <alignment horizontal="center" vertical="center"/>
    </xf>
    <xf numFmtId="3" fontId="21" fillId="62" borderId="23" xfId="0" applyNumberFormat="1" applyFont="1" applyFill="1" applyBorder="1" applyAlignment="1" applyProtection="1">
      <alignment horizontal="center" vertical="center"/>
    </xf>
    <xf numFmtId="3" fontId="21" fillId="63" borderId="23" xfId="0" applyNumberFormat="1" applyFont="1" applyFill="1" applyBorder="1" applyAlignment="1" applyProtection="1">
      <alignment horizontal="center" vertical="center"/>
    </xf>
    <xf numFmtId="3" fontId="21" fillId="48" borderId="23" xfId="0" applyNumberFormat="1" applyFont="1" applyFill="1" applyBorder="1" applyAlignment="1" applyProtection="1">
      <alignment horizontal="center" vertical="center"/>
    </xf>
    <xf numFmtId="0" fontId="19" fillId="48" borderId="23" xfId="0" applyFont="1" applyFill="1" applyBorder="1" applyAlignment="1" applyProtection="1">
      <alignment horizontal="center"/>
    </xf>
    <xf numFmtId="0" fontId="28" fillId="36" borderId="23" xfId="27488" applyFont="1" applyBorder="1" applyAlignment="1" applyProtection="1">
      <alignment horizontal="center" vertical="center"/>
    </xf>
    <xf numFmtId="3" fontId="21" fillId="58" borderId="23" xfId="29303" applyNumberFormat="1" applyFont="1" applyFill="1" applyBorder="1" applyAlignment="1" applyProtection="1">
      <alignment horizontal="center" vertical="center"/>
      <protection locked="0"/>
    </xf>
    <xf numFmtId="3" fontId="21" fillId="40" borderId="23" xfId="29303" applyNumberFormat="1" applyFont="1" applyFill="1" applyBorder="1" applyAlignment="1" applyProtection="1">
      <alignment horizontal="center" vertical="center"/>
      <protection locked="0"/>
    </xf>
    <xf numFmtId="3" fontId="21" fillId="58" borderId="61" xfId="0" applyNumberFormat="1" applyFont="1" applyFill="1" applyBorder="1" applyAlignment="1" applyProtection="1">
      <alignment horizontal="center" vertical="center"/>
      <protection locked="0"/>
    </xf>
    <xf numFmtId="10" fontId="21" fillId="58" borderId="23" xfId="0" applyNumberFormat="1" applyFont="1" applyFill="1" applyBorder="1" applyAlignment="1" applyProtection="1">
      <alignment horizontal="center" vertical="center"/>
      <protection locked="0"/>
    </xf>
    <xf numFmtId="3" fontId="19" fillId="58" borderId="23" xfId="0" applyNumberFormat="1" applyFont="1" applyFill="1" applyBorder="1" applyProtection="1">
      <protection locked="0"/>
    </xf>
    <xf numFmtId="3" fontId="21" fillId="58" borderId="23" xfId="0" applyNumberFormat="1" applyFont="1" applyFill="1" applyBorder="1" applyProtection="1">
      <protection locked="0"/>
    </xf>
    <xf numFmtId="0" fontId="21" fillId="58" borderId="23" xfId="0" applyFont="1" applyFill="1" applyBorder="1" applyProtection="1">
      <protection locked="0"/>
    </xf>
    <xf numFmtId="177" fontId="21" fillId="58" borderId="23" xfId="0" applyNumberFormat="1" applyFont="1" applyFill="1" applyBorder="1" applyProtection="1">
      <protection locked="0"/>
    </xf>
    <xf numFmtId="3" fontId="21" fillId="58" borderId="61" xfId="0" applyNumberFormat="1" applyFont="1" applyFill="1" applyBorder="1" applyProtection="1">
      <protection locked="0"/>
    </xf>
    <xf numFmtId="3" fontId="55" fillId="58" borderId="23" xfId="0" applyNumberFormat="1" applyFont="1" applyFill="1" applyBorder="1" applyProtection="1">
      <protection locked="0"/>
    </xf>
    <xf numFmtId="3" fontId="55" fillId="58" borderId="61" xfId="0" applyNumberFormat="1" applyFont="1" applyFill="1" applyBorder="1" applyProtection="1">
      <protection locked="0"/>
    </xf>
    <xf numFmtId="3" fontId="28" fillId="58" borderId="61" xfId="29299" applyNumberFormat="1" applyFont="1" applyFill="1" applyBorder="1" applyProtection="1">
      <alignment horizontal="center" vertical="center"/>
      <protection locked="0"/>
    </xf>
    <xf numFmtId="3" fontId="28" fillId="58" borderId="23" xfId="29299" applyNumberFormat="1" applyFont="1" applyFill="1" applyBorder="1" applyProtection="1">
      <alignment horizontal="center" vertical="center"/>
      <protection locked="0"/>
    </xf>
    <xf numFmtId="3" fontId="55" fillId="48" borderId="61" xfId="0" applyNumberFormat="1" applyFont="1" applyFill="1" applyBorder="1" applyAlignment="1" applyProtection="1">
      <alignment horizontal="center"/>
    </xf>
    <xf numFmtId="3" fontId="21" fillId="58" borderId="23" xfId="29304" applyNumberFormat="1" applyFont="1" applyFill="1" applyBorder="1" applyAlignment="1" applyProtection="1">
      <alignment horizontal="center" vertical="center"/>
      <protection locked="0"/>
    </xf>
    <xf numFmtId="0" fontId="23" fillId="58" borderId="23" xfId="0" applyFont="1" applyFill="1" applyBorder="1" applyProtection="1">
      <protection locked="0"/>
    </xf>
    <xf numFmtId="3" fontId="23" fillId="58" borderId="23" xfId="0" applyNumberFormat="1" applyFont="1" applyFill="1" applyBorder="1" applyProtection="1">
      <protection locked="0"/>
    </xf>
    <xf numFmtId="1" fontId="21" fillId="58" borderId="23" xfId="0" applyNumberFormat="1" applyFont="1" applyFill="1" applyBorder="1" applyProtection="1">
      <protection locked="0"/>
    </xf>
    <xf numFmtId="3" fontId="32" fillId="58" borderId="61" xfId="2" applyNumberFormat="1" applyFont="1" applyFill="1" applyBorder="1" applyAlignment="1" applyProtection="1">
      <alignment horizontal="center"/>
      <protection locked="0"/>
    </xf>
    <xf numFmtId="3" fontId="32" fillId="58" borderId="61" xfId="0" quotePrefix="1" applyNumberFormat="1" applyFont="1" applyFill="1" applyBorder="1" applyAlignment="1" applyProtection="1">
      <alignment horizontal="center"/>
      <protection locked="0"/>
    </xf>
    <xf numFmtId="10" fontId="32" fillId="58" borderId="61" xfId="2" applyNumberFormat="1" applyFont="1" applyFill="1" applyBorder="1" applyAlignment="1" applyProtection="1">
      <alignment horizontal="center"/>
      <protection locked="0"/>
    </xf>
    <xf numFmtId="3" fontId="55" fillId="48" borderId="23" xfId="0" applyNumberFormat="1" applyFont="1" applyFill="1" applyBorder="1" applyAlignment="1" applyProtection="1">
      <alignment horizontal="center"/>
      <protection locked="0"/>
    </xf>
    <xf numFmtId="10" fontId="28" fillId="58" borderId="23" xfId="29299" applyNumberFormat="1" applyFont="1" applyFill="1" applyBorder="1" applyProtection="1">
      <alignment horizontal="center" vertical="center"/>
      <protection locked="0"/>
    </xf>
    <xf numFmtId="3" fontId="28" fillId="58" borderId="23" xfId="29300" applyNumberFormat="1" applyFont="1" applyFill="1" applyBorder="1" applyProtection="1">
      <alignment horizontal="center" vertical="center"/>
      <protection locked="0"/>
    </xf>
    <xf numFmtId="10" fontId="28" fillId="58" borderId="23" xfId="29300" applyNumberFormat="1" applyFont="1" applyFill="1" applyBorder="1" applyProtection="1">
      <alignment horizontal="center" vertical="center"/>
      <protection locked="0"/>
    </xf>
    <xf numFmtId="0" fontId="35" fillId="42" borderId="0" xfId="27493" applyFont="1" applyProtection="1">
      <alignment horizontal="center" vertical="center"/>
    </xf>
    <xf numFmtId="0" fontId="39" fillId="57" borderId="23" xfId="27493" applyFill="1" applyBorder="1" applyProtection="1">
      <alignment horizontal="center" vertical="center"/>
    </xf>
    <xf numFmtId="0" fontId="34" fillId="0" borderId="0" xfId="0" applyFont="1" applyAlignment="1">
      <alignment horizontal="left" vertical="top" wrapText="1"/>
    </xf>
    <xf numFmtId="166" fontId="34" fillId="0" borderId="0" xfId="27489" applyFont="1" applyAlignment="1">
      <alignment horizontal="left" wrapText="1"/>
    </xf>
    <xf numFmtId="0" fontId="54" fillId="0" borderId="72" xfId="27502" applyFill="1" applyBorder="1" applyAlignment="1">
      <alignment horizontal="center" vertical="center"/>
    </xf>
    <xf numFmtId="0" fontId="54" fillId="0" borderId="73" xfId="27502" applyFill="1" applyBorder="1" applyAlignment="1">
      <alignment horizontal="center" vertical="center"/>
    </xf>
    <xf numFmtId="0" fontId="54" fillId="0" borderId="69" xfId="27502" applyFill="1" applyBorder="1" applyAlignment="1">
      <alignment horizontal="center" vertical="center"/>
    </xf>
    <xf numFmtId="0" fontId="54" fillId="0" borderId="76" xfId="27502" applyFill="1" applyBorder="1" applyAlignment="1">
      <alignment horizontal="center" vertical="center"/>
    </xf>
    <xf numFmtId="0" fontId="54" fillId="0" borderId="77" xfId="27502" applyFill="1" applyBorder="1" applyAlignment="1">
      <alignment horizontal="center" vertical="center"/>
    </xf>
    <xf numFmtId="166" fontId="36" fillId="41" borderId="34" xfId="27488" applyNumberFormat="1" applyFont="1" applyFill="1" applyBorder="1" applyAlignment="1">
      <alignment horizontal="center" vertical="center"/>
    </xf>
    <xf numFmtId="166" fontId="36" fillId="41" borderId="35" xfId="27488" applyNumberFormat="1" applyFont="1" applyFill="1" applyBorder="1" applyAlignment="1">
      <alignment horizontal="center" vertical="center"/>
    </xf>
    <xf numFmtId="166" fontId="36" fillId="41" borderId="36" xfId="27488" applyNumberFormat="1" applyFont="1" applyFill="1" applyBorder="1" applyAlignment="1">
      <alignment horizontal="center" vertical="center"/>
    </xf>
    <xf numFmtId="166" fontId="36" fillId="41" borderId="37" xfId="27488" applyNumberFormat="1" applyFont="1" applyFill="1" applyBorder="1" applyAlignment="1">
      <alignment horizontal="center" vertical="center"/>
    </xf>
    <xf numFmtId="166" fontId="36" fillId="41" borderId="46" xfId="27488" applyNumberFormat="1" applyFont="1" applyFill="1" applyBorder="1" applyAlignment="1">
      <alignment horizontal="center" vertical="center"/>
    </xf>
    <xf numFmtId="166" fontId="36" fillId="41" borderId="45" xfId="27488" applyNumberFormat="1" applyFont="1" applyFill="1" applyBorder="1" applyAlignment="1">
      <alignment horizontal="center" vertical="center"/>
    </xf>
    <xf numFmtId="0" fontId="30" fillId="0" borderId="66"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8" fillId="0" borderId="66"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7" xfId="0" applyFont="1" applyBorder="1" applyAlignment="1">
      <alignment horizontal="center" vertical="center" wrapText="1"/>
    </xf>
    <xf numFmtId="0" fontId="21" fillId="39" borderId="9" xfId="0" applyFont="1" applyFill="1" applyBorder="1" applyAlignment="1">
      <alignment horizontal="center" vertical="center" wrapText="1"/>
    </xf>
    <xf numFmtId="0" fontId="21" fillId="39" borderId="7" xfId="0" applyFont="1" applyFill="1" applyBorder="1" applyAlignment="1">
      <alignment horizontal="center" vertical="center" wrapText="1"/>
    </xf>
    <xf numFmtId="0" fontId="21" fillId="39" borderId="10" xfId="0" quotePrefix="1" applyFont="1" applyFill="1" applyBorder="1" applyAlignment="1">
      <alignment horizontal="center" vertical="center"/>
    </xf>
    <xf numFmtId="0" fontId="21" fillId="39" borderId="11" xfId="0" quotePrefix="1" applyFont="1" applyFill="1" applyBorder="1" applyAlignment="1">
      <alignment horizontal="center" vertical="center"/>
    </xf>
    <xf numFmtId="0" fontId="21" fillId="39" borderId="17" xfId="0" quotePrefix="1" applyFont="1" applyFill="1" applyBorder="1" applyAlignment="1">
      <alignment horizontal="center" vertical="center"/>
    </xf>
    <xf numFmtId="166" fontId="39" fillId="39" borderId="10" xfId="27489" applyNumberFormat="1" applyFont="1" applyFill="1" applyBorder="1" applyAlignment="1">
      <alignment horizontal="center" vertical="center" wrapText="1"/>
    </xf>
    <xf numFmtId="166" fontId="39" fillId="39" borderId="17" xfId="27489" applyNumberFormat="1" applyFont="1" applyFill="1" applyBorder="1" applyAlignment="1">
      <alignment horizontal="center" vertical="center" wrapText="1"/>
    </xf>
    <xf numFmtId="166" fontId="39" fillId="39" borderId="27" xfId="27489" applyNumberFormat="1" applyFont="1" applyFill="1" applyBorder="1" applyAlignment="1">
      <alignment horizontal="center" vertical="center" wrapText="1"/>
    </xf>
    <xf numFmtId="166" fontId="39" fillId="39" borderId="26" xfId="27489" applyNumberFormat="1" applyFont="1" applyFill="1" applyBorder="1" applyAlignment="1">
      <alignment horizontal="center" vertical="center" wrapText="1"/>
    </xf>
    <xf numFmtId="166" fontId="39" fillId="39" borderId="25" xfId="27489" applyNumberFormat="1" applyFont="1" applyFill="1" applyBorder="1" applyAlignment="1">
      <alignment horizontal="center" vertical="center" wrapText="1"/>
    </xf>
    <xf numFmtId="166" fontId="28" fillId="39" borderId="66" xfId="27489" applyNumberFormat="1" applyFont="1" applyFill="1" applyBorder="1" applyAlignment="1">
      <alignment horizontal="center" vertical="center" wrapText="1"/>
    </xf>
    <xf numFmtId="166" fontId="28" fillId="39" borderId="7" xfId="27489" applyNumberFormat="1" applyFont="1" applyFill="1" applyBorder="1" applyAlignment="1">
      <alignment horizontal="center" vertical="center" wrapText="1"/>
    </xf>
    <xf numFmtId="166" fontId="30" fillId="39" borderId="63" xfId="27489" applyNumberFormat="1" applyFont="1" applyFill="1" applyBorder="1" applyAlignment="1">
      <alignment horizontal="center" vertical="center" wrapText="1"/>
    </xf>
    <xf numFmtId="166" fontId="34" fillId="39" borderId="65" xfId="27489" applyNumberFormat="1" applyFont="1" applyFill="1" applyBorder="1" applyAlignment="1">
      <alignment horizontal="center" vertical="center" wrapText="1"/>
    </xf>
    <xf numFmtId="166" fontId="34" fillId="39" borderId="27" xfId="27489" applyNumberFormat="1" applyFont="1" applyFill="1" applyBorder="1" applyAlignment="1">
      <alignment horizontal="center" vertical="center" wrapText="1"/>
    </xf>
    <xf numFmtId="166" fontId="34" fillId="39" borderId="25" xfId="27489" applyNumberFormat="1" applyFont="1" applyFill="1" applyBorder="1" applyAlignment="1">
      <alignment horizontal="center" vertical="center" wrapText="1"/>
    </xf>
    <xf numFmtId="166" fontId="30" fillId="39" borderId="66" xfId="27489" applyNumberFormat="1" applyFont="1" applyFill="1" applyBorder="1" applyAlignment="1">
      <alignment horizontal="center" vertical="center" wrapText="1"/>
    </xf>
    <xf numFmtId="166" fontId="30" fillId="39" borderId="7" xfId="27489" applyNumberFormat="1" applyFont="1" applyFill="1" applyBorder="1" applyAlignment="1">
      <alignment horizontal="center" vertical="center" wrapText="1"/>
    </xf>
    <xf numFmtId="166" fontId="30" fillId="39" borderId="10" xfId="27489" applyNumberFormat="1" applyFont="1" applyFill="1" applyBorder="1" applyAlignment="1">
      <alignment horizontal="center" vertical="center" wrapText="1"/>
    </xf>
    <xf numFmtId="166" fontId="30" fillId="39" borderId="62" xfId="27489" applyNumberFormat="1" applyFont="1" applyFill="1" applyBorder="1" applyAlignment="1">
      <alignment horizontal="center" vertical="center" wrapText="1"/>
    </xf>
    <xf numFmtId="166" fontId="30" fillId="39" borderId="17" xfId="27489" applyNumberFormat="1" applyFont="1" applyFill="1" applyBorder="1" applyAlignment="1">
      <alignment horizontal="center" vertical="center" wrapText="1"/>
    </xf>
    <xf numFmtId="166" fontId="30" fillId="39" borderId="33" xfId="27489" applyNumberFormat="1" applyFont="1" applyFill="1" applyBorder="1" applyAlignment="1">
      <alignment horizontal="center" vertical="center" wrapText="1"/>
    </xf>
    <xf numFmtId="166" fontId="28" fillId="39" borderId="33" xfId="27489" applyNumberFormat="1" applyFont="1" applyFill="1" applyBorder="1" applyAlignment="1">
      <alignment horizontal="center" vertical="center" wrapText="1"/>
    </xf>
    <xf numFmtId="166" fontId="28" fillId="39" borderId="9" xfId="27489" applyNumberFormat="1" applyFont="1" applyFill="1" applyBorder="1" applyAlignment="1">
      <alignment horizontal="center" vertical="center" wrapText="1"/>
    </xf>
    <xf numFmtId="166" fontId="39" fillId="39" borderId="66" xfId="27489" applyNumberFormat="1" applyFont="1" applyFill="1" applyBorder="1" applyAlignment="1">
      <alignment horizontal="center" vertical="center"/>
    </xf>
    <xf numFmtId="166" fontId="39" fillId="39" borderId="33" xfId="27489" applyNumberFormat="1" applyFont="1" applyFill="1" applyBorder="1" applyAlignment="1">
      <alignment horizontal="center" vertical="center"/>
    </xf>
    <xf numFmtId="166" fontId="34" fillId="39" borderId="66" xfId="27489" applyFont="1" applyFill="1" applyBorder="1" applyAlignment="1">
      <alignment horizontal="center" vertical="center" wrapText="1"/>
    </xf>
    <xf numFmtId="166" fontId="34" fillId="39" borderId="33" xfId="27489" applyFont="1" applyFill="1" applyBorder="1" applyAlignment="1">
      <alignment horizontal="center" vertical="center" wrapText="1"/>
    </xf>
    <xf numFmtId="166" fontId="119" fillId="39" borderId="9" xfId="27489" applyFont="1" applyFill="1" applyBorder="1" applyAlignment="1">
      <alignment horizontal="center" vertical="center" wrapText="1"/>
    </xf>
    <xf numFmtId="166" fontId="119" fillId="39" borderId="7" xfId="27489" applyFont="1" applyFill="1" applyBorder="1" applyAlignment="1">
      <alignment horizontal="center" vertical="center" wrapText="1"/>
    </xf>
    <xf numFmtId="166" fontId="31" fillId="39" borderId="32" xfId="27489" applyFont="1" applyFill="1" applyBorder="1" applyAlignment="1">
      <alignment horizontal="center" vertical="top" wrapText="1"/>
    </xf>
    <xf numFmtId="166" fontId="31" fillId="39" borderId="31" xfId="27489" applyFont="1" applyFill="1" applyBorder="1" applyAlignment="1">
      <alignment horizontal="center" vertical="top" wrapText="1"/>
    </xf>
    <xf numFmtId="166" fontId="31" fillId="39" borderId="30" xfId="27489" applyFont="1" applyFill="1" applyBorder="1" applyAlignment="1">
      <alignment horizontal="center" vertical="top" wrapText="1"/>
    </xf>
    <xf numFmtId="166" fontId="31" fillId="39" borderId="9" xfId="27489" applyFont="1" applyFill="1" applyBorder="1" applyAlignment="1">
      <alignment horizontal="center" vertical="center" wrapText="1"/>
    </xf>
    <xf numFmtId="166" fontId="31" fillId="39" borderId="7" xfId="27489" applyFont="1" applyFill="1" applyBorder="1" applyAlignment="1">
      <alignment horizontal="center" vertical="center" wrapText="1"/>
    </xf>
    <xf numFmtId="166" fontId="31" fillId="39" borderId="32" xfId="27489" applyFont="1" applyFill="1" applyBorder="1" applyAlignment="1">
      <alignment horizontal="center" vertical="center" wrapText="1"/>
    </xf>
    <xf numFmtId="166" fontId="31" fillId="39" borderId="31" xfId="27489" applyFont="1" applyFill="1" applyBorder="1" applyAlignment="1">
      <alignment horizontal="center" vertical="center" wrapText="1"/>
    </xf>
    <xf numFmtId="166" fontId="31" fillId="39" borderId="30" xfId="27489" applyFont="1" applyFill="1" applyBorder="1" applyAlignment="1">
      <alignment horizontal="center" vertical="center" wrapText="1"/>
    </xf>
    <xf numFmtId="166" fontId="118" fillId="39" borderId="9" xfId="27489" applyFont="1" applyFill="1" applyBorder="1" applyAlignment="1">
      <alignment horizontal="center" vertical="center" wrapText="1"/>
    </xf>
    <xf numFmtId="166" fontId="118" fillId="39" borderId="7" xfId="27489" applyFont="1" applyFill="1" applyBorder="1" applyAlignment="1">
      <alignment horizontal="center" vertical="center" wrapText="1"/>
    </xf>
    <xf numFmtId="0" fontId="2" fillId="36" borderId="68" xfId="0" applyFont="1" applyFill="1" applyBorder="1" applyAlignment="1">
      <alignment horizontal="center" vertical="center" wrapText="1"/>
    </xf>
    <xf numFmtId="0" fontId="2" fillId="36" borderId="67" xfId="0" applyFont="1" applyFill="1" applyBorder="1" applyAlignment="1">
      <alignment horizontal="center" vertical="center" wrapText="1"/>
    </xf>
    <xf numFmtId="0" fontId="2" fillId="36" borderId="66" xfId="0" applyFont="1" applyFill="1" applyBorder="1" applyAlignment="1">
      <alignment horizontal="center" vertical="center" wrapText="1"/>
    </xf>
    <xf numFmtId="0" fontId="2" fillId="36" borderId="7" xfId="0" applyFont="1" applyFill="1" applyBorder="1" applyAlignment="1">
      <alignment horizontal="center" vertical="center" wrapText="1"/>
    </xf>
    <xf numFmtId="166" fontId="31" fillId="39" borderId="9" xfId="27489" applyFont="1" applyFill="1" applyBorder="1" applyAlignment="1">
      <alignment horizontal="center" vertical="top" wrapText="1"/>
    </xf>
    <xf numFmtId="166" fontId="121" fillId="39" borderId="7" xfId="27489" applyFont="1" applyFill="1" applyBorder="1" applyAlignment="1">
      <alignment horizontal="center" wrapText="1"/>
    </xf>
    <xf numFmtId="0" fontId="34" fillId="39" borderId="68" xfId="0" applyFont="1" applyFill="1" applyBorder="1" applyAlignment="1">
      <alignment horizontal="center"/>
    </xf>
    <xf numFmtId="0" fontId="34" fillId="39" borderId="62" xfId="0" applyFont="1" applyFill="1" applyBorder="1" applyAlignment="1">
      <alignment horizontal="center"/>
    </xf>
    <xf numFmtId="0" fontId="34" fillId="39" borderId="67" xfId="0" applyFont="1" applyFill="1" applyBorder="1" applyAlignment="1">
      <alignment horizontal="center"/>
    </xf>
    <xf numFmtId="166" fontId="31" fillId="39" borderId="66" xfId="27489" applyFont="1" applyFill="1" applyBorder="1" applyAlignment="1">
      <alignment horizontal="center" vertical="top" wrapText="1"/>
    </xf>
    <xf numFmtId="166" fontId="119" fillId="39" borderId="66" xfId="27489" applyFont="1" applyFill="1" applyBorder="1" applyAlignment="1">
      <alignment horizontal="center" vertical="center" wrapText="1"/>
    </xf>
    <xf numFmtId="166" fontId="118" fillId="39" borderId="66" xfId="27489" applyFont="1" applyFill="1" applyBorder="1" applyAlignment="1">
      <alignment horizontal="center" vertical="center" wrapText="1"/>
    </xf>
    <xf numFmtId="166" fontId="31" fillId="39" borderId="63" xfId="27489" applyFont="1" applyFill="1" applyBorder="1" applyAlignment="1">
      <alignment horizontal="center" vertical="center" wrapText="1"/>
    </xf>
    <xf numFmtId="166" fontId="31" fillId="39" borderId="64" xfId="27489" applyFont="1" applyFill="1" applyBorder="1" applyAlignment="1">
      <alignment horizontal="center" vertical="center" wrapText="1"/>
    </xf>
    <xf numFmtId="166" fontId="31" fillId="39" borderId="65" xfId="27489" applyFont="1" applyFill="1" applyBorder="1" applyAlignment="1">
      <alignment horizontal="center" vertical="center" wrapText="1"/>
    </xf>
    <xf numFmtId="166" fontId="31" fillId="39" borderId="63" xfId="27489" applyFont="1" applyFill="1" applyBorder="1" applyAlignment="1">
      <alignment horizontal="center" vertical="top" wrapText="1"/>
    </xf>
    <xf numFmtId="166" fontId="31" fillId="39" borderId="64" xfId="27489" applyFont="1" applyFill="1" applyBorder="1" applyAlignment="1">
      <alignment horizontal="center" vertical="top" wrapText="1"/>
    </xf>
    <xf numFmtId="166" fontId="31" fillId="39" borderId="65" xfId="27489" applyFont="1" applyFill="1" applyBorder="1" applyAlignment="1">
      <alignment horizontal="center" vertical="top" wrapText="1"/>
    </xf>
    <xf numFmtId="166" fontId="31" fillId="39" borderId="66" xfId="27489" applyFont="1" applyFill="1" applyBorder="1" applyAlignment="1">
      <alignment horizontal="center" vertical="center" wrapText="1"/>
    </xf>
  </cellXfs>
  <cellStyles count="29305">
    <cellStyle name=" 1" xfId="27503"/>
    <cellStyle name=" 1 2" xfId="27504"/>
    <cellStyle name=" 1 2 2" xfId="27505"/>
    <cellStyle name=" 1 3" xfId="27506"/>
    <cellStyle name=" 1 4" xfId="27507"/>
    <cellStyle name=" 1 5" xfId="27508"/>
    <cellStyle name=" 1 6" xfId="27509"/>
    <cellStyle name=" 1 7" xfId="27510"/>
    <cellStyle name=" 1 8" xfId="27511"/>
    <cellStyle name=" 1 9" xfId="27512"/>
    <cellStyle name="%" xfId="27513"/>
    <cellStyle name="% 2" xfId="27514"/>
    <cellStyle name="% 3" xfId="27515"/>
    <cellStyle name="_UKNC2008Q3" xfId="27516"/>
    <cellStyle name="_UKNC2008Q3 2" xfId="27517"/>
    <cellStyle name="W_v\è`" xfId="27518"/>
    <cellStyle name="20% - Accent1 10" xfId="27519"/>
    <cellStyle name="20% - Accent1 11" xfId="27520"/>
    <cellStyle name="20% - Accent1 12" xfId="27521"/>
    <cellStyle name="20% - Accent1 13" xfId="27522"/>
    <cellStyle name="20% - Accent1 14" xfId="27523"/>
    <cellStyle name="20% - Accent1 15" xfId="27524"/>
    <cellStyle name="20% - Accent1 16" xfId="27525"/>
    <cellStyle name="20% - Accent1 17" xfId="27526"/>
    <cellStyle name="20% - Accent1 18" xfId="27527"/>
    <cellStyle name="20% - Accent1 19" xfId="27528"/>
    <cellStyle name="20% - Accent1 2" xfId="618" hidden="1"/>
    <cellStyle name="20% - Accent1 2" xfId="1536" hidden="1"/>
    <cellStyle name="20% - Accent1 2" xfId="1573" hidden="1"/>
    <cellStyle name="20% - Accent1 2" xfId="2517" hidden="1"/>
    <cellStyle name="20% - Accent1 2" xfId="2554" hidden="1"/>
    <cellStyle name="20% - Accent1 2" xfId="3462" hidden="1"/>
    <cellStyle name="20% - Accent1 2" xfId="3499" hidden="1"/>
    <cellStyle name="20% - Accent1 2" xfId="4062" hidden="1"/>
    <cellStyle name="20% - Accent1 2" xfId="4980" hidden="1"/>
    <cellStyle name="20% - Accent1 2" xfId="5017" hidden="1"/>
    <cellStyle name="20% - Accent1 2" xfId="5932" hidden="1"/>
    <cellStyle name="20% - Accent1 2" xfId="5969" hidden="1"/>
    <cellStyle name="20% - Accent1 2" xfId="6877" hidden="1"/>
    <cellStyle name="20% - Accent1 2" xfId="6914" hidden="1"/>
    <cellStyle name="20% - Accent1 2" xfId="7443" hidden="1"/>
    <cellStyle name="20% - Accent1 2" xfId="8361" hidden="1"/>
    <cellStyle name="20% - Accent1 2" xfId="8398" hidden="1"/>
    <cellStyle name="20% - Accent1 2" xfId="9342" hidden="1"/>
    <cellStyle name="20% - Accent1 2" xfId="9379" hidden="1"/>
    <cellStyle name="20% - Accent1 2" xfId="10287" hidden="1"/>
    <cellStyle name="20% - Accent1 2" xfId="10324" hidden="1"/>
    <cellStyle name="20% - Accent1 2" xfId="10873" hidden="1"/>
    <cellStyle name="20% - Accent1 2" xfId="11791" hidden="1"/>
    <cellStyle name="20% - Accent1 2" xfId="11828" hidden="1"/>
    <cellStyle name="20% - Accent1 2" xfId="12772" hidden="1"/>
    <cellStyle name="20% - Accent1 2" xfId="12809" hidden="1"/>
    <cellStyle name="20% - Accent1 2" xfId="13717" hidden="1"/>
    <cellStyle name="20% - Accent1 2" xfId="13754" hidden="1"/>
    <cellStyle name="20% - Accent1 2" xfId="14303" hidden="1"/>
    <cellStyle name="20% - Accent1 2" xfId="15221" hidden="1"/>
    <cellStyle name="20% - Accent1 2" xfId="15258" hidden="1"/>
    <cellStyle name="20% - Accent1 2" xfId="16202" hidden="1"/>
    <cellStyle name="20% - Accent1 2" xfId="16239" hidden="1"/>
    <cellStyle name="20% - Accent1 2" xfId="17147" hidden="1"/>
    <cellStyle name="20% - Accent1 2" xfId="17184" hidden="1"/>
    <cellStyle name="20% - Accent1 2" xfId="17733" hidden="1"/>
    <cellStyle name="20% - Accent1 2" xfId="18651" hidden="1"/>
    <cellStyle name="20% - Accent1 2" xfId="18688" hidden="1"/>
    <cellStyle name="20% - Accent1 2" xfId="19632" hidden="1"/>
    <cellStyle name="20% - Accent1 2" xfId="19669" hidden="1"/>
    <cellStyle name="20% - Accent1 2" xfId="20577" hidden="1"/>
    <cellStyle name="20% - Accent1 2" xfId="20614" hidden="1"/>
    <cellStyle name="20% - Accent1 2" xfId="21163" hidden="1"/>
    <cellStyle name="20% - Accent1 2" xfId="22081" hidden="1"/>
    <cellStyle name="20% - Accent1 2" xfId="22118" hidden="1"/>
    <cellStyle name="20% - Accent1 2" xfId="23062" hidden="1"/>
    <cellStyle name="20% - Accent1 2" xfId="23099" hidden="1"/>
    <cellStyle name="20% - Accent1 2" xfId="24007" hidden="1"/>
    <cellStyle name="20% - Accent1 2" xfId="24044" hidden="1"/>
    <cellStyle name="20% - Accent1 2" xfId="24593" hidden="1"/>
    <cellStyle name="20% - Accent1 2" xfId="25511" hidden="1"/>
    <cellStyle name="20% - Accent1 2" xfId="25548" hidden="1"/>
    <cellStyle name="20% - Accent1 2" xfId="26492" hidden="1"/>
    <cellStyle name="20% - Accent1 2" xfId="26529" hidden="1"/>
    <cellStyle name="20% - Accent1 2" xfId="27437" hidden="1"/>
    <cellStyle name="20% - Accent1 2" xfId="27474"/>
    <cellStyle name="20% - Accent1 2 2" xfId="27529"/>
    <cellStyle name="20% - Accent1 20" xfId="27530"/>
    <cellStyle name="20% - Accent1 21" xfId="27531"/>
    <cellStyle name="20% - Accent1 22" xfId="27532"/>
    <cellStyle name="20% - Accent1 23" xfId="27533"/>
    <cellStyle name="20% - Accent1 24" xfId="27534"/>
    <cellStyle name="20% - Accent1 25" xfId="27535"/>
    <cellStyle name="20% - Accent1 26" xfId="27536"/>
    <cellStyle name="20% - Accent1 27" xfId="27537"/>
    <cellStyle name="20% - Accent1 3" xfId="22" hidden="1"/>
    <cellStyle name="20% - Accent1 3" xfId="8434" hidden="1"/>
    <cellStyle name="20% - Accent1 3" xfId="11864" hidden="1"/>
    <cellStyle name="20% - Accent1 3" xfId="15294" hidden="1"/>
    <cellStyle name="20% - Accent1 3" xfId="18724" hidden="1"/>
    <cellStyle name="20% - Accent1 3" xfId="22154" hidden="1"/>
    <cellStyle name="20% - Accent1 3" xfId="25584"/>
    <cellStyle name="20% - Accent1 4" xfId="591" hidden="1"/>
    <cellStyle name="20% - Accent1 4" xfId="27538"/>
    <cellStyle name="20% - Accent1 5" xfId="1609" hidden="1"/>
    <cellStyle name="20% - Accent1 5" xfId="27539"/>
    <cellStyle name="20% - Accent1 6" xfId="27540"/>
    <cellStyle name="20% - Accent1 7" xfId="27541"/>
    <cellStyle name="20% - Accent1 8" xfId="27542"/>
    <cellStyle name="20% - Accent1 9" xfId="27543"/>
    <cellStyle name="20% - Accent2 10" xfId="27544"/>
    <cellStyle name="20% - Accent2 11" xfId="27545"/>
    <cellStyle name="20% - Accent2 12" xfId="27546"/>
    <cellStyle name="20% - Accent2 13" xfId="27547"/>
    <cellStyle name="20% - Accent2 14" xfId="27548"/>
    <cellStyle name="20% - Accent2 15" xfId="27549"/>
    <cellStyle name="20% - Accent2 16" xfId="27550"/>
    <cellStyle name="20% - Accent2 17" xfId="27551"/>
    <cellStyle name="20% - Accent2 18" xfId="27552"/>
    <cellStyle name="20% - Accent2 19" xfId="27553"/>
    <cellStyle name="20% - Accent2 2" xfId="622" hidden="1"/>
    <cellStyle name="20% - Accent2 2" xfId="1532" hidden="1"/>
    <cellStyle name="20% - Accent2 2" xfId="1569" hidden="1"/>
    <cellStyle name="20% - Accent2 2" xfId="2513" hidden="1"/>
    <cellStyle name="20% - Accent2 2" xfId="2550" hidden="1"/>
    <cellStyle name="20% - Accent2 2" xfId="3458" hidden="1"/>
    <cellStyle name="20% - Accent2 2" xfId="3495" hidden="1"/>
    <cellStyle name="20% - Accent2 2" xfId="4066" hidden="1"/>
    <cellStyle name="20% - Accent2 2" xfId="4976" hidden="1"/>
    <cellStyle name="20% - Accent2 2" xfId="5013" hidden="1"/>
    <cellStyle name="20% - Accent2 2" xfId="5928" hidden="1"/>
    <cellStyle name="20% - Accent2 2" xfId="5965" hidden="1"/>
    <cellStyle name="20% - Accent2 2" xfId="6873" hidden="1"/>
    <cellStyle name="20% - Accent2 2" xfId="6910" hidden="1"/>
    <cellStyle name="20% - Accent2 2" xfId="7447" hidden="1"/>
    <cellStyle name="20% - Accent2 2" xfId="8357" hidden="1"/>
    <cellStyle name="20% - Accent2 2" xfId="8394" hidden="1"/>
    <cellStyle name="20% - Accent2 2" xfId="9338" hidden="1"/>
    <cellStyle name="20% - Accent2 2" xfId="9375" hidden="1"/>
    <cellStyle name="20% - Accent2 2" xfId="10283" hidden="1"/>
    <cellStyle name="20% - Accent2 2" xfId="10320" hidden="1"/>
    <cellStyle name="20% - Accent2 2" xfId="10877" hidden="1"/>
    <cellStyle name="20% - Accent2 2" xfId="11787" hidden="1"/>
    <cellStyle name="20% - Accent2 2" xfId="11824" hidden="1"/>
    <cellStyle name="20% - Accent2 2" xfId="12768" hidden="1"/>
    <cellStyle name="20% - Accent2 2" xfId="12805" hidden="1"/>
    <cellStyle name="20% - Accent2 2" xfId="13713" hidden="1"/>
    <cellStyle name="20% - Accent2 2" xfId="13750" hidden="1"/>
    <cellStyle name="20% - Accent2 2" xfId="14307" hidden="1"/>
    <cellStyle name="20% - Accent2 2" xfId="15217" hidden="1"/>
    <cellStyle name="20% - Accent2 2" xfId="15254" hidden="1"/>
    <cellStyle name="20% - Accent2 2" xfId="16198" hidden="1"/>
    <cellStyle name="20% - Accent2 2" xfId="16235" hidden="1"/>
    <cellStyle name="20% - Accent2 2" xfId="17143" hidden="1"/>
    <cellStyle name="20% - Accent2 2" xfId="17180" hidden="1"/>
    <cellStyle name="20% - Accent2 2" xfId="17737" hidden="1"/>
    <cellStyle name="20% - Accent2 2" xfId="18647" hidden="1"/>
    <cellStyle name="20% - Accent2 2" xfId="18684" hidden="1"/>
    <cellStyle name="20% - Accent2 2" xfId="19628" hidden="1"/>
    <cellStyle name="20% - Accent2 2" xfId="19665" hidden="1"/>
    <cellStyle name="20% - Accent2 2" xfId="20573" hidden="1"/>
    <cellStyle name="20% - Accent2 2" xfId="20610" hidden="1"/>
    <cellStyle name="20% - Accent2 2" xfId="21167" hidden="1"/>
    <cellStyle name="20% - Accent2 2" xfId="22077" hidden="1"/>
    <cellStyle name="20% - Accent2 2" xfId="22114" hidden="1"/>
    <cellStyle name="20% - Accent2 2" xfId="23058" hidden="1"/>
    <cellStyle name="20% - Accent2 2" xfId="23095" hidden="1"/>
    <cellStyle name="20% - Accent2 2" xfId="24003" hidden="1"/>
    <cellStyle name="20% - Accent2 2" xfId="24040" hidden="1"/>
    <cellStyle name="20% - Accent2 2" xfId="24597" hidden="1"/>
    <cellStyle name="20% - Accent2 2" xfId="25507" hidden="1"/>
    <cellStyle name="20% - Accent2 2" xfId="25544" hidden="1"/>
    <cellStyle name="20% - Accent2 2" xfId="26488" hidden="1"/>
    <cellStyle name="20% - Accent2 2" xfId="26525" hidden="1"/>
    <cellStyle name="20% - Accent2 2" xfId="27433" hidden="1"/>
    <cellStyle name="20% - Accent2 2" xfId="27470"/>
    <cellStyle name="20% - Accent2 2 2" xfId="27554"/>
    <cellStyle name="20% - Accent2 20" xfId="27555"/>
    <cellStyle name="20% - Accent2 21" xfId="27556"/>
    <cellStyle name="20% - Accent2 22" xfId="27557"/>
    <cellStyle name="20% - Accent2 23" xfId="27558"/>
    <cellStyle name="20% - Accent2 24" xfId="27559"/>
    <cellStyle name="20% - Accent2 25" xfId="27560"/>
    <cellStyle name="20% - Accent2 26" xfId="27561"/>
    <cellStyle name="20% - Accent2 27" xfId="27562"/>
    <cellStyle name="20% - Accent2 3" xfId="26" hidden="1"/>
    <cellStyle name="20% - Accent2 3" xfId="8430" hidden="1"/>
    <cellStyle name="20% - Accent2 3" xfId="11860" hidden="1"/>
    <cellStyle name="20% - Accent2 3" xfId="15290" hidden="1"/>
    <cellStyle name="20% - Accent2 3" xfId="18720" hidden="1"/>
    <cellStyle name="20% - Accent2 3" xfId="22150" hidden="1"/>
    <cellStyle name="20% - Accent2 3" xfId="25580"/>
    <cellStyle name="20% - Accent2 4" xfId="587" hidden="1"/>
    <cellStyle name="20% - Accent2 4" xfId="27563"/>
    <cellStyle name="20% - Accent2 5" xfId="1605" hidden="1"/>
    <cellStyle name="20% - Accent2 5" xfId="27564"/>
    <cellStyle name="20% - Accent2 6" xfId="27565"/>
    <cellStyle name="20% - Accent2 7" xfId="27566"/>
    <cellStyle name="20% - Accent2 8" xfId="27567"/>
    <cellStyle name="20% - Accent2 9" xfId="27568"/>
    <cellStyle name="20% - Accent3 10" xfId="27569"/>
    <cellStyle name="20% - Accent3 11" xfId="27570"/>
    <cellStyle name="20% - Accent3 12" xfId="27571"/>
    <cellStyle name="20% - Accent3 13" xfId="27572"/>
    <cellStyle name="20% - Accent3 14" xfId="27573"/>
    <cellStyle name="20% - Accent3 15" xfId="27574"/>
    <cellStyle name="20% - Accent3 16" xfId="27575"/>
    <cellStyle name="20% - Accent3 17" xfId="27576"/>
    <cellStyle name="20% - Accent3 18" xfId="27577"/>
    <cellStyle name="20% - Accent3 19" xfId="27578"/>
    <cellStyle name="20% - Accent3 2" xfId="626" hidden="1"/>
    <cellStyle name="20% - Accent3 2" xfId="1528" hidden="1"/>
    <cellStyle name="20% - Accent3 2" xfId="1565" hidden="1"/>
    <cellStyle name="20% - Accent3 2" xfId="2509" hidden="1"/>
    <cellStyle name="20% - Accent3 2" xfId="2546" hidden="1"/>
    <cellStyle name="20% - Accent3 2" xfId="3454" hidden="1"/>
    <cellStyle name="20% - Accent3 2" xfId="3491" hidden="1"/>
    <cellStyle name="20% - Accent3 2" xfId="4070" hidden="1"/>
    <cellStyle name="20% - Accent3 2" xfId="4972" hidden="1"/>
    <cellStyle name="20% - Accent3 2" xfId="5009" hidden="1"/>
    <cellStyle name="20% - Accent3 2" xfId="5924" hidden="1"/>
    <cellStyle name="20% - Accent3 2" xfId="5961" hidden="1"/>
    <cellStyle name="20% - Accent3 2" xfId="6869" hidden="1"/>
    <cellStyle name="20% - Accent3 2" xfId="6906" hidden="1"/>
    <cellStyle name="20% - Accent3 2" xfId="7451" hidden="1"/>
    <cellStyle name="20% - Accent3 2" xfId="8353" hidden="1"/>
    <cellStyle name="20% - Accent3 2" xfId="8390" hidden="1"/>
    <cellStyle name="20% - Accent3 2" xfId="9334" hidden="1"/>
    <cellStyle name="20% - Accent3 2" xfId="9371" hidden="1"/>
    <cellStyle name="20% - Accent3 2" xfId="10279" hidden="1"/>
    <cellStyle name="20% - Accent3 2" xfId="10316" hidden="1"/>
    <cellStyle name="20% - Accent3 2" xfId="10881" hidden="1"/>
    <cellStyle name="20% - Accent3 2" xfId="11783" hidden="1"/>
    <cellStyle name="20% - Accent3 2" xfId="11820" hidden="1"/>
    <cellStyle name="20% - Accent3 2" xfId="12764" hidden="1"/>
    <cellStyle name="20% - Accent3 2" xfId="12801" hidden="1"/>
    <cellStyle name="20% - Accent3 2" xfId="13709" hidden="1"/>
    <cellStyle name="20% - Accent3 2" xfId="13746" hidden="1"/>
    <cellStyle name="20% - Accent3 2" xfId="14311" hidden="1"/>
    <cellStyle name="20% - Accent3 2" xfId="15213" hidden="1"/>
    <cellStyle name="20% - Accent3 2" xfId="15250" hidden="1"/>
    <cellStyle name="20% - Accent3 2" xfId="16194" hidden="1"/>
    <cellStyle name="20% - Accent3 2" xfId="16231" hidden="1"/>
    <cellStyle name="20% - Accent3 2" xfId="17139" hidden="1"/>
    <cellStyle name="20% - Accent3 2" xfId="17176" hidden="1"/>
    <cellStyle name="20% - Accent3 2" xfId="17741" hidden="1"/>
    <cellStyle name="20% - Accent3 2" xfId="18643" hidden="1"/>
    <cellStyle name="20% - Accent3 2" xfId="18680" hidden="1"/>
    <cellStyle name="20% - Accent3 2" xfId="19624" hidden="1"/>
    <cellStyle name="20% - Accent3 2" xfId="19661" hidden="1"/>
    <cellStyle name="20% - Accent3 2" xfId="20569" hidden="1"/>
    <cellStyle name="20% - Accent3 2" xfId="20606" hidden="1"/>
    <cellStyle name="20% - Accent3 2" xfId="21171" hidden="1"/>
    <cellStyle name="20% - Accent3 2" xfId="22073" hidden="1"/>
    <cellStyle name="20% - Accent3 2" xfId="22110" hidden="1"/>
    <cellStyle name="20% - Accent3 2" xfId="23054" hidden="1"/>
    <cellStyle name="20% - Accent3 2" xfId="23091" hidden="1"/>
    <cellStyle name="20% - Accent3 2" xfId="23999" hidden="1"/>
    <cellStyle name="20% - Accent3 2" xfId="24036" hidden="1"/>
    <cellStyle name="20% - Accent3 2" xfId="24601" hidden="1"/>
    <cellStyle name="20% - Accent3 2" xfId="25503" hidden="1"/>
    <cellStyle name="20% - Accent3 2" xfId="25540" hidden="1"/>
    <cellStyle name="20% - Accent3 2" xfId="26484" hidden="1"/>
    <cellStyle name="20% - Accent3 2" xfId="26521" hidden="1"/>
    <cellStyle name="20% - Accent3 2" xfId="27429" hidden="1"/>
    <cellStyle name="20% - Accent3 2" xfId="27466"/>
    <cellStyle name="20% - Accent3 2 2" xfId="27579"/>
    <cellStyle name="20% - Accent3 20" xfId="27580"/>
    <cellStyle name="20% - Accent3 21" xfId="27581"/>
    <cellStyle name="20% - Accent3 22" xfId="27582"/>
    <cellStyle name="20% - Accent3 23" xfId="27583"/>
    <cellStyle name="20% - Accent3 24" xfId="27584"/>
    <cellStyle name="20% - Accent3 25" xfId="27585"/>
    <cellStyle name="20% - Accent3 26" xfId="27586"/>
    <cellStyle name="20% - Accent3 27" xfId="27587"/>
    <cellStyle name="20% - Accent3 3" xfId="30" hidden="1"/>
    <cellStyle name="20% - Accent3 3" xfId="8426" hidden="1"/>
    <cellStyle name="20% - Accent3 3" xfId="11856" hidden="1"/>
    <cellStyle name="20% - Accent3 3" xfId="15286" hidden="1"/>
    <cellStyle name="20% - Accent3 3" xfId="18716" hidden="1"/>
    <cellStyle name="20% - Accent3 3" xfId="22146" hidden="1"/>
    <cellStyle name="20% - Accent3 3" xfId="25576"/>
    <cellStyle name="20% - Accent3 4" xfId="583" hidden="1"/>
    <cellStyle name="20% - Accent3 4" xfId="27588"/>
    <cellStyle name="20% - Accent3 5" xfId="1601" hidden="1"/>
    <cellStyle name="20% - Accent3 5" xfId="27589"/>
    <cellStyle name="20% - Accent3 6" xfId="27590"/>
    <cellStyle name="20% - Accent3 7" xfId="27591"/>
    <cellStyle name="20% - Accent3 8" xfId="27592"/>
    <cellStyle name="20% - Accent3 9" xfId="27593"/>
    <cellStyle name="20% - Accent4 10" xfId="27594"/>
    <cellStyle name="20% - Accent4 11" xfId="27595"/>
    <cellStyle name="20% - Accent4 12" xfId="27596"/>
    <cellStyle name="20% - Accent4 13" xfId="27597"/>
    <cellStyle name="20% - Accent4 14" xfId="27598"/>
    <cellStyle name="20% - Accent4 15" xfId="27599"/>
    <cellStyle name="20% - Accent4 16" xfId="27600"/>
    <cellStyle name="20% - Accent4 17" xfId="27601"/>
    <cellStyle name="20% - Accent4 18" xfId="27602"/>
    <cellStyle name="20% - Accent4 19" xfId="27603"/>
    <cellStyle name="20% - Accent4 2" xfId="630" hidden="1"/>
    <cellStyle name="20% - Accent4 2" xfId="1524" hidden="1"/>
    <cellStyle name="20% - Accent4 2" xfId="1561" hidden="1"/>
    <cellStyle name="20% - Accent4 2" xfId="2505" hidden="1"/>
    <cellStyle name="20% - Accent4 2" xfId="2542" hidden="1"/>
    <cellStyle name="20% - Accent4 2" xfId="3450" hidden="1"/>
    <cellStyle name="20% - Accent4 2" xfId="3487" hidden="1"/>
    <cellStyle name="20% - Accent4 2" xfId="4074" hidden="1"/>
    <cellStyle name="20% - Accent4 2" xfId="4968" hidden="1"/>
    <cellStyle name="20% - Accent4 2" xfId="5005" hidden="1"/>
    <cellStyle name="20% - Accent4 2" xfId="5920" hidden="1"/>
    <cellStyle name="20% - Accent4 2" xfId="5957" hidden="1"/>
    <cellStyle name="20% - Accent4 2" xfId="6865" hidden="1"/>
    <cellStyle name="20% - Accent4 2" xfId="6902" hidden="1"/>
    <cellStyle name="20% - Accent4 2" xfId="7455" hidden="1"/>
    <cellStyle name="20% - Accent4 2" xfId="8349" hidden="1"/>
    <cellStyle name="20% - Accent4 2" xfId="8386" hidden="1"/>
    <cellStyle name="20% - Accent4 2" xfId="9330" hidden="1"/>
    <cellStyle name="20% - Accent4 2" xfId="9367" hidden="1"/>
    <cellStyle name="20% - Accent4 2" xfId="10275" hidden="1"/>
    <cellStyle name="20% - Accent4 2" xfId="10312" hidden="1"/>
    <cellStyle name="20% - Accent4 2" xfId="10885" hidden="1"/>
    <cellStyle name="20% - Accent4 2" xfId="11779" hidden="1"/>
    <cellStyle name="20% - Accent4 2" xfId="11816" hidden="1"/>
    <cellStyle name="20% - Accent4 2" xfId="12760" hidden="1"/>
    <cellStyle name="20% - Accent4 2" xfId="12797" hidden="1"/>
    <cellStyle name="20% - Accent4 2" xfId="13705" hidden="1"/>
    <cellStyle name="20% - Accent4 2" xfId="13742" hidden="1"/>
    <cellStyle name="20% - Accent4 2" xfId="14315" hidden="1"/>
    <cellStyle name="20% - Accent4 2" xfId="15209" hidden="1"/>
    <cellStyle name="20% - Accent4 2" xfId="15246" hidden="1"/>
    <cellStyle name="20% - Accent4 2" xfId="16190" hidden="1"/>
    <cellStyle name="20% - Accent4 2" xfId="16227" hidden="1"/>
    <cellStyle name="20% - Accent4 2" xfId="17135" hidden="1"/>
    <cellStyle name="20% - Accent4 2" xfId="17172" hidden="1"/>
    <cellStyle name="20% - Accent4 2" xfId="17745" hidden="1"/>
    <cellStyle name="20% - Accent4 2" xfId="18639" hidden="1"/>
    <cellStyle name="20% - Accent4 2" xfId="18676" hidden="1"/>
    <cellStyle name="20% - Accent4 2" xfId="19620" hidden="1"/>
    <cellStyle name="20% - Accent4 2" xfId="19657" hidden="1"/>
    <cellStyle name="20% - Accent4 2" xfId="20565" hidden="1"/>
    <cellStyle name="20% - Accent4 2" xfId="20602" hidden="1"/>
    <cellStyle name="20% - Accent4 2" xfId="21175" hidden="1"/>
    <cellStyle name="20% - Accent4 2" xfId="22069" hidden="1"/>
    <cellStyle name="20% - Accent4 2" xfId="22106" hidden="1"/>
    <cellStyle name="20% - Accent4 2" xfId="23050" hidden="1"/>
    <cellStyle name="20% - Accent4 2" xfId="23087" hidden="1"/>
    <cellStyle name="20% - Accent4 2" xfId="23995" hidden="1"/>
    <cellStyle name="20% - Accent4 2" xfId="24032" hidden="1"/>
    <cellStyle name="20% - Accent4 2" xfId="24605" hidden="1"/>
    <cellStyle name="20% - Accent4 2" xfId="25499" hidden="1"/>
    <cellStyle name="20% - Accent4 2" xfId="25536" hidden="1"/>
    <cellStyle name="20% - Accent4 2" xfId="26480" hidden="1"/>
    <cellStyle name="20% - Accent4 2" xfId="26517" hidden="1"/>
    <cellStyle name="20% - Accent4 2" xfId="27425" hidden="1"/>
    <cellStyle name="20% - Accent4 2" xfId="27462"/>
    <cellStyle name="20% - Accent4 2 2" xfId="27604"/>
    <cellStyle name="20% - Accent4 20" xfId="27605"/>
    <cellStyle name="20% - Accent4 21" xfId="27606"/>
    <cellStyle name="20% - Accent4 22" xfId="27607"/>
    <cellStyle name="20% - Accent4 23" xfId="27608"/>
    <cellStyle name="20% - Accent4 24" xfId="27609"/>
    <cellStyle name="20% - Accent4 25" xfId="27610"/>
    <cellStyle name="20% - Accent4 26" xfId="27611"/>
    <cellStyle name="20% - Accent4 27" xfId="27612"/>
    <cellStyle name="20% - Accent4 3" xfId="34" hidden="1"/>
    <cellStyle name="20% - Accent4 3" xfId="8422" hidden="1"/>
    <cellStyle name="20% - Accent4 3" xfId="11852" hidden="1"/>
    <cellStyle name="20% - Accent4 3" xfId="15282" hidden="1"/>
    <cellStyle name="20% - Accent4 3" xfId="18712" hidden="1"/>
    <cellStyle name="20% - Accent4 3" xfId="22142" hidden="1"/>
    <cellStyle name="20% - Accent4 3" xfId="25572"/>
    <cellStyle name="20% - Accent4 4" xfId="579" hidden="1"/>
    <cellStyle name="20% - Accent4 4" xfId="27613"/>
    <cellStyle name="20% - Accent4 5" xfId="1597" hidden="1"/>
    <cellStyle name="20% - Accent4 5" xfId="27614"/>
    <cellStyle name="20% - Accent4 6" xfId="27615"/>
    <cellStyle name="20% - Accent4 7" xfId="27616"/>
    <cellStyle name="20% - Accent4 8" xfId="27617"/>
    <cellStyle name="20% - Accent4 9" xfId="27618"/>
    <cellStyle name="20% - Accent5 10" xfId="27619"/>
    <cellStyle name="20% - Accent5 11" xfId="27620"/>
    <cellStyle name="20% - Accent5 12" xfId="27621"/>
    <cellStyle name="20% - Accent5 13" xfId="27622"/>
    <cellStyle name="20% - Accent5 14" xfId="27623"/>
    <cellStyle name="20% - Accent5 15" xfId="27624"/>
    <cellStyle name="20% - Accent5 16" xfId="27625"/>
    <cellStyle name="20% - Accent5 17" xfId="27626"/>
    <cellStyle name="20% - Accent5 18" xfId="27627"/>
    <cellStyle name="20% - Accent5 19" xfId="27628"/>
    <cellStyle name="20% - Accent5 2" xfId="634" hidden="1"/>
    <cellStyle name="20% - Accent5 2" xfId="1520" hidden="1"/>
    <cellStyle name="20% - Accent5 2" xfId="1557" hidden="1"/>
    <cellStyle name="20% - Accent5 2" xfId="2501" hidden="1"/>
    <cellStyle name="20% - Accent5 2" xfId="2538" hidden="1"/>
    <cellStyle name="20% - Accent5 2" xfId="3446" hidden="1"/>
    <cellStyle name="20% - Accent5 2" xfId="3483" hidden="1"/>
    <cellStyle name="20% - Accent5 2" xfId="4078" hidden="1"/>
    <cellStyle name="20% - Accent5 2" xfId="4964" hidden="1"/>
    <cellStyle name="20% - Accent5 2" xfId="5001" hidden="1"/>
    <cellStyle name="20% - Accent5 2" xfId="5916" hidden="1"/>
    <cellStyle name="20% - Accent5 2" xfId="5953" hidden="1"/>
    <cellStyle name="20% - Accent5 2" xfId="6861" hidden="1"/>
    <cellStyle name="20% - Accent5 2" xfId="6898" hidden="1"/>
    <cellStyle name="20% - Accent5 2" xfId="7459" hidden="1"/>
    <cellStyle name="20% - Accent5 2" xfId="8345" hidden="1"/>
    <cellStyle name="20% - Accent5 2" xfId="8382" hidden="1"/>
    <cellStyle name="20% - Accent5 2" xfId="9326" hidden="1"/>
    <cellStyle name="20% - Accent5 2" xfId="9363" hidden="1"/>
    <cellStyle name="20% - Accent5 2" xfId="10271" hidden="1"/>
    <cellStyle name="20% - Accent5 2" xfId="10308" hidden="1"/>
    <cellStyle name="20% - Accent5 2" xfId="10889" hidden="1"/>
    <cellStyle name="20% - Accent5 2" xfId="11775" hidden="1"/>
    <cellStyle name="20% - Accent5 2" xfId="11812" hidden="1"/>
    <cellStyle name="20% - Accent5 2" xfId="12756" hidden="1"/>
    <cellStyle name="20% - Accent5 2" xfId="12793" hidden="1"/>
    <cellStyle name="20% - Accent5 2" xfId="13701" hidden="1"/>
    <cellStyle name="20% - Accent5 2" xfId="13738" hidden="1"/>
    <cellStyle name="20% - Accent5 2" xfId="14319" hidden="1"/>
    <cellStyle name="20% - Accent5 2" xfId="15205" hidden="1"/>
    <cellStyle name="20% - Accent5 2" xfId="15242" hidden="1"/>
    <cellStyle name="20% - Accent5 2" xfId="16186" hidden="1"/>
    <cellStyle name="20% - Accent5 2" xfId="16223" hidden="1"/>
    <cellStyle name="20% - Accent5 2" xfId="17131" hidden="1"/>
    <cellStyle name="20% - Accent5 2" xfId="17168" hidden="1"/>
    <cellStyle name="20% - Accent5 2" xfId="17749" hidden="1"/>
    <cellStyle name="20% - Accent5 2" xfId="18635" hidden="1"/>
    <cellStyle name="20% - Accent5 2" xfId="18672" hidden="1"/>
    <cellStyle name="20% - Accent5 2" xfId="19616" hidden="1"/>
    <cellStyle name="20% - Accent5 2" xfId="19653" hidden="1"/>
    <cellStyle name="20% - Accent5 2" xfId="20561" hidden="1"/>
    <cellStyle name="20% - Accent5 2" xfId="20598" hidden="1"/>
    <cellStyle name="20% - Accent5 2" xfId="21179" hidden="1"/>
    <cellStyle name="20% - Accent5 2" xfId="22065" hidden="1"/>
    <cellStyle name="20% - Accent5 2" xfId="22102" hidden="1"/>
    <cellStyle name="20% - Accent5 2" xfId="23046" hidden="1"/>
    <cellStyle name="20% - Accent5 2" xfId="23083" hidden="1"/>
    <cellStyle name="20% - Accent5 2" xfId="23991" hidden="1"/>
    <cellStyle name="20% - Accent5 2" xfId="24028" hidden="1"/>
    <cellStyle name="20% - Accent5 2" xfId="24609" hidden="1"/>
    <cellStyle name="20% - Accent5 2" xfId="25495" hidden="1"/>
    <cellStyle name="20% - Accent5 2" xfId="25532" hidden="1"/>
    <cellStyle name="20% - Accent5 2" xfId="26476" hidden="1"/>
    <cellStyle name="20% - Accent5 2" xfId="26513" hidden="1"/>
    <cellStyle name="20% - Accent5 2" xfId="27421" hidden="1"/>
    <cellStyle name="20% - Accent5 2" xfId="27458"/>
    <cellStyle name="20% - Accent5 2 2" xfId="27629"/>
    <cellStyle name="20% - Accent5 20" xfId="27630"/>
    <cellStyle name="20% - Accent5 21" xfId="27631"/>
    <cellStyle name="20% - Accent5 22" xfId="27632"/>
    <cellStyle name="20% - Accent5 23" xfId="27633"/>
    <cellStyle name="20% - Accent5 24" xfId="27634"/>
    <cellStyle name="20% - Accent5 25" xfId="27635"/>
    <cellStyle name="20% - Accent5 26" xfId="27636"/>
    <cellStyle name="20% - Accent5 27" xfId="27637"/>
    <cellStyle name="20% - Accent5 3" xfId="38" hidden="1"/>
    <cellStyle name="20% - Accent5 3" xfId="8418" hidden="1"/>
    <cellStyle name="20% - Accent5 3" xfId="11848" hidden="1"/>
    <cellStyle name="20% - Accent5 3" xfId="15278" hidden="1"/>
    <cellStyle name="20% - Accent5 3" xfId="18708" hidden="1"/>
    <cellStyle name="20% - Accent5 3" xfId="22138" hidden="1"/>
    <cellStyle name="20% - Accent5 3" xfId="25568"/>
    <cellStyle name="20% - Accent5 4" xfId="575" hidden="1"/>
    <cellStyle name="20% - Accent5 4" xfId="27638"/>
    <cellStyle name="20% - Accent5 5" xfId="1593" hidden="1"/>
    <cellStyle name="20% - Accent5 5" xfId="27639"/>
    <cellStyle name="20% - Accent5 6" xfId="27640"/>
    <cellStyle name="20% - Accent5 7" xfId="27641"/>
    <cellStyle name="20% - Accent5 8" xfId="27642"/>
    <cellStyle name="20% - Accent5 9" xfId="27643"/>
    <cellStyle name="20% - Accent6 10" xfId="27644"/>
    <cellStyle name="20% - Accent6 11" xfId="27645"/>
    <cellStyle name="20% - Accent6 12" xfId="27646"/>
    <cellStyle name="20% - Accent6 13" xfId="27647"/>
    <cellStyle name="20% - Accent6 14" xfId="27648"/>
    <cellStyle name="20% - Accent6 15" xfId="27649"/>
    <cellStyle name="20% - Accent6 16" xfId="27650"/>
    <cellStyle name="20% - Accent6 17" xfId="27651"/>
    <cellStyle name="20% - Accent6 18" xfId="27652"/>
    <cellStyle name="20% - Accent6 19" xfId="27653"/>
    <cellStyle name="20% - Accent6 2" xfId="638" hidden="1"/>
    <cellStyle name="20% - Accent6 2" xfId="1516" hidden="1"/>
    <cellStyle name="20% - Accent6 2" xfId="1553" hidden="1"/>
    <cellStyle name="20% - Accent6 2" xfId="2497" hidden="1"/>
    <cellStyle name="20% - Accent6 2" xfId="2534" hidden="1"/>
    <cellStyle name="20% - Accent6 2" xfId="3442" hidden="1"/>
    <cellStyle name="20% - Accent6 2" xfId="3479" hidden="1"/>
    <cellStyle name="20% - Accent6 2" xfId="4082" hidden="1"/>
    <cellStyle name="20% - Accent6 2" xfId="4960" hidden="1"/>
    <cellStyle name="20% - Accent6 2" xfId="4997" hidden="1"/>
    <cellStyle name="20% - Accent6 2" xfId="5912" hidden="1"/>
    <cellStyle name="20% - Accent6 2" xfId="5949" hidden="1"/>
    <cellStyle name="20% - Accent6 2" xfId="6857" hidden="1"/>
    <cellStyle name="20% - Accent6 2" xfId="6894" hidden="1"/>
    <cellStyle name="20% - Accent6 2" xfId="7463" hidden="1"/>
    <cellStyle name="20% - Accent6 2" xfId="8341" hidden="1"/>
    <cellStyle name="20% - Accent6 2" xfId="8378" hidden="1"/>
    <cellStyle name="20% - Accent6 2" xfId="9322" hidden="1"/>
    <cellStyle name="20% - Accent6 2" xfId="9359" hidden="1"/>
    <cellStyle name="20% - Accent6 2" xfId="10267" hidden="1"/>
    <cellStyle name="20% - Accent6 2" xfId="10304" hidden="1"/>
    <cellStyle name="20% - Accent6 2" xfId="10893" hidden="1"/>
    <cellStyle name="20% - Accent6 2" xfId="11771" hidden="1"/>
    <cellStyle name="20% - Accent6 2" xfId="11808" hidden="1"/>
    <cellStyle name="20% - Accent6 2" xfId="12752" hidden="1"/>
    <cellStyle name="20% - Accent6 2" xfId="12789" hidden="1"/>
    <cellStyle name="20% - Accent6 2" xfId="13697" hidden="1"/>
    <cellStyle name="20% - Accent6 2" xfId="13734" hidden="1"/>
    <cellStyle name="20% - Accent6 2" xfId="14323" hidden="1"/>
    <cellStyle name="20% - Accent6 2" xfId="15201" hidden="1"/>
    <cellStyle name="20% - Accent6 2" xfId="15238" hidden="1"/>
    <cellStyle name="20% - Accent6 2" xfId="16182" hidden="1"/>
    <cellStyle name="20% - Accent6 2" xfId="16219" hidden="1"/>
    <cellStyle name="20% - Accent6 2" xfId="17127" hidden="1"/>
    <cellStyle name="20% - Accent6 2" xfId="17164" hidden="1"/>
    <cellStyle name="20% - Accent6 2" xfId="17753" hidden="1"/>
    <cellStyle name="20% - Accent6 2" xfId="18631" hidden="1"/>
    <cellStyle name="20% - Accent6 2" xfId="18668" hidden="1"/>
    <cellStyle name="20% - Accent6 2" xfId="19612" hidden="1"/>
    <cellStyle name="20% - Accent6 2" xfId="19649" hidden="1"/>
    <cellStyle name="20% - Accent6 2" xfId="20557" hidden="1"/>
    <cellStyle name="20% - Accent6 2" xfId="20594" hidden="1"/>
    <cellStyle name="20% - Accent6 2" xfId="21183" hidden="1"/>
    <cellStyle name="20% - Accent6 2" xfId="22061" hidden="1"/>
    <cellStyle name="20% - Accent6 2" xfId="22098" hidden="1"/>
    <cellStyle name="20% - Accent6 2" xfId="23042" hidden="1"/>
    <cellStyle name="20% - Accent6 2" xfId="23079" hidden="1"/>
    <cellStyle name="20% - Accent6 2" xfId="23987" hidden="1"/>
    <cellStyle name="20% - Accent6 2" xfId="24024" hidden="1"/>
    <cellStyle name="20% - Accent6 2" xfId="24613" hidden="1"/>
    <cellStyle name="20% - Accent6 2" xfId="25491" hidden="1"/>
    <cellStyle name="20% - Accent6 2" xfId="25528" hidden="1"/>
    <cellStyle name="20% - Accent6 2" xfId="26472" hidden="1"/>
    <cellStyle name="20% - Accent6 2" xfId="26509" hidden="1"/>
    <cellStyle name="20% - Accent6 2" xfId="27417" hidden="1"/>
    <cellStyle name="20% - Accent6 2" xfId="27454"/>
    <cellStyle name="20% - Accent6 2 2" xfId="27654"/>
    <cellStyle name="20% - Accent6 20" xfId="27655"/>
    <cellStyle name="20% - Accent6 21" xfId="27656"/>
    <cellStyle name="20% - Accent6 22" xfId="27657"/>
    <cellStyle name="20% - Accent6 23" xfId="27658"/>
    <cellStyle name="20% - Accent6 24" xfId="27659"/>
    <cellStyle name="20% - Accent6 25" xfId="27660"/>
    <cellStyle name="20% - Accent6 26" xfId="27661"/>
    <cellStyle name="20% - Accent6 27" xfId="27662"/>
    <cellStyle name="20% - Accent6 3" xfId="42" hidden="1"/>
    <cellStyle name="20% - Accent6 3" xfId="8414" hidden="1"/>
    <cellStyle name="20% - Accent6 3" xfId="11844" hidden="1"/>
    <cellStyle name="20% - Accent6 3" xfId="15274" hidden="1"/>
    <cellStyle name="20% - Accent6 3" xfId="18704" hidden="1"/>
    <cellStyle name="20% - Accent6 3" xfId="22134" hidden="1"/>
    <cellStyle name="20% - Accent6 3" xfId="25564"/>
    <cellStyle name="20% - Accent6 4" xfId="571" hidden="1"/>
    <cellStyle name="20% - Accent6 4" xfId="27663"/>
    <cellStyle name="20% - Accent6 5" xfId="1589" hidden="1"/>
    <cellStyle name="20% - Accent6 5" xfId="27664"/>
    <cellStyle name="20% - Accent6 6" xfId="27665"/>
    <cellStyle name="20% - Accent6 7" xfId="27666"/>
    <cellStyle name="20% - Accent6 8" xfId="27667"/>
    <cellStyle name="20% - Accent6 9" xfId="27668"/>
    <cellStyle name="20% - Akzent1 2" xfId="27669"/>
    <cellStyle name="20% - Akzent2 2" xfId="27670"/>
    <cellStyle name="20% - Akzent3 2" xfId="27671"/>
    <cellStyle name="20% - Akzent4 2" xfId="27672"/>
    <cellStyle name="20% - Akzent5 2" xfId="27673"/>
    <cellStyle name="20% - Akzent6 2" xfId="27674"/>
    <cellStyle name="40% - Accent1 10" xfId="27675"/>
    <cellStyle name="40% - Accent1 11" xfId="27676"/>
    <cellStyle name="40% - Accent1 12" xfId="27677"/>
    <cellStyle name="40% - Accent1 13" xfId="27678"/>
    <cellStyle name="40% - Accent1 14" xfId="27679"/>
    <cellStyle name="40% - Accent1 15" xfId="27680"/>
    <cellStyle name="40% - Accent1 16" xfId="27681"/>
    <cellStyle name="40% - Accent1 17" xfId="27682"/>
    <cellStyle name="40% - Accent1 18" xfId="27683"/>
    <cellStyle name="40% - Accent1 19" xfId="27684"/>
    <cellStyle name="40% - Accent1 2" xfId="619" hidden="1"/>
    <cellStyle name="40% - Accent1 2" xfId="1535" hidden="1"/>
    <cellStyle name="40% - Accent1 2" xfId="1572" hidden="1"/>
    <cellStyle name="40% - Accent1 2" xfId="2516" hidden="1"/>
    <cellStyle name="40% - Accent1 2" xfId="2553" hidden="1"/>
    <cellStyle name="40% - Accent1 2" xfId="3461" hidden="1"/>
    <cellStyle name="40% - Accent1 2" xfId="3498" hidden="1"/>
    <cellStyle name="40% - Accent1 2" xfId="4063" hidden="1"/>
    <cellStyle name="40% - Accent1 2" xfId="4979" hidden="1"/>
    <cellStyle name="40% - Accent1 2" xfId="5016" hidden="1"/>
    <cellStyle name="40% - Accent1 2" xfId="5931" hidden="1"/>
    <cellStyle name="40% - Accent1 2" xfId="5968" hidden="1"/>
    <cellStyle name="40% - Accent1 2" xfId="6876" hidden="1"/>
    <cellStyle name="40% - Accent1 2" xfId="6913" hidden="1"/>
    <cellStyle name="40% - Accent1 2" xfId="7444" hidden="1"/>
    <cellStyle name="40% - Accent1 2" xfId="8360" hidden="1"/>
    <cellStyle name="40% - Accent1 2" xfId="8397" hidden="1"/>
    <cellStyle name="40% - Accent1 2" xfId="9341" hidden="1"/>
    <cellStyle name="40% - Accent1 2" xfId="9378" hidden="1"/>
    <cellStyle name="40% - Accent1 2" xfId="10286" hidden="1"/>
    <cellStyle name="40% - Accent1 2" xfId="10323" hidden="1"/>
    <cellStyle name="40% - Accent1 2" xfId="10874" hidden="1"/>
    <cellStyle name="40% - Accent1 2" xfId="11790" hidden="1"/>
    <cellStyle name="40% - Accent1 2" xfId="11827" hidden="1"/>
    <cellStyle name="40% - Accent1 2" xfId="12771" hidden="1"/>
    <cellStyle name="40% - Accent1 2" xfId="12808" hidden="1"/>
    <cellStyle name="40% - Accent1 2" xfId="13716" hidden="1"/>
    <cellStyle name="40% - Accent1 2" xfId="13753" hidden="1"/>
    <cellStyle name="40% - Accent1 2" xfId="14304" hidden="1"/>
    <cellStyle name="40% - Accent1 2" xfId="15220" hidden="1"/>
    <cellStyle name="40% - Accent1 2" xfId="15257" hidden="1"/>
    <cellStyle name="40% - Accent1 2" xfId="16201" hidden="1"/>
    <cellStyle name="40% - Accent1 2" xfId="16238" hidden="1"/>
    <cellStyle name="40% - Accent1 2" xfId="17146" hidden="1"/>
    <cellStyle name="40% - Accent1 2" xfId="17183" hidden="1"/>
    <cellStyle name="40% - Accent1 2" xfId="17734" hidden="1"/>
    <cellStyle name="40% - Accent1 2" xfId="18650" hidden="1"/>
    <cellStyle name="40% - Accent1 2" xfId="18687" hidden="1"/>
    <cellStyle name="40% - Accent1 2" xfId="19631" hidden="1"/>
    <cellStyle name="40% - Accent1 2" xfId="19668" hidden="1"/>
    <cellStyle name="40% - Accent1 2" xfId="20576" hidden="1"/>
    <cellStyle name="40% - Accent1 2" xfId="20613" hidden="1"/>
    <cellStyle name="40% - Accent1 2" xfId="21164" hidden="1"/>
    <cellStyle name="40% - Accent1 2" xfId="22080" hidden="1"/>
    <cellStyle name="40% - Accent1 2" xfId="22117" hidden="1"/>
    <cellStyle name="40% - Accent1 2" xfId="23061" hidden="1"/>
    <cellStyle name="40% - Accent1 2" xfId="23098" hidden="1"/>
    <cellStyle name="40% - Accent1 2" xfId="24006" hidden="1"/>
    <cellStyle name="40% - Accent1 2" xfId="24043" hidden="1"/>
    <cellStyle name="40% - Accent1 2" xfId="24594" hidden="1"/>
    <cellStyle name="40% - Accent1 2" xfId="25510" hidden="1"/>
    <cellStyle name="40% - Accent1 2" xfId="25547" hidden="1"/>
    <cellStyle name="40% - Accent1 2" xfId="26491" hidden="1"/>
    <cellStyle name="40% - Accent1 2" xfId="26528" hidden="1"/>
    <cellStyle name="40% - Accent1 2" xfId="27436" hidden="1"/>
    <cellStyle name="40% - Accent1 2" xfId="27473"/>
    <cellStyle name="40% - Accent1 2 2" xfId="27685"/>
    <cellStyle name="40% - Accent1 20" xfId="27686"/>
    <cellStyle name="40% - Accent1 21" xfId="27687"/>
    <cellStyle name="40% - Accent1 22" xfId="27688"/>
    <cellStyle name="40% - Accent1 23" xfId="27689"/>
    <cellStyle name="40% - Accent1 24" xfId="27690"/>
    <cellStyle name="40% - Accent1 25" xfId="27691"/>
    <cellStyle name="40% - Accent1 26" xfId="27692"/>
    <cellStyle name="40% - Accent1 27" xfId="27693"/>
    <cellStyle name="40% - Accent1 3" xfId="23" hidden="1"/>
    <cellStyle name="40% - Accent1 3" xfId="8433" hidden="1"/>
    <cellStyle name="40% - Accent1 3" xfId="11863" hidden="1"/>
    <cellStyle name="40% - Accent1 3" xfId="15293" hidden="1"/>
    <cellStyle name="40% - Accent1 3" xfId="18723" hidden="1"/>
    <cellStyle name="40% - Accent1 3" xfId="22153" hidden="1"/>
    <cellStyle name="40% - Accent1 3" xfId="25583"/>
    <cellStyle name="40% - Accent1 4" xfId="590" hidden="1"/>
    <cellStyle name="40% - Accent1 4" xfId="27694"/>
    <cellStyle name="40% - Accent1 5" xfId="1608" hidden="1"/>
    <cellStyle name="40% - Accent1 5" xfId="27695"/>
    <cellStyle name="40% - Accent1 6" xfId="27696"/>
    <cellStyle name="40% - Accent1 7" xfId="27697"/>
    <cellStyle name="40% - Accent1 8" xfId="27698"/>
    <cellStyle name="40% - Accent1 9" xfId="27699"/>
    <cellStyle name="40% - Accent2 10" xfId="27700"/>
    <cellStyle name="40% - Accent2 11" xfId="27701"/>
    <cellStyle name="40% - Accent2 12" xfId="27702"/>
    <cellStyle name="40% - Accent2 13" xfId="27703"/>
    <cellStyle name="40% - Accent2 14" xfId="27704"/>
    <cellStyle name="40% - Accent2 15" xfId="27705"/>
    <cellStyle name="40% - Accent2 16" xfId="27706"/>
    <cellStyle name="40% - Accent2 17" xfId="27707"/>
    <cellStyle name="40% - Accent2 18" xfId="27708"/>
    <cellStyle name="40% - Accent2 19" xfId="27709"/>
    <cellStyle name="40% - Accent2 2" xfId="623" hidden="1"/>
    <cellStyle name="40% - Accent2 2" xfId="1531" hidden="1"/>
    <cellStyle name="40% - Accent2 2" xfId="1568" hidden="1"/>
    <cellStyle name="40% - Accent2 2" xfId="2512" hidden="1"/>
    <cellStyle name="40% - Accent2 2" xfId="2549" hidden="1"/>
    <cellStyle name="40% - Accent2 2" xfId="3457" hidden="1"/>
    <cellStyle name="40% - Accent2 2" xfId="3494" hidden="1"/>
    <cellStyle name="40% - Accent2 2" xfId="4067" hidden="1"/>
    <cellStyle name="40% - Accent2 2" xfId="4975" hidden="1"/>
    <cellStyle name="40% - Accent2 2" xfId="5012" hidden="1"/>
    <cellStyle name="40% - Accent2 2" xfId="5927" hidden="1"/>
    <cellStyle name="40% - Accent2 2" xfId="5964" hidden="1"/>
    <cellStyle name="40% - Accent2 2" xfId="6872" hidden="1"/>
    <cellStyle name="40% - Accent2 2" xfId="6909" hidden="1"/>
    <cellStyle name="40% - Accent2 2" xfId="7448" hidden="1"/>
    <cellStyle name="40% - Accent2 2" xfId="8356" hidden="1"/>
    <cellStyle name="40% - Accent2 2" xfId="8393" hidden="1"/>
    <cellStyle name="40% - Accent2 2" xfId="9337" hidden="1"/>
    <cellStyle name="40% - Accent2 2" xfId="9374" hidden="1"/>
    <cellStyle name="40% - Accent2 2" xfId="10282" hidden="1"/>
    <cellStyle name="40% - Accent2 2" xfId="10319" hidden="1"/>
    <cellStyle name="40% - Accent2 2" xfId="10878" hidden="1"/>
    <cellStyle name="40% - Accent2 2" xfId="11786" hidden="1"/>
    <cellStyle name="40% - Accent2 2" xfId="11823" hidden="1"/>
    <cellStyle name="40% - Accent2 2" xfId="12767" hidden="1"/>
    <cellStyle name="40% - Accent2 2" xfId="12804" hidden="1"/>
    <cellStyle name="40% - Accent2 2" xfId="13712" hidden="1"/>
    <cellStyle name="40% - Accent2 2" xfId="13749" hidden="1"/>
    <cellStyle name="40% - Accent2 2" xfId="14308" hidden="1"/>
    <cellStyle name="40% - Accent2 2" xfId="15216" hidden="1"/>
    <cellStyle name="40% - Accent2 2" xfId="15253" hidden="1"/>
    <cellStyle name="40% - Accent2 2" xfId="16197" hidden="1"/>
    <cellStyle name="40% - Accent2 2" xfId="16234" hidden="1"/>
    <cellStyle name="40% - Accent2 2" xfId="17142" hidden="1"/>
    <cellStyle name="40% - Accent2 2" xfId="17179" hidden="1"/>
    <cellStyle name="40% - Accent2 2" xfId="17738" hidden="1"/>
    <cellStyle name="40% - Accent2 2" xfId="18646" hidden="1"/>
    <cellStyle name="40% - Accent2 2" xfId="18683" hidden="1"/>
    <cellStyle name="40% - Accent2 2" xfId="19627" hidden="1"/>
    <cellStyle name="40% - Accent2 2" xfId="19664" hidden="1"/>
    <cellStyle name="40% - Accent2 2" xfId="20572" hidden="1"/>
    <cellStyle name="40% - Accent2 2" xfId="20609" hidden="1"/>
    <cellStyle name="40% - Accent2 2" xfId="21168" hidden="1"/>
    <cellStyle name="40% - Accent2 2" xfId="22076" hidden="1"/>
    <cellStyle name="40% - Accent2 2" xfId="22113" hidden="1"/>
    <cellStyle name="40% - Accent2 2" xfId="23057" hidden="1"/>
    <cellStyle name="40% - Accent2 2" xfId="23094" hidden="1"/>
    <cellStyle name="40% - Accent2 2" xfId="24002" hidden="1"/>
    <cellStyle name="40% - Accent2 2" xfId="24039" hidden="1"/>
    <cellStyle name="40% - Accent2 2" xfId="24598" hidden="1"/>
    <cellStyle name="40% - Accent2 2" xfId="25506" hidden="1"/>
    <cellStyle name="40% - Accent2 2" xfId="25543" hidden="1"/>
    <cellStyle name="40% - Accent2 2" xfId="26487" hidden="1"/>
    <cellStyle name="40% - Accent2 2" xfId="26524" hidden="1"/>
    <cellStyle name="40% - Accent2 2" xfId="27432" hidden="1"/>
    <cellStyle name="40% - Accent2 2" xfId="27469"/>
    <cellStyle name="40% - Accent2 2 2" xfId="27710"/>
    <cellStyle name="40% - Accent2 20" xfId="27711"/>
    <cellStyle name="40% - Accent2 21" xfId="27712"/>
    <cellStyle name="40% - Accent2 22" xfId="27713"/>
    <cellStyle name="40% - Accent2 23" xfId="27714"/>
    <cellStyle name="40% - Accent2 24" xfId="27715"/>
    <cellStyle name="40% - Accent2 25" xfId="27716"/>
    <cellStyle name="40% - Accent2 26" xfId="27717"/>
    <cellStyle name="40% - Accent2 27" xfId="27718"/>
    <cellStyle name="40% - Accent2 3" xfId="27" hidden="1"/>
    <cellStyle name="40% - Accent2 3" xfId="8429" hidden="1"/>
    <cellStyle name="40% - Accent2 3" xfId="11859" hidden="1"/>
    <cellStyle name="40% - Accent2 3" xfId="15289" hidden="1"/>
    <cellStyle name="40% - Accent2 3" xfId="18719" hidden="1"/>
    <cellStyle name="40% - Accent2 3" xfId="22149" hidden="1"/>
    <cellStyle name="40% - Accent2 3" xfId="25579"/>
    <cellStyle name="40% - Accent2 4" xfId="586" hidden="1"/>
    <cellStyle name="40% - Accent2 4" xfId="27719"/>
    <cellStyle name="40% - Accent2 5" xfId="1604" hidden="1"/>
    <cellStyle name="40% - Accent2 5" xfId="27720"/>
    <cellStyle name="40% - Accent2 6" xfId="27721"/>
    <cellStyle name="40% - Accent2 7" xfId="27722"/>
    <cellStyle name="40% - Accent2 8" xfId="27723"/>
    <cellStyle name="40% - Accent2 9" xfId="27724"/>
    <cellStyle name="40% - Accent3 10" xfId="27725"/>
    <cellStyle name="40% - Accent3 11" xfId="27726"/>
    <cellStyle name="40% - Accent3 12" xfId="27727"/>
    <cellStyle name="40% - Accent3 13" xfId="27728"/>
    <cellStyle name="40% - Accent3 14" xfId="27729"/>
    <cellStyle name="40% - Accent3 15" xfId="27730"/>
    <cellStyle name="40% - Accent3 16" xfId="27731"/>
    <cellStyle name="40% - Accent3 17" xfId="27732"/>
    <cellStyle name="40% - Accent3 18" xfId="27733"/>
    <cellStyle name="40% - Accent3 19" xfId="27734"/>
    <cellStyle name="40% - Accent3 2" xfId="627" hidden="1"/>
    <cellStyle name="40% - Accent3 2" xfId="1527" hidden="1"/>
    <cellStyle name="40% - Accent3 2" xfId="1564" hidden="1"/>
    <cellStyle name="40% - Accent3 2" xfId="2508" hidden="1"/>
    <cellStyle name="40% - Accent3 2" xfId="2545" hidden="1"/>
    <cellStyle name="40% - Accent3 2" xfId="3453" hidden="1"/>
    <cellStyle name="40% - Accent3 2" xfId="3490" hidden="1"/>
    <cellStyle name="40% - Accent3 2" xfId="4071" hidden="1"/>
    <cellStyle name="40% - Accent3 2" xfId="4971" hidden="1"/>
    <cellStyle name="40% - Accent3 2" xfId="5008" hidden="1"/>
    <cellStyle name="40% - Accent3 2" xfId="5923" hidden="1"/>
    <cellStyle name="40% - Accent3 2" xfId="5960" hidden="1"/>
    <cellStyle name="40% - Accent3 2" xfId="6868" hidden="1"/>
    <cellStyle name="40% - Accent3 2" xfId="6905" hidden="1"/>
    <cellStyle name="40% - Accent3 2" xfId="7452" hidden="1"/>
    <cellStyle name="40% - Accent3 2" xfId="8352" hidden="1"/>
    <cellStyle name="40% - Accent3 2" xfId="8389" hidden="1"/>
    <cellStyle name="40% - Accent3 2" xfId="9333" hidden="1"/>
    <cellStyle name="40% - Accent3 2" xfId="9370" hidden="1"/>
    <cellStyle name="40% - Accent3 2" xfId="10278" hidden="1"/>
    <cellStyle name="40% - Accent3 2" xfId="10315" hidden="1"/>
    <cellStyle name="40% - Accent3 2" xfId="10882" hidden="1"/>
    <cellStyle name="40% - Accent3 2" xfId="11782" hidden="1"/>
    <cellStyle name="40% - Accent3 2" xfId="11819" hidden="1"/>
    <cellStyle name="40% - Accent3 2" xfId="12763" hidden="1"/>
    <cellStyle name="40% - Accent3 2" xfId="12800" hidden="1"/>
    <cellStyle name="40% - Accent3 2" xfId="13708" hidden="1"/>
    <cellStyle name="40% - Accent3 2" xfId="13745" hidden="1"/>
    <cellStyle name="40% - Accent3 2" xfId="14312" hidden="1"/>
    <cellStyle name="40% - Accent3 2" xfId="15212" hidden="1"/>
    <cellStyle name="40% - Accent3 2" xfId="15249" hidden="1"/>
    <cellStyle name="40% - Accent3 2" xfId="16193" hidden="1"/>
    <cellStyle name="40% - Accent3 2" xfId="16230" hidden="1"/>
    <cellStyle name="40% - Accent3 2" xfId="17138" hidden="1"/>
    <cellStyle name="40% - Accent3 2" xfId="17175" hidden="1"/>
    <cellStyle name="40% - Accent3 2" xfId="17742" hidden="1"/>
    <cellStyle name="40% - Accent3 2" xfId="18642" hidden="1"/>
    <cellStyle name="40% - Accent3 2" xfId="18679" hidden="1"/>
    <cellStyle name="40% - Accent3 2" xfId="19623" hidden="1"/>
    <cellStyle name="40% - Accent3 2" xfId="19660" hidden="1"/>
    <cellStyle name="40% - Accent3 2" xfId="20568" hidden="1"/>
    <cellStyle name="40% - Accent3 2" xfId="20605" hidden="1"/>
    <cellStyle name="40% - Accent3 2" xfId="21172" hidden="1"/>
    <cellStyle name="40% - Accent3 2" xfId="22072" hidden="1"/>
    <cellStyle name="40% - Accent3 2" xfId="22109" hidden="1"/>
    <cellStyle name="40% - Accent3 2" xfId="23053" hidden="1"/>
    <cellStyle name="40% - Accent3 2" xfId="23090" hidden="1"/>
    <cellStyle name="40% - Accent3 2" xfId="23998" hidden="1"/>
    <cellStyle name="40% - Accent3 2" xfId="24035" hidden="1"/>
    <cellStyle name="40% - Accent3 2" xfId="24602" hidden="1"/>
    <cellStyle name="40% - Accent3 2" xfId="25502" hidden="1"/>
    <cellStyle name="40% - Accent3 2" xfId="25539" hidden="1"/>
    <cellStyle name="40% - Accent3 2" xfId="26483" hidden="1"/>
    <cellStyle name="40% - Accent3 2" xfId="26520" hidden="1"/>
    <cellStyle name="40% - Accent3 2" xfId="27428" hidden="1"/>
    <cellStyle name="40% - Accent3 2" xfId="27465"/>
    <cellStyle name="40% - Accent3 2 2" xfId="27735"/>
    <cellStyle name="40% - Accent3 20" xfId="27736"/>
    <cellStyle name="40% - Accent3 21" xfId="27737"/>
    <cellStyle name="40% - Accent3 22" xfId="27738"/>
    <cellStyle name="40% - Accent3 23" xfId="27739"/>
    <cellStyle name="40% - Accent3 24" xfId="27740"/>
    <cellStyle name="40% - Accent3 25" xfId="27741"/>
    <cellStyle name="40% - Accent3 26" xfId="27742"/>
    <cellStyle name="40% - Accent3 27" xfId="27743"/>
    <cellStyle name="40% - Accent3 3" xfId="31" hidden="1"/>
    <cellStyle name="40% - Accent3 3" xfId="8425" hidden="1"/>
    <cellStyle name="40% - Accent3 3" xfId="11855" hidden="1"/>
    <cellStyle name="40% - Accent3 3" xfId="15285" hidden="1"/>
    <cellStyle name="40% - Accent3 3" xfId="18715" hidden="1"/>
    <cellStyle name="40% - Accent3 3" xfId="22145" hidden="1"/>
    <cellStyle name="40% - Accent3 3" xfId="25575"/>
    <cellStyle name="40% - Accent3 4" xfId="582" hidden="1"/>
    <cellStyle name="40% - Accent3 4" xfId="27744"/>
    <cellStyle name="40% - Accent3 5" xfId="1600" hidden="1"/>
    <cellStyle name="40% - Accent3 5" xfId="27745"/>
    <cellStyle name="40% - Accent3 6" xfId="27746"/>
    <cellStyle name="40% - Accent3 7" xfId="27747"/>
    <cellStyle name="40% - Accent3 8" xfId="27748"/>
    <cellStyle name="40% - Accent3 9" xfId="27749"/>
    <cellStyle name="40% - Accent4 10" xfId="27750"/>
    <cellStyle name="40% - Accent4 11" xfId="27751"/>
    <cellStyle name="40% - Accent4 12" xfId="27752"/>
    <cellStyle name="40% - Accent4 13" xfId="27753"/>
    <cellStyle name="40% - Accent4 14" xfId="27754"/>
    <cellStyle name="40% - Accent4 15" xfId="27755"/>
    <cellStyle name="40% - Accent4 16" xfId="27756"/>
    <cellStyle name="40% - Accent4 17" xfId="27757"/>
    <cellStyle name="40% - Accent4 18" xfId="27758"/>
    <cellStyle name="40% - Accent4 19" xfId="27759"/>
    <cellStyle name="40% - Accent4 2" xfId="631" hidden="1"/>
    <cellStyle name="40% - Accent4 2" xfId="1523" hidden="1"/>
    <cellStyle name="40% - Accent4 2" xfId="1560" hidden="1"/>
    <cellStyle name="40% - Accent4 2" xfId="2504" hidden="1"/>
    <cellStyle name="40% - Accent4 2" xfId="2541" hidden="1"/>
    <cellStyle name="40% - Accent4 2" xfId="3449" hidden="1"/>
    <cellStyle name="40% - Accent4 2" xfId="3486" hidden="1"/>
    <cellStyle name="40% - Accent4 2" xfId="4075" hidden="1"/>
    <cellStyle name="40% - Accent4 2" xfId="4967" hidden="1"/>
    <cellStyle name="40% - Accent4 2" xfId="5004" hidden="1"/>
    <cellStyle name="40% - Accent4 2" xfId="5919" hidden="1"/>
    <cellStyle name="40% - Accent4 2" xfId="5956" hidden="1"/>
    <cellStyle name="40% - Accent4 2" xfId="6864" hidden="1"/>
    <cellStyle name="40% - Accent4 2" xfId="6901" hidden="1"/>
    <cellStyle name="40% - Accent4 2" xfId="7456" hidden="1"/>
    <cellStyle name="40% - Accent4 2" xfId="8348" hidden="1"/>
    <cellStyle name="40% - Accent4 2" xfId="8385" hidden="1"/>
    <cellStyle name="40% - Accent4 2" xfId="9329" hidden="1"/>
    <cellStyle name="40% - Accent4 2" xfId="9366" hidden="1"/>
    <cellStyle name="40% - Accent4 2" xfId="10274" hidden="1"/>
    <cellStyle name="40% - Accent4 2" xfId="10311" hidden="1"/>
    <cellStyle name="40% - Accent4 2" xfId="10886" hidden="1"/>
    <cellStyle name="40% - Accent4 2" xfId="11778" hidden="1"/>
    <cellStyle name="40% - Accent4 2" xfId="11815" hidden="1"/>
    <cellStyle name="40% - Accent4 2" xfId="12759" hidden="1"/>
    <cellStyle name="40% - Accent4 2" xfId="12796" hidden="1"/>
    <cellStyle name="40% - Accent4 2" xfId="13704" hidden="1"/>
    <cellStyle name="40% - Accent4 2" xfId="13741" hidden="1"/>
    <cellStyle name="40% - Accent4 2" xfId="14316" hidden="1"/>
    <cellStyle name="40% - Accent4 2" xfId="15208" hidden="1"/>
    <cellStyle name="40% - Accent4 2" xfId="15245" hidden="1"/>
    <cellStyle name="40% - Accent4 2" xfId="16189" hidden="1"/>
    <cellStyle name="40% - Accent4 2" xfId="16226" hidden="1"/>
    <cellStyle name="40% - Accent4 2" xfId="17134" hidden="1"/>
    <cellStyle name="40% - Accent4 2" xfId="17171" hidden="1"/>
    <cellStyle name="40% - Accent4 2" xfId="17746" hidden="1"/>
    <cellStyle name="40% - Accent4 2" xfId="18638" hidden="1"/>
    <cellStyle name="40% - Accent4 2" xfId="18675" hidden="1"/>
    <cellStyle name="40% - Accent4 2" xfId="19619" hidden="1"/>
    <cellStyle name="40% - Accent4 2" xfId="19656" hidden="1"/>
    <cellStyle name="40% - Accent4 2" xfId="20564" hidden="1"/>
    <cellStyle name="40% - Accent4 2" xfId="20601" hidden="1"/>
    <cellStyle name="40% - Accent4 2" xfId="21176" hidden="1"/>
    <cellStyle name="40% - Accent4 2" xfId="22068" hidden="1"/>
    <cellStyle name="40% - Accent4 2" xfId="22105" hidden="1"/>
    <cellStyle name="40% - Accent4 2" xfId="23049" hidden="1"/>
    <cellStyle name="40% - Accent4 2" xfId="23086" hidden="1"/>
    <cellStyle name="40% - Accent4 2" xfId="23994" hidden="1"/>
    <cellStyle name="40% - Accent4 2" xfId="24031" hidden="1"/>
    <cellStyle name="40% - Accent4 2" xfId="24606" hidden="1"/>
    <cellStyle name="40% - Accent4 2" xfId="25498" hidden="1"/>
    <cellStyle name="40% - Accent4 2" xfId="25535" hidden="1"/>
    <cellStyle name="40% - Accent4 2" xfId="26479" hidden="1"/>
    <cellStyle name="40% - Accent4 2" xfId="26516" hidden="1"/>
    <cellStyle name="40% - Accent4 2" xfId="27424" hidden="1"/>
    <cellStyle name="40% - Accent4 2" xfId="27461"/>
    <cellStyle name="40% - Accent4 2 2" xfId="27760"/>
    <cellStyle name="40% - Accent4 20" xfId="27761"/>
    <cellStyle name="40% - Accent4 21" xfId="27762"/>
    <cellStyle name="40% - Accent4 22" xfId="27763"/>
    <cellStyle name="40% - Accent4 23" xfId="27764"/>
    <cellStyle name="40% - Accent4 24" xfId="27765"/>
    <cellStyle name="40% - Accent4 25" xfId="27766"/>
    <cellStyle name="40% - Accent4 26" xfId="27767"/>
    <cellStyle name="40% - Accent4 27" xfId="27768"/>
    <cellStyle name="40% - Accent4 3" xfId="35" hidden="1"/>
    <cellStyle name="40% - Accent4 3" xfId="8421" hidden="1"/>
    <cellStyle name="40% - Accent4 3" xfId="11851" hidden="1"/>
    <cellStyle name="40% - Accent4 3" xfId="15281" hidden="1"/>
    <cellStyle name="40% - Accent4 3" xfId="18711" hidden="1"/>
    <cellStyle name="40% - Accent4 3" xfId="22141" hidden="1"/>
    <cellStyle name="40% - Accent4 3" xfId="25571"/>
    <cellStyle name="40% - Accent4 4" xfId="578" hidden="1"/>
    <cellStyle name="40% - Accent4 4" xfId="27769"/>
    <cellStyle name="40% - Accent4 5" xfId="1596" hidden="1"/>
    <cellStyle name="40% - Accent4 5" xfId="27770"/>
    <cellStyle name="40% - Accent4 6" xfId="27771"/>
    <cellStyle name="40% - Accent4 7" xfId="27772"/>
    <cellStyle name="40% - Accent4 8" xfId="27773"/>
    <cellStyle name="40% - Accent4 9" xfId="27774"/>
    <cellStyle name="40% - Accent5 10" xfId="27775"/>
    <cellStyle name="40% - Accent5 11" xfId="27776"/>
    <cellStyle name="40% - Accent5 12" xfId="27777"/>
    <cellStyle name="40% - Accent5 13" xfId="27778"/>
    <cellStyle name="40% - Accent5 14" xfId="27779"/>
    <cellStyle name="40% - Accent5 15" xfId="27780"/>
    <cellStyle name="40% - Accent5 16" xfId="27781"/>
    <cellStyle name="40% - Accent5 17" xfId="27782"/>
    <cellStyle name="40% - Accent5 18" xfId="27783"/>
    <cellStyle name="40% - Accent5 19" xfId="27784"/>
    <cellStyle name="40% - Accent5 2" xfId="635" hidden="1"/>
    <cellStyle name="40% - Accent5 2" xfId="1519" hidden="1"/>
    <cellStyle name="40% - Accent5 2" xfId="1556" hidden="1"/>
    <cellStyle name="40% - Accent5 2" xfId="2500" hidden="1"/>
    <cellStyle name="40% - Accent5 2" xfId="2537" hidden="1"/>
    <cellStyle name="40% - Accent5 2" xfId="3445" hidden="1"/>
    <cellStyle name="40% - Accent5 2" xfId="3482" hidden="1"/>
    <cellStyle name="40% - Accent5 2" xfId="4079" hidden="1"/>
    <cellStyle name="40% - Accent5 2" xfId="4963" hidden="1"/>
    <cellStyle name="40% - Accent5 2" xfId="5000" hidden="1"/>
    <cellStyle name="40% - Accent5 2" xfId="5915" hidden="1"/>
    <cellStyle name="40% - Accent5 2" xfId="5952" hidden="1"/>
    <cellStyle name="40% - Accent5 2" xfId="6860" hidden="1"/>
    <cellStyle name="40% - Accent5 2" xfId="6897" hidden="1"/>
    <cellStyle name="40% - Accent5 2" xfId="7460" hidden="1"/>
    <cellStyle name="40% - Accent5 2" xfId="8344" hidden="1"/>
    <cellStyle name="40% - Accent5 2" xfId="8381" hidden="1"/>
    <cellStyle name="40% - Accent5 2" xfId="9325" hidden="1"/>
    <cellStyle name="40% - Accent5 2" xfId="9362" hidden="1"/>
    <cellStyle name="40% - Accent5 2" xfId="10270" hidden="1"/>
    <cellStyle name="40% - Accent5 2" xfId="10307" hidden="1"/>
    <cellStyle name="40% - Accent5 2" xfId="10890" hidden="1"/>
    <cellStyle name="40% - Accent5 2" xfId="11774" hidden="1"/>
    <cellStyle name="40% - Accent5 2" xfId="11811" hidden="1"/>
    <cellStyle name="40% - Accent5 2" xfId="12755" hidden="1"/>
    <cellStyle name="40% - Accent5 2" xfId="12792" hidden="1"/>
    <cellStyle name="40% - Accent5 2" xfId="13700" hidden="1"/>
    <cellStyle name="40% - Accent5 2" xfId="13737" hidden="1"/>
    <cellStyle name="40% - Accent5 2" xfId="14320" hidden="1"/>
    <cellStyle name="40% - Accent5 2" xfId="15204" hidden="1"/>
    <cellStyle name="40% - Accent5 2" xfId="15241" hidden="1"/>
    <cellStyle name="40% - Accent5 2" xfId="16185" hidden="1"/>
    <cellStyle name="40% - Accent5 2" xfId="16222" hidden="1"/>
    <cellStyle name="40% - Accent5 2" xfId="17130" hidden="1"/>
    <cellStyle name="40% - Accent5 2" xfId="17167" hidden="1"/>
    <cellStyle name="40% - Accent5 2" xfId="17750" hidden="1"/>
    <cellStyle name="40% - Accent5 2" xfId="18634" hidden="1"/>
    <cellStyle name="40% - Accent5 2" xfId="18671" hidden="1"/>
    <cellStyle name="40% - Accent5 2" xfId="19615" hidden="1"/>
    <cellStyle name="40% - Accent5 2" xfId="19652" hidden="1"/>
    <cellStyle name="40% - Accent5 2" xfId="20560" hidden="1"/>
    <cellStyle name="40% - Accent5 2" xfId="20597" hidden="1"/>
    <cellStyle name="40% - Accent5 2" xfId="21180" hidden="1"/>
    <cellStyle name="40% - Accent5 2" xfId="22064" hidden="1"/>
    <cellStyle name="40% - Accent5 2" xfId="22101" hidden="1"/>
    <cellStyle name="40% - Accent5 2" xfId="23045" hidden="1"/>
    <cellStyle name="40% - Accent5 2" xfId="23082" hidden="1"/>
    <cellStyle name="40% - Accent5 2" xfId="23990" hidden="1"/>
    <cellStyle name="40% - Accent5 2" xfId="24027" hidden="1"/>
    <cellStyle name="40% - Accent5 2" xfId="24610" hidden="1"/>
    <cellStyle name="40% - Accent5 2" xfId="25494" hidden="1"/>
    <cellStyle name="40% - Accent5 2" xfId="25531" hidden="1"/>
    <cellStyle name="40% - Accent5 2" xfId="26475" hidden="1"/>
    <cellStyle name="40% - Accent5 2" xfId="26512" hidden="1"/>
    <cellStyle name="40% - Accent5 2" xfId="27420" hidden="1"/>
    <cellStyle name="40% - Accent5 2" xfId="27457"/>
    <cellStyle name="40% - Accent5 2 2" xfId="27785"/>
    <cellStyle name="40% - Accent5 20" xfId="27786"/>
    <cellStyle name="40% - Accent5 21" xfId="27787"/>
    <cellStyle name="40% - Accent5 22" xfId="27788"/>
    <cellStyle name="40% - Accent5 23" xfId="27789"/>
    <cellStyle name="40% - Accent5 24" xfId="27790"/>
    <cellStyle name="40% - Accent5 25" xfId="27791"/>
    <cellStyle name="40% - Accent5 26" xfId="27792"/>
    <cellStyle name="40% - Accent5 27" xfId="27793"/>
    <cellStyle name="40% - Accent5 3" xfId="39" hidden="1"/>
    <cellStyle name="40% - Accent5 3" xfId="8417" hidden="1"/>
    <cellStyle name="40% - Accent5 3" xfId="11847" hidden="1"/>
    <cellStyle name="40% - Accent5 3" xfId="15277" hidden="1"/>
    <cellStyle name="40% - Accent5 3" xfId="18707" hidden="1"/>
    <cellStyle name="40% - Accent5 3" xfId="22137" hidden="1"/>
    <cellStyle name="40% - Accent5 3" xfId="25567"/>
    <cellStyle name="40% - Accent5 4" xfId="574" hidden="1"/>
    <cellStyle name="40% - Accent5 4" xfId="27794"/>
    <cellStyle name="40% - Accent5 5" xfId="1592" hidden="1"/>
    <cellStyle name="40% - Accent5 5" xfId="27795"/>
    <cellStyle name="40% - Accent5 6" xfId="27796"/>
    <cellStyle name="40% - Accent5 7" xfId="27797"/>
    <cellStyle name="40% - Accent5 8" xfId="27798"/>
    <cellStyle name="40% - Accent5 9" xfId="27799"/>
    <cellStyle name="40% - Accent6 10" xfId="27800"/>
    <cellStyle name="40% - Accent6 11" xfId="27801"/>
    <cellStyle name="40% - Accent6 12" xfId="27802"/>
    <cellStyle name="40% - Accent6 13" xfId="27803"/>
    <cellStyle name="40% - Accent6 14" xfId="27804"/>
    <cellStyle name="40% - Accent6 15" xfId="27805"/>
    <cellStyle name="40% - Accent6 16" xfId="27806"/>
    <cellStyle name="40% - Accent6 17" xfId="27807"/>
    <cellStyle name="40% - Accent6 18" xfId="27808"/>
    <cellStyle name="40% - Accent6 19" xfId="27809"/>
    <cellStyle name="40% - Accent6 2" xfId="639" hidden="1"/>
    <cellStyle name="40% - Accent6 2" xfId="1515" hidden="1"/>
    <cellStyle name="40% - Accent6 2" xfId="1552" hidden="1"/>
    <cellStyle name="40% - Accent6 2" xfId="2496" hidden="1"/>
    <cellStyle name="40% - Accent6 2" xfId="2533" hidden="1"/>
    <cellStyle name="40% - Accent6 2" xfId="3441" hidden="1"/>
    <cellStyle name="40% - Accent6 2" xfId="3478" hidden="1"/>
    <cellStyle name="40% - Accent6 2" xfId="4083" hidden="1"/>
    <cellStyle name="40% - Accent6 2" xfId="4959" hidden="1"/>
    <cellStyle name="40% - Accent6 2" xfId="4996" hidden="1"/>
    <cellStyle name="40% - Accent6 2" xfId="5911" hidden="1"/>
    <cellStyle name="40% - Accent6 2" xfId="5948" hidden="1"/>
    <cellStyle name="40% - Accent6 2" xfId="6856" hidden="1"/>
    <cellStyle name="40% - Accent6 2" xfId="6893" hidden="1"/>
    <cellStyle name="40% - Accent6 2" xfId="7464" hidden="1"/>
    <cellStyle name="40% - Accent6 2" xfId="8340" hidden="1"/>
    <cellStyle name="40% - Accent6 2" xfId="8377" hidden="1"/>
    <cellStyle name="40% - Accent6 2" xfId="9321" hidden="1"/>
    <cellStyle name="40% - Accent6 2" xfId="9358" hidden="1"/>
    <cellStyle name="40% - Accent6 2" xfId="10266" hidden="1"/>
    <cellStyle name="40% - Accent6 2" xfId="10303" hidden="1"/>
    <cellStyle name="40% - Accent6 2" xfId="10894" hidden="1"/>
    <cellStyle name="40% - Accent6 2" xfId="11770" hidden="1"/>
    <cellStyle name="40% - Accent6 2" xfId="11807" hidden="1"/>
    <cellStyle name="40% - Accent6 2" xfId="12751" hidden="1"/>
    <cellStyle name="40% - Accent6 2" xfId="12788" hidden="1"/>
    <cellStyle name="40% - Accent6 2" xfId="13696" hidden="1"/>
    <cellStyle name="40% - Accent6 2" xfId="13733" hidden="1"/>
    <cellStyle name="40% - Accent6 2" xfId="14324" hidden="1"/>
    <cellStyle name="40% - Accent6 2" xfId="15200" hidden="1"/>
    <cellStyle name="40% - Accent6 2" xfId="15237" hidden="1"/>
    <cellStyle name="40% - Accent6 2" xfId="16181" hidden="1"/>
    <cellStyle name="40% - Accent6 2" xfId="16218" hidden="1"/>
    <cellStyle name="40% - Accent6 2" xfId="17126" hidden="1"/>
    <cellStyle name="40% - Accent6 2" xfId="17163" hidden="1"/>
    <cellStyle name="40% - Accent6 2" xfId="17754" hidden="1"/>
    <cellStyle name="40% - Accent6 2" xfId="18630" hidden="1"/>
    <cellStyle name="40% - Accent6 2" xfId="18667" hidden="1"/>
    <cellStyle name="40% - Accent6 2" xfId="19611" hidden="1"/>
    <cellStyle name="40% - Accent6 2" xfId="19648" hidden="1"/>
    <cellStyle name="40% - Accent6 2" xfId="20556" hidden="1"/>
    <cellStyle name="40% - Accent6 2" xfId="20593" hidden="1"/>
    <cellStyle name="40% - Accent6 2" xfId="21184" hidden="1"/>
    <cellStyle name="40% - Accent6 2" xfId="22060" hidden="1"/>
    <cellStyle name="40% - Accent6 2" xfId="22097" hidden="1"/>
    <cellStyle name="40% - Accent6 2" xfId="23041" hidden="1"/>
    <cellStyle name="40% - Accent6 2" xfId="23078" hidden="1"/>
    <cellStyle name="40% - Accent6 2" xfId="23986" hidden="1"/>
    <cellStyle name="40% - Accent6 2" xfId="24023" hidden="1"/>
    <cellStyle name="40% - Accent6 2" xfId="24614" hidden="1"/>
    <cellStyle name="40% - Accent6 2" xfId="25490" hidden="1"/>
    <cellStyle name="40% - Accent6 2" xfId="25527" hidden="1"/>
    <cellStyle name="40% - Accent6 2" xfId="26471" hidden="1"/>
    <cellStyle name="40% - Accent6 2" xfId="26508" hidden="1"/>
    <cellStyle name="40% - Accent6 2" xfId="27416" hidden="1"/>
    <cellStyle name="40% - Accent6 2" xfId="27453"/>
    <cellStyle name="40% - Accent6 2 2" xfId="27810"/>
    <cellStyle name="40% - Accent6 20" xfId="27811"/>
    <cellStyle name="40% - Accent6 21" xfId="27812"/>
    <cellStyle name="40% - Accent6 22" xfId="27813"/>
    <cellStyle name="40% - Accent6 23" xfId="27814"/>
    <cellStyle name="40% - Accent6 24" xfId="27815"/>
    <cellStyle name="40% - Accent6 25" xfId="27816"/>
    <cellStyle name="40% - Accent6 26" xfId="27817"/>
    <cellStyle name="40% - Accent6 27" xfId="27818"/>
    <cellStyle name="40% - Accent6 3" xfId="43" hidden="1"/>
    <cellStyle name="40% - Accent6 3" xfId="8413" hidden="1"/>
    <cellStyle name="40% - Accent6 3" xfId="11843" hidden="1"/>
    <cellStyle name="40% - Accent6 3" xfId="15273" hidden="1"/>
    <cellStyle name="40% - Accent6 3" xfId="18703" hidden="1"/>
    <cellStyle name="40% - Accent6 3" xfId="22133" hidden="1"/>
    <cellStyle name="40% - Accent6 3" xfId="25563"/>
    <cellStyle name="40% - Accent6 4" xfId="570" hidden="1"/>
    <cellStyle name="40% - Accent6 4" xfId="27819"/>
    <cellStyle name="40% - Accent6 5" xfId="1588" hidden="1"/>
    <cellStyle name="40% - Accent6 5" xfId="27820"/>
    <cellStyle name="40% - Accent6 6" xfId="27821"/>
    <cellStyle name="40% - Accent6 7" xfId="27822"/>
    <cellStyle name="40% - Accent6 8" xfId="27823"/>
    <cellStyle name="40% - Accent6 9" xfId="27824"/>
    <cellStyle name="40% - Akzent1 2" xfId="27825"/>
    <cellStyle name="40% - Akzent2 2" xfId="27826"/>
    <cellStyle name="40% - Akzent3 2" xfId="27827"/>
    <cellStyle name="40% - Akzent4 2" xfId="27828"/>
    <cellStyle name="40% - Akzent5 2" xfId="27829"/>
    <cellStyle name="40% - Akzent6 2" xfId="27830"/>
    <cellStyle name="60% - Accent1 10" xfId="27831"/>
    <cellStyle name="60% - Accent1 11" xfId="27832"/>
    <cellStyle name="60% - Accent1 12" xfId="27833"/>
    <cellStyle name="60% - Accent1 13" xfId="27834"/>
    <cellStyle name="60% - Accent1 14" xfId="27835"/>
    <cellStyle name="60% - Accent1 15" xfId="27836"/>
    <cellStyle name="60% - Accent1 16" xfId="27837"/>
    <cellStyle name="60% - Accent1 17" xfId="27838"/>
    <cellStyle name="60% - Accent1 18" xfId="27839"/>
    <cellStyle name="60% - Accent1 19" xfId="27840"/>
    <cellStyle name="60% - Accent1 2" xfId="620" hidden="1"/>
    <cellStyle name="60% - Accent1 2" xfId="1534" hidden="1"/>
    <cellStyle name="60% - Accent1 2" xfId="1571" hidden="1"/>
    <cellStyle name="60% - Accent1 2" xfId="2515" hidden="1"/>
    <cellStyle name="60% - Accent1 2" xfId="2552" hidden="1"/>
    <cellStyle name="60% - Accent1 2" xfId="3460" hidden="1"/>
    <cellStyle name="60% - Accent1 2" xfId="3497" hidden="1"/>
    <cellStyle name="60% - Accent1 2" xfId="4064" hidden="1"/>
    <cellStyle name="60% - Accent1 2" xfId="4978" hidden="1"/>
    <cellStyle name="60% - Accent1 2" xfId="5015" hidden="1"/>
    <cellStyle name="60% - Accent1 2" xfId="5930" hidden="1"/>
    <cellStyle name="60% - Accent1 2" xfId="5967" hidden="1"/>
    <cellStyle name="60% - Accent1 2" xfId="6875" hidden="1"/>
    <cellStyle name="60% - Accent1 2" xfId="6912" hidden="1"/>
    <cellStyle name="60% - Accent1 2" xfId="7445" hidden="1"/>
    <cellStyle name="60% - Accent1 2" xfId="8359" hidden="1"/>
    <cellStyle name="60% - Accent1 2" xfId="8396" hidden="1"/>
    <cellStyle name="60% - Accent1 2" xfId="9340" hidden="1"/>
    <cellStyle name="60% - Accent1 2" xfId="9377" hidden="1"/>
    <cellStyle name="60% - Accent1 2" xfId="10285" hidden="1"/>
    <cellStyle name="60% - Accent1 2" xfId="10322" hidden="1"/>
    <cellStyle name="60% - Accent1 2" xfId="10875" hidden="1"/>
    <cellStyle name="60% - Accent1 2" xfId="11789" hidden="1"/>
    <cellStyle name="60% - Accent1 2" xfId="11826" hidden="1"/>
    <cellStyle name="60% - Accent1 2" xfId="12770" hidden="1"/>
    <cellStyle name="60% - Accent1 2" xfId="12807" hidden="1"/>
    <cellStyle name="60% - Accent1 2" xfId="13715" hidden="1"/>
    <cellStyle name="60% - Accent1 2" xfId="13752" hidden="1"/>
    <cellStyle name="60% - Accent1 2" xfId="14305" hidden="1"/>
    <cellStyle name="60% - Accent1 2" xfId="15219" hidden="1"/>
    <cellStyle name="60% - Accent1 2" xfId="15256" hidden="1"/>
    <cellStyle name="60% - Accent1 2" xfId="16200" hidden="1"/>
    <cellStyle name="60% - Accent1 2" xfId="16237" hidden="1"/>
    <cellStyle name="60% - Accent1 2" xfId="17145" hidden="1"/>
    <cellStyle name="60% - Accent1 2" xfId="17182" hidden="1"/>
    <cellStyle name="60% - Accent1 2" xfId="17735" hidden="1"/>
    <cellStyle name="60% - Accent1 2" xfId="18649" hidden="1"/>
    <cellStyle name="60% - Accent1 2" xfId="18686" hidden="1"/>
    <cellStyle name="60% - Accent1 2" xfId="19630" hidden="1"/>
    <cellStyle name="60% - Accent1 2" xfId="19667" hidden="1"/>
    <cellStyle name="60% - Accent1 2" xfId="20575" hidden="1"/>
    <cellStyle name="60% - Accent1 2" xfId="20612" hidden="1"/>
    <cellStyle name="60% - Accent1 2" xfId="21165" hidden="1"/>
    <cellStyle name="60% - Accent1 2" xfId="22079" hidden="1"/>
    <cellStyle name="60% - Accent1 2" xfId="22116" hidden="1"/>
    <cellStyle name="60% - Accent1 2" xfId="23060" hidden="1"/>
    <cellStyle name="60% - Accent1 2" xfId="23097" hidden="1"/>
    <cellStyle name="60% - Accent1 2" xfId="24005" hidden="1"/>
    <cellStyle name="60% - Accent1 2" xfId="24042" hidden="1"/>
    <cellStyle name="60% - Accent1 2" xfId="24595" hidden="1"/>
    <cellStyle name="60% - Accent1 2" xfId="25509" hidden="1"/>
    <cellStyle name="60% - Accent1 2" xfId="25546" hidden="1"/>
    <cellStyle name="60% - Accent1 2" xfId="26490" hidden="1"/>
    <cellStyle name="60% - Accent1 2" xfId="26527" hidden="1"/>
    <cellStyle name="60% - Accent1 2" xfId="27435" hidden="1"/>
    <cellStyle name="60% - Accent1 2" xfId="27472"/>
    <cellStyle name="60% - Accent1 2 2" xfId="27841"/>
    <cellStyle name="60% - Accent1 20" xfId="27842"/>
    <cellStyle name="60% - Accent1 21" xfId="27843"/>
    <cellStyle name="60% - Accent1 22" xfId="27844"/>
    <cellStyle name="60% - Accent1 23" xfId="27845"/>
    <cellStyle name="60% - Accent1 24" xfId="27846"/>
    <cellStyle name="60% - Accent1 25" xfId="27847"/>
    <cellStyle name="60% - Accent1 26" xfId="27848"/>
    <cellStyle name="60% - Accent1 27" xfId="27849"/>
    <cellStyle name="60% - Accent1 3" xfId="24" hidden="1"/>
    <cellStyle name="60% - Accent1 3" xfId="8432" hidden="1"/>
    <cellStyle name="60% - Accent1 3" xfId="11862" hidden="1"/>
    <cellStyle name="60% - Accent1 3" xfId="15292" hidden="1"/>
    <cellStyle name="60% - Accent1 3" xfId="18722" hidden="1"/>
    <cellStyle name="60% - Accent1 3" xfId="22152" hidden="1"/>
    <cellStyle name="60% - Accent1 3" xfId="25582"/>
    <cellStyle name="60% - Accent1 4" xfId="589" hidden="1"/>
    <cellStyle name="60% - Accent1 4" xfId="27850"/>
    <cellStyle name="60% - Accent1 5" xfId="1607" hidden="1"/>
    <cellStyle name="60% - Accent1 5" xfId="27851"/>
    <cellStyle name="60% - Accent1 6" xfId="27852"/>
    <cellStyle name="60% - Accent1 7" xfId="27853"/>
    <cellStyle name="60% - Accent1 8" xfId="27854"/>
    <cellStyle name="60% - Accent1 9" xfId="27855"/>
    <cellStyle name="60% - Accent2 10" xfId="27856"/>
    <cellStyle name="60% - Accent2 11" xfId="27857"/>
    <cellStyle name="60% - Accent2 12" xfId="27858"/>
    <cellStyle name="60% - Accent2 13" xfId="27859"/>
    <cellStyle name="60% - Accent2 14" xfId="27860"/>
    <cellStyle name="60% - Accent2 15" xfId="27861"/>
    <cellStyle name="60% - Accent2 16" xfId="27862"/>
    <cellStyle name="60% - Accent2 17" xfId="27863"/>
    <cellStyle name="60% - Accent2 18" xfId="27864"/>
    <cellStyle name="60% - Accent2 19" xfId="27865"/>
    <cellStyle name="60% - Accent2 2" xfId="624" hidden="1"/>
    <cellStyle name="60% - Accent2 2" xfId="1530" hidden="1"/>
    <cellStyle name="60% - Accent2 2" xfId="1567" hidden="1"/>
    <cellStyle name="60% - Accent2 2" xfId="2511" hidden="1"/>
    <cellStyle name="60% - Accent2 2" xfId="2548" hidden="1"/>
    <cellStyle name="60% - Accent2 2" xfId="3456" hidden="1"/>
    <cellStyle name="60% - Accent2 2" xfId="3493" hidden="1"/>
    <cellStyle name="60% - Accent2 2" xfId="4068" hidden="1"/>
    <cellStyle name="60% - Accent2 2" xfId="4974" hidden="1"/>
    <cellStyle name="60% - Accent2 2" xfId="5011" hidden="1"/>
    <cellStyle name="60% - Accent2 2" xfId="5926" hidden="1"/>
    <cellStyle name="60% - Accent2 2" xfId="5963" hidden="1"/>
    <cellStyle name="60% - Accent2 2" xfId="6871" hidden="1"/>
    <cellStyle name="60% - Accent2 2" xfId="6908" hidden="1"/>
    <cellStyle name="60% - Accent2 2" xfId="7449" hidden="1"/>
    <cellStyle name="60% - Accent2 2" xfId="8355" hidden="1"/>
    <cellStyle name="60% - Accent2 2" xfId="8392" hidden="1"/>
    <cellStyle name="60% - Accent2 2" xfId="9336" hidden="1"/>
    <cellStyle name="60% - Accent2 2" xfId="9373" hidden="1"/>
    <cellStyle name="60% - Accent2 2" xfId="10281" hidden="1"/>
    <cellStyle name="60% - Accent2 2" xfId="10318" hidden="1"/>
    <cellStyle name="60% - Accent2 2" xfId="10879" hidden="1"/>
    <cellStyle name="60% - Accent2 2" xfId="11785" hidden="1"/>
    <cellStyle name="60% - Accent2 2" xfId="11822" hidden="1"/>
    <cellStyle name="60% - Accent2 2" xfId="12766" hidden="1"/>
    <cellStyle name="60% - Accent2 2" xfId="12803" hidden="1"/>
    <cellStyle name="60% - Accent2 2" xfId="13711" hidden="1"/>
    <cellStyle name="60% - Accent2 2" xfId="13748" hidden="1"/>
    <cellStyle name="60% - Accent2 2" xfId="14309" hidden="1"/>
    <cellStyle name="60% - Accent2 2" xfId="15215" hidden="1"/>
    <cellStyle name="60% - Accent2 2" xfId="15252" hidden="1"/>
    <cellStyle name="60% - Accent2 2" xfId="16196" hidden="1"/>
    <cellStyle name="60% - Accent2 2" xfId="16233" hidden="1"/>
    <cellStyle name="60% - Accent2 2" xfId="17141" hidden="1"/>
    <cellStyle name="60% - Accent2 2" xfId="17178" hidden="1"/>
    <cellStyle name="60% - Accent2 2" xfId="17739" hidden="1"/>
    <cellStyle name="60% - Accent2 2" xfId="18645" hidden="1"/>
    <cellStyle name="60% - Accent2 2" xfId="18682" hidden="1"/>
    <cellStyle name="60% - Accent2 2" xfId="19626" hidden="1"/>
    <cellStyle name="60% - Accent2 2" xfId="19663" hidden="1"/>
    <cellStyle name="60% - Accent2 2" xfId="20571" hidden="1"/>
    <cellStyle name="60% - Accent2 2" xfId="20608" hidden="1"/>
    <cellStyle name="60% - Accent2 2" xfId="21169" hidden="1"/>
    <cellStyle name="60% - Accent2 2" xfId="22075" hidden="1"/>
    <cellStyle name="60% - Accent2 2" xfId="22112" hidden="1"/>
    <cellStyle name="60% - Accent2 2" xfId="23056" hidden="1"/>
    <cellStyle name="60% - Accent2 2" xfId="23093" hidden="1"/>
    <cellStyle name="60% - Accent2 2" xfId="24001" hidden="1"/>
    <cellStyle name="60% - Accent2 2" xfId="24038" hidden="1"/>
    <cellStyle name="60% - Accent2 2" xfId="24599" hidden="1"/>
    <cellStyle name="60% - Accent2 2" xfId="25505" hidden="1"/>
    <cellStyle name="60% - Accent2 2" xfId="25542" hidden="1"/>
    <cellStyle name="60% - Accent2 2" xfId="26486" hidden="1"/>
    <cellStyle name="60% - Accent2 2" xfId="26523" hidden="1"/>
    <cellStyle name="60% - Accent2 2" xfId="27431" hidden="1"/>
    <cellStyle name="60% - Accent2 2" xfId="27468"/>
    <cellStyle name="60% - Accent2 2 2" xfId="27866"/>
    <cellStyle name="60% - Accent2 20" xfId="27867"/>
    <cellStyle name="60% - Accent2 21" xfId="27868"/>
    <cellStyle name="60% - Accent2 22" xfId="27869"/>
    <cellStyle name="60% - Accent2 23" xfId="27870"/>
    <cellStyle name="60% - Accent2 24" xfId="27871"/>
    <cellStyle name="60% - Accent2 25" xfId="27872"/>
    <cellStyle name="60% - Accent2 26" xfId="27873"/>
    <cellStyle name="60% - Accent2 27" xfId="27874"/>
    <cellStyle name="60% - Accent2 3" xfId="28" hidden="1"/>
    <cellStyle name="60% - Accent2 3" xfId="8428" hidden="1"/>
    <cellStyle name="60% - Accent2 3" xfId="11858" hidden="1"/>
    <cellStyle name="60% - Accent2 3" xfId="15288" hidden="1"/>
    <cellStyle name="60% - Accent2 3" xfId="18718" hidden="1"/>
    <cellStyle name="60% - Accent2 3" xfId="22148" hidden="1"/>
    <cellStyle name="60% - Accent2 3" xfId="25578"/>
    <cellStyle name="60% - Accent2 4" xfId="585" hidden="1"/>
    <cellStyle name="60% - Accent2 4" xfId="27875"/>
    <cellStyle name="60% - Accent2 5" xfId="1603" hidden="1"/>
    <cellStyle name="60% - Accent2 5" xfId="27876"/>
    <cellStyle name="60% - Accent2 6" xfId="27877"/>
    <cellStyle name="60% - Accent2 7" xfId="27878"/>
    <cellStyle name="60% - Accent2 8" xfId="27879"/>
    <cellStyle name="60% - Accent2 9" xfId="27880"/>
    <cellStyle name="60% - Accent3 10" xfId="27881"/>
    <cellStyle name="60% - Accent3 11" xfId="27882"/>
    <cellStyle name="60% - Accent3 12" xfId="27883"/>
    <cellStyle name="60% - Accent3 13" xfId="27884"/>
    <cellStyle name="60% - Accent3 14" xfId="27885"/>
    <cellStyle name="60% - Accent3 15" xfId="27886"/>
    <cellStyle name="60% - Accent3 16" xfId="27887"/>
    <cellStyle name="60% - Accent3 17" xfId="27888"/>
    <cellStyle name="60% - Accent3 18" xfId="27889"/>
    <cellStyle name="60% - Accent3 19" xfId="27890"/>
    <cellStyle name="60% - Accent3 2" xfId="628" hidden="1"/>
    <cellStyle name="60% - Accent3 2" xfId="1526" hidden="1"/>
    <cellStyle name="60% - Accent3 2" xfId="1563" hidden="1"/>
    <cellStyle name="60% - Accent3 2" xfId="2507" hidden="1"/>
    <cellStyle name="60% - Accent3 2" xfId="2544" hidden="1"/>
    <cellStyle name="60% - Accent3 2" xfId="3452" hidden="1"/>
    <cellStyle name="60% - Accent3 2" xfId="3489" hidden="1"/>
    <cellStyle name="60% - Accent3 2" xfId="4072" hidden="1"/>
    <cellStyle name="60% - Accent3 2" xfId="4970" hidden="1"/>
    <cellStyle name="60% - Accent3 2" xfId="5007" hidden="1"/>
    <cellStyle name="60% - Accent3 2" xfId="5922" hidden="1"/>
    <cellStyle name="60% - Accent3 2" xfId="5959" hidden="1"/>
    <cellStyle name="60% - Accent3 2" xfId="6867" hidden="1"/>
    <cellStyle name="60% - Accent3 2" xfId="6904" hidden="1"/>
    <cellStyle name="60% - Accent3 2" xfId="7453" hidden="1"/>
    <cellStyle name="60% - Accent3 2" xfId="8351" hidden="1"/>
    <cellStyle name="60% - Accent3 2" xfId="8388" hidden="1"/>
    <cellStyle name="60% - Accent3 2" xfId="9332" hidden="1"/>
    <cellStyle name="60% - Accent3 2" xfId="9369" hidden="1"/>
    <cellStyle name="60% - Accent3 2" xfId="10277" hidden="1"/>
    <cellStyle name="60% - Accent3 2" xfId="10314" hidden="1"/>
    <cellStyle name="60% - Accent3 2" xfId="10883" hidden="1"/>
    <cellStyle name="60% - Accent3 2" xfId="11781" hidden="1"/>
    <cellStyle name="60% - Accent3 2" xfId="11818" hidden="1"/>
    <cellStyle name="60% - Accent3 2" xfId="12762" hidden="1"/>
    <cellStyle name="60% - Accent3 2" xfId="12799" hidden="1"/>
    <cellStyle name="60% - Accent3 2" xfId="13707" hidden="1"/>
    <cellStyle name="60% - Accent3 2" xfId="13744" hidden="1"/>
    <cellStyle name="60% - Accent3 2" xfId="14313" hidden="1"/>
    <cellStyle name="60% - Accent3 2" xfId="15211" hidden="1"/>
    <cellStyle name="60% - Accent3 2" xfId="15248" hidden="1"/>
    <cellStyle name="60% - Accent3 2" xfId="16192" hidden="1"/>
    <cellStyle name="60% - Accent3 2" xfId="16229" hidden="1"/>
    <cellStyle name="60% - Accent3 2" xfId="17137" hidden="1"/>
    <cellStyle name="60% - Accent3 2" xfId="17174" hidden="1"/>
    <cellStyle name="60% - Accent3 2" xfId="17743" hidden="1"/>
    <cellStyle name="60% - Accent3 2" xfId="18641" hidden="1"/>
    <cellStyle name="60% - Accent3 2" xfId="18678" hidden="1"/>
    <cellStyle name="60% - Accent3 2" xfId="19622" hidden="1"/>
    <cellStyle name="60% - Accent3 2" xfId="19659" hidden="1"/>
    <cellStyle name="60% - Accent3 2" xfId="20567" hidden="1"/>
    <cellStyle name="60% - Accent3 2" xfId="20604" hidden="1"/>
    <cellStyle name="60% - Accent3 2" xfId="21173" hidden="1"/>
    <cellStyle name="60% - Accent3 2" xfId="22071" hidden="1"/>
    <cellStyle name="60% - Accent3 2" xfId="22108" hidden="1"/>
    <cellStyle name="60% - Accent3 2" xfId="23052" hidden="1"/>
    <cellStyle name="60% - Accent3 2" xfId="23089" hidden="1"/>
    <cellStyle name="60% - Accent3 2" xfId="23997" hidden="1"/>
    <cellStyle name="60% - Accent3 2" xfId="24034" hidden="1"/>
    <cellStyle name="60% - Accent3 2" xfId="24603" hidden="1"/>
    <cellStyle name="60% - Accent3 2" xfId="25501" hidden="1"/>
    <cellStyle name="60% - Accent3 2" xfId="25538" hidden="1"/>
    <cellStyle name="60% - Accent3 2" xfId="26482" hidden="1"/>
    <cellStyle name="60% - Accent3 2" xfId="26519" hidden="1"/>
    <cellStyle name="60% - Accent3 2" xfId="27427" hidden="1"/>
    <cellStyle name="60% - Accent3 2" xfId="27464"/>
    <cellStyle name="60% - Accent3 2 2" xfId="27891"/>
    <cellStyle name="60% - Accent3 20" xfId="27892"/>
    <cellStyle name="60% - Accent3 21" xfId="27893"/>
    <cellStyle name="60% - Accent3 22" xfId="27894"/>
    <cellStyle name="60% - Accent3 23" xfId="27895"/>
    <cellStyle name="60% - Accent3 24" xfId="27896"/>
    <cellStyle name="60% - Accent3 25" xfId="27897"/>
    <cellStyle name="60% - Accent3 26" xfId="27898"/>
    <cellStyle name="60% - Accent3 27" xfId="27899"/>
    <cellStyle name="60% - Accent3 3" xfId="32" hidden="1"/>
    <cellStyle name="60% - Accent3 3" xfId="8424" hidden="1"/>
    <cellStyle name="60% - Accent3 3" xfId="11854" hidden="1"/>
    <cellStyle name="60% - Accent3 3" xfId="15284" hidden="1"/>
    <cellStyle name="60% - Accent3 3" xfId="18714" hidden="1"/>
    <cellStyle name="60% - Accent3 3" xfId="22144" hidden="1"/>
    <cellStyle name="60% - Accent3 3" xfId="25574"/>
    <cellStyle name="60% - Accent3 4" xfId="581" hidden="1"/>
    <cellStyle name="60% - Accent3 4" xfId="27900"/>
    <cellStyle name="60% - Accent3 5" xfId="1599" hidden="1"/>
    <cellStyle name="60% - Accent3 5" xfId="27901"/>
    <cellStyle name="60% - Accent3 6" xfId="27902"/>
    <cellStyle name="60% - Accent3 7" xfId="27903"/>
    <cellStyle name="60% - Accent3 8" xfId="27904"/>
    <cellStyle name="60% - Accent3 9" xfId="27905"/>
    <cellStyle name="60% - Accent4 10" xfId="27906"/>
    <cellStyle name="60% - Accent4 11" xfId="27907"/>
    <cellStyle name="60% - Accent4 12" xfId="27908"/>
    <cellStyle name="60% - Accent4 13" xfId="27909"/>
    <cellStyle name="60% - Accent4 14" xfId="27910"/>
    <cellStyle name="60% - Accent4 15" xfId="27911"/>
    <cellStyle name="60% - Accent4 16" xfId="27912"/>
    <cellStyle name="60% - Accent4 17" xfId="27913"/>
    <cellStyle name="60% - Accent4 18" xfId="27914"/>
    <cellStyle name="60% - Accent4 19" xfId="27915"/>
    <cellStyle name="60% - Accent4 2" xfId="632" hidden="1"/>
    <cellStyle name="60% - Accent4 2" xfId="1522" hidden="1"/>
    <cellStyle name="60% - Accent4 2" xfId="1559" hidden="1"/>
    <cellStyle name="60% - Accent4 2" xfId="2503" hidden="1"/>
    <cellStyle name="60% - Accent4 2" xfId="2540" hidden="1"/>
    <cellStyle name="60% - Accent4 2" xfId="3448" hidden="1"/>
    <cellStyle name="60% - Accent4 2" xfId="3485" hidden="1"/>
    <cellStyle name="60% - Accent4 2" xfId="4076" hidden="1"/>
    <cellStyle name="60% - Accent4 2" xfId="4966" hidden="1"/>
    <cellStyle name="60% - Accent4 2" xfId="5003" hidden="1"/>
    <cellStyle name="60% - Accent4 2" xfId="5918" hidden="1"/>
    <cellStyle name="60% - Accent4 2" xfId="5955" hidden="1"/>
    <cellStyle name="60% - Accent4 2" xfId="6863" hidden="1"/>
    <cellStyle name="60% - Accent4 2" xfId="6900" hidden="1"/>
    <cellStyle name="60% - Accent4 2" xfId="7457" hidden="1"/>
    <cellStyle name="60% - Accent4 2" xfId="8347" hidden="1"/>
    <cellStyle name="60% - Accent4 2" xfId="8384" hidden="1"/>
    <cellStyle name="60% - Accent4 2" xfId="9328" hidden="1"/>
    <cellStyle name="60% - Accent4 2" xfId="9365" hidden="1"/>
    <cellStyle name="60% - Accent4 2" xfId="10273" hidden="1"/>
    <cellStyle name="60% - Accent4 2" xfId="10310" hidden="1"/>
    <cellStyle name="60% - Accent4 2" xfId="10887" hidden="1"/>
    <cellStyle name="60% - Accent4 2" xfId="11777" hidden="1"/>
    <cellStyle name="60% - Accent4 2" xfId="11814" hidden="1"/>
    <cellStyle name="60% - Accent4 2" xfId="12758" hidden="1"/>
    <cellStyle name="60% - Accent4 2" xfId="12795" hidden="1"/>
    <cellStyle name="60% - Accent4 2" xfId="13703" hidden="1"/>
    <cellStyle name="60% - Accent4 2" xfId="13740" hidden="1"/>
    <cellStyle name="60% - Accent4 2" xfId="14317" hidden="1"/>
    <cellStyle name="60% - Accent4 2" xfId="15207" hidden="1"/>
    <cellStyle name="60% - Accent4 2" xfId="15244" hidden="1"/>
    <cellStyle name="60% - Accent4 2" xfId="16188" hidden="1"/>
    <cellStyle name="60% - Accent4 2" xfId="16225" hidden="1"/>
    <cellStyle name="60% - Accent4 2" xfId="17133" hidden="1"/>
    <cellStyle name="60% - Accent4 2" xfId="17170" hidden="1"/>
    <cellStyle name="60% - Accent4 2" xfId="17747" hidden="1"/>
    <cellStyle name="60% - Accent4 2" xfId="18637" hidden="1"/>
    <cellStyle name="60% - Accent4 2" xfId="18674" hidden="1"/>
    <cellStyle name="60% - Accent4 2" xfId="19618" hidden="1"/>
    <cellStyle name="60% - Accent4 2" xfId="19655" hidden="1"/>
    <cellStyle name="60% - Accent4 2" xfId="20563" hidden="1"/>
    <cellStyle name="60% - Accent4 2" xfId="20600" hidden="1"/>
    <cellStyle name="60% - Accent4 2" xfId="21177" hidden="1"/>
    <cellStyle name="60% - Accent4 2" xfId="22067" hidden="1"/>
    <cellStyle name="60% - Accent4 2" xfId="22104" hidden="1"/>
    <cellStyle name="60% - Accent4 2" xfId="23048" hidden="1"/>
    <cellStyle name="60% - Accent4 2" xfId="23085" hidden="1"/>
    <cellStyle name="60% - Accent4 2" xfId="23993" hidden="1"/>
    <cellStyle name="60% - Accent4 2" xfId="24030" hidden="1"/>
    <cellStyle name="60% - Accent4 2" xfId="24607" hidden="1"/>
    <cellStyle name="60% - Accent4 2" xfId="25497" hidden="1"/>
    <cellStyle name="60% - Accent4 2" xfId="25534" hidden="1"/>
    <cellStyle name="60% - Accent4 2" xfId="26478" hidden="1"/>
    <cellStyle name="60% - Accent4 2" xfId="26515" hidden="1"/>
    <cellStyle name="60% - Accent4 2" xfId="27423" hidden="1"/>
    <cellStyle name="60% - Accent4 2" xfId="27460"/>
    <cellStyle name="60% - Accent4 2 2" xfId="27916"/>
    <cellStyle name="60% - Accent4 20" xfId="27917"/>
    <cellStyle name="60% - Accent4 21" xfId="27918"/>
    <cellStyle name="60% - Accent4 22" xfId="27919"/>
    <cellStyle name="60% - Accent4 23" xfId="27920"/>
    <cellStyle name="60% - Accent4 24" xfId="27921"/>
    <cellStyle name="60% - Accent4 25" xfId="27922"/>
    <cellStyle name="60% - Accent4 26" xfId="27923"/>
    <cellStyle name="60% - Accent4 27" xfId="27924"/>
    <cellStyle name="60% - Accent4 3" xfId="36" hidden="1"/>
    <cellStyle name="60% - Accent4 3" xfId="8420" hidden="1"/>
    <cellStyle name="60% - Accent4 3" xfId="11850" hidden="1"/>
    <cellStyle name="60% - Accent4 3" xfId="15280" hidden="1"/>
    <cellStyle name="60% - Accent4 3" xfId="18710" hidden="1"/>
    <cellStyle name="60% - Accent4 3" xfId="22140" hidden="1"/>
    <cellStyle name="60% - Accent4 3" xfId="25570"/>
    <cellStyle name="60% - Accent4 4" xfId="577" hidden="1"/>
    <cellStyle name="60% - Accent4 4" xfId="27925"/>
    <cellStyle name="60% - Accent4 5" xfId="1595" hidden="1"/>
    <cellStyle name="60% - Accent4 5" xfId="27926"/>
    <cellStyle name="60% - Accent4 6" xfId="27927"/>
    <cellStyle name="60% - Accent4 7" xfId="27928"/>
    <cellStyle name="60% - Accent4 8" xfId="27929"/>
    <cellStyle name="60% - Accent4 9" xfId="27930"/>
    <cellStyle name="60% - Accent5 10" xfId="27931"/>
    <cellStyle name="60% - Accent5 11" xfId="27932"/>
    <cellStyle name="60% - Accent5 12" xfId="27933"/>
    <cellStyle name="60% - Accent5 13" xfId="27934"/>
    <cellStyle name="60% - Accent5 14" xfId="27935"/>
    <cellStyle name="60% - Accent5 15" xfId="27936"/>
    <cellStyle name="60% - Accent5 16" xfId="27937"/>
    <cellStyle name="60% - Accent5 17" xfId="27938"/>
    <cellStyle name="60% - Accent5 18" xfId="27939"/>
    <cellStyle name="60% - Accent5 19" xfId="27940"/>
    <cellStyle name="60% - Accent5 2" xfId="636" hidden="1"/>
    <cellStyle name="60% - Accent5 2" xfId="1518" hidden="1"/>
    <cellStyle name="60% - Accent5 2" xfId="1555" hidden="1"/>
    <cellStyle name="60% - Accent5 2" xfId="2499" hidden="1"/>
    <cellStyle name="60% - Accent5 2" xfId="2536" hidden="1"/>
    <cellStyle name="60% - Accent5 2" xfId="3444" hidden="1"/>
    <cellStyle name="60% - Accent5 2" xfId="3481" hidden="1"/>
    <cellStyle name="60% - Accent5 2" xfId="4080" hidden="1"/>
    <cellStyle name="60% - Accent5 2" xfId="4962" hidden="1"/>
    <cellStyle name="60% - Accent5 2" xfId="4999" hidden="1"/>
    <cellStyle name="60% - Accent5 2" xfId="5914" hidden="1"/>
    <cellStyle name="60% - Accent5 2" xfId="5951" hidden="1"/>
    <cellStyle name="60% - Accent5 2" xfId="6859" hidden="1"/>
    <cellStyle name="60% - Accent5 2" xfId="6896" hidden="1"/>
    <cellStyle name="60% - Accent5 2" xfId="7461" hidden="1"/>
    <cellStyle name="60% - Accent5 2" xfId="8343" hidden="1"/>
    <cellStyle name="60% - Accent5 2" xfId="8380" hidden="1"/>
    <cellStyle name="60% - Accent5 2" xfId="9324" hidden="1"/>
    <cellStyle name="60% - Accent5 2" xfId="9361" hidden="1"/>
    <cellStyle name="60% - Accent5 2" xfId="10269" hidden="1"/>
    <cellStyle name="60% - Accent5 2" xfId="10306" hidden="1"/>
    <cellStyle name="60% - Accent5 2" xfId="10891" hidden="1"/>
    <cellStyle name="60% - Accent5 2" xfId="11773" hidden="1"/>
    <cellStyle name="60% - Accent5 2" xfId="11810" hidden="1"/>
    <cellStyle name="60% - Accent5 2" xfId="12754" hidden="1"/>
    <cellStyle name="60% - Accent5 2" xfId="12791" hidden="1"/>
    <cellStyle name="60% - Accent5 2" xfId="13699" hidden="1"/>
    <cellStyle name="60% - Accent5 2" xfId="13736" hidden="1"/>
    <cellStyle name="60% - Accent5 2" xfId="14321" hidden="1"/>
    <cellStyle name="60% - Accent5 2" xfId="15203" hidden="1"/>
    <cellStyle name="60% - Accent5 2" xfId="15240" hidden="1"/>
    <cellStyle name="60% - Accent5 2" xfId="16184" hidden="1"/>
    <cellStyle name="60% - Accent5 2" xfId="16221" hidden="1"/>
    <cellStyle name="60% - Accent5 2" xfId="17129" hidden="1"/>
    <cellStyle name="60% - Accent5 2" xfId="17166" hidden="1"/>
    <cellStyle name="60% - Accent5 2" xfId="17751" hidden="1"/>
    <cellStyle name="60% - Accent5 2" xfId="18633" hidden="1"/>
    <cellStyle name="60% - Accent5 2" xfId="18670" hidden="1"/>
    <cellStyle name="60% - Accent5 2" xfId="19614" hidden="1"/>
    <cellStyle name="60% - Accent5 2" xfId="19651" hidden="1"/>
    <cellStyle name="60% - Accent5 2" xfId="20559" hidden="1"/>
    <cellStyle name="60% - Accent5 2" xfId="20596" hidden="1"/>
    <cellStyle name="60% - Accent5 2" xfId="21181" hidden="1"/>
    <cellStyle name="60% - Accent5 2" xfId="22063" hidden="1"/>
    <cellStyle name="60% - Accent5 2" xfId="22100" hidden="1"/>
    <cellStyle name="60% - Accent5 2" xfId="23044" hidden="1"/>
    <cellStyle name="60% - Accent5 2" xfId="23081" hidden="1"/>
    <cellStyle name="60% - Accent5 2" xfId="23989" hidden="1"/>
    <cellStyle name="60% - Accent5 2" xfId="24026" hidden="1"/>
    <cellStyle name="60% - Accent5 2" xfId="24611" hidden="1"/>
    <cellStyle name="60% - Accent5 2" xfId="25493" hidden="1"/>
    <cellStyle name="60% - Accent5 2" xfId="25530" hidden="1"/>
    <cellStyle name="60% - Accent5 2" xfId="26474" hidden="1"/>
    <cellStyle name="60% - Accent5 2" xfId="26511" hidden="1"/>
    <cellStyle name="60% - Accent5 2" xfId="27419" hidden="1"/>
    <cellStyle name="60% - Accent5 2" xfId="27456"/>
    <cellStyle name="60% - Accent5 2 2" xfId="27941"/>
    <cellStyle name="60% - Accent5 20" xfId="27942"/>
    <cellStyle name="60% - Accent5 21" xfId="27943"/>
    <cellStyle name="60% - Accent5 22" xfId="27944"/>
    <cellStyle name="60% - Accent5 23" xfId="27945"/>
    <cellStyle name="60% - Accent5 24" xfId="27946"/>
    <cellStyle name="60% - Accent5 25" xfId="27947"/>
    <cellStyle name="60% - Accent5 26" xfId="27948"/>
    <cellStyle name="60% - Accent5 27" xfId="27949"/>
    <cellStyle name="60% - Accent5 3" xfId="40" hidden="1"/>
    <cellStyle name="60% - Accent5 3" xfId="8416" hidden="1"/>
    <cellStyle name="60% - Accent5 3" xfId="11846" hidden="1"/>
    <cellStyle name="60% - Accent5 3" xfId="15276" hidden="1"/>
    <cellStyle name="60% - Accent5 3" xfId="18706" hidden="1"/>
    <cellStyle name="60% - Accent5 3" xfId="22136" hidden="1"/>
    <cellStyle name="60% - Accent5 3" xfId="25566"/>
    <cellStyle name="60% - Accent5 4" xfId="573" hidden="1"/>
    <cellStyle name="60% - Accent5 4" xfId="27950"/>
    <cellStyle name="60% - Accent5 5" xfId="1591" hidden="1"/>
    <cellStyle name="60% - Accent5 5" xfId="27951"/>
    <cellStyle name="60% - Accent5 6" xfId="27952"/>
    <cellStyle name="60% - Accent5 7" xfId="27953"/>
    <cellStyle name="60% - Accent5 8" xfId="27954"/>
    <cellStyle name="60% - Accent5 9" xfId="27955"/>
    <cellStyle name="60% - Accent6 10" xfId="27956"/>
    <cellStyle name="60% - Accent6 11" xfId="27957"/>
    <cellStyle name="60% - Accent6 12" xfId="27958"/>
    <cellStyle name="60% - Accent6 13" xfId="27959"/>
    <cellStyle name="60% - Accent6 14" xfId="27960"/>
    <cellStyle name="60% - Accent6 15" xfId="27961"/>
    <cellStyle name="60% - Accent6 16" xfId="27962"/>
    <cellStyle name="60% - Accent6 17" xfId="27963"/>
    <cellStyle name="60% - Accent6 18" xfId="27964"/>
    <cellStyle name="60% - Accent6 19" xfId="27965"/>
    <cellStyle name="60% - Accent6 2" xfId="640" hidden="1"/>
    <cellStyle name="60% - Accent6 2" xfId="1514" hidden="1"/>
    <cellStyle name="60% - Accent6 2" xfId="1551" hidden="1"/>
    <cellStyle name="60% - Accent6 2" xfId="2495" hidden="1"/>
    <cellStyle name="60% - Accent6 2" xfId="2532" hidden="1"/>
    <cellStyle name="60% - Accent6 2" xfId="3440" hidden="1"/>
    <cellStyle name="60% - Accent6 2" xfId="3477" hidden="1"/>
    <cellStyle name="60% - Accent6 2" xfId="4084" hidden="1"/>
    <cellStyle name="60% - Accent6 2" xfId="4958" hidden="1"/>
    <cellStyle name="60% - Accent6 2" xfId="4995" hidden="1"/>
    <cellStyle name="60% - Accent6 2" xfId="5910" hidden="1"/>
    <cellStyle name="60% - Accent6 2" xfId="5947" hidden="1"/>
    <cellStyle name="60% - Accent6 2" xfId="6855" hidden="1"/>
    <cellStyle name="60% - Accent6 2" xfId="6892" hidden="1"/>
    <cellStyle name="60% - Accent6 2" xfId="7465" hidden="1"/>
    <cellStyle name="60% - Accent6 2" xfId="8339" hidden="1"/>
    <cellStyle name="60% - Accent6 2" xfId="8376" hidden="1"/>
    <cellStyle name="60% - Accent6 2" xfId="9320" hidden="1"/>
    <cellStyle name="60% - Accent6 2" xfId="9357" hidden="1"/>
    <cellStyle name="60% - Accent6 2" xfId="10265" hidden="1"/>
    <cellStyle name="60% - Accent6 2" xfId="10302" hidden="1"/>
    <cellStyle name="60% - Accent6 2" xfId="10895" hidden="1"/>
    <cellStyle name="60% - Accent6 2" xfId="11769" hidden="1"/>
    <cellStyle name="60% - Accent6 2" xfId="11806" hidden="1"/>
    <cellStyle name="60% - Accent6 2" xfId="12750" hidden="1"/>
    <cellStyle name="60% - Accent6 2" xfId="12787" hidden="1"/>
    <cellStyle name="60% - Accent6 2" xfId="13695" hidden="1"/>
    <cellStyle name="60% - Accent6 2" xfId="13732" hidden="1"/>
    <cellStyle name="60% - Accent6 2" xfId="14325" hidden="1"/>
    <cellStyle name="60% - Accent6 2" xfId="15199" hidden="1"/>
    <cellStyle name="60% - Accent6 2" xfId="15236" hidden="1"/>
    <cellStyle name="60% - Accent6 2" xfId="16180" hidden="1"/>
    <cellStyle name="60% - Accent6 2" xfId="16217" hidden="1"/>
    <cellStyle name="60% - Accent6 2" xfId="17125" hidden="1"/>
    <cellStyle name="60% - Accent6 2" xfId="17162" hidden="1"/>
    <cellStyle name="60% - Accent6 2" xfId="17755" hidden="1"/>
    <cellStyle name="60% - Accent6 2" xfId="18629" hidden="1"/>
    <cellStyle name="60% - Accent6 2" xfId="18666" hidden="1"/>
    <cellStyle name="60% - Accent6 2" xfId="19610" hidden="1"/>
    <cellStyle name="60% - Accent6 2" xfId="19647" hidden="1"/>
    <cellStyle name="60% - Accent6 2" xfId="20555" hidden="1"/>
    <cellStyle name="60% - Accent6 2" xfId="20592" hidden="1"/>
    <cellStyle name="60% - Accent6 2" xfId="21185" hidden="1"/>
    <cellStyle name="60% - Accent6 2" xfId="22059" hidden="1"/>
    <cellStyle name="60% - Accent6 2" xfId="22096" hidden="1"/>
    <cellStyle name="60% - Accent6 2" xfId="23040" hidden="1"/>
    <cellStyle name="60% - Accent6 2" xfId="23077" hidden="1"/>
    <cellStyle name="60% - Accent6 2" xfId="23985" hidden="1"/>
    <cellStyle name="60% - Accent6 2" xfId="24022" hidden="1"/>
    <cellStyle name="60% - Accent6 2" xfId="24615" hidden="1"/>
    <cellStyle name="60% - Accent6 2" xfId="25489" hidden="1"/>
    <cellStyle name="60% - Accent6 2" xfId="25526" hidden="1"/>
    <cellStyle name="60% - Accent6 2" xfId="26470" hidden="1"/>
    <cellStyle name="60% - Accent6 2" xfId="26507" hidden="1"/>
    <cellStyle name="60% - Accent6 2" xfId="27415" hidden="1"/>
    <cellStyle name="60% - Accent6 2" xfId="27452"/>
    <cellStyle name="60% - Accent6 2 2" xfId="27966"/>
    <cellStyle name="60% - Accent6 20" xfId="27967"/>
    <cellStyle name="60% - Accent6 21" xfId="27968"/>
    <cellStyle name="60% - Accent6 22" xfId="27969"/>
    <cellStyle name="60% - Accent6 23" xfId="27970"/>
    <cellStyle name="60% - Accent6 24" xfId="27971"/>
    <cellStyle name="60% - Accent6 25" xfId="27972"/>
    <cellStyle name="60% - Accent6 26" xfId="27973"/>
    <cellStyle name="60% - Accent6 27" xfId="27974"/>
    <cellStyle name="60% - Accent6 3" xfId="44" hidden="1"/>
    <cellStyle name="60% - Accent6 3" xfId="8412" hidden="1"/>
    <cellStyle name="60% - Accent6 3" xfId="11842" hidden="1"/>
    <cellStyle name="60% - Accent6 3" xfId="15272" hidden="1"/>
    <cellStyle name="60% - Accent6 3" xfId="18702" hidden="1"/>
    <cellStyle name="60% - Accent6 3" xfId="22132" hidden="1"/>
    <cellStyle name="60% - Accent6 3" xfId="25562"/>
    <cellStyle name="60% - Accent6 4" xfId="569" hidden="1"/>
    <cellStyle name="60% - Accent6 4" xfId="27975"/>
    <cellStyle name="60% - Accent6 5" xfId="1587" hidden="1"/>
    <cellStyle name="60% - Accent6 5" xfId="27976"/>
    <cellStyle name="60% - Accent6 6" xfId="27977"/>
    <cellStyle name="60% - Accent6 7" xfId="27978"/>
    <cellStyle name="60% - Accent6 8" xfId="27979"/>
    <cellStyle name="60% - Accent6 9" xfId="27980"/>
    <cellStyle name="60% - Akzent1 2" xfId="27981"/>
    <cellStyle name="60% - Akzent2 2" xfId="27982"/>
    <cellStyle name="60% - Akzent3 2" xfId="27983"/>
    <cellStyle name="60% - Akzent4 2" xfId="27984"/>
    <cellStyle name="60% - Akzent5 2" xfId="27985"/>
    <cellStyle name="60% - Akzent6 2" xfId="27986"/>
    <cellStyle name="Accent1 10" xfId="27987"/>
    <cellStyle name="Accent1 11" xfId="27988"/>
    <cellStyle name="Accent1 12" xfId="27989"/>
    <cellStyle name="Accent1 13" xfId="27990"/>
    <cellStyle name="Accent1 14" xfId="27991"/>
    <cellStyle name="Accent1 15" xfId="27992"/>
    <cellStyle name="Accent1 16" xfId="27993"/>
    <cellStyle name="Accent1 17" xfId="27994"/>
    <cellStyle name="Accent1 18" xfId="27995"/>
    <cellStyle name="Accent1 19" xfId="27996"/>
    <cellStyle name="Accent1 2" xfId="617" hidden="1"/>
    <cellStyle name="Accent1 2" xfId="1537" hidden="1"/>
    <cellStyle name="Accent1 2" xfId="1574" hidden="1"/>
    <cellStyle name="Accent1 2" xfId="2518" hidden="1"/>
    <cellStyle name="Accent1 2" xfId="2555" hidden="1"/>
    <cellStyle name="Accent1 2" xfId="3463" hidden="1"/>
    <cellStyle name="Accent1 2" xfId="3500" hidden="1"/>
    <cellStyle name="Accent1 2" xfId="4061" hidden="1"/>
    <cellStyle name="Accent1 2" xfId="4981" hidden="1"/>
    <cellStyle name="Accent1 2" xfId="5018" hidden="1"/>
    <cellStyle name="Accent1 2" xfId="5933" hidden="1"/>
    <cellStyle name="Accent1 2" xfId="5970" hidden="1"/>
    <cellStyle name="Accent1 2" xfId="6878" hidden="1"/>
    <cellStyle name="Accent1 2" xfId="6915" hidden="1"/>
    <cellStyle name="Accent1 2" xfId="7442" hidden="1"/>
    <cellStyle name="Accent1 2" xfId="8362" hidden="1"/>
    <cellStyle name="Accent1 2" xfId="8399" hidden="1"/>
    <cellStyle name="Accent1 2" xfId="9343" hidden="1"/>
    <cellStyle name="Accent1 2" xfId="9380" hidden="1"/>
    <cellStyle name="Accent1 2" xfId="10288" hidden="1"/>
    <cellStyle name="Accent1 2" xfId="10325" hidden="1"/>
    <cellStyle name="Accent1 2" xfId="10872" hidden="1"/>
    <cellStyle name="Accent1 2" xfId="11792" hidden="1"/>
    <cellStyle name="Accent1 2" xfId="11829" hidden="1"/>
    <cellStyle name="Accent1 2" xfId="12773" hidden="1"/>
    <cellStyle name="Accent1 2" xfId="12810" hidden="1"/>
    <cellStyle name="Accent1 2" xfId="13718" hidden="1"/>
    <cellStyle name="Accent1 2" xfId="13755" hidden="1"/>
    <cellStyle name="Accent1 2" xfId="14302" hidden="1"/>
    <cellStyle name="Accent1 2" xfId="15222" hidden="1"/>
    <cellStyle name="Accent1 2" xfId="15259" hidden="1"/>
    <cellStyle name="Accent1 2" xfId="16203" hidden="1"/>
    <cellStyle name="Accent1 2" xfId="16240" hidden="1"/>
    <cellStyle name="Accent1 2" xfId="17148" hidden="1"/>
    <cellStyle name="Accent1 2" xfId="17185" hidden="1"/>
    <cellStyle name="Accent1 2" xfId="17732" hidden="1"/>
    <cellStyle name="Accent1 2" xfId="18652" hidden="1"/>
    <cellStyle name="Accent1 2" xfId="18689" hidden="1"/>
    <cellStyle name="Accent1 2" xfId="19633" hidden="1"/>
    <cellStyle name="Accent1 2" xfId="19670" hidden="1"/>
    <cellStyle name="Accent1 2" xfId="20578" hidden="1"/>
    <cellStyle name="Accent1 2" xfId="20615" hidden="1"/>
    <cellStyle name="Accent1 2" xfId="21162" hidden="1"/>
    <cellStyle name="Accent1 2" xfId="22082" hidden="1"/>
    <cellStyle name="Accent1 2" xfId="22119" hidden="1"/>
    <cellStyle name="Accent1 2" xfId="23063" hidden="1"/>
    <cellStyle name="Accent1 2" xfId="23100" hidden="1"/>
    <cellStyle name="Accent1 2" xfId="24008" hidden="1"/>
    <cellStyle name="Accent1 2" xfId="24045" hidden="1"/>
    <cellStyle name="Accent1 2" xfId="24592" hidden="1"/>
    <cellStyle name="Accent1 2" xfId="25512" hidden="1"/>
    <cellStyle name="Accent1 2" xfId="25549" hidden="1"/>
    <cellStyle name="Accent1 2" xfId="26493" hidden="1"/>
    <cellStyle name="Accent1 2" xfId="26530" hidden="1"/>
    <cellStyle name="Accent1 2" xfId="27438" hidden="1"/>
    <cellStyle name="Accent1 2" xfId="27475"/>
    <cellStyle name="Accent1 2 2" xfId="27997"/>
    <cellStyle name="Accent1 20" xfId="27998"/>
    <cellStyle name="Accent1 21" xfId="27999"/>
    <cellStyle name="Accent1 22" xfId="28000"/>
    <cellStyle name="Accent1 23" xfId="28001"/>
    <cellStyle name="Accent1 24" xfId="28002"/>
    <cellStyle name="Accent1 25" xfId="28003"/>
    <cellStyle name="Accent1 26" xfId="28004"/>
    <cellStyle name="Accent1 27" xfId="28005"/>
    <cellStyle name="Accent1 3" xfId="21" hidden="1"/>
    <cellStyle name="Accent1 3" xfId="8435" hidden="1"/>
    <cellStyle name="Accent1 3" xfId="11865" hidden="1"/>
    <cellStyle name="Accent1 3" xfId="15295" hidden="1"/>
    <cellStyle name="Accent1 3" xfId="18725" hidden="1"/>
    <cellStyle name="Accent1 3" xfId="22155" hidden="1"/>
    <cellStyle name="Accent1 3" xfId="25585"/>
    <cellStyle name="Accent1 4" xfId="592" hidden="1"/>
    <cellStyle name="Accent1 4" xfId="28006"/>
    <cellStyle name="Accent1 5" xfId="1610" hidden="1"/>
    <cellStyle name="Accent1 5" xfId="28007"/>
    <cellStyle name="Accent1 6" xfId="28008"/>
    <cellStyle name="Accent1 7" xfId="28009"/>
    <cellStyle name="Accent1 8" xfId="28010"/>
    <cellStyle name="Accent1 9" xfId="28011"/>
    <cellStyle name="Accent2 10" xfId="28012"/>
    <cellStyle name="Accent2 11" xfId="28013"/>
    <cellStyle name="Accent2 12" xfId="28014"/>
    <cellStyle name="Accent2 13" xfId="28015"/>
    <cellStyle name="Accent2 14" xfId="28016"/>
    <cellStyle name="Accent2 15" xfId="28017"/>
    <cellStyle name="Accent2 16" xfId="28018"/>
    <cellStyle name="Accent2 17" xfId="28019"/>
    <cellStyle name="Accent2 18" xfId="28020"/>
    <cellStyle name="Accent2 19" xfId="28021"/>
    <cellStyle name="Accent2 2" xfId="621" hidden="1"/>
    <cellStyle name="Accent2 2" xfId="1533" hidden="1"/>
    <cellStyle name="Accent2 2" xfId="1570" hidden="1"/>
    <cellStyle name="Accent2 2" xfId="2514" hidden="1"/>
    <cellStyle name="Accent2 2" xfId="2551" hidden="1"/>
    <cellStyle name="Accent2 2" xfId="3459" hidden="1"/>
    <cellStyle name="Accent2 2" xfId="3496" hidden="1"/>
    <cellStyle name="Accent2 2" xfId="4065" hidden="1"/>
    <cellStyle name="Accent2 2" xfId="4977" hidden="1"/>
    <cellStyle name="Accent2 2" xfId="5014" hidden="1"/>
    <cellStyle name="Accent2 2" xfId="5929" hidden="1"/>
    <cellStyle name="Accent2 2" xfId="5966" hidden="1"/>
    <cellStyle name="Accent2 2" xfId="6874" hidden="1"/>
    <cellStyle name="Accent2 2" xfId="6911" hidden="1"/>
    <cellStyle name="Accent2 2" xfId="7446" hidden="1"/>
    <cellStyle name="Accent2 2" xfId="8358" hidden="1"/>
    <cellStyle name="Accent2 2" xfId="8395" hidden="1"/>
    <cellStyle name="Accent2 2" xfId="9339" hidden="1"/>
    <cellStyle name="Accent2 2" xfId="9376" hidden="1"/>
    <cellStyle name="Accent2 2" xfId="10284" hidden="1"/>
    <cellStyle name="Accent2 2" xfId="10321" hidden="1"/>
    <cellStyle name="Accent2 2" xfId="10876" hidden="1"/>
    <cellStyle name="Accent2 2" xfId="11788" hidden="1"/>
    <cellStyle name="Accent2 2" xfId="11825" hidden="1"/>
    <cellStyle name="Accent2 2" xfId="12769" hidden="1"/>
    <cellStyle name="Accent2 2" xfId="12806" hidden="1"/>
    <cellStyle name="Accent2 2" xfId="13714" hidden="1"/>
    <cellStyle name="Accent2 2" xfId="13751" hidden="1"/>
    <cellStyle name="Accent2 2" xfId="14306" hidden="1"/>
    <cellStyle name="Accent2 2" xfId="15218" hidden="1"/>
    <cellStyle name="Accent2 2" xfId="15255" hidden="1"/>
    <cellStyle name="Accent2 2" xfId="16199" hidden="1"/>
    <cellStyle name="Accent2 2" xfId="16236" hidden="1"/>
    <cellStyle name="Accent2 2" xfId="17144" hidden="1"/>
    <cellStyle name="Accent2 2" xfId="17181" hidden="1"/>
    <cellStyle name="Accent2 2" xfId="17736" hidden="1"/>
    <cellStyle name="Accent2 2" xfId="18648" hidden="1"/>
    <cellStyle name="Accent2 2" xfId="18685" hidden="1"/>
    <cellStyle name="Accent2 2" xfId="19629" hidden="1"/>
    <cellStyle name="Accent2 2" xfId="19666" hidden="1"/>
    <cellStyle name="Accent2 2" xfId="20574" hidden="1"/>
    <cellStyle name="Accent2 2" xfId="20611" hidden="1"/>
    <cellStyle name="Accent2 2" xfId="21166" hidden="1"/>
    <cellStyle name="Accent2 2" xfId="22078" hidden="1"/>
    <cellStyle name="Accent2 2" xfId="22115" hidden="1"/>
    <cellStyle name="Accent2 2" xfId="23059" hidden="1"/>
    <cellStyle name="Accent2 2" xfId="23096" hidden="1"/>
    <cellStyle name="Accent2 2" xfId="24004" hidden="1"/>
    <cellStyle name="Accent2 2" xfId="24041" hidden="1"/>
    <cellStyle name="Accent2 2" xfId="24596" hidden="1"/>
    <cellStyle name="Accent2 2" xfId="25508" hidden="1"/>
    <cellStyle name="Accent2 2" xfId="25545" hidden="1"/>
    <cellStyle name="Accent2 2" xfId="26489" hidden="1"/>
    <cellStyle name="Accent2 2" xfId="26526" hidden="1"/>
    <cellStyle name="Accent2 2" xfId="27434" hidden="1"/>
    <cellStyle name="Accent2 2" xfId="27471"/>
    <cellStyle name="Accent2 2 2" xfId="28022"/>
    <cellStyle name="Accent2 20" xfId="28023"/>
    <cellStyle name="Accent2 21" xfId="28024"/>
    <cellStyle name="Accent2 22" xfId="28025"/>
    <cellStyle name="Accent2 23" xfId="28026"/>
    <cellStyle name="Accent2 24" xfId="28027"/>
    <cellStyle name="Accent2 25" xfId="28028"/>
    <cellStyle name="Accent2 26" xfId="28029"/>
    <cellStyle name="Accent2 27" xfId="28030"/>
    <cellStyle name="Accent2 3" xfId="25" hidden="1"/>
    <cellStyle name="Accent2 3" xfId="8431" hidden="1"/>
    <cellStyle name="Accent2 3" xfId="11861" hidden="1"/>
    <cellStyle name="Accent2 3" xfId="15291" hidden="1"/>
    <cellStyle name="Accent2 3" xfId="18721" hidden="1"/>
    <cellStyle name="Accent2 3" xfId="22151" hidden="1"/>
    <cellStyle name="Accent2 3" xfId="25581"/>
    <cellStyle name="Accent2 4" xfId="588" hidden="1"/>
    <cellStyle name="Accent2 4" xfId="28031"/>
    <cellStyle name="Accent2 5" xfId="1606" hidden="1"/>
    <cellStyle name="Accent2 5" xfId="28032"/>
    <cellStyle name="Accent2 6" xfId="28033"/>
    <cellStyle name="Accent2 7" xfId="28034"/>
    <cellStyle name="Accent2 8" xfId="28035"/>
    <cellStyle name="Accent2 9" xfId="28036"/>
    <cellStyle name="Accent3 10" xfId="28037"/>
    <cellStyle name="Accent3 11" xfId="28038"/>
    <cellStyle name="Accent3 12" xfId="28039"/>
    <cellStyle name="Accent3 13" xfId="28040"/>
    <cellStyle name="Accent3 14" xfId="28041"/>
    <cellStyle name="Accent3 15" xfId="28042"/>
    <cellStyle name="Accent3 16" xfId="28043"/>
    <cellStyle name="Accent3 17" xfId="28044"/>
    <cellStyle name="Accent3 18" xfId="28045"/>
    <cellStyle name="Accent3 19" xfId="28046"/>
    <cellStyle name="Accent3 2" xfId="625" hidden="1"/>
    <cellStyle name="Accent3 2" xfId="1529" hidden="1"/>
    <cellStyle name="Accent3 2" xfId="1566" hidden="1"/>
    <cellStyle name="Accent3 2" xfId="2510" hidden="1"/>
    <cellStyle name="Accent3 2" xfId="2547" hidden="1"/>
    <cellStyle name="Accent3 2" xfId="3455" hidden="1"/>
    <cellStyle name="Accent3 2" xfId="3492" hidden="1"/>
    <cellStyle name="Accent3 2" xfId="4069" hidden="1"/>
    <cellStyle name="Accent3 2" xfId="4973" hidden="1"/>
    <cellStyle name="Accent3 2" xfId="5010" hidden="1"/>
    <cellStyle name="Accent3 2" xfId="5925" hidden="1"/>
    <cellStyle name="Accent3 2" xfId="5962" hidden="1"/>
    <cellStyle name="Accent3 2" xfId="6870" hidden="1"/>
    <cellStyle name="Accent3 2" xfId="6907" hidden="1"/>
    <cellStyle name="Accent3 2" xfId="7450" hidden="1"/>
    <cellStyle name="Accent3 2" xfId="8354" hidden="1"/>
    <cellStyle name="Accent3 2" xfId="8391" hidden="1"/>
    <cellStyle name="Accent3 2" xfId="9335" hidden="1"/>
    <cellStyle name="Accent3 2" xfId="9372" hidden="1"/>
    <cellStyle name="Accent3 2" xfId="10280" hidden="1"/>
    <cellStyle name="Accent3 2" xfId="10317" hidden="1"/>
    <cellStyle name="Accent3 2" xfId="10880" hidden="1"/>
    <cellStyle name="Accent3 2" xfId="11784" hidden="1"/>
    <cellStyle name="Accent3 2" xfId="11821" hidden="1"/>
    <cellStyle name="Accent3 2" xfId="12765" hidden="1"/>
    <cellStyle name="Accent3 2" xfId="12802" hidden="1"/>
    <cellStyle name="Accent3 2" xfId="13710" hidden="1"/>
    <cellStyle name="Accent3 2" xfId="13747" hidden="1"/>
    <cellStyle name="Accent3 2" xfId="14310" hidden="1"/>
    <cellStyle name="Accent3 2" xfId="15214" hidden="1"/>
    <cellStyle name="Accent3 2" xfId="15251" hidden="1"/>
    <cellStyle name="Accent3 2" xfId="16195" hidden="1"/>
    <cellStyle name="Accent3 2" xfId="16232" hidden="1"/>
    <cellStyle name="Accent3 2" xfId="17140" hidden="1"/>
    <cellStyle name="Accent3 2" xfId="17177" hidden="1"/>
    <cellStyle name="Accent3 2" xfId="17740" hidden="1"/>
    <cellStyle name="Accent3 2" xfId="18644" hidden="1"/>
    <cellStyle name="Accent3 2" xfId="18681" hidden="1"/>
    <cellStyle name="Accent3 2" xfId="19625" hidden="1"/>
    <cellStyle name="Accent3 2" xfId="19662" hidden="1"/>
    <cellStyle name="Accent3 2" xfId="20570" hidden="1"/>
    <cellStyle name="Accent3 2" xfId="20607" hidden="1"/>
    <cellStyle name="Accent3 2" xfId="21170" hidden="1"/>
    <cellStyle name="Accent3 2" xfId="22074" hidden="1"/>
    <cellStyle name="Accent3 2" xfId="22111" hidden="1"/>
    <cellStyle name="Accent3 2" xfId="23055" hidden="1"/>
    <cellStyle name="Accent3 2" xfId="23092" hidden="1"/>
    <cellStyle name="Accent3 2" xfId="24000" hidden="1"/>
    <cellStyle name="Accent3 2" xfId="24037" hidden="1"/>
    <cellStyle name="Accent3 2" xfId="24600" hidden="1"/>
    <cellStyle name="Accent3 2" xfId="25504" hidden="1"/>
    <cellStyle name="Accent3 2" xfId="25541" hidden="1"/>
    <cellStyle name="Accent3 2" xfId="26485" hidden="1"/>
    <cellStyle name="Accent3 2" xfId="26522" hidden="1"/>
    <cellStyle name="Accent3 2" xfId="27430" hidden="1"/>
    <cellStyle name="Accent3 2" xfId="27467"/>
    <cellStyle name="Accent3 2 2" xfId="28047"/>
    <cellStyle name="Accent3 20" xfId="28048"/>
    <cellStyle name="Accent3 21" xfId="28049"/>
    <cellStyle name="Accent3 22" xfId="28050"/>
    <cellStyle name="Accent3 23" xfId="28051"/>
    <cellStyle name="Accent3 24" xfId="28052"/>
    <cellStyle name="Accent3 25" xfId="28053"/>
    <cellStyle name="Accent3 26" xfId="28054"/>
    <cellStyle name="Accent3 27" xfId="28055"/>
    <cellStyle name="Accent3 3" xfId="29" hidden="1"/>
    <cellStyle name="Accent3 3" xfId="8427" hidden="1"/>
    <cellStyle name="Accent3 3" xfId="11857" hidden="1"/>
    <cellStyle name="Accent3 3" xfId="15287" hidden="1"/>
    <cellStyle name="Accent3 3" xfId="18717" hidden="1"/>
    <cellStyle name="Accent3 3" xfId="22147" hidden="1"/>
    <cellStyle name="Accent3 3" xfId="25577"/>
    <cellStyle name="Accent3 4" xfId="584" hidden="1"/>
    <cellStyle name="Accent3 4" xfId="28056"/>
    <cellStyle name="Accent3 5" xfId="1602" hidden="1"/>
    <cellStyle name="Accent3 5" xfId="28057"/>
    <cellStyle name="Accent3 6" xfId="28058"/>
    <cellStyle name="Accent3 7" xfId="28059"/>
    <cellStyle name="Accent3 8" xfId="28060"/>
    <cellStyle name="Accent3 9" xfId="28061"/>
    <cellStyle name="Accent4 10" xfId="28062"/>
    <cellStyle name="Accent4 11" xfId="28063"/>
    <cellStyle name="Accent4 12" xfId="28064"/>
    <cellStyle name="Accent4 13" xfId="28065"/>
    <cellStyle name="Accent4 14" xfId="28066"/>
    <cellStyle name="Accent4 15" xfId="28067"/>
    <cellStyle name="Accent4 16" xfId="28068"/>
    <cellStyle name="Accent4 17" xfId="28069"/>
    <cellStyle name="Accent4 18" xfId="28070"/>
    <cellStyle name="Accent4 19" xfId="28071"/>
    <cellStyle name="Accent4 2" xfId="629" hidden="1"/>
    <cellStyle name="Accent4 2" xfId="1525" hidden="1"/>
    <cellStyle name="Accent4 2" xfId="1562" hidden="1"/>
    <cellStyle name="Accent4 2" xfId="2506" hidden="1"/>
    <cellStyle name="Accent4 2" xfId="2543" hidden="1"/>
    <cellStyle name="Accent4 2" xfId="3451" hidden="1"/>
    <cellStyle name="Accent4 2" xfId="3488" hidden="1"/>
    <cellStyle name="Accent4 2" xfId="4073" hidden="1"/>
    <cellStyle name="Accent4 2" xfId="4969" hidden="1"/>
    <cellStyle name="Accent4 2" xfId="5006" hidden="1"/>
    <cellStyle name="Accent4 2" xfId="5921" hidden="1"/>
    <cellStyle name="Accent4 2" xfId="5958" hidden="1"/>
    <cellStyle name="Accent4 2" xfId="6866" hidden="1"/>
    <cellStyle name="Accent4 2" xfId="6903" hidden="1"/>
    <cellStyle name="Accent4 2" xfId="7454" hidden="1"/>
    <cellStyle name="Accent4 2" xfId="8350" hidden="1"/>
    <cellStyle name="Accent4 2" xfId="8387" hidden="1"/>
    <cellStyle name="Accent4 2" xfId="9331" hidden="1"/>
    <cellStyle name="Accent4 2" xfId="9368" hidden="1"/>
    <cellStyle name="Accent4 2" xfId="10276" hidden="1"/>
    <cellStyle name="Accent4 2" xfId="10313" hidden="1"/>
    <cellStyle name="Accent4 2" xfId="10884" hidden="1"/>
    <cellStyle name="Accent4 2" xfId="11780" hidden="1"/>
    <cellStyle name="Accent4 2" xfId="11817" hidden="1"/>
    <cellStyle name="Accent4 2" xfId="12761" hidden="1"/>
    <cellStyle name="Accent4 2" xfId="12798" hidden="1"/>
    <cellStyle name="Accent4 2" xfId="13706" hidden="1"/>
    <cellStyle name="Accent4 2" xfId="13743" hidden="1"/>
    <cellStyle name="Accent4 2" xfId="14314" hidden="1"/>
    <cellStyle name="Accent4 2" xfId="15210" hidden="1"/>
    <cellStyle name="Accent4 2" xfId="15247" hidden="1"/>
    <cellStyle name="Accent4 2" xfId="16191" hidden="1"/>
    <cellStyle name="Accent4 2" xfId="16228" hidden="1"/>
    <cellStyle name="Accent4 2" xfId="17136" hidden="1"/>
    <cellStyle name="Accent4 2" xfId="17173" hidden="1"/>
    <cellStyle name="Accent4 2" xfId="17744" hidden="1"/>
    <cellStyle name="Accent4 2" xfId="18640" hidden="1"/>
    <cellStyle name="Accent4 2" xfId="18677" hidden="1"/>
    <cellStyle name="Accent4 2" xfId="19621" hidden="1"/>
    <cellStyle name="Accent4 2" xfId="19658" hidden="1"/>
    <cellStyle name="Accent4 2" xfId="20566" hidden="1"/>
    <cellStyle name="Accent4 2" xfId="20603" hidden="1"/>
    <cellStyle name="Accent4 2" xfId="21174" hidden="1"/>
    <cellStyle name="Accent4 2" xfId="22070" hidden="1"/>
    <cellStyle name="Accent4 2" xfId="22107" hidden="1"/>
    <cellStyle name="Accent4 2" xfId="23051" hidden="1"/>
    <cellStyle name="Accent4 2" xfId="23088" hidden="1"/>
    <cellStyle name="Accent4 2" xfId="23996" hidden="1"/>
    <cellStyle name="Accent4 2" xfId="24033" hidden="1"/>
    <cellStyle name="Accent4 2" xfId="24604" hidden="1"/>
    <cellStyle name="Accent4 2" xfId="25500" hidden="1"/>
    <cellStyle name="Accent4 2" xfId="25537" hidden="1"/>
    <cellStyle name="Accent4 2" xfId="26481" hidden="1"/>
    <cellStyle name="Accent4 2" xfId="26518" hidden="1"/>
    <cellStyle name="Accent4 2" xfId="27426" hidden="1"/>
    <cellStyle name="Accent4 2" xfId="27463"/>
    <cellStyle name="Accent4 2 2" xfId="28072"/>
    <cellStyle name="Accent4 20" xfId="28073"/>
    <cellStyle name="Accent4 21" xfId="28074"/>
    <cellStyle name="Accent4 22" xfId="28075"/>
    <cellStyle name="Accent4 23" xfId="28076"/>
    <cellStyle name="Accent4 24" xfId="28077"/>
    <cellStyle name="Accent4 25" xfId="28078"/>
    <cellStyle name="Accent4 26" xfId="28079"/>
    <cellStyle name="Accent4 27" xfId="28080"/>
    <cellStyle name="Accent4 3" xfId="33" hidden="1"/>
    <cellStyle name="Accent4 3" xfId="8423" hidden="1"/>
    <cellStyle name="Accent4 3" xfId="11853" hidden="1"/>
    <cellStyle name="Accent4 3" xfId="15283" hidden="1"/>
    <cellStyle name="Accent4 3" xfId="18713" hidden="1"/>
    <cellStyle name="Accent4 3" xfId="22143" hidden="1"/>
    <cellStyle name="Accent4 3" xfId="25573"/>
    <cellStyle name="Accent4 4" xfId="580" hidden="1"/>
    <cellStyle name="Accent4 4" xfId="28081"/>
    <cellStyle name="Accent4 5" xfId="1598" hidden="1"/>
    <cellStyle name="Accent4 5" xfId="28082"/>
    <cellStyle name="Accent4 6" xfId="28083"/>
    <cellStyle name="Accent4 7" xfId="28084"/>
    <cellStyle name="Accent4 8" xfId="28085"/>
    <cellStyle name="Accent4 9" xfId="28086"/>
    <cellStyle name="Accent5 10" xfId="28087"/>
    <cellStyle name="Accent5 11" xfId="28088"/>
    <cellStyle name="Accent5 12" xfId="28089"/>
    <cellStyle name="Accent5 13" xfId="28090"/>
    <cellStyle name="Accent5 14" xfId="28091"/>
    <cellStyle name="Accent5 15" xfId="28092"/>
    <cellStyle name="Accent5 16" xfId="28093"/>
    <cellStyle name="Accent5 17" xfId="28094"/>
    <cellStyle name="Accent5 18" xfId="28095"/>
    <cellStyle name="Accent5 19" xfId="28096"/>
    <cellStyle name="Accent5 2" xfId="633" hidden="1"/>
    <cellStyle name="Accent5 2" xfId="1521" hidden="1"/>
    <cellStyle name="Accent5 2" xfId="1558" hidden="1"/>
    <cellStyle name="Accent5 2" xfId="2502" hidden="1"/>
    <cellStyle name="Accent5 2" xfId="2539" hidden="1"/>
    <cellStyle name="Accent5 2" xfId="3447" hidden="1"/>
    <cellStyle name="Accent5 2" xfId="3484" hidden="1"/>
    <cellStyle name="Accent5 2" xfId="4077" hidden="1"/>
    <cellStyle name="Accent5 2" xfId="4965" hidden="1"/>
    <cellStyle name="Accent5 2" xfId="5002" hidden="1"/>
    <cellStyle name="Accent5 2" xfId="5917" hidden="1"/>
    <cellStyle name="Accent5 2" xfId="5954" hidden="1"/>
    <cellStyle name="Accent5 2" xfId="6862" hidden="1"/>
    <cellStyle name="Accent5 2" xfId="6899" hidden="1"/>
    <cellStyle name="Accent5 2" xfId="7458" hidden="1"/>
    <cellStyle name="Accent5 2" xfId="8346" hidden="1"/>
    <cellStyle name="Accent5 2" xfId="8383" hidden="1"/>
    <cellStyle name="Accent5 2" xfId="9327" hidden="1"/>
    <cellStyle name="Accent5 2" xfId="9364" hidden="1"/>
    <cellStyle name="Accent5 2" xfId="10272" hidden="1"/>
    <cellStyle name="Accent5 2" xfId="10309" hidden="1"/>
    <cellStyle name="Accent5 2" xfId="10888" hidden="1"/>
    <cellStyle name="Accent5 2" xfId="11776" hidden="1"/>
    <cellStyle name="Accent5 2" xfId="11813" hidden="1"/>
    <cellStyle name="Accent5 2" xfId="12757" hidden="1"/>
    <cellStyle name="Accent5 2" xfId="12794" hidden="1"/>
    <cellStyle name="Accent5 2" xfId="13702" hidden="1"/>
    <cellStyle name="Accent5 2" xfId="13739" hidden="1"/>
    <cellStyle name="Accent5 2" xfId="14318" hidden="1"/>
    <cellStyle name="Accent5 2" xfId="15206" hidden="1"/>
    <cellStyle name="Accent5 2" xfId="15243" hidden="1"/>
    <cellStyle name="Accent5 2" xfId="16187" hidden="1"/>
    <cellStyle name="Accent5 2" xfId="16224" hidden="1"/>
    <cellStyle name="Accent5 2" xfId="17132" hidden="1"/>
    <cellStyle name="Accent5 2" xfId="17169" hidden="1"/>
    <cellStyle name="Accent5 2" xfId="17748" hidden="1"/>
    <cellStyle name="Accent5 2" xfId="18636" hidden="1"/>
    <cellStyle name="Accent5 2" xfId="18673" hidden="1"/>
    <cellStyle name="Accent5 2" xfId="19617" hidden="1"/>
    <cellStyle name="Accent5 2" xfId="19654" hidden="1"/>
    <cellStyle name="Accent5 2" xfId="20562" hidden="1"/>
    <cellStyle name="Accent5 2" xfId="20599" hidden="1"/>
    <cellStyle name="Accent5 2" xfId="21178" hidden="1"/>
    <cellStyle name="Accent5 2" xfId="22066" hidden="1"/>
    <cellStyle name="Accent5 2" xfId="22103" hidden="1"/>
    <cellStyle name="Accent5 2" xfId="23047" hidden="1"/>
    <cellStyle name="Accent5 2" xfId="23084" hidden="1"/>
    <cellStyle name="Accent5 2" xfId="23992" hidden="1"/>
    <cellStyle name="Accent5 2" xfId="24029" hidden="1"/>
    <cellStyle name="Accent5 2" xfId="24608" hidden="1"/>
    <cellStyle name="Accent5 2" xfId="25496" hidden="1"/>
    <cellStyle name="Accent5 2" xfId="25533" hidden="1"/>
    <cellStyle name="Accent5 2" xfId="26477" hidden="1"/>
    <cellStyle name="Accent5 2" xfId="26514" hidden="1"/>
    <cellStyle name="Accent5 2" xfId="27422" hidden="1"/>
    <cellStyle name="Accent5 2" xfId="27459"/>
    <cellStyle name="Accent5 2 2" xfId="28097"/>
    <cellStyle name="Accent5 20" xfId="28098"/>
    <cellStyle name="Accent5 21" xfId="28099"/>
    <cellStyle name="Accent5 22" xfId="28100"/>
    <cellStyle name="Accent5 23" xfId="28101"/>
    <cellStyle name="Accent5 24" xfId="28102"/>
    <cellStyle name="Accent5 25" xfId="28103"/>
    <cellStyle name="Accent5 26" xfId="28104"/>
    <cellStyle name="Accent5 27" xfId="28105"/>
    <cellStyle name="Accent5 3" xfId="37" hidden="1"/>
    <cellStyle name="Accent5 3" xfId="8419" hidden="1"/>
    <cellStyle name="Accent5 3" xfId="11849" hidden="1"/>
    <cellStyle name="Accent5 3" xfId="15279" hidden="1"/>
    <cellStyle name="Accent5 3" xfId="18709" hidden="1"/>
    <cellStyle name="Accent5 3" xfId="22139" hidden="1"/>
    <cellStyle name="Accent5 3" xfId="25569"/>
    <cellStyle name="Accent5 4" xfId="576" hidden="1"/>
    <cellStyle name="Accent5 4" xfId="28106"/>
    <cellStyle name="Accent5 5" xfId="1594" hidden="1"/>
    <cellStyle name="Accent5 5" xfId="28107"/>
    <cellStyle name="Accent5 6" xfId="28108"/>
    <cellStyle name="Accent5 7" xfId="28109"/>
    <cellStyle name="Accent5 8" xfId="28110"/>
    <cellStyle name="Accent5 9" xfId="28111"/>
    <cellStyle name="Accent6 10" xfId="28112"/>
    <cellStyle name="Accent6 11" xfId="28113"/>
    <cellStyle name="Accent6 12" xfId="28114"/>
    <cellStyle name="Accent6 13" xfId="28115"/>
    <cellStyle name="Accent6 14" xfId="28116"/>
    <cellStyle name="Accent6 15" xfId="28117"/>
    <cellStyle name="Accent6 16" xfId="28118"/>
    <cellStyle name="Accent6 17" xfId="28119"/>
    <cellStyle name="Accent6 18" xfId="28120"/>
    <cellStyle name="Accent6 19" xfId="28121"/>
    <cellStyle name="Accent6 2" xfId="637" hidden="1"/>
    <cellStyle name="Accent6 2" xfId="1517" hidden="1"/>
    <cellStyle name="Accent6 2" xfId="1554" hidden="1"/>
    <cellStyle name="Accent6 2" xfId="2498" hidden="1"/>
    <cellStyle name="Accent6 2" xfId="2535" hidden="1"/>
    <cellStyle name="Accent6 2" xfId="3443" hidden="1"/>
    <cellStyle name="Accent6 2" xfId="3480" hidden="1"/>
    <cellStyle name="Accent6 2" xfId="4081" hidden="1"/>
    <cellStyle name="Accent6 2" xfId="4961" hidden="1"/>
    <cellStyle name="Accent6 2" xfId="4998" hidden="1"/>
    <cellStyle name="Accent6 2" xfId="5913" hidden="1"/>
    <cellStyle name="Accent6 2" xfId="5950" hidden="1"/>
    <cellStyle name="Accent6 2" xfId="6858" hidden="1"/>
    <cellStyle name="Accent6 2" xfId="6895" hidden="1"/>
    <cellStyle name="Accent6 2" xfId="7462" hidden="1"/>
    <cellStyle name="Accent6 2" xfId="8342" hidden="1"/>
    <cellStyle name="Accent6 2" xfId="8379" hidden="1"/>
    <cellStyle name="Accent6 2" xfId="9323" hidden="1"/>
    <cellStyle name="Accent6 2" xfId="9360" hidden="1"/>
    <cellStyle name="Accent6 2" xfId="10268" hidden="1"/>
    <cellStyle name="Accent6 2" xfId="10305" hidden="1"/>
    <cellStyle name="Accent6 2" xfId="10892" hidden="1"/>
    <cellStyle name="Accent6 2" xfId="11772" hidden="1"/>
    <cellStyle name="Accent6 2" xfId="11809" hidden="1"/>
    <cellStyle name="Accent6 2" xfId="12753" hidden="1"/>
    <cellStyle name="Accent6 2" xfId="12790" hidden="1"/>
    <cellStyle name="Accent6 2" xfId="13698" hidden="1"/>
    <cellStyle name="Accent6 2" xfId="13735" hidden="1"/>
    <cellStyle name="Accent6 2" xfId="14322" hidden="1"/>
    <cellStyle name="Accent6 2" xfId="15202" hidden="1"/>
    <cellStyle name="Accent6 2" xfId="15239" hidden="1"/>
    <cellStyle name="Accent6 2" xfId="16183" hidden="1"/>
    <cellStyle name="Accent6 2" xfId="16220" hidden="1"/>
    <cellStyle name="Accent6 2" xfId="17128" hidden="1"/>
    <cellStyle name="Accent6 2" xfId="17165" hidden="1"/>
    <cellStyle name="Accent6 2" xfId="17752" hidden="1"/>
    <cellStyle name="Accent6 2" xfId="18632" hidden="1"/>
    <cellStyle name="Accent6 2" xfId="18669" hidden="1"/>
    <cellStyle name="Accent6 2" xfId="19613" hidden="1"/>
    <cellStyle name="Accent6 2" xfId="19650" hidden="1"/>
    <cellStyle name="Accent6 2" xfId="20558" hidden="1"/>
    <cellStyle name="Accent6 2" xfId="20595" hidden="1"/>
    <cellStyle name="Accent6 2" xfId="21182" hidden="1"/>
    <cellStyle name="Accent6 2" xfId="22062" hidden="1"/>
    <cellStyle name="Accent6 2" xfId="22099" hidden="1"/>
    <cellStyle name="Accent6 2" xfId="23043" hidden="1"/>
    <cellStyle name="Accent6 2" xfId="23080" hidden="1"/>
    <cellStyle name="Accent6 2" xfId="23988" hidden="1"/>
    <cellStyle name="Accent6 2" xfId="24025" hidden="1"/>
    <cellStyle name="Accent6 2" xfId="24612" hidden="1"/>
    <cellStyle name="Accent6 2" xfId="25492" hidden="1"/>
    <cellStyle name="Accent6 2" xfId="25529" hidden="1"/>
    <cellStyle name="Accent6 2" xfId="26473" hidden="1"/>
    <cellStyle name="Accent6 2" xfId="26510" hidden="1"/>
    <cellStyle name="Accent6 2" xfId="27418" hidden="1"/>
    <cellStyle name="Accent6 2" xfId="27455"/>
    <cellStyle name="Accent6 2 2" xfId="28122"/>
    <cellStyle name="Accent6 20" xfId="28123"/>
    <cellStyle name="Accent6 21" xfId="28124"/>
    <cellStyle name="Accent6 22" xfId="28125"/>
    <cellStyle name="Accent6 23" xfId="28126"/>
    <cellStyle name="Accent6 24" xfId="28127"/>
    <cellStyle name="Accent6 25" xfId="28128"/>
    <cellStyle name="Accent6 26" xfId="28129"/>
    <cellStyle name="Accent6 27" xfId="28130"/>
    <cellStyle name="Accent6 3" xfId="41" hidden="1"/>
    <cellStyle name="Accent6 3" xfId="8415" hidden="1"/>
    <cellStyle name="Accent6 3" xfId="11845" hidden="1"/>
    <cellStyle name="Accent6 3" xfId="15275" hidden="1"/>
    <cellStyle name="Accent6 3" xfId="18705" hidden="1"/>
    <cellStyle name="Accent6 3" xfId="22135" hidden="1"/>
    <cellStyle name="Accent6 3" xfId="25565"/>
    <cellStyle name="Accent6 4" xfId="572" hidden="1"/>
    <cellStyle name="Accent6 4" xfId="28131"/>
    <cellStyle name="Accent6 5" xfId="1590" hidden="1"/>
    <cellStyle name="Accent6 5" xfId="28132"/>
    <cellStyle name="Accent6 6" xfId="28133"/>
    <cellStyle name="Accent6 7" xfId="28134"/>
    <cellStyle name="Accent6 8" xfId="28135"/>
    <cellStyle name="Accent6 9" xfId="28136"/>
    <cellStyle name="AGGvalue" xfId="29301"/>
    <cellStyle name="Akzent1 2" xfId="28137"/>
    <cellStyle name="Akzent2 2" xfId="28138"/>
    <cellStyle name="Akzent3 2" xfId="28139"/>
    <cellStyle name="Akzent4 2" xfId="28140"/>
    <cellStyle name="Akzent5 2" xfId="28141"/>
    <cellStyle name="Akzent6 2" xfId="28142"/>
    <cellStyle name="Ausgabe 2" xfId="28143"/>
    <cellStyle name="Bad 10" xfId="28144"/>
    <cellStyle name="Bad 11" xfId="28145"/>
    <cellStyle name="Bad 12" xfId="28146"/>
    <cellStyle name="Bad 13" xfId="28147"/>
    <cellStyle name="Bad 14" xfId="28148"/>
    <cellStyle name="Bad 15" xfId="28149"/>
    <cellStyle name="Bad 16" xfId="28150"/>
    <cellStyle name="Bad 17" xfId="28151"/>
    <cellStyle name="Bad 18" xfId="28152"/>
    <cellStyle name="Bad 19" xfId="28153"/>
    <cellStyle name="Bad 2" xfId="611" hidden="1"/>
    <cellStyle name="Bad 2" xfId="1543" hidden="1"/>
    <cellStyle name="Bad 2" xfId="1580" hidden="1"/>
    <cellStyle name="Bad 2" xfId="2524" hidden="1"/>
    <cellStyle name="Bad 2" xfId="2561" hidden="1"/>
    <cellStyle name="Bad 2" xfId="3469" hidden="1"/>
    <cellStyle name="Bad 2" xfId="3506" hidden="1"/>
    <cellStyle name="Bad 2" xfId="4055" hidden="1"/>
    <cellStyle name="Bad 2" xfId="4987" hidden="1"/>
    <cellStyle name="Bad 2" xfId="5024" hidden="1"/>
    <cellStyle name="Bad 2" xfId="5939" hidden="1"/>
    <cellStyle name="Bad 2" xfId="5976" hidden="1"/>
    <cellStyle name="Bad 2" xfId="6884" hidden="1"/>
    <cellStyle name="Bad 2" xfId="6921" hidden="1"/>
    <cellStyle name="Bad 2" xfId="7436" hidden="1"/>
    <cellStyle name="Bad 2" xfId="8368" hidden="1"/>
    <cellStyle name="Bad 2" xfId="8405" hidden="1"/>
    <cellStyle name="Bad 2" xfId="9349" hidden="1"/>
    <cellStyle name="Bad 2" xfId="9386" hidden="1"/>
    <cellStyle name="Bad 2" xfId="10294" hidden="1"/>
    <cellStyle name="Bad 2" xfId="10331" hidden="1"/>
    <cellStyle name="Bad 2" xfId="10866" hidden="1"/>
    <cellStyle name="Bad 2" xfId="11798" hidden="1"/>
    <cellStyle name="Bad 2" xfId="11835" hidden="1"/>
    <cellStyle name="Bad 2" xfId="12779" hidden="1"/>
    <cellStyle name="Bad 2" xfId="12816" hidden="1"/>
    <cellStyle name="Bad 2" xfId="13724" hidden="1"/>
    <cellStyle name="Bad 2" xfId="13761" hidden="1"/>
    <cellStyle name="Bad 2" xfId="14296" hidden="1"/>
    <cellStyle name="Bad 2" xfId="15228" hidden="1"/>
    <cellStyle name="Bad 2" xfId="15265" hidden="1"/>
    <cellStyle name="Bad 2" xfId="16209" hidden="1"/>
    <cellStyle name="Bad 2" xfId="16246" hidden="1"/>
    <cellStyle name="Bad 2" xfId="17154" hidden="1"/>
    <cellStyle name="Bad 2" xfId="17191" hidden="1"/>
    <cellStyle name="Bad 2" xfId="17726" hidden="1"/>
    <cellStyle name="Bad 2" xfId="18658" hidden="1"/>
    <cellStyle name="Bad 2" xfId="18695" hidden="1"/>
    <cellStyle name="Bad 2" xfId="19639" hidden="1"/>
    <cellStyle name="Bad 2" xfId="19676" hidden="1"/>
    <cellStyle name="Bad 2" xfId="20584" hidden="1"/>
    <cellStyle name="Bad 2" xfId="20621" hidden="1"/>
    <cellStyle name="Bad 2" xfId="21156" hidden="1"/>
    <cellStyle name="Bad 2" xfId="22088" hidden="1"/>
    <cellStyle name="Bad 2" xfId="22125" hidden="1"/>
    <cellStyle name="Bad 2" xfId="23069" hidden="1"/>
    <cellStyle name="Bad 2" xfId="23106" hidden="1"/>
    <cellStyle name="Bad 2" xfId="24014" hidden="1"/>
    <cellStyle name="Bad 2" xfId="24051" hidden="1"/>
    <cellStyle name="Bad 2" xfId="24586" hidden="1"/>
    <cellStyle name="Bad 2" xfId="25518" hidden="1"/>
    <cellStyle name="Bad 2" xfId="25555" hidden="1"/>
    <cellStyle name="Bad 2" xfId="26499" hidden="1"/>
    <cellStyle name="Bad 2" xfId="26536" hidden="1"/>
    <cellStyle name="Bad 2" xfId="27444" hidden="1"/>
    <cellStyle name="Bad 2" xfId="27481"/>
    <cellStyle name="Bad 2 2" xfId="28154"/>
    <cellStyle name="Bad 20" xfId="28155"/>
    <cellStyle name="Bad 21" xfId="28156"/>
    <cellStyle name="Bad 22" xfId="28157"/>
    <cellStyle name="Bad 23" xfId="28158"/>
    <cellStyle name="Bad 24" xfId="28159"/>
    <cellStyle name="Bad 25" xfId="28160"/>
    <cellStyle name="Bad 26" xfId="28161"/>
    <cellStyle name="Bad 27" xfId="28162"/>
    <cellStyle name="Bad 3" xfId="15" hidden="1"/>
    <cellStyle name="Bad 3" xfId="8441" hidden="1"/>
    <cellStyle name="Bad 3" xfId="11871" hidden="1"/>
    <cellStyle name="Bad 3" xfId="15301" hidden="1"/>
    <cellStyle name="Bad 3" xfId="18731" hidden="1"/>
    <cellStyle name="Bad 3" xfId="22161" hidden="1"/>
    <cellStyle name="Bad 3" xfId="25591"/>
    <cellStyle name="Bad 4" xfId="598" hidden="1"/>
    <cellStyle name="Bad 4" xfId="28163"/>
    <cellStyle name="Bad 5" xfId="1616" hidden="1"/>
    <cellStyle name="Bad 5" xfId="28164"/>
    <cellStyle name="Bad 6" xfId="28165"/>
    <cellStyle name="Bad 7" xfId="28166"/>
    <cellStyle name="Bad 8" xfId="28167"/>
    <cellStyle name="Bad 9" xfId="28168"/>
    <cellStyle name="Berechnung 2" xfId="28169"/>
    <cellStyle name="Calculation 10" xfId="28170"/>
    <cellStyle name="Calculation 11" xfId="28171"/>
    <cellStyle name="Calculation 12" xfId="28172"/>
    <cellStyle name="Calculation 13" xfId="28173"/>
    <cellStyle name="Calculation 14" xfId="28174"/>
    <cellStyle name="Calculation 15" xfId="28175"/>
    <cellStyle name="Calculation 16" xfId="28176"/>
    <cellStyle name="Calculation 17" xfId="28177"/>
    <cellStyle name="Calculation 18" xfId="28178"/>
    <cellStyle name="Calculation 19" xfId="28179"/>
    <cellStyle name="Calculation 2" xfId="613" hidden="1"/>
    <cellStyle name="Calculation 2" xfId="1541" hidden="1"/>
    <cellStyle name="Calculation 2" xfId="1578" hidden="1"/>
    <cellStyle name="Calculation 2" xfId="2522" hidden="1"/>
    <cellStyle name="Calculation 2" xfId="2559" hidden="1"/>
    <cellStyle name="Calculation 2" xfId="3467" hidden="1"/>
    <cellStyle name="Calculation 2" xfId="3504" hidden="1"/>
    <cellStyle name="Calculation 2" xfId="4057" hidden="1"/>
    <cellStyle name="Calculation 2" xfId="4985" hidden="1"/>
    <cellStyle name="Calculation 2" xfId="5022" hidden="1"/>
    <cellStyle name="Calculation 2" xfId="5937" hidden="1"/>
    <cellStyle name="Calculation 2" xfId="5974" hidden="1"/>
    <cellStyle name="Calculation 2" xfId="6882" hidden="1"/>
    <cellStyle name="Calculation 2" xfId="6919" hidden="1"/>
    <cellStyle name="Calculation 2" xfId="7438" hidden="1"/>
    <cellStyle name="Calculation 2" xfId="8366" hidden="1"/>
    <cellStyle name="Calculation 2" xfId="8403" hidden="1"/>
    <cellStyle name="Calculation 2" xfId="9347" hidden="1"/>
    <cellStyle name="Calculation 2" xfId="9384" hidden="1"/>
    <cellStyle name="Calculation 2" xfId="10292" hidden="1"/>
    <cellStyle name="Calculation 2" xfId="10329" hidden="1"/>
    <cellStyle name="Calculation 2" xfId="10868" hidden="1"/>
    <cellStyle name="Calculation 2" xfId="11796" hidden="1"/>
    <cellStyle name="Calculation 2" xfId="11833" hidden="1"/>
    <cellStyle name="Calculation 2" xfId="12777" hidden="1"/>
    <cellStyle name="Calculation 2" xfId="12814" hidden="1"/>
    <cellStyle name="Calculation 2" xfId="13722" hidden="1"/>
    <cellStyle name="Calculation 2" xfId="13759" hidden="1"/>
    <cellStyle name="Calculation 2" xfId="14298" hidden="1"/>
    <cellStyle name="Calculation 2" xfId="15226" hidden="1"/>
    <cellStyle name="Calculation 2" xfId="15263" hidden="1"/>
    <cellStyle name="Calculation 2" xfId="16207" hidden="1"/>
    <cellStyle name="Calculation 2" xfId="16244" hidden="1"/>
    <cellStyle name="Calculation 2" xfId="17152" hidden="1"/>
    <cellStyle name="Calculation 2" xfId="17189" hidden="1"/>
    <cellStyle name="Calculation 2" xfId="17728" hidden="1"/>
    <cellStyle name="Calculation 2" xfId="18656" hidden="1"/>
    <cellStyle name="Calculation 2" xfId="18693" hidden="1"/>
    <cellStyle name="Calculation 2" xfId="19637" hidden="1"/>
    <cellStyle name="Calculation 2" xfId="19674" hidden="1"/>
    <cellStyle name="Calculation 2" xfId="20582" hidden="1"/>
    <cellStyle name="Calculation 2" xfId="20619" hidden="1"/>
    <cellStyle name="Calculation 2" xfId="21158" hidden="1"/>
    <cellStyle name="Calculation 2" xfId="22086" hidden="1"/>
    <cellStyle name="Calculation 2" xfId="22123" hidden="1"/>
    <cellStyle name="Calculation 2" xfId="23067" hidden="1"/>
    <cellStyle name="Calculation 2" xfId="23104" hidden="1"/>
    <cellStyle name="Calculation 2" xfId="24012" hidden="1"/>
    <cellStyle name="Calculation 2" xfId="24049" hidden="1"/>
    <cellStyle name="Calculation 2" xfId="24588" hidden="1"/>
    <cellStyle name="Calculation 2" xfId="25516" hidden="1"/>
    <cellStyle name="Calculation 2" xfId="25553" hidden="1"/>
    <cellStyle name="Calculation 2" xfId="26497" hidden="1"/>
    <cellStyle name="Calculation 2" xfId="26534" hidden="1"/>
    <cellStyle name="Calculation 2" xfId="27442" hidden="1"/>
    <cellStyle name="Calculation 2" xfId="27479"/>
    <cellStyle name="Calculation 2 2" xfId="28180"/>
    <cellStyle name="Calculation 20" xfId="28181"/>
    <cellStyle name="Calculation 21" xfId="28182"/>
    <cellStyle name="Calculation 22" xfId="28183"/>
    <cellStyle name="Calculation 23" xfId="28184"/>
    <cellStyle name="Calculation 24" xfId="28185"/>
    <cellStyle name="Calculation 25" xfId="28186"/>
    <cellStyle name="Calculation 26" xfId="28187"/>
    <cellStyle name="Calculation 27" xfId="28188"/>
    <cellStyle name="Calculation 3" xfId="17" hidden="1"/>
    <cellStyle name="Calculation 3" xfId="8439" hidden="1"/>
    <cellStyle name="Calculation 3" xfId="11869" hidden="1"/>
    <cellStyle name="Calculation 3" xfId="15299" hidden="1"/>
    <cellStyle name="Calculation 3" xfId="18729" hidden="1"/>
    <cellStyle name="Calculation 3" xfId="22159" hidden="1"/>
    <cellStyle name="Calculation 3" xfId="25589"/>
    <cellStyle name="Calculation 4" xfId="596" hidden="1"/>
    <cellStyle name="Calculation 4" xfId="28189"/>
    <cellStyle name="Calculation 5" xfId="1614" hidden="1"/>
    <cellStyle name="Calculation 5" xfId="28190"/>
    <cellStyle name="Calculation 6" xfId="28191"/>
    <cellStyle name="Calculation 7" xfId="28192"/>
    <cellStyle name="Calculation 8" xfId="28193"/>
    <cellStyle name="Calculation 9" xfId="28194"/>
    <cellStyle name="Check Cell 10" xfId="28195"/>
    <cellStyle name="Check Cell 11" xfId="28196"/>
    <cellStyle name="Check Cell 12" xfId="28197"/>
    <cellStyle name="Check Cell 13" xfId="28198"/>
    <cellStyle name="Check Cell 14" xfId="28199"/>
    <cellStyle name="Check Cell 15" xfId="28200"/>
    <cellStyle name="Check Cell 16" xfId="28201"/>
    <cellStyle name="Check Cell 17" xfId="28202"/>
    <cellStyle name="Check Cell 18" xfId="28203"/>
    <cellStyle name="Check Cell 19" xfId="28204"/>
    <cellStyle name="Check Cell 2" xfId="614" hidden="1"/>
    <cellStyle name="Check Cell 2" xfId="1540" hidden="1"/>
    <cellStyle name="Check Cell 2" xfId="1577" hidden="1"/>
    <cellStyle name="Check Cell 2" xfId="2521" hidden="1"/>
    <cellStyle name="Check Cell 2" xfId="2558" hidden="1"/>
    <cellStyle name="Check Cell 2" xfId="3466" hidden="1"/>
    <cellStyle name="Check Cell 2" xfId="3503" hidden="1"/>
    <cellStyle name="Check Cell 2" xfId="4058" hidden="1"/>
    <cellStyle name="Check Cell 2" xfId="4984" hidden="1"/>
    <cellStyle name="Check Cell 2" xfId="5021" hidden="1"/>
    <cellStyle name="Check Cell 2" xfId="5936" hidden="1"/>
    <cellStyle name="Check Cell 2" xfId="5973" hidden="1"/>
    <cellStyle name="Check Cell 2" xfId="6881" hidden="1"/>
    <cellStyle name="Check Cell 2" xfId="6918" hidden="1"/>
    <cellStyle name="Check Cell 2" xfId="7439" hidden="1"/>
    <cellStyle name="Check Cell 2" xfId="8365" hidden="1"/>
    <cellStyle name="Check Cell 2" xfId="8402" hidden="1"/>
    <cellStyle name="Check Cell 2" xfId="9346" hidden="1"/>
    <cellStyle name="Check Cell 2" xfId="9383" hidden="1"/>
    <cellStyle name="Check Cell 2" xfId="10291" hidden="1"/>
    <cellStyle name="Check Cell 2" xfId="10328" hidden="1"/>
    <cellStyle name="Check Cell 2" xfId="10869" hidden="1"/>
    <cellStyle name="Check Cell 2" xfId="11795" hidden="1"/>
    <cellStyle name="Check Cell 2" xfId="11832" hidden="1"/>
    <cellStyle name="Check Cell 2" xfId="12776" hidden="1"/>
    <cellStyle name="Check Cell 2" xfId="12813" hidden="1"/>
    <cellStyle name="Check Cell 2" xfId="13721" hidden="1"/>
    <cellStyle name="Check Cell 2" xfId="13758" hidden="1"/>
    <cellStyle name="Check Cell 2" xfId="14299" hidden="1"/>
    <cellStyle name="Check Cell 2" xfId="15225" hidden="1"/>
    <cellStyle name="Check Cell 2" xfId="15262" hidden="1"/>
    <cellStyle name="Check Cell 2" xfId="16206" hidden="1"/>
    <cellStyle name="Check Cell 2" xfId="16243" hidden="1"/>
    <cellStyle name="Check Cell 2" xfId="17151" hidden="1"/>
    <cellStyle name="Check Cell 2" xfId="17188" hidden="1"/>
    <cellStyle name="Check Cell 2" xfId="17729" hidden="1"/>
    <cellStyle name="Check Cell 2" xfId="18655" hidden="1"/>
    <cellStyle name="Check Cell 2" xfId="18692" hidden="1"/>
    <cellStyle name="Check Cell 2" xfId="19636" hidden="1"/>
    <cellStyle name="Check Cell 2" xfId="19673" hidden="1"/>
    <cellStyle name="Check Cell 2" xfId="20581" hidden="1"/>
    <cellStyle name="Check Cell 2" xfId="20618" hidden="1"/>
    <cellStyle name="Check Cell 2" xfId="21159" hidden="1"/>
    <cellStyle name="Check Cell 2" xfId="22085" hidden="1"/>
    <cellStyle name="Check Cell 2" xfId="22122" hidden="1"/>
    <cellStyle name="Check Cell 2" xfId="23066" hidden="1"/>
    <cellStyle name="Check Cell 2" xfId="23103" hidden="1"/>
    <cellStyle name="Check Cell 2" xfId="24011" hidden="1"/>
    <cellStyle name="Check Cell 2" xfId="24048" hidden="1"/>
    <cellStyle name="Check Cell 2" xfId="24589" hidden="1"/>
    <cellStyle name="Check Cell 2" xfId="25515" hidden="1"/>
    <cellStyle name="Check Cell 2" xfId="25552" hidden="1"/>
    <cellStyle name="Check Cell 2" xfId="26496" hidden="1"/>
    <cellStyle name="Check Cell 2" xfId="26533" hidden="1"/>
    <cellStyle name="Check Cell 2" xfId="27441" hidden="1"/>
    <cellStyle name="Check Cell 2" xfId="27478"/>
    <cellStyle name="Check Cell 2 2" xfId="28205"/>
    <cellStyle name="Check Cell 20" xfId="28206"/>
    <cellStyle name="Check Cell 21" xfId="28207"/>
    <cellStyle name="Check Cell 22" xfId="28208"/>
    <cellStyle name="Check Cell 23" xfId="28209"/>
    <cellStyle name="Check Cell 24" xfId="28210"/>
    <cellStyle name="Check Cell 25" xfId="28211"/>
    <cellStyle name="Check Cell 26" xfId="28212"/>
    <cellStyle name="Check Cell 27" xfId="28213"/>
    <cellStyle name="Check Cell 3" xfId="18" hidden="1"/>
    <cellStyle name="Check Cell 3" xfId="8438" hidden="1"/>
    <cellStyle name="Check Cell 3" xfId="11868" hidden="1"/>
    <cellStyle name="Check Cell 3" xfId="15298" hidden="1"/>
    <cellStyle name="Check Cell 3" xfId="18728" hidden="1"/>
    <cellStyle name="Check Cell 3" xfId="22158" hidden="1"/>
    <cellStyle name="Check Cell 3" xfId="25588"/>
    <cellStyle name="Check Cell 4" xfId="595" hidden="1"/>
    <cellStyle name="Check Cell 4" xfId="28214"/>
    <cellStyle name="Check Cell 5" xfId="1613" hidden="1"/>
    <cellStyle name="Check Cell 5" xfId="28215"/>
    <cellStyle name="Check Cell 6" xfId="28216"/>
    <cellStyle name="Check Cell 7" xfId="28217"/>
    <cellStyle name="Check Cell 8" xfId="28218"/>
    <cellStyle name="Check Cell 9" xfId="28219"/>
    <cellStyle name="ChtAliases" xfId="28220"/>
    <cellStyle name="ChtFootnote" xfId="28221"/>
    <cellStyle name="ChtFootnotInd" xfId="28222"/>
    <cellStyle name="ChtLegendtxt" xfId="28223"/>
    <cellStyle name="ChtSource" xfId="28224"/>
    <cellStyle name="Comma" xfId="29303" builtinId="3"/>
    <cellStyle name="Comma 2" xfId="28225"/>
    <cellStyle name="Comma 2 10" xfId="28226"/>
    <cellStyle name="Comma 2 10 2" xfId="28227"/>
    <cellStyle name="Comma 2 11" xfId="28228"/>
    <cellStyle name="Comma 2 11 2" xfId="28229"/>
    <cellStyle name="Comma 2 12" xfId="28230"/>
    <cellStyle name="Comma 2 12 2" xfId="28231"/>
    <cellStyle name="Comma 2 13" xfId="28232"/>
    <cellStyle name="Comma 2 13 2" xfId="28233"/>
    <cellStyle name="Comma 2 14" xfId="28234"/>
    <cellStyle name="Comma 2 14 2" xfId="28235"/>
    <cellStyle name="Comma 2 15" xfId="28236"/>
    <cellStyle name="Comma 2 15 2" xfId="28237"/>
    <cellStyle name="Comma 2 16" xfId="28238"/>
    <cellStyle name="Comma 2 16 2" xfId="28239"/>
    <cellStyle name="Comma 2 17" xfId="28240"/>
    <cellStyle name="Comma 2 17 2" xfId="28241"/>
    <cellStyle name="Comma 2 18" xfId="28242"/>
    <cellStyle name="Comma 2 18 2" xfId="28243"/>
    <cellStyle name="Comma 2 19" xfId="28244"/>
    <cellStyle name="Comma 2 19 2" xfId="28245"/>
    <cellStyle name="Comma 2 2" xfId="28246"/>
    <cellStyle name="Comma 2 2 2" xfId="28247"/>
    <cellStyle name="Comma 2 20" xfId="28248"/>
    <cellStyle name="Comma 2 20 2" xfId="28249"/>
    <cellStyle name="Comma 2 21" xfId="28250"/>
    <cellStyle name="Comma 2 21 2" xfId="28251"/>
    <cellStyle name="Comma 2 22" xfId="28252"/>
    <cellStyle name="Comma 2 22 2" xfId="28253"/>
    <cellStyle name="Comma 2 23" xfId="28254"/>
    <cellStyle name="Comma 2 23 2" xfId="28255"/>
    <cellStyle name="Comma 2 24" xfId="28256"/>
    <cellStyle name="Comma 2 24 2" xfId="28257"/>
    <cellStyle name="Comma 2 25" xfId="28258"/>
    <cellStyle name="Comma 2 25 2" xfId="28259"/>
    <cellStyle name="Comma 2 26" xfId="28260"/>
    <cellStyle name="Comma 2 26 2" xfId="28261"/>
    <cellStyle name="Comma 2 27" xfId="28262"/>
    <cellStyle name="Comma 2 27 2" xfId="28263"/>
    <cellStyle name="Comma 2 28" xfId="28264"/>
    <cellStyle name="Comma 2 29" xfId="28265"/>
    <cellStyle name="Comma 2 3" xfId="28266"/>
    <cellStyle name="Comma 2 3 2" xfId="28267"/>
    <cellStyle name="Comma 2 3 3" xfId="28268"/>
    <cellStyle name="Comma 2 30" xfId="28269"/>
    <cellStyle name="Comma 2 31" xfId="28270"/>
    <cellStyle name="Comma 2 32" xfId="28271"/>
    <cellStyle name="Comma 2 33" xfId="28272"/>
    <cellStyle name="Comma 2 34" xfId="28273"/>
    <cellStyle name="Comma 2 35" xfId="28274"/>
    <cellStyle name="Comma 2 36" xfId="28275"/>
    <cellStyle name="Comma 2 37" xfId="28276"/>
    <cellStyle name="Comma 2 4" xfId="28277"/>
    <cellStyle name="Comma 2 4 2" xfId="28278"/>
    <cellStyle name="Comma 2 5" xfId="28279"/>
    <cellStyle name="Comma 2 5 2" xfId="28280"/>
    <cellStyle name="Comma 2 6" xfId="28281"/>
    <cellStyle name="Comma 2 6 2" xfId="28282"/>
    <cellStyle name="Comma 2 7" xfId="28283"/>
    <cellStyle name="Comma 2 7 2" xfId="28284"/>
    <cellStyle name="Comma 2 8" xfId="28285"/>
    <cellStyle name="Comma 2 8 2" xfId="28286"/>
    <cellStyle name="Comma 2 9" xfId="28287"/>
    <cellStyle name="Comma 2 9 2" xfId="28288"/>
    <cellStyle name="Comma 3" xfId="28289"/>
    <cellStyle name="Comma 3 2" xfId="28290"/>
    <cellStyle name="Comma 3 3" xfId="28291"/>
    <cellStyle name="Comma 3 4" xfId="28292"/>
    <cellStyle name="Comma 4" xfId="28293"/>
    <cellStyle name="Comma 4 2" xfId="28294"/>
    <cellStyle name="Comma 4 3" xfId="28295"/>
    <cellStyle name="Comma 5" xfId="28296"/>
    <cellStyle name="Comma 5 2" xfId="28297"/>
    <cellStyle name="Comma 5 2 2" xfId="28298"/>
    <cellStyle name="Comma 5 3" xfId="28299"/>
    <cellStyle name="Comma 5 3 2" xfId="28300"/>
    <cellStyle name="Comma 5 4" xfId="28301"/>
    <cellStyle name="Comma 5 5" xfId="28302"/>
    <cellStyle name="Comma 6" xfId="28303"/>
    <cellStyle name="Comma0" xfId="28304"/>
    <cellStyle name="Comma0 10" xfId="28305"/>
    <cellStyle name="Comma0 11" xfId="28306"/>
    <cellStyle name="Comma0 12" xfId="28307"/>
    <cellStyle name="Comma0 13" xfId="28308"/>
    <cellStyle name="Comma0 2" xfId="28309"/>
    <cellStyle name="Comma0 2 2" xfId="28310"/>
    <cellStyle name="Comma0 3" xfId="28311"/>
    <cellStyle name="Comma0 3 2" xfId="28312"/>
    <cellStyle name="Comma0 4" xfId="28313"/>
    <cellStyle name="Comma0 4 2" xfId="28314"/>
    <cellStyle name="Comma0 5" xfId="28315"/>
    <cellStyle name="Comma0 5 2" xfId="28316"/>
    <cellStyle name="Comma0 6" xfId="28317"/>
    <cellStyle name="Comma0 6 2" xfId="28318"/>
    <cellStyle name="Comma0 7" xfId="28319"/>
    <cellStyle name="Comma0 8" xfId="28320"/>
    <cellStyle name="Comma0 9" xfId="28321"/>
    <cellStyle name="Currency 2" xfId="28322"/>
    <cellStyle name="Currency0" xfId="28323"/>
    <cellStyle name="Currency0 10" xfId="28324"/>
    <cellStyle name="Currency0 11" xfId="28325"/>
    <cellStyle name="Currency0 12" xfId="28326"/>
    <cellStyle name="Currency0 13" xfId="28327"/>
    <cellStyle name="Currency0 14" xfId="28328"/>
    <cellStyle name="Currency0 2" xfId="28329"/>
    <cellStyle name="Currency0 2 2" xfId="28330"/>
    <cellStyle name="Currency0 3" xfId="28331"/>
    <cellStyle name="Currency0 3 2" xfId="28332"/>
    <cellStyle name="Currency0 4" xfId="28333"/>
    <cellStyle name="Currency0 4 2" xfId="28334"/>
    <cellStyle name="Currency0 5" xfId="28335"/>
    <cellStyle name="Currency0 5 2" xfId="28336"/>
    <cellStyle name="Currency0 6" xfId="28337"/>
    <cellStyle name="Currency0 6 2" xfId="28338"/>
    <cellStyle name="Currency0 7" xfId="28339"/>
    <cellStyle name="Currency0 8" xfId="28340"/>
    <cellStyle name="Currency0 9" xfId="28341"/>
    <cellStyle name="data labels" xfId="29302"/>
    <cellStyle name="Date" xfId="28342"/>
    <cellStyle name="Date 10" xfId="28343"/>
    <cellStyle name="Date 11" xfId="28344"/>
    <cellStyle name="Date 12" xfId="28345"/>
    <cellStyle name="Date 13" xfId="28346"/>
    <cellStyle name="Date 14" xfId="28347"/>
    <cellStyle name="Date 2" xfId="28348"/>
    <cellStyle name="Date 2 2" xfId="28349"/>
    <cellStyle name="Date 3" xfId="28350"/>
    <cellStyle name="Date 3 2" xfId="28351"/>
    <cellStyle name="Date 4" xfId="28352"/>
    <cellStyle name="Date 4 2" xfId="28353"/>
    <cellStyle name="Date 5" xfId="28354"/>
    <cellStyle name="Date 5 2" xfId="28355"/>
    <cellStyle name="Date 6" xfId="28356"/>
    <cellStyle name="Date 6 2" xfId="28357"/>
    <cellStyle name="Date 7" xfId="28358"/>
    <cellStyle name="Date 8" xfId="28359"/>
    <cellStyle name="Date 9" xfId="28360"/>
    <cellStyle name="DC_Empty" xfId="27487"/>
    <cellStyle name="DC_GreyMainHeading" xfId="27498"/>
    <cellStyle name="DC_Input_General" xfId="27500"/>
    <cellStyle name="DC_Input_Number" xfId="29299"/>
    <cellStyle name="DC_Input_Percent" xfId="29300"/>
    <cellStyle name="DC_Label" xfId="27488"/>
    <cellStyle name="DC_Note" xfId="27492"/>
    <cellStyle name="DC_NotRelevant" xfId="27493"/>
    <cellStyle name="DC_Output_General" xfId="27497"/>
    <cellStyle name="DC_Output_Number" xfId="27495"/>
    <cellStyle name="DC_Output_Percent" xfId="27496"/>
    <cellStyle name="DC_Prefilled_Date" xfId="27501"/>
    <cellStyle name="DC_Prefilled_General" xfId="27494"/>
    <cellStyle name="Dezimal 2" xfId="28361"/>
    <cellStyle name="Dezimal 3" xfId="28362"/>
    <cellStyle name="Digest heading 1" xfId="28363"/>
    <cellStyle name="Digest heading 2" xfId="28364"/>
    <cellStyle name="Digest heading 3" xfId="28365"/>
    <cellStyle name="diskette" xfId="28366"/>
    <cellStyle name="DPM_CellCode" xfId="2"/>
    <cellStyle name="Eingabe 2" xfId="28367"/>
    <cellStyle name="Ergebnis 2" xfId="28368"/>
    <cellStyle name="Erklärender Text 2" xfId="28369"/>
    <cellStyle name="Euro" xfId="28370"/>
    <cellStyle name="Euro 10" xfId="28371"/>
    <cellStyle name="Euro 11" xfId="28372"/>
    <cellStyle name="Euro 12" xfId="28373"/>
    <cellStyle name="Euro 13" xfId="28374"/>
    <cellStyle name="Euro 2" xfId="28375"/>
    <cellStyle name="Euro 2 2" xfId="28376"/>
    <cellStyle name="Euro 3" xfId="28377"/>
    <cellStyle name="Euro 3 2" xfId="28378"/>
    <cellStyle name="Euro 4" xfId="28379"/>
    <cellStyle name="Euro 4 2" xfId="28380"/>
    <cellStyle name="Euro 5" xfId="28381"/>
    <cellStyle name="Euro 5 2" xfId="28382"/>
    <cellStyle name="Euro 6" xfId="28383"/>
    <cellStyle name="Euro 6 2" xfId="28384"/>
    <cellStyle name="Euro 7" xfId="28385"/>
    <cellStyle name="Euro 8" xfId="28386"/>
    <cellStyle name="Euro 9" xfId="28387"/>
    <cellStyle name="Explanatory Text 10" xfId="28388"/>
    <cellStyle name="Explanatory Text 11" xfId="28389"/>
    <cellStyle name="Explanatory Text 12" xfId="28390"/>
    <cellStyle name="Explanatory Text 13" xfId="28391"/>
    <cellStyle name="Explanatory Text 14" xfId="28392"/>
    <cellStyle name="Explanatory Text 15" xfId="28393"/>
    <cellStyle name="Explanatory Text 16" xfId="28394"/>
    <cellStyle name="Explanatory Text 17" xfId="28395"/>
    <cellStyle name="Explanatory Text 18" xfId="28396"/>
    <cellStyle name="Explanatory Text 19" xfId="28397"/>
    <cellStyle name="Explanatory Text 2" xfId="616" hidden="1"/>
    <cellStyle name="Explanatory Text 2" xfId="1538" hidden="1"/>
    <cellStyle name="Explanatory Text 2" xfId="1575" hidden="1"/>
    <cellStyle name="Explanatory Text 2" xfId="2519" hidden="1"/>
    <cellStyle name="Explanatory Text 2" xfId="2556" hidden="1"/>
    <cellStyle name="Explanatory Text 2" xfId="3464" hidden="1"/>
    <cellStyle name="Explanatory Text 2" xfId="3501" hidden="1"/>
    <cellStyle name="Explanatory Text 2" xfId="4060" hidden="1"/>
    <cellStyle name="Explanatory Text 2" xfId="4982" hidden="1"/>
    <cellStyle name="Explanatory Text 2" xfId="5019" hidden="1"/>
    <cellStyle name="Explanatory Text 2" xfId="5934" hidden="1"/>
    <cellStyle name="Explanatory Text 2" xfId="5971" hidden="1"/>
    <cellStyle name="Explanatory Text 2" xfId="6879" hidden="1"/>
    <cellStyle name="Explanatory Text 2" xfId="6916" hidden="1"/>
    <cellStyle name="Explanatory Text 2" xfId="7441" hidden="1"/>
    <cellStyle name="Explanatory Text 2" xfId="8363" hidden="1"/>
    <cellStyle name="Explanatory Text 2" xfId="8400" hidden="1"/>
    <cellStyle name="Explanatory Text 2" xfId="9344" hidden="1"/>
    <cellStyle name="Explanatory Text 2" xfId="9381" hidden="1"/>
    <cellStyle name="Explanatory Text 2" xfId="10289" hidden="1"/>
    <cellStyle name="Explanatory Text 2" xfId="10326" hidden="1"/>
    <cellStyle name="Explanatory Text 2" xfId="10871" hidden="1"/>
    <cellStyle name="Explanatory Text 2" xfId="11793" hidden="1"/>
    <cellStyle name="Explanatory Text 2" xfId="11830" hidden="1"/>
    <cellStyle name="Explanatory Text 2" xfId="12774" hidden="1"/>
    <cellStyle name="Explanatory Text 2" xfId="12811" hidden="1"/>
    <cellStyle name="Explanatory Text 2" xfId="13719" hidden="1"/>
    <cellStyle name="Explanatory Text 2" xfId="13756" hidden="1"/>
    <cellStyle name="Explanatory Text 2" xfId="14301" hidden="1"/>
    <cellStyle name="Explanatory Text 2" xfId="15223" hidden="1"/>
    <cellStyle name="Explanatory Text 2" xfId="15260" hidden="1"/>
    <cellStyle name="Explanatory Text 2" xfId="16204" hidden="1"/>
    <cellStyle name="Explanatory Text 2" xfId="16241" hidden="1"/>
    <cellStyle name="Explanatory Text 2" xfId="17149" hidden="1"/>
    <cellStyle name="Explanatory Text 2" xfId="17186" hidden="1"/>
    <cellStyle name="Explanatory Text 2" xfId="17731" hidden="1"/>
    <cellStyle name="Explanatory Text 2" xfId="18653" hidden="1"/>
    <cellStyle name="Explanatory Text 2" xfId="18690" hidden="1"/>
    <cellStyle name="Explanatory Text 2" xfId="19634" hidden="1"/>
    <cellStyle name="Explanatory Text 2" xfId="19671" hidden="1"/>
    <cellStyle name="Explanatory Text 2" xfId="20579" hidden="1"/>
    <cellStyle name="Explanatory Text 2" xfId="20616" hidden="1"/>
    <cellStyle name="Explanatory Text 2" xfId="21161" hidden="1"/>
    <cellStyle name="Explanatory Text 2" xfId="22083" hidden="1"/>
    <cellStyle name="Explanatory Text 2" xfId="22120" hidden="1"/>
    <cellStyle name="Explanatory Text 2" xfId="23064" hidden="1"/>
    <cellStyle name="Explanatory Text 2" xfId="23101" hidden="1"/>
    <cellStyle name="Explanatory Text 2" xfId="24009" hidden="1"/>
    <cellStyle name="Explanatory Text 2" xfId="24046" hidden="1"/>
    <cellStyle name="Explanatory Text 2" xfId="24591" hidden="1"/>
    <cellStyle name="Explanatory Text 2" xfId="25513" hidden="1"/>
    <cellStyle name="Explanatory Text 2" xfId="25550" hidden="1"/>
    <cellStyle name="Explanatory Text 2" xfId="26494" hidden="1"/>
    <cellStyle name="Explanatory Text 2" xfId="26531" hidden="1"/>
    <cellStyle name="Explanatory Text 2" xfId="27439" hidden="1"/>
    <cellStyle name="Explanatory Text 2" xfId="27476"/>
    <cellStyle name="Explanatory Text 2 2" xfId="28398"/>
    <cellStyle name="Explanatory Text 20" xfId="28399"/>
    <cellStyle name="Explanatory Text 21" xfId="28400"/>
    <cellStyle name="Explanatory Text 22" xfId="28401"/>
    <cellStyle name="Explanatory Text 23" xfId="28402"/>
    <cellStyle name="Explanatory Text 24" xfId="28403"/>
    <cellStyle name="Explanatory Text 25" xfId="28404"/>
    <cellStyle name="Explanatory Text 26" xfId="28405"/>
    <cellStyle name="Explanatory Text 27" xfId="28406"/>
    <cellStyle name="Explanatory Text 3" xfId="20" hidden="1"/>
    <cellStyle name="Explanatory Text 3" xfId="8436" hidden="1"/>
    <cellStyle name="Explanatory Text 3" xfId="11866" hidden="1"/>
    <cellStyle name="Explanatory Text 3" xfId="15296" hidden="1"/>
    <cellStyle name="Explanatory Text 3" xfId="18726" hidden="1"/>
    <cellStyle name="Explanatory Text 3" xfId="22156" hidden="1"/>
    <cellStyle name="Explanatory Text 3" xfId="25586"/>
    <cellStyle name="Explanatory Text 4" xfId="593" hidden="1"/>
    <cellStyle name="Explanatory Text 4" xfId="28407"/>
    <cellStyle name="Explanatory Text 5" xfId="1611" hidden="1"/>
    <cellStyle name="Explanatory Text 5" xfId="28408"/>
    <cellStyle name="Explanatory Text 6" xfId="28409"/>
    <cellStyle name="Explanatory Text 7" xfId="28410"/>
    <cellStyle name="Explanatory Text 8" xfId="28411"/>
    <cellStyle name="Explanatory Text 9" xfId="28412"/>
    <cellStyle name="F0 - Style2" xfId="28413"/>
    <cellStyle name="Fixed" xfId="28414"/>
    <cellStyle name="Fixed 10" xfId="28415"/>
    <cellStyle name="Fixed 11" xfId="28416"/>
    <cellStyle name="Fixed 12" xfId="28417"/>
    <cellStyle name="Fixed 13" xfId="28418"/>
    <cellStyle name="Fixed 2" xfId="28419"/>
    <cellStyle name="Fixed 2 2" xfId="28420"/>
    <cellStyle name="Fixed 3" xfId="28421"/>
    <cellStyle name="Fixed 3 2" xfId="28422"/>
    <cellStyle name="Fixed 4" xfId="28423"/>
    <cellStyle name="Fixed 4 2" xfId="28424"/>
    <cellStyle name="Fixed 5" xfId="28425"/>
    <cellStyle name="Fixed 5 2" xfId="28426"/>
    <cellStyle name="Fixed 6" xfId="28427"/>
    <cellStyle name="Fixed 6 2" xfId="28428"/>
    <cellStyle name="Fixed 7" xfId="28429"/>
    <cellStyle name="Fixed 8" xfId="28430"/>
    <cellStyle name="Fixed 9" xfId="28431"/>
    <cellStyle name="Fixed1 - Style1" xfId="28432"/>
    <cellStyle name="Good 10" xfId="28433"/>
    <cellStyle name="Good 11" xfId="28434"/>
    <cellStyle name="Good 12" xfId="28435"/>
    <cellStyle name="Good 13" xfId="28436"/>
    <cellStyle name="Good 14" xfId="28437"/>
    <cellStyle name="Good 15" xfId="28438"/>
    <cellStyle name="Good 16" xfId="28439"/>
    <cellStyle name="Good 17" xfId="28440"/>
    <cellStyle name="Good 18" xfId="28441"/>
    <cellStyle name="Good 19" xfId="28442"/>
    <cellStyle name="Good 2" xfId="28443"/>
    <cellStyle name="Good 2 2" xfId="28444"/>
    <cellStyle name="Good 20" xfId="28445"/>
    <cellStyle name="Good 21" xfId="28446"/>
    <cellStyle name="Good 22" xfId="28447"/>
    <cellStyle name="Good 23" xfId="28448"/>
    <cellStyle name="Good 24" xfId="28449"/>
    <cellStyle name="Good 25" xfId="28450"/>
    <cellStyle name="Good 26" xfId="28451"/>
    <cellStyle name="Good 27" xfId="28452"/>
    <cellStyle name="Good 3" xfId="28453"/>
    <cellStyle name="Good 4" xfId="28454"/>
    <cellStyle name="Good 5" xfId="28455"/>
    <cellStyle name="Good 6" xfId="28456"/>
    <cellStyle name="Good 7" xfId="28457"/>
    <cellStyle name="Good 8" xfId="28458"/>
    <cellStyle name="Good 9" xfId="28459"/>
    <cellStyle name="Gut 2" xfId="28460"/>
    <cellStyle name="Header" xfId="28461"/>
    <cellStyle name="Header2" xfId="28462"/>
    <cellStyle name="Heading 1 10" xfId="28463"/>
    <cellStyle name="Heading 1 11" xfId="28464"/>
    <cellStyle name="Heading 1 12" xfId="28465"/>
    <cellStyle name="Heading 1 13" xfId="28466"/>
    <cellStyle name="Heading 1 14" xfId="28467"/>
    <cellStyle name="Heading 1 15" xfId="28468"/>
    <cellStyle name="Heading 1 16" xfId="28469"/>
    <cellStyle name="Heading 1 17" xfId="28470"/>
    <cellStyle name="Heading 1 18" xfId="28471"/>
    <cellStyle name="Heading 1 19" xfId="28472"/>
    <cellStyle name="Heading 1 2" xfId="607" hidden="1"/>
    <cellStyle name="Heading 1 2" xfId="1547" hidden="1"/>
    <cellStyle name="Heading 1 2" xfId="1584" hidden="1"/>
    <cellStyle name="Heading 1 2" xfId="2528" hidden="1"/>
    <cellStyle name="Heading 1 2" xfId="2565" hidden="1"/>
    <cellStyle name="Heading 1 2" xfId="3473" hidden="1"/>
    <cellStyle name="Heading 1 2" xfId="3510" hidden="1"/>
    <cellStyle name="Heading 1 2" xfId="4051" hidden="1"/>
    <cellStyle name="Heading 1 2" xfId="4991" hidden="1"/>
    <cellStyle name="Heading 1 2" xfId="5028" hidden="1"/>
    <cellStyle name="Heading 1 2" xfId="5943" hidden="1"/>
    <cellStyle name="Heading 1 2" xfId="5980" hidden="1"/>
    <cellStyle name="Heading 1 2" xfId="6888" hidden="1"/>
    <cellStyle name="Heading 1 2" xfId="6925" hidden="1"/>
    <cellStyle name="Heading 1 2" xfId="7432" hidden="1"/>
    <cellStyle name="Heading 1 2" xfId="8372" hidden="1"/>
    <cellStyle name="Heading 1 2" xfId="8409" hidden="1"/>
    <cellStyle name="Heading 1 2" xfId="9353" hidden="1"/>
    <cellStyle name="Heading 1 2" xfId="9390" hidden="1"/>
    <cellStyle name="Heading 1 2" xfId="10298" hidden="1"/>
    <cellStyle name="Heading 1 2" xfId="10335" hidden="1"/>
    <cellStyle name="Heading 1 2" xfId="10862" hidden="1"/>
    <cellStyle name="Heading 1 2" xfId="11802" hidden="1"/>
    <cellStyle name="Heading 1 2" xfId="11839" hidden="1"/>
    <cellStyle name="Heading 1 2" xfId="12783" hidden="1"/>
    <cellStyle name="Heading 1 2" xfId="12820" hidden="1"/>
    <cellStyle name="Heading 1 2" xfId="13728" hidden="1"/>
    <cellStyle name="Heading 1 2" xfId="13765" hidden="1"/>
    <cellStyle name="Heading 1 2" xfId="14292" hidden="1"/>
    <cellStyle name="Heading 1 2" xfId="15232" hidden="1"/>
    <cellStyle name="Heading 1 2" xfId="15269" hidden="1"/>
    <cellStyle name="Heading 1 2" xfId="16213" hidden="1"/>
    <cellStyle name="Heading 1 2" xfId="16250" hidden="1"/>
    <cellStyle name="Heading 1 2" xfId="17158" hidden="1"/>
    <cellStyle name="Heading 1 2" xfId="17195" hidden="1"/>
    <cellStyle name="Heading 1 2" xfId="17722" hidden="1"/>
    <cellStyle name="Heading 1 2" xfId="18662" hidden="1"/>
    <cellStyle name="Heading 1 2" xfId="18699" hidden="1"/>
    <cellStyle name="Heading 1 2" xfId="19643" hidden="1"/>
    <cellStyle name="Heading 1 2" xfId="19680" hidden="1"/>
    <cellStyle name="Heading 1 2" xfId="20588" hidden="1"/>
    <cellStyle name="Heading 1 2" xfId="20625" hidden="1"/>
    <cellStyle name="Heading 1 2" xfId="21152" hidden="1"/>
    <cellStyle name="Heading 1 2" xfId="22092" hidden="1"/>
    <cellStyle name="Heading 1 2" xfId="22129" hidden="1"/>
    <cellStyle name="Heading 1 2" xfId="23073" hidden="1"/>
    <cellStyle name="Heading 1 2" xfId="23110" hidden="1"/>
    <cellStyle name="Heading 1 2" xfId="24018" hidden="1"/>
    <cellStyle name="Heading 1 2" xfId="24055" hidden="1"/>
    <cellStyle name="Heading 1 2" xfId="24582" hidden="1"/>
    <cellStyle name="Heading 1 2" xfId="25522" hidden="1"/>
    <cellStyle name="Heading 1 2" xfId="25559" hidden="1"/>
    <cellStyle name="Heading 1 2" xfId="26503" hidden="1"/>
    <cellStyle name="Heading 1 2" xfId="26540" hidden="1"/>
    <cellStyle name="Heading 1 2" xfId="27448" hidden="1"/>
    <cellStyle name="Heading 1 2" xfId="27485"/>
    <cellStyle name="Heading 1 2 2" xfId="28473"/>
    <cellStyle name="Heading 1 20" xfId="28474"/>
    <cellStyle name="Heading 1 21" xfId="28475"/>
    <cellStyle name="Heading 1 22" xfId="28476"/>
    <cellStyle name="Heading 1 23" xfId="28477"/>
    <cellStyle name="Heading 1 24" xfId="28478"/>
    <cellStyle name="Heading 1 25" xfId="28479"/>
    <cellStyle name="Heading 1 26" xfId="28480"/>
    <cellStyle name="Heading 1 27" xfId="28481"/>
    <cellStyle name="Heading 1 3" xfId="11" hidden="1"/>
    <cellStyle name="Heading 1 3" xfId="8445" hidden="1"/>
    <cellStyle name="Heading 1 3" xfId="11875" hidden="1"/>
    <cellStyle name="Heading 1 3" xfId="15305" hidden="1"/>
    <cellStyle name="Heading 1 3" xfId="18735" hidden="1"/>
    <cellStyle name="Heading 1 3" xfId="22165" hidden="1"/>
    <cellStyle name="Heading 1 3" xfId="25595"/>
    <cellStyle name="Heading 1 4" xfId="602" hidden="1"/>
    <cellStyle name="Heading 1 4" xfId="28482"/>
    <cellStyle name="Heading 1 5" xfId="1620" hidden="1"/>
    <cellStyle name="Heading 1 5" xfId="28483"/>
    <cellStyle name="Heading 1 6" xfId="28484"/>
    <cellStyle name="Heading 1 7" xfId="28485"/>
    <cellStyle name="Heading 1 8" xfId="28486"/>
    <cellStyle name="Heading 1 9" xfId="28487"/>
    <cellStyle name="Heading 2 10" xfId="28488"/>
    <cellStyle name="Heading 2 11" xfId="28489"/>
    <cellStyle name="Heading 2 12" xfId="28490"/>
    <cellStyle name="Heading 2 13" xfId="28491"/>
    <cellStyle name="Heading 2 14" xfId="28492"/>
    <cellStyle name="Heading 2 15" xfId="28493"/>
    <cellStyle name="Heading 2 16" xfId="28494"/>
    <cellStyle name="Heading 2 17" xfId="28495"/>
    <cellStyle name="Heading 2 18" xfId="28496"/>
    <cellStyle name="Heading 2 19" xfId="28497"/>
    <cellStyle name="Heading 2 2" xfId="608" hidden="1"/>
    <cellStyle name="Heading 2 2" xfId="1546" hidden="1"/>
    <cellStyle name="Heading 2 2" xfId="1583" hidden="1"/>
    <cellStyle name="Heading 2 2" xfId="2527" hidden="1"/>
    <cellStyle name="Heading 2 2" xfId="2564" hidden="1"/>
    <cellStyle name="Heading 2 2" xfId="3472" hidden="1"/>
    <cellStyle name="Heading 2 2" xfId="3509" hidden="1"/>
    <cellStyle name="Heading 2 2" xfId="4052" hidden="1"/>
    <cellStyle name="Heading 2 2" xfId="4990" hidden="1"/>
    <cellStyle name="Heading 2 2" xfId="5027" hidden="1"/>
    <cellStyle name="Heading 2 2" xfId="5942" hidden="1"/>
    <cellStyle name="Heading 2 2" xfId="5979" hidden="1"/>
    <cellStyle name="Heading 2 2" xfId="6887" hidden="1"/>
    <cellStyle name="Heading 2 2" xfId="6924" hidden="1"/>
    <cellStyle name="Heading 2 2" xfId="7433" hidden="1"/>
    <cellStyle name="Heading 2 2" xfId="8371" hidden="1"/>
    <cellStyle name="Heading 2 2" xfId="8408" hidden="1"/>
    <cellStyle name="Heading 2 2" xfId="9352" hidden="1"/>
    <cellStyle name="Heading 2 2" xfId="9389" hidden="1"/>
    <cellStyle name="Heading 2 2" xfId="10297" hidden="1"/>
    <cellStyle name="Heading 2 2" xfId="10334" hidden="1"/>
    <cellStyle name="Heading 2 2" xfId="10863" hidden="1"/>
    <cellStyle name="Heading 2 2" xfId="11801" hidden="1"/>
    <cellStyle name="Heading 2 2" xfId="11838" hidden="1"/>
    <cellStyle name="Heading 2 2" xfId="12782" hidden="1"/>
    <cellStyle name="Heading 2 2" xfId="12819" hidden="1"/>
    <cellStyle name="Heading 2 2" xfId="13727" hidden="1"/>
    <cellStyle name="Heading 2 2" xfId="13764" hidden="1"/>
    <cellStyle name="Heading 2 2" xfId="14293" hidden="1"/>
    <cellStyle name="Heading 2 2" xfId="15231" hidden="1"/>
    <cellStyle name="Heading 2 2" xfId="15268" hidden="1"/>
    <cellStyle name="Heading 2 2" xfId="16212" hidden="1"/>
    <cellStyle name="Heading 2 2" xfId="16249" hidden="1"/>
    <cellStyle name="Heading 2 2" xfId="17157" hidden="1"/>
    <cellStyle name="Heading 2 2" xfId="17194" hidden="1"/>
    <cellStyle name="Heading 2 2" xfId="17723" hidden="1"/>
    <cellStyle name="Heading 2 2" xfId="18661" hidden="1"/>
    <cellStyle name="Heading 2 2" xfId="18698" hidden="1"/>
    <cellStyle name="Heading 2 2" xfId="19642" hidden="1"/>
    <cellStyle name="Heading 2 2" xfId="19679" hidden="1"/>
    <cellStyle name="Heading 2 2" xfId="20587" hidden="1"/>
    <cellStyle name="Heading 2 2" xfId="20624" hidden="1"/>
    <cellStyle name="Heading 2 2" xfId="21153" hidden="1"/>
    <cellStyle name="Heading 2 2" xfId="22091" hidden="1"/>
    <cellStyle name="Heading 2 2" xfId="22128" hidden="1"/>
    <cellStyle name="Heading 2 2" xfId="23072" hidden="1"/>
    <cellStyle name="Heading 2 2" xfId="23109" hidden="1"/>
    <cellStyle name="Heading 2 2" xfId="24017" hidden="1"/>
    <cellStyle name="Heading 2 2" xfId="24054" hidden="1"/>
    <cellStyle name="Heading 2 2" xfId="24583" hidden="1"/>
    <cellStyle name="Heading 2 2" xfId="25521" hidden="1"/>
    <cellStyle name="Heading 2 2" xfId="25558" hidden="1"/>
    <cellStyle name="Heading 2 2" xfId="26502" hidden="1"/>
    <cellStyle name="Heading 2 2" xfId="26539" hidden="1"/>
    <cellStyle name="Heading 2 2" xfId="27447" hidden="1"/>
    <cellStyle name="Heading 2 2" xfId="27484"/>
    <cellStyle name="Heading 2 2 2" xfId="28498"/>
    <cellStyle name="Heading 2 20" xfId="28499"/>
    <cellStyle name="Heading 2 21" xfId="28500"/>
    <cellStyle name="Heading 2 22" xfId="28501"/>
    <cellStyle name="Heading 2 23" xfId="28502"/>
    <cellStyle name="Heading 2 24" xfId="28503"/>
    <cellStyle name="Heading 2 25" xfId="28504"/>
    <cellStyle name="Heading 2 26" xfId="28505"/>
    <cellStyle name="Heading 2 27" xfId="28506"/>
    <cellStyle name="Heading 2 3" xfId="12" hidden="1"/>
    <cellStyle name="Heading 2 3" xfId="8444" hidden="1"/>
    <cellStyle name="Heading 2 3" xfId="11874" hidden="1"/>
    <cellStyle name="Heading 2 3" xfId="15304" hidden="1"/>
    <cellStyle name="Heading 2 3" xfId="18734" hidden="1"/>
    <cellStyle name="Heading 2 3" xfId="22164" hidden="1"/>
    <cellStyle name="Heading 2 3" xfId="25594"/>
    <cellStyle name="Heading 2 4" xfId="601" hidden="1"/>
    <cellStyle name="Heading 2 4" xfId="28507"/>
    <cellStyle name="Heading 2 5" xfId="1619" hidden="1"/>
    <cellStyle name="Heading 2 5" xfId="28508"/>
    <cellStyle name="Heading 2 6" xfId="28509"/>
    <cellStyle name="Heading 2 7" xfId="28510"/>
    <cellStyle name="Heading 2 8" xfId="28511"/>
    <cellStyle name="Heading 2 9" xfId="28512"/>
    <cellStyle name="Heading 3 10" xfId="28513"/>
    <cellStyle name="Heading 3 11" xfId="28514"/>
    <cellStyle name="Heading 3 12" xfId="28515"/>
    <cellStyle name="Heading 3 13" xfId="28516"/>
    <cellStyle name="Heading 3 14" xfId="28517"/>
    <cellStyle name="Heading 3 15" xfId="28518"/>
    <cellStyle name="Heading 3 16" xfId="28519"/>
    <cellStyle name="Heading 3 17" xfId="28520"/>
    <cellStyle name="Heading 3 18" xfId="28521"/>
    <cellStyle name="Heading 3 19" xfId="28522"/>
    <cellStyle name="Heading 3 2" xfId="609" hidden="1"/>
    <cellStyle name="Heading 3 2" xfId="1545" hidden="1"/>
    <cellStyle name="Heading 3 2" xfId="1582" hidden="1"/>
    <cellStyle name="Heading 3 2" xfId="2526" hidden="1"/>
    <cellStyle name="Heading 3 2" xfId="2563" hidden="1"/>
    <cellStyle name="Heading 3 2" xfId="3471" hidden="1"/>
    <cellStyle name="Heading 3 2" xfId="3508" hidden="1"/>
    <cellStyle name="Heading 3 2" xfId="4053" hidden="1"/>
    <cellStyle name="Heading 3 2" xfId="4989" hidden="1"/>
    <cellStyle name="Heading 3 2" xfId="5026" hidden="1"/>
    <cellStyle name="Heading 3 2" xfId="5941" hidden="1"/>
    <cellStyle name="Heading 3 2" xfId="5978" hidden="1"/>
    <cellStyle name="Heading 3 2" xfId="6886" hidden="1"/>
    <cellStyle name="Heading 3 2" xfId="6923" hidden="1"/>
    <cellStyle name="Heading 3 2" xfId="7434" hidden="1"/>
    <cellStyle name="Heading 3 2" xfId="8370" hidden="1"/>
    <cellStyle name="Heading 3 2" xfId="8407" hidden="1"/>
    <cellStyle name="Heading 3 2" xfId="9351" hidden="1"/>
    <cellStyle name="Heading 3 2" xfId="9388" hidden="1"/>
    <cellStyle name="Heading 3 2" xfId="10296" hidden="1"/>
    <cellStyle name="Heading 3 2" xfId="10333" hidden="1"/>
    <cellStyle name="Heading 3 2" xfId="10864" hidden="1"/>
    <cellStyle name="Heading 3 2" xfId="11800" hidden="1"/>
    <cellStyle name="Heading 3 2" xfId="11837" hidden="1"/>
    <cellStyle name="Heading 3 2" xfId="12781" hidden="1"/>
    <cellStyle name="Heading 3 2" xfId="12818" hidden="1"/>
    <cellStyle name="Heading 3 2" xfId="13726" hidden="1"/>
    <cellStyle name="Heading 3 2" xfId="13763" hidden="1"/>
    <cellStyle name="Heading 3 2" xfId="14294" hidden="1"/>
    <cellStyle name="Heading 3 2" xfId="15230" hidden="1"/>
    <cellStyle name="Heading 3 2" xfId="15267" hidden="1"/>
    <cellStyle name="Heading 3 2" xfId="16211" hidden="1"/>
    <cellStyle name="Heading 3 2" xfId="16248" hidden="1"/>
    <cellStyle name="Heading 3 2" xfId="17156" hidden="1"/>
    <cellStyle name="Heading 3 2" xfId="17193" hidden="1"/>
    <cellStyle name="Heading 3 2" xfId="17724" hidden="1"/>
    <cellStyle name="Heading 3 2" xfId="18660" hidden="1"/>
    <cellStyle name="Heading 3 2" xfId="18697" hidden="1"/>
    <cellStyle name="Heading 3 2" xfId="19641" hidden="1"/>
    <cellStyle name="Heading 3 2" xfId="19678" hidden="1"/>
    <cellStyle name="Heading 3 2" xfId="20586" hidden="1"/>
    <cellStyle name="Heading 3 2" xfId="20623" hidden="1"/>
    <cellStyle name="Heading 3 2" xfId="21154" hidden="1"/>
    <cellStyle name="Heading 3 2" xfId="22090" hidden="1"/>
    <cellStyle name="Heading 3 2" xfId="22127" hidden="1"/>
    <cellStyle name="Heading 3 2" xfId="23071" hidden="1"/>
    <cellStyle name="Heading 3 2" xfId="23108" hidden="1"/>
    <cellStyle name="Heading 3 2" xfId="24016" hidden="1"/>
    <cellStyle name="Heading 3 2" xfId="24053" hidden="1"/>
    <cellStyle name="Heading 3 2" xfId="24584" hidden="1"/>
    <cellStyle name="Heading 3 2" xfId="25520" hidden="1"/>
    <cellStyle name="Heading 3 2" xfId="25557" hidden="1"/>
    <cellStyle name="Heading 3 2" xfId="26501" hidden="1"/>
    <cellStyle name="Heading 3 2" xfId="26538" hidden="1"/>
    <cellStyle name="Heading 3 2" xfId="27446" hidden="1"/>
    <cellStyle name="Heading 3 2" xfId="27483"/>
    <cellStyle name="Heading 3 2 2" xfId="28523"/>
    <cellStyle name="Heading 3 20" xfId="28524"/>
    <cellStyle name="Heading 3 21" xfId="28525"/>
    <cellStyle name="Heading 3 22" xfId="28526"/>
    <cellStyle name="Heading 3 23" xfId="28527"/>
    <cellStyle name="Heading 3 24" xfId="28528"/>
    <cellStyle name="Heading 3 25" xfId="28529"/>
    <cellStyle name="Heading 3 26" xfId="28530"/>
    <cellStyle name="Heading 3 27" xfId="28531"/>
    <cellStyle name="Heading 3 3" xfId="13" hidden="1"/>
    <cellStyle name="Heading 3 3" xfId="8443" hidden="1"/>
    <cellStyle name="Heading 3 3" xfId="11873" hidden="1"/>
    <cellStyle name="Heading 3 3" xfId="15303" hidden="1"/>
    <cellStyle name="Heading 3 3" xfId="18733" hidden="1"/>
    <cellStyle name="Heading 3 3" xfId="22163" hidden="1"/>
    <cellStyle name="Heading 3 3" xfId="25593"/>
    <cellStyle name="Heading 3 4" xfId="600" hidden="1"/>
    <cellStyle name="Heading 3 4" xfId="28532"/>
    <cellStyle name="Heading 3 5" xfId="1618" hidden="1"/>
    <cellStyle name="Heading 3 5" xfId="28533"/>
    <cellStyle name="Heading 3 6" xfId="28534"/>
    <cellStyle name="Heading 3 7" xfId="28535"/>
    <cellStyle name="Heading 3 8" xfId="28536"/>
    <cellStyle name="Heading 3 9" xfId="28537"/>
    <cellStyle name="Heading 4 10" xfId="28538"/>
    <cellStyle name="Heading 4 11" xfId="28539"/>
    <cellStyle name="Heading 4 12" xfId="28540"/>
    <cellStyle name="Heading 4 13" xfId="28541"/>
    <cellStyle name="Heading 4 14" xfId="28542"/>
    <cellStyle name="Heading 4 15" xfId="28543"/>
    <cellStyle name="Heading 4 16" xfId="28544"/>
    <cellStyle name="Heading 4 17" xfId="28545"/>
    <cellStyle name="Heading 4 18" xfId="28546"/>
    <cellStyle name="Heading 4 19" xfId="28547"/>
    <cellStyle name="Heading 4 2" xfId="610" hidden="1"/>
    <cellStyle name="Heading 4 2" xfId="1544" hidden="1"/>
    <cellStyle name="Heading 4 2" xfId="1581" hidden="1"/>
    <cellStyle name="Heading 4 2" xfId="2525" hidden="1"/>
    <cellStyle name="Heading 4 2" xfId="2562" hidden="1"/>
    <cellStyle name="Heading 4 2" xfId="3470" hidden="1"/>
    <cellStyle name="Heading 4 2" xfId="3507" hidden="1"/>
    <cellStyle name="Heading 4 2" xfId="4054" hidden="1"/>
    <cellStyle name="Heading 4 2" xfId="4988" hidden="1"/>
    <cellStyle name="Heading 4 2" xfId="5025" hidden="1"/>
    <cellStyle name="Heading 4 2" xfId="5940" hidden="1"/>
    <cellStyle name="Heading 4 2" xfId="5977" hidden="1"/>
    <cellStyle name="Heading 4 2" xfId="6885" hidden="1"/>
    <cellStyle name="Heading 4 2" xfId="6922" hidden="1"/>
    <cellStyle name="Heading 4 2" xfId="7435" hidden="1"/>
    <cellStyle name="Heading 4 2" xfId="8369" hidden="1"/>
    <cellStyle name="Heading 4 2" xfId="8406" hidden="1"/>
    <cellStyle name="Heading 4 2" xfId="9350" hidden="1"/>
    <cellStyle name="Heading 4 2" xfId="9387" hidden="1"/>
    <cellStyle name="Heading 4 2" xfId="10295" hidden="1"/>
    <cellStyle name="Heading 4 2" xfId="10332" hidden="1"/>
    <cellStyle name="Heading 4 2" xfId="10865" hidden="1"/>
    <cellStyle name="Heading 4 2" xfId="11799" hidden="1"/>
    <cellStyle name="Heading 4 2" xfId="11836" hidden="1"/>
    <cellStyle name="Heading 4 2" xfId="12780" hidden="1"/>
    <cellStyle name="Heading 4 2" xfId="12817" hidden="1"/>
    <cellStyle name="Heading 4 2" xfId="13725" hidden="1"/>
    <cellStyle name="Heading 4 2" xfId="13762" hidden="1"/>
    <cellStyle name="Heading 4 2" xfId="14295" hidden="1"/>
    <cellStyle name="Heading 4 2" xfId="15229" hidden="1"/>
    <cellStyle name="Heading 4 2" xfId="15266" hidden="1"/>
    <cellStyle name="Heading 4 2" xfId="16210" hidden="1"/>
    <cellStyle name="Heading 4 2" xfId="16247" hidden="1"/>
    <cellStyle name="Heading 4 2" xfId="17155" hidden="1"/>
    <cellStyle name="Heading 4 2" xfId="17192" hidden="1"/>
    <cellStyle name="Heading 4 2" xfId="17725" hidden="1"/>
    <cellStyle name="Heading 4 2" xfId="18659" hidden="1"/>
    <cellStyle name="Heading 4 2" xfId="18696" hidden="1"/>
    <cellStyle name="Heading 4 2" xfId="19640" hidden="1"/>
    <cellStyle name="Heading 4 2" xfId="19677" hidden="1"/>
    <cellStyle name="Heading 4 2" xfId="20585" hidden="1"/>
    <cellStyle name="Heading 4 2" xfId="20622" hidden="1"/>
    <cellStyle name="Heading 4 2" xfId="21155" hidden="1"/>
    <cellStyle name="Heading 4 2" xfId="22089" hidden="1"/>
    <cellStyle name="Heading 4 2" xfId="22126" hidden="1"/>
    <cellStyle name="Heading 4 2" xfId="23070" hidden="1"/>
    <cellStyle name="Heading 4 2" xfId="23107" hidden="1"/>
    <cellStyle name="Heading 4 2" xfId="24015" hidden="1"/>
    <cellStyle name="Heading 4 2" xfId="24052" hidden="1"/>
    <cellStyle name="Heading 4 2" xfId="24585" hidden="1"/>
    <cellStyle name="Heading 4 2" xfId="25519" hidden="1"/>
    <cellStyle name="Heading 4 2" xfId="25556" hidden="1"/>
    <cellStyle name="Heading 4 2" xfId="26500" hidden="1"/>
    <cellStyle name="Heading 4 2" xfId="26537" hidden="1"/>
    <cellStyle name="Heading 4 2" xfId="27445" hidden="1"/>
    <cellStyle name="Heading 4 2" xfId="27482"/>
    <cellStyle name="Heading 4 2 2" xfId="28548"/>
    <cellStyle name="Heading 4 20" xfId="28549"/>
    <cellStyle name="Heading 4 21" xfId="28550"/>
    <cellStyle name="Heading 4 22" xfId="28551"/>
    <cellStyle name="Heading 4 23" xfId="28552"/>
    <cellStyle name="Heading 4 24" xfId="28553"/>
    <cellStyle name="Heading 4 25" xfId="28554"/>
    <cellStyle name="Heading 4 26" xfId="28555"/>
    <cellStyle name="Heading 4 27" xfId="28556"/>
    <cellStyle name="Heading 4 3" xfId="14" hidden="1"/>
    <cellStyle name="Heading 4 3" xfId="8442" hidden="1"/>
    <cellStyle name="Heading 4 3" xfId="11872" hidden="1"/>
    <cellStyle name="Heading 4 3" xfId="15302" hidden="1"/>
    <cellStyle name="Heading 4 3" xfId="18732" hidden="1"/>
    <cellStyle name="Heading 4 3" xfId="22162" hidden="1"/>
    <cellStyle name="Heading 4 3" xfId="25592"/>
    <cellStyle name="Heading 4 4" xfId="599" hidden="1"/>
    <cellStyle name="Heading 4 4" xfId="28557"/>
    <cellStyle name="Heading 4 5" xfId="1617" hidden="1"/>
    <cellStyle name="Heading 4 5" xfId="28558"/>
    <cellStyle name="Heading 4 6" xfId="28559"/>
    <cellStyle name="Heading 4 7" xfId="28560"/>
    <cellStyle name="Heading 4 8" xfId="28561"/>
    <cellStyle name="Heading 4 9" xfId="28562"/>
    <cellStyle name="HEADING1" xfId="28563"/>
    <cellStyle name="HEADING2" xfId="28564"/>
    <cellStyle name="Headings" xfId="28565"/>
    <cellStyle name="Hyperlink" xfId="27502" builtinId="8"/>
    <cellStyle name="Hyperlink 2" xfId="28566"/>
    <cellStyle name="Hyperlink 2 10" xfId="28567"/>
    <cellStyle name="Hyperlink 2 11" xfId="28568"/>
    <cellStyle name="Hyperlink 2 12" xfId="28569"/>
    <cellStyle name="Hyperlink 2 2" xfId="28570"/>
    <cellStyle name="Hyperlink 2 2 2" xfId="28571"/>
    <cellStyle name="Hyperlink 2 3" xfId="28572"/>
    <cellStyle name="Hyperlink 2 4" xfId="28573"/>
    <cellStyle name="Hyperlink 2 5" xfId="28574"/>
    <cellStyle name="Hyperlink 2 6" xfId="28575"/>
    <cellStyle name="Hyperlink 2 7" xfId="28576"/>
    <cellStyle name="Hyperlink 2 8" xfId="28577"/>
    <cellStyle name="Hyperlink 2 9" xfId="28578"/>
    <cellStyle name="Hyperlink 3" xfId="28579"/>
    <cellStyle name="Hyperlink 4" xfId="28580"/>
    <cellStyle name="Hyperlink 5" xfId="28581"/>
    <cellStyle name="Hyperlink 6" xfId="28582"/>
    <cellStyle name="Hyperlink 7" xfId="28583"/>
    <cellStyle name="Input 10" xfId="28584"/>
    <cellStyle name="Input 11" xfId="28585"/>
    <cellStyle name="Input 12" xfId="28586"/>
    <cellStyle name="Input 13" xfId="28587"/>
    <cellStyle name="Input 14" xfId="28588"/>
    <cellStyle name="Input 15" xfId="28589"/>
    <cellStyle name="Input 16" xfId="28590"/>
    <cellStyle name="Input 17" xfId="28591"/>
    <cellStyle name="Input 18" xfId="28592"/>
    <cellStyle name="Input 19" xfId="28593"/>
    <cellStyle name="Input 2" xfId="28594"/>
    <cellStyle name="Input 2 2" xfId="28595"/>
    <cellStyle name="Input 20" xfId="28596"/>
    <cellStyle name="Input 21" xfId="28597"/>
    <cellStyle name="Input 22" xfId="28598"/>
    <cellStyle name="Input 23" xfId="28599"/>
    <cellStyle name="Input 24" xfId="28600"/>
    <cellStyle name="Input 25" xfId="28601"/>
    <cellStyle name="Input 26" xfId="28602"/>
    <cellStyle name="Input 27" xfId="28603"/>
    <cellStyle name="Input 3" xfId="28604"/>
    <cellStyle name="Input 4" xfId="28605"/>
    <cellStyle name="Input 5" xfId="28606"/>
    <cellStyle name="Input 6" xfId="28607"/>
    <cellStyle name="Input 7" xfId="28608"/>
    <cellStyle name="Input 8" xfId="28609"/>
    <cellStyle name="Input 9" xfId="28610"/>
    <cellStyle name="Linked Cell 10" xfId="28611"/>
    <cellStyle name="Linked Cell 11" xfId="28612"/>
    <cellStyle name="Linked Cell 12" xfId="28613"/>
    <cellStyle name="Linked Cell 13" xfId="28614"/>
    <cellStyle name="Linked Cell 14" xfId="28615"/>
    <cellStyle name="Linked Cell 15" xfId="28616"/>
    <cellStyle name="Linked Cell 16" xfId="28617"/>
    <cellStyle name="Linked Cell 17" xfId="28618"/>
    <cellStyle name="Linked Cell 18" xfId="28619"/>
    <cellStyle name="Linked Cell 19" xfId="28620"/>
    <cellStyle name="Linked Cell 2" xfId="28621"/>
    <cellStyle name="Linked Cell 2 2" xfId="28622"/>
    <cellStyle name="Linked Cell 20" xfId="28623"/>
    <cellStyle name="Linked Cell 21" xfId="28624"/>
    <cellStyle name="Linked Cell 22" xfId="28625"/>
    <cellStyle name="Linked Cell 23" xfId="28626"/>
    <cellStyle name="Linked Cell 24" xfId="28627"/>
    <cellStyle name="Linked Cell 25" xfId="28628"/>
    <cellStyle name="Linked Cell 26" xfId="28629"/>
    <cellStyle name="Linked Cell 27" xfId="28630"/>
    <cellStyle name="Linked Cell 3" xfId="28631"/>
    <cellStyle name="Linked Cell 4" xfId="28632"/>
    <cellStyle name="Linked Cell 5" xfId="28633"/>
    <cellStyle name="Linked Cell 6" xfId="28634"/>
    <cellStyle name="Linked Cell 7" xfId="28635"/>
    <cellStyle name="Linked Cell 8" xfId="28636"/>
    <cellStyle name="Linked Cell 9" xfId="28637"/>
    <cellStyle name="Neutral 10" xfId="28638"/>
    <cellStyle name="Neutral 11" xfId="28639"/>
    <cellStyle name="Neutral 12" xfId="28640"/>
    <cellStyle name="Neutral 13" xfId="28641"/>
    <cellStyle name="Neutral 14" xfId="28642"/>
    <cellStyle name="Neutral 15" xfId="28643"/>
    <cellStyle name="Neutral 16" xfId="28644"/>
    <cellStyle name="Neutral 17" xfId="28645"/>
    <cellStyle name="Neutral 18" xfId="28646"/>
    <cellStyle name="Neutral 19" xfId="28647"/>
    <cellStyle name="Neutral 2" xfId="612" hidden="1"/>
    <cellStyle name="Neutral 2" xfId="1542" hidden="1"/>
    <cellStyle name="Neutral 2" xfId="1579" hidden="1"/>
    <cellStyle name="Neutral 2" xfId="2523" hidden="1"/>
    <cellStyle name="Neutral 2" xfId="2560" hidden="1"/>
    <cellStyle name="Neutral 2" xfId="3468" hidden="1"/>
    <cellStyle name="Neutral 2" xfId="3505" hidden="1"/>
    <cellStyle name="Neutral 2" xfId="4056" hidden="1"/>
    <cellStyle name="Neutral 2" xfId="4986" hidden="1"/>
    <cellStyle name="Neutral 2" xfId="5023" hidden="1"/>
    <cellStyle name="Neutral 2" xfId="5938" hidden="1"/>
    <cellStyle name="Neutral 2" xfId="5975" hidden="1"/>
    <cellStyle name="Neutral 2" xfId="6883" hidden="1"/>
    <cellStyle name="Neutral 2" xfId="6920" hidden="1"/>
    <cellStyle name="Neutral 2" xfId="7437" hidden="1"/>
    <cellStyle name="Neutral 2" xfId="8367" hidden="1"/>
    <cellStyle name="Neutral 2" xfId="8404" hidden="1"/>
    <cellStyle name="Neutral 2" xfId="9348" hidden="1"/>
    <cellStyle name="Neutral 2" xfId="9385" hidden="1"/>
    <cellStyle name="Neutral 2" xfId="10293" hidden="1"/>
    <cellStyle name="Neutral 2" xfId="10330" hidden="1"/>
    <cellStyle name="Neutral 2" xfId="10867" hidden="1"/>
    <cellStyle name="Neutral 2" xfId="11797" hidden="1"/>
    <cellStyle name="Neutral 2" xfId="11834" hidden="1"/>
    <cellStyle name="Neutral 2" xfId="12778" hidden="1"/>
    <cellStyle name="Neutral 2" xfId="12815" hidden="1"/>
    <cellStyle name="Neutral 2" xfId="13723" hidden="1"/>
    <cellStyle name="Neutral 2" xfId="13760" hidden="1"/>
    <cellStyle name="Neutral 2" xfId="14297" hidden="1"/>
    <cellStyle name="Neutral 2" xfId="15227" hidden="1"/>
    <cellStyle name="Neutral 2" xfId="15264" hidden="1"/>
    <cellStyle name="Neutral 2" xfId="16208" hidden="1"/>
    <cellStyle name="Neutral 2" xfId="16245" hidden="1"/>
    <cellStyle name="Neutral 2" xfId="17153" hidden="1"/>
    <cellStyle name="Neutral 2" xfId="17190" hidden="1"/>
    <cellStyle name="Neutral 2" xfId="17727" hidden="1"/>
    <cellStyle name="Neutral 2" xfId="18657" hidden="1"/>
    <cellStyle name="Neutral 2" xfId="18694" hidden="1"/>
    <cellStyle name="Neutral 2" xfId="19638" hidden="1"/>
    <cellStyle name="Neutral 2" xfId="19675" hidden="1"/>
    <cellStyle name="Neutral 2" xfId="20583" hidden="1"/>
    <cellStyle name="Neutral 2" xfId="20620" hidden="1"/>
    <cellStyle name="Neutral 2" xfId="21157" hidden="1"/>
    <cellStyle name="Neutral 2" xfId="22087" hidden="1"/>
    <cellStyle name="Neutral 2" xfId="22124" hidden="1"/>
    <cellStyle name="Neutral 2" xfId="23068" hidden="1"/>
    <cellStyle name="Neutral 2" xfId="23105" hidden="1"/>
    <cellStyle name="Neutral 2" xfId="24013" hidden="1"/>
    <cellStyle name="Neutral 2" xfId="24050" hidden="1"/>
    <cellStyle name="Neutral 2" xfId="24587" hidden="1"/>
    <cellStyle name="Neutral 2" xfId="25517" hidden="1"/>
    <cellStyle name="Neutral 2" xfId="25554" hidden="1"/>
    <cellStyle name="Neutral 2" xfId="26498" hidden="1"/>
    <cellStyle name="Neutral 2" xfId="26535" hidden="1"/>
    <cellStyle name="Neutral 2" xfId="27443" hidden="1"/>
    <cellStyle name="Neutral 2" xfId="27480"/>
    <cellStyle name="Neutral 20" xfId="28648"/>
    <cellStyle name="Neutral 21" xfId="28649"/>
    <cellStyle name="Neutral 22" xfId="28650"/>
    <cellStyle name="Neutral 23" xfId="28651"/>
    <cellStyle name="Neutral 24" xfId="28652"/>
    <cellStyle name="Neutral 25" xfId="28653"/>
    <cellStyle name="Neutral 26" xfId="28654"/>
    <cellStyle name="Neutral 27" xfId="28655"/>
    <cellStyle name="Neutral 3" xfId="16" hidden="1"/>
    <cellStyle name="Neutral 3" xfId="8440" hidden="1"/>
    <cellStyle name="Neutral 3" xfId="11870" hidden="1"/>
    <cellStyle name="Neutral 3" xfId="15300" hidden="1"/>
    <cellStyle name="Neutral 3" xfId="18730" hidden="1"/>
    <cellStyle name="Neutral 3" xfId="22160" hidden="1"/>
    <cellStyle name="Neutral 3" xfId="25590"/>
    <cellStyle name="Neutral 4" xfId="597" hidden="1"/>
    <cellStyle name="Neutral 4" xfId="28656"/>
    <cellStyle name="Neutral 5" xfId="1615" hidden="1"/>
    <cellStyle name="Neutral 5" xfId="28657"/>
    <cellStyle name="Neutral 6" xfId="28658"/>
    <cellStyle name="Neutral 7" xfId="28659"/>
    <cellStyle name="Neutral 8" xfId="28660"/>
    <cellStyle name="Neutral 9" xfId="28661"/>
    <cellStyle name="Normal" xfId="0" builtinId="0"/>
    <cellStyle name="Normal - Style1" xfId="28662"/>
    <cellStyle name="Normal 10" xfId="6"/>
    <cellStyle name="Normal 10 2" xfId="28663"/>
    <cellStyle name="Normal 10 3" xfId="28664"/>
    <cellStyle name="Normal 11" xfId="28665"/>
    <cellStyle name="Normal 11 2" xfId="28666"/>
    <cellStyle name="Normal 12" xfId="28667"/>
    <cellStyle name="Normal 12 2" xfId="28668"/>
    <cellStyle name="Normal 13" xfId="28669"/>
    <cellStyle name="Normal 13 2" xfId="28670"/>
    <cellStyle name="Normal 14" xfId="28671"/>
    <cellStyle name="Normal 14 2" xfId="28672"/>
    <cellStyle name="Normal 15" xfId="28673"/>
    <cellStyle name="Normal 15 2" xfId="28674"/>
    <cellStyle name="Normal 16" xfId="28675"/>
    <cellStyle name="Normal 16 2" xfId="28676"/>
    <cellStyle name="Normal 17" xfId="28677"/>
    <cellStyle name="Normal 17 2" xfId="28678"/>
    <cellStyle name="Normal 18" xfId="28679"/>
    <cellStyle name="Normal 18 2" xfId="28680"/>
    <cellStyle name="Normal 19" xfId="28681"/>
    <cellStyle name="Normal 2" xfId="605"/>
    <cellStyle name="Normal 2 10" xfId="28682"/>
    <cellStyle name="Normal 2 10 2" xfId="28683"/>
    <cellStyle name="Normal 2 11" xfId="28684"/>
    <cellStyle name="Normal 2 11 2" xfId="28685"/>
    <cellStyle name="Normal 2 12" xfId="28686"/>
    <cellStyle name="Normal 2 12 2" xfId="28687"/>
    <cellStyle name="Normal 2 13" xfId="28688"/>
    <cellStyle name="Normal 2 13 2" xfId="28689"/>
    <cellStyle name="Normal 2 14" xfId="28690"/>
    <cellStyle name="Normal 2 14 2" xfId="28691"/>
    <cellStyle name="Normal 2 15" xfId="28692"/>
    <cellStyle name="Normal 2 15 2" xfId="28693"/>
    <cellStyle name="Normal 2 16" xfId="28694"/>
    <cellStyle name="Normal 2 16 2" xfId="28695"/>
    <cellStyle name="Normal 2 17" xfId="28696"/>
    <cellStyle name="Normal 2 17 2" xfId="28697"/>
    <cellStyle name="Normal 2 18" xfId="28698"/>
    <cellStyle name="Normal 2 18 2" xfId="28699"/>
    <cellStyle name="Normal 2 19" xfId="28700"/>
    <cellStyle name="Normal 2 19 2" xfId="28701"/>
    <cellStyle name="Normal 2 2" xfId="28702"/>
    <cellStyle name="Normal 2 2 10" xfId="28703"/>
    <cellStyle name="Normal 2 2 10 2" xfId="28704"/>
    <cellStyle name="Normal 2 2 11" xfId="28705"/>
    <cellStyle name="Normal 2 2 11 2" xfId="28706"/>
    <cellStyle name="Normal 2 2 12" xfId="28707"/>
    <cellStyle name="Normal 2 2 12 2" xfId="28708"/>
    <cellStyle name="Normal 2 2 13" xfId="28709"/>
    <cellStyle name="Normal 2 2 13 2" xfId="28710"/>
    <cellStyle name="Normal 2 2 14" xfId="28711"/>
    <cellStyle name="Normal 2 2 14 2" xfId="28712"/>
    <cellStyle name="Normal 2 2 15" xfId="28713"/>
    <cellStyle name="Normal 2 2 15 2" xfId="28714"/>
    <cellStyle name="Normal 2 2 16" xfId="28715"/>
    <cellStyle name="Normal 2 2 16 2" xfId="28716"/>
    <cellStyle name="Normal 2 2 17" xfId="28717"/>
    <cellStyle name="Normal 2 2 17 2" xfId="28718"/>
    <cellStyle name="Normal 2 2 18" xfId="28719"/>
    <cellStyle name="Normal 2 2 18 2" xfId="28720"/>
    <cellStyle name="Normal 2 2 19" xfId="28721"/>
    <cellStyle name="Normal 2 2 19 2" xfId="28722"/>
    <cellStyle name="Normal 2 2 2" xfId="28723"/>
    <cellStyle name="Normal 2 2 2 2" xfId="28724"/>
    <cellStyle name="Normal 2 2 2 2 2" xfId="28725"/>
    <cellStyle name="Normal 2 2 2 3" xfId="28726"/>
    <cellStyle name="Normal 2 2 2 3 2" xfId="28727"/>
    <cellStyle name="Normal 2 2 2 4" xfId="28728"/>
    <cellStyle name="Normal 2 2 2 5" xfId="28729"/>
    <cellStyle name="Normal 2 2 20" xfId="28730"/>
    <cellStyle name="Normal 2 2 20 2" xfId="28731"/>
    <cellStyle name="Normal 2 2 21" xfId="28732"/>
    <cellStyle name="Normal 2 2 21 2" xfId="28733"/>
    <cellStyle name="Normal 2 2 22" xfId="28734"/>
    <cellStyle name="Normal 2 2 22 2" xfId="28735"/>
    <cellStyle name="Normal 2 2 23" xfId="28736"/>
    <cellStyle name="Normal 2 2 23 2" xfId="28737"/>
    <cellStyle name="Normal 2 2 24" xfId="28738"/>
    <cellStyle name="Normal 2 2 24 2" xfId="28739"/>
    <cellStyle name="Normal 2 2 25" xfId="28740"/>
    <cellStyle name="Normal 2 2 25 2" xfId="28741"/>
    <cellStyle name="Normal 2 2 26" xfId="28742"/>
    <cellStyle name="Normal 2 2 26 2" xfId="28743"/>
    <cellStyle name="Normal 2 2 27" xfId="28744"/>
    <cellStyle name="Normal 2 2 27 2" xfId="28745"/>
    <cellStyle name="Normal 2 2 28" xfId="28746"/>
    <cellStyle name="Normal 2 2 28 2" xfId="28747"/>
    <cellStyle name="Normal 2 2 29" xfId="28748"/>
    <cellStyle name="Normal 2 2 3" xfId="28749"/>
    <cellStyle name="Normal 2 2 3 2" xfId="28750"/>
    <cellStyle name="Normal 2 2 30" xfId="28751"/>
    <cellStyle name="Normal 2 2 4" xfId="28752"/>
    <cellStyle name="Normal 2 2 4 2" xfId="28753"/>
    <cellStyle name="Normal 2 2 5" xfId="28754"/>
    <cellStyle name="Normal 2 2 5 2" xfId="28755"/>
    <cellStyle name="Normal 2 2 6" xfId="28756"/>
    <cellStyle name="Normal 2 2 6 2" xfId="28757"/>
    <cellStyle name="Normal 2 2 7" xfId="28758"/>
    <cellStyle name="Normal 2 2 7 2" xfId="28759"/>
    <cellStyle name="Normal 2 2 8" xfId="28760"/>
    <cellStyle name="Normal 2 2 8 2" xfId="28761"/>
    <cellStyle name="Normal 2 2 9" xfId="28762"/>
    <cellStyle name="Normal 2 2 9 2" xfId="28763"/>
    <cellStyle name="Normal 2 20" xfId="28764"/>
    <cellStyle name="Normal 2 20 2" xfId="28765"/>
    <cellStyle name="Normal 2 21" xfId="28766"/>
    <cellStyle name="Normal 2 21 2" xfId="28767"/>
    <cellStyle name="Normal 2 22" xfId="28768"/>
    <cellStyle name="Normal 2 22 2" xfId="28769"/>
    <cellStyle name="Normal 2 23" xfId="28770"/>
    <cellStyle name="Normal 2 23 2" xfId="28771"/>
    <cellStyle name="Normal 2 24" xfId="28772"/>
    <cellStyle name="Normal 2 24 2" xfId="28773"/>
    <cellStyle name="Normal 2 25" xfId="28774"/>
    <cellStyle name="Normal 2 25 2" xfId="28775"/>
    <cellStyle name="Normal 2 26" xfId="28776"/>
    <cellStyle name="Normal 2 26 2" xfId="28777"/>
    <cellStyle name="Normal 2 27" xfId="28778"/>
    <cellStyle name="Normal 2 27 2" xfId="28779"/>
    <cellStyle name="Normal 2 28" xfId="28780"/>
    <cellStyle name="Normal 2 28 2" xfId="28781"/>
    <cellStyle name="Normal 2 29" xfId="28782"/>
    <cellStyle name="Normal 2 3" xfId="28783"/>
    <cellStyle name="Normal 2 3 2" xfId="28784"/>
    <cellStyle name="Normal 2 3 2 2" xfId="28785"/>
    <cellStyle name="Normal 2 3 3" xfId="28786"/>
    <cellStyle name="Normal 2 3 3 2" xfId="28787"/>
    <cellStyle name="Normal 2 3 4" xfId="28788"/>
    <cellStyle name="Normal 2 3 5" xfId="28789"/>
    <cellStyle name="Normal 2 3 6" xfId="28790"/>
    <cellStyle name="Normal 2 30" xfId="28791"/>
    <cellStyle name="Normal 2 31" xfId="28792"/>
    <cellStyle name="Normal 2 32" xfId="28793"/>
    <cellStyle name="Normal 2 32 2" xfId="28794"/>
    <cellStyle name="Normal 2 32 2 2" xfId="28795"/>
    <cellStyle name="Normal 2 32 2 3" xfId="28796"/>
    <cellStyle name="Normal 2 32 3" xfId="28797"/>
    <cellStyle name="Normal 2 4" xfId="28798"/>
    <cellStyle name="Normal 2 4 2" xfId="28799"/>
    <cellStyle name="Normal 2 4 3" xfId="28800"/>
    <cellStyle name="Normal 2 5" xfId="28801"/>
    <cellStyle name="Normal 2 5 2" xfId="28802"/>
    <cellStyle name="Normal 2 5 3" xfId="28803"/>
    <cellStyle name="Normal 2 6" xfId="28804"/>
    <cellStyle name="Normal 2 6 2" xfId="28805"/>
    <cellStyle name="Normal 2 6 3" xfId="28806"/>
    <cellStyle name="Normal 2 7" xfId="28807"/>
    <cellStyle name="Normal 2 7 2" xfId="28808"/>
    <cellStyle name="Normal 2 8" xfId="28809"/>
    <cellStyle name="Normal 2 8 2" xfId="28810"/>
    <cellStyle name="Normal 2 9" xfId="28811"/>
    <cellStyle name="Normal 2 9 2" xfId="28812"/>
    <cellStyle name="Normal 20" xfId="28813"/>
    <cellStyle name="Normal 21" xfId="28814"/>
    <cellStyle name="Normal 22" xfId="28815"/>
    <cellStyle name="Normal 22 2" xfId="28816"/>
    <cellStyle name="Normal 23" xfId="28817"/>
    <cellStyle name="Normal 23 2" xfId="28818"/>
    <cellStyle name="Normal 24" xfId="28819"/>
    <cellStyle name="Normal 24 2" xfId="28820"/>
    <cellStyle name="Normal 25" xfId="28821"/>
    <cellStyle name="Normal 25 2" xfId="28822"/>
    <cellStyle name="Normal 26" xfId="28823"/>
    <cellStyle name="Normal 26 2" xfId="28824"/>
    <cellStyle name="Normal 27" xfId="28825"/>
    <cellStyle name="Normal 28" xfId="28826"/>
    <cellStyle name="Normal 28 2" xfId="28827"/>
    <cellStyle name="Normal 29" xfId="28828"/>
    <cellStyle name="Normal 29 2" xfId="28829"/>
    <cellStyle name="Normal 3" xfId="604"/>
    <cellStyle name="Normal 3 2" xfId="28830"/>
    <cellStyle name="Normal 3 2 2" xfId="28831"/>
    <cellStyle name="Normal 3 2 3" xfId="28832"/>
    <cellStyle name="Normal 3 3" xfId="28833"/>
    <cellStyle name="Normal 3 3 2" xfId="28834"/>
    <cellStyle name="Normal 3 3 3" xfId="28835"/>
    <cellStyle name="Normal 3 4" xfId="28836"/>
    <cellStyle name="Normal 3 4 2" xfId="28837"/>
    <cellStyle name="Normal 3 5" xfId="28838"/>
    <cellStyle name="Normal 3 5 2" xfId="28839"/>
    <cellStyle name="Normal 3 6" xfId="28840"/>
    <cellStyle name="Normal 3 6 2" xfId="28841"/>
    <cellStyle name="Normal 3 7" xfId="28842"/>
    <cellStyle name="Normal 3 8" xfId="28843"/>
    <cellStyle name="Normal 3_Annual Yield Deciles" xfId="28844"/>
    <cellStyle name="Normal 30" xfId="28845"/>
    <cellStyle name="Normal 30 2" xfId="28846"/>
    <cellStyle name="Normal 31" xfId="28847"/>
    <cellStyle name="Normal 31 2" xfId="28848"/>
    <cellStyle name="Normal 32" xfId="28849"/>
    <cellStyle name="Normal 32 2" xfId="28850"/>
    <cellStyle name="Normal 33" xfId="28851"/>
    <cellStyle name="Normal 34" xfId="28852"/>
    <cellStyle name="Normal 34 2" xfId="28853"/>
    <cellStyle name="Normal 35" xfId="28854"/>
    <cellStyle name="Normal 35 2" xfId="28855"/>
    <cellStyle name="Normal 36" xfId="28856"/>
    <cellStyle name="Normal 36 2" xfId="28857"/>
    <cellStyle name="Normal 37" xfId="28858"/>
    <cellStyle name="Normal 37 2" xfId="28859"/>
    <cellStyle name="Normal 38" xfId="28860"/>
    <cellStyle name="Normal 38 2" xfId="28861"/>
    <cellStyle name="Normal 39" xfId="28862"/>
    <cellStyle name="Normal 4" xfId="27489"/>
    <cellStyle name="Normal 4 2" xfId="28863"/>
    <cellStyle name="Normal 4 2 2" xfId="28864"/>
    <cellStyle name="Normal 4 2 3" xfId="28865"/>
    <cellStyle name="Normal 4 3" xfId="28866"/>
    <cellStyle name="Normal 4 3 2" xfId="28867"/>
    <cellStyle name="Normal 4 3 3" xfId="28868"/>
    <cellStyle name="Normal 4 4" xfId="28869"/>
    <cellStyle name="Normal 4 4 2" xfId="28870"/>
    <cellStyle name="Normal 4 5" xfId="28871"/>
    <cellStyle name="Normal 4 6" xfId="28872"/>
    <cellStyle name="Normal 4 7" xfId="28873"/>
    <cellStyle name="Normal 40" xfId="28874"/>
    <cellStyle name="Normal 41" xfId="28875"/>
    <cellStyle name="Normal 42" xfId="28876"/>
    <cellStyle name="Normal 43" xfId="28877"/>
    <cellStyle name="Normal 44" xfId="28878"/>
    <cellStyle name="Normal 45" xfId="28879"/>
    <cellStyle name="Normal 45 2" xfId="28880"/>
    <cellStyle name="Normal 46" xfId="28881"/>
    <cellStyle name="Normal 46 2" xfId="28882"/>
    <cellStyle name="Normal 47" xfId="28883"/>
    <cellStyle name="Normal 47 2" xfId="28884"/>
    <cellStyle name="Normal 48" xfId="28885"/>
    <cellStyle name="Normal 48 2" xfId="28886"/>
    <cellStyle name="Normal 49" xfId="28887"/>
    <cellStyle name="Normal 5" xfId="27499"/>
    <cellStyle name="Normal 5 2" xfId="28888"/>
    <cellStyle name="Normal 5 2 2" xfId="28889"/>
    <cellStyle name="Normal 5 2 3" xfId="28890"/>
    <cellStyle name="Normal 5 3" xfId="28891"/>
    <cellStyle name="Normal 5 3 2" xfId="28892"/>
    <cellStyle name="Normal 5 3 3" xfId="28893"/>
    <cellStyle name="Normal 5 4" xfId="28894"/>
    <cellStyle name="Normal 5 5" xfId="28895"/>
    <cellStyle name="Normal 50" xfId="28896"/>
    <cellStyle name="Normal 51" xfId="28897"/>
    <cellStyle name="Normal 52" xfId="28898"/>
    <cellStyle name="Normal 53" xfId="28899"/>
    <cellStyle name="Normal 54" xfId="28900"/>
    <cellStyle name="Normal 55" xfId="28901"/>
    <cellStyle name="Normal 56" xfId="28902"/>
    <cellStyle name="Normal 56 2" xfId="28903"/>
    <cellStyle name="Normal 57" xfId="28904"/>
    <cellStyle name="Normal 58" xfId="28905"/>
    <cellStyle name="Normal 58 2" xfId="28906"/>
    <cellStyle name="Normal 59" xfId="28907"/>
    <cellStyle name="Normal 59 2" xfId="28908"/>
    <cellStyle name="Normal 6" xfId="28909"/>
    <cellStyle name="Normal 6 2" xfId="28910"/>
    <cellStyle name="Normal 6 2 2" xfId="28911"/>
    <cellStyle name="Normal 6 2 3" xfId="28912"/>
    <cellStyle name="Normal 6 3" xfId="28913"/>
    <cellStyle name="Normal 6 3 2" xfId="28914"/>
    <cellStyle name="Normal 6 3 3" xfId="28915"/>
    <cellStyle name="Normal 6 4" xfId="28916"/>
    <cellStyle name="Normal 6 5" xfId="28917"/>
    <cellStyle name="Normal 6 6" xfId="28918"/>
    <cellStyle name="Normal 60" xfId="28919"/>
    <cellStyle name="Normal 60 2" xfId="28920"/>
    <cellStyle name="Normal 61" xfId="28921"/>
    <cellStyle name="Normal 62" xfId="28922"/>
    <cellStyle name="Normal 63" xfId="28923"/>
    <cellStyle name="Normal 64" xfId="28924"/>
    <cellStyle name="Normal 65" xfId="28925"/>
    <cellStyle name="Normal 66" xfId="28926"/>
    <cellStyle name="Normal 7" xfId="28927"/>
    <cellStyle name="Normal 7 2" xfId="28928"/>
    <cellStyle name="Normal 7 3" xfId="28929"/>
    <cellStyle name="Normal 7 4" xfId="28930"/>
    <cellStyle name="Normal 8" xfId="28931"/>
    <cellStyle name="Normal 8 2" xfId="28932"/>
    <cellStyle name="Normal 8 3" xfId="28933"/>
    <cellStyle name="Normal 9" xfId="28934"/>
    <cellStyle name="Normal 9 2" xfId="28935"/>
    <cellStyle name="Normal 9 2 2" xfId="28936"/>
    <cellStyle name="Normal 9 3" xfId="28937"/>
    <cellStyle name="Normal 9 3 2" xfId="28938"/>
    <cellStyle name="Normal 9 4" xfId="28939"/>
    <cellStyle name="Normal 9 5" xfId="28940"/>
    <cellStyle name="Normal 9 6" xfId="28941"/>
    <cellStyle name="Normalny 13" xfId="3"/>
    <cellStyle name="Normalny 2" xfId="4"/>
    <cellStyle name="Normalny 3" xfId="1"/>
    <cellStyle name="Normalny 4" xfId="7"/>
    <cellStyle name="Normalny 5" xfId="9"/>
    <cellStyle name="Note 10" xfId="28942"/>
    <cellStyle name="Note 11" xfId="28943"/>
    <cellStyle name="Note 12" xfId="28944"/>
    <cellStyle name="Note 13" xfId="28945"/>
    <cellStyle name="Note 14" xfId="28946"/>
    <cellStyle name="Note 15" xfId="28947"/>
    <cellStyle name="Note 16" xfId="28948"/>
    <cellStyle name="Note 17" xfId="28949"/>
    <cellStyle name="Note 18" xfId="28950"/>
    <cellStyle name="Note 19" xfId="28951"/>
    <cellStyle name="Note 2" xfId="615" hidden="1"/>
    <cellStyle name="Note 2" xfId="1539" hidden="1"/>
    <cellStyle name="Note 2" xfId="1576" hidden="1"/>
    <cellStyle name="Note 2" xfId="2520" hidden="1"/>
    <cellStyle name="Note 2" xfId="2557" hidden="1"/>
    <cellStyle name="Note 2" xfId="3465" hidden="1"/>
    <cellStyle name="Note 2" xfId="3502" hidden="1"/>
    <cellStyle name="Note 2" xfId="4059" hidden="1"/>
    <cellStyle name="Note 2" xfId="4983" hidden="1"/>
    <cellStyle name="Note 2" xfId="5020" hidden="1"/>
    <cellStyle name="Note 2" xfId="5935" hidden="1"/>
    <cellStyle name="Note 2" xfId="5972" hidden="1"/>
    <cellStyle name="Note 2" xfId="6880" hidden="1"/>
    <cellStyle name="Note 2" xfId="6917" hidden="1"/>
    <cellStyle name="Note 2" xfId="7440" hidden="1"/>
    <cellStyle name="Note 2" xfId="8364" hidden="1"/>
    <cellStyle name="Note 2" xfId="8401" hidden="1"/>
    <cellStyle name="Note 2" xfId="9345" hidden="1"/>
    <cellStyle name="Note 2" xfId="9382" hidden="1"/>
    <cellStyle name="Note 2" xfId="10290" hidden="1"/>
    <cellStyle name="Note 2" xfId="10327" hidden="1"/>
    <cellStyle name="Note 2" xfId="10870" hidden="1"/>
    <cellStyle name="Note 2" xfId="11794" hidden="1"/>
    <cellStyle name="Note 2" xfId="11831" hidden="1"/>
    <cellStyle name="Note 2" xfId="12775" hidden="1"/>
    <cellStyle name="Note 2" xfId="12812" hidden="1"/>
    <cellStyle name="Note 2" xfId="13720" hidden="1"/>
    <cellStyle name="Note 2" xfId="13757" hidden="1"/>
    <cellStyle name="Note 2" xfId="14300" hidden="1"/>
    <cellStyle name="Note 2" xfId="15224" hidden="1"/>
    <cellStyle name="Note 2" xfId="15261" hidden="1"/>
    <cellStyle name="Note 2" xfId="16205" hidden="1"/>
    <cellStyle name="Note 2" xfId="16242" hidden="1"/>
    <cellStyle name="Note 2" xfId="17150" hidden="1"/>
    <cellStyle name="Note 2" xfId="17187" hidden="1"/>
    <cellStyle name="Note 2" xfId="17730" hidden="1"/>
    <cellStyle name="Note 2" xfId="18654" hidden="1"/>
    <cellStyle name="Note 2" xfId="18691" hidden="1"/>
    <cellStyle name="Note 2" xfId="19635" hidden="1"/>
    <cellStyle name="Note 2" xfId="19672" hidden="1"/>
    <cellStyle name="Note 2" xfId="20580" hidden="1"/>
    <cellStyle name="Note 2" xfId="20617" hidden="1"/>
    <cellStyle name="Note 2" xfId="21160" hidden="1"/>
    <cellStyle name="Note 2" xfId="22084" hidden="1"/>
    <cellStyle name="Note 2" xfId="22121" hidden="1"/>
    <cellStyle name="Note 2" xfId="23065" hidden="1"/>
    <cellStyle name="Note 2" xfId="23102" hidden="1"/>
    <cellStyle name="Note 2" xfId="24010" hidden="1"/>
    <cellStyle name="Note 2" xfId="24047" hidden="1"/>
    <cellStyle name="Note 2" xfId="24590" hidden="1"/>
    <cellStyle name="Note 2" xfId="25514" hidden="1"/>
    <cellStyle name="Note 2" xfId="25551" hidden="1"/>
    <cellStyle name="Note 2" xfId="26495" hidden="1"/>
    <cellStyle name="Note 2" xfId="26532" hidden="1"/>
    <cellStyle name="Note 2" xfId="27440" hidden="1"/>
    <cellStyle name="Note 2" xfId="27477"/>
    <cellStyle name="Note 2 10" xfId="28952"/>
    <cellStyle name="Note 2 2" xfId="28953"/>
    <cellStyle name="Note 2 3" xfId="28954"/>
    <cellStyle name="Note 2 4" xfId="28955"/>
    <cellStyle name="Note 2 5" xfId="28956"/>
    <cellStyle name="Note 2 6" xfId="28957"/>
    <cellStyle name="Note 2 7" xfId="28958"/>
    <cellStyle name="Note 2 8" xfId="28959"/>
    <cellStyle name="Note 2 9" xfId="28960"/>
    <cellStyle name="Note 20" xfId="28961"/>
    <cellStyle name="Note 21" xfId="28962"/>
    <cellStyle name="Note 22" xfId="28963"/>
    <cellStyle name="Note 23" xfId="28964"/>
    <cellStyle name="Note 24" xfId="28965"/>
    <cellStyle name="Note 25" xfId="28966"/>
    <cellStyle name="Note 26" xfId="28967"/>
    <cellStyle name="Note 27" xfId="28968"/>
    <cellStyle name="Note 28" xfId="28969"/>
    <cellStyle name="Note 28 2" xfId="28970"/>
    <cellStyle name="Note 29" xfId="28971"/>
    <cellStyle name="Note 3" xfId="19" hidden="1"/>
    <cellStyle name="Note 3" xfId="8437" hidden="1"/>
    <cellStyle name="Note 3" xfId="11867" hidden="1"/>
    <cellStyle name="Note 3" xfId="15297" hidden="1"/>
    <cellStyle name="Note 3" xfId="18727" hidden="1"/>
    <cellStyle name="Note 3" xfId="22157" hidden="1"/>
    <cellStyle name="Note 3" xfId="25587"/>
    <cellStyle name="Note 30" xfId="28972"/>
    <cellStyle name="Note 31" xfId="28973"/>
    <cellStyle name="Note 32" xfId="28974"/>
    <cellStyle name="Note 33" xfId="28975"/>
    <cellStyle name="Note 34" xfId="28976"/>
    <cellStyle name="Note 4" xfId="594" hidden="1"/>
    <cellStyle name="Note 4" xfId="28977"/>
    <cellStyle name="Note 5" xfId="1612" hidden="1"/>
    <cellStyle name="Note 5" xfId="28978"/>
    <cellStyle name="Note 6" xfId="28979"/>
    <cellStyle name="Note 7" xfId="28980"/>
    <cellStyle name="Note 8" xfId="28981"/>
    <cellStyle name="Note 9" xfId="28982"/>
    <cellStyle name="Notes" xfId="28983"/>
    <cellStyle name="Notiz 2" xfId="28984"/>
    <cellStyle name="numbers" xfId="28985"/>
    <cellStyle name="numbers 2" xfId="28986"/>
    <cellStyle name="numbers 3" xfId="28987"/>
    <cellStyle name="numbers 4" xfId="28988"/>
    <cellStyle name="numbers 5" xfId="28989"/>
    <cellStyle name="Output 10" xfId="28990"/>
    <cellStyle name="Output 11" xfId="28991"/>
    <cellStyle name="Output 12" xfId="28992"/>
    <cellStyle name="Output 13" xfId="28993"/>
    <cellStyle name="Output 14" xfId="28994"/>
    <cellStyle name="Output 15" xfId="28995"/>
    <cellStyle name="Output 16" xfId="28996"/>
    <cellStyle name="Output 17" xfId="28997"/>
    <cellStyle name="Output 18" xfId="28998"/>
    <cellStyle name="Output 19" xfId="28999"/>
    <cellStyle name="Output 2" xfId="29000"/>
    <cellStyle name="Output 2 2" xfId="29001"/>
    <cellStyle name="Output 20" xfId="29002"/>
    <cellStyle name="Output 21" xfId="29003"/>
    <cellStyle name="Output 22" xfId="29004"/>
    <cellStyle name="Output 23" xfId="29005"/>
    <cellStyle name="Output 24" xfId="29006"/>
    <cellStyle name="Output 25" xfId="29007"/>
    <cellStyle name="Output 26" xfId="29008"/>
    <cellStyle name="Output 27" xfId="29009"/>
    <cellStyle name="Output 3" xfId="29010"/>
    <cellStyle name="Output 4" xfId="29011"/>
    <cellStyle name="Output 5" xfId="29012"/>
    <cellStyle name="Output 6" xfId="29013"/>
    <cellStyle name="Output 7" xfId="29014"/>
    <cellStyle name="Output 8" xfId="29015"/>
    <cellStyle name="Output 9" xfId="29016"/>
    <cellStyle name="Percent" xfId="29304" builtinId="5"/>
    <cellStyle name="Percent 00" xfId="29017"/>
    <cellStyle name="Percent 10" xfId="29018"/>
    <cellStyle name="Percent 11" xfId="29019"/>
    <cellStyle name="Percent 12" xfId="29020"/>
    <cellStyle name="Percent 12 2" xfId="29021"/>
    <cellStyle name="Percent 13" xfId="29022"/>
    <cellStyle name="Percent 14" xfId="29023"/>
    <cellStyle name="Percent 15" xfId="29024"/>
    <cellStyle name="Percent 16" xfId="29025"/>
    <cellStyle name="Percent 17" xfId="29026"/>
    <cellStyle name="Percent 18" xfId="29027"/>
    <cellStyle name="Percent 2" xfId="29028"/>
    <cellStyle name="Percent 2 10" xfId="29029"/>
    <cellStyle name="Percent 2 10 2" xfId="29030"/>
    <cellStyle name="Percent 2 11" xfId="29031"/>
    <cellStyle name="Percent 2 11 2" xfId="29032"/>
    <cellStyle name="Percent 2 12" xfId="29033"/>
    <cellStyle name="Percent 2 12 2" xfId="29034"/>
    <cellStyle name="Percent 2 13" xfId="29035"/>
    <cellStyle name="Percent 2 13 2" xfId="29036"/>
    <cellStyle name="Percent 2 14" xfId="29037"/>
    <cellStyle name="Percent 2 14 2" xfId="29038"/>
    <cellStyle name="Percent 2 15" xfId="29039"/>
    <cellStyle name="Percent 2 15 2" xfId="29040"/>
    <cellStyle name="Percent 2 16" xfId="29041"/>
    <cellStyle name="Percent 2 16 2" xfId="29042"/>
    <cellStyle name="Percent 2 17" xfId="29043"/>
    <cellStyle name="Percent 2 17 2" xfId="29044"/>
    <cellStyle name="Percent 2 18" xfId="29045"/>
    <cellStyle name="Percent 2 18 2" xfId="29046"/>
    <cellStyle name="Percent 2 19" xfId="29047"/>
    <cellStyle name="Percent 2 19 2" xfId="29048"/>
    <cellStyle name="Percent 2 2" xfId="29049"/>
    <cellStyle name="Percent 2 2 2" xfId="29050"/>
    <cellStyle name="Percent 2 2 3" xfId="29051"/>
    <cellStyle name="Percent 2 20" xfId="29052"/>
    <cellStyle name="Percent 2 20 2" xfId="29053"/>
    <cellStyle name="Percent 2 21" xfId="29054"/>
    <cellStyle name="Percent 2 21 2" xfId="29055"/>
    <cellStyle name="Percent 2 22" xfId="29056"/>
    <cellStyle name="Percent 2 22 2" xfId="29057"/>
    <cellStyle name="Percent 2 23" xfId="29058"/>
    <cellStyle name="Percent 2 23 2" xfId="29059"/>
    <cellStyle name="Percent 2 24" xfId="29060"/>
    <cellStyle name="Percent 2 24 2" xfId="29061"/>
    <cellStyle name="Percent 2 25" xfId="29062"/>
    <cellStyle name="Percent 2 25 2" xfId="29063"/>
    <cellStyle name="Percent 2 26" xfId="29064"/>
    <cellStyle name="Percent 2 26 2" xfId="29065"/>
    <cellStyle name="Percent 2 27" xfId="29066"/>
    <cellStyle name="Percent 2 27 2" xfId="29067"/>
    <cellStyle name="Percent 2 28" xfId="29068"/>
    <cellStyle name="Percent 2 29" xfId="29069"/>
    <cellStyle name="Percent 2 3" xfId="29070"/>
    <cellStyle name="Percent 2 3 2" xfId="29071"/>
    <cellStyle name="Percent 2 30" xfId="29072"/>
    <cellStyle name="Percent 2 31" xfId="29073"/>
    <cellStyle name="Percent 2 32" xfId="29074"/>
    <cellStyle name="Percent 2 33" xfId="29075"/>
    <cellStyle name="Percent 2 34" xfId="29076"/>
    <cellStyle name="Percent 2 35" xfId="29077"/>
    <cellStyle name="Percent 2 36" xfId="29078"/>
    <cellStyle name="Percent 2 4" xfId="29079"/>
    <cellStyle name="Percent 2 4 2" xfId="29080"/>
    <cellStyle name="Percent 2 5" xfId="29081"/>
    <cellStyle name="Percent 2 5 2" xfId="29082"/>
    <cellStyle name="Percent 2 6" xfId="29083"/>
    <cellStyle name="Percent 2 6 2" xfId="29084"/>
    <cellStyle name="Percent 2 7" xfId="29085"/>
    <cellStyle name="Percent 2 7 2" xfId="29086"/>
    <cellStyle name="Percent 2 8" xfId="29087"/>
    <cellStyle name="Percent 2 8 2" xfId="29088"/>
    <cellStyle name="Percent 2 9" xfId="29089"/>
    <cellStyle name="Percent 2 9 2" xfId="29090"/>
    <cellStyle name="Percent 3" xfId="29091"/>
    <cellStyle name="Percent 3 2" xfId="29092"/>
    <cellStyle name="Percent 3 3" xfId="29093"/>
    <cellStyle name="Percent 4" xfId="29094"/>
    <cellStyle name="Percent 4 2" xfId="29095"/>
    <cellStyle name="Percent 4 3" xfId="29096"/>
    <cellStyle name="Percent 5" xfId="29097"/>
    <cellStyle name="Percent 5 2" xfId="29098"/>
    <cellStyle name="Percent 6" xfId="29099"/>
    <cellStyle name="Percent 6 2" xfId="29100"/>
    <cellStyle name="Percent 7" xfId="29101"/>
    <cellStyle name="Percent 8" xfId="29102"/>
    <cellStyle name="Percent 9" xfId="29103"/>
    <cellStyle name="Prozent 2" xfId="29104"/>
    <cellStyle name="Schlecht 2" xfId="29105"/>
    <cellStyle name="Section Heading" xfId="29106"/>
    <cellStyle name="Source" xfId="29107"/>
    <cellStyle name="Source 10" xfId="29108"/>
    <cellStyle name="Source 11" xfId="29109"/>
    <cellStyle name="Source 12" xfId="29110"/>
    <cellStyle name="Source 13" xfId="29111"/>
    <cellStyle name="Source 2" xfId="29112"/>
    <cellStyle name="Source 2 2" xfId="29113"/>
    <cellStyle name="Source 3" xfId="29114"/>
    <cellStyle name="Source 3 2" xfId="29115"/>
    <cellStyle name="Source 4" xfId="29116"/>
    <cellStyle name="Source 4 2" xfId="29117"/>
    <cellStyle name="Source 5" xfId="29118"/>
    <cellStyle name="Source 5 2" xfId="29119"/>
    <cellStyle name="Source 6" xfId="29120"/>
    <cellStyle name="Source 6 2" xfId="29121"/>
    <cellStyle name="Source 7" xfId="29122"/>
    <cellStyle name="Source 8" xfId="29123"/>
    <cellStyle name="Source 9" xfId="29124"/>
    <cellStyle name="ST14_Empty" xfId="27490"/>
    <cellStyle name="Standaard_Verz. Staten set versie 15-3" xfId="8"/>
    <cellStyle name="Standard 2" xfId="27491"/>
    <cellStyle name="Stil 1" xfId="29125"/>
    <cellStyle name="Style 1" xfId="29126"/>
    <cellStyle name="Style 1 10" xfId="29127"/>
    <cellStyle name="Style 1 11" xfId="29128"/>
    <cellStyle name="Style 1 12" xfId="29129"/>
    <cellStyle name="Style 1 13" xfId="29130"/>
    <cellStyle name="Style 1 14" xfId="29131"/>
    <cellStyle name="Style 1 15" xfId="29132"/>
    <cellStyle name="Style 1 15 2" xfId="29133"/>
    <cellStyle name="Style 1 15 3" xfId="29134"/>
    <cellStyle name="Style 1 2" xfId="29135"/>
    <cellStyle name="Style 1 2 2" xfId="29136"/>
    <cellStyle name="Style 1 3" xfId="29137"/>
    <cellStyle name="Style 1 3 2" xfId="29138"/>
    <cellStyle name="Style 1 4" xfId="29139"/>
    <cellStyle name="Style 1 4 2" xfId="29140"/>
    <cellStyle name="Style 1 5" xfId="29141"/>
    <cellStyle name="Style 1 5 2" xfId="29142"/>
    <cellStyle name="Style 1 6" xfId="29143"/>
    <cellStyle name="Style 1 6 2" xfId="29144"/>
    <cellStyle name="Style 1 7" xfId="29145"/>
    <cellStyle name="Style 1 8" xfId="29146"/>
    <cellStyle name="Style 1 9" xfId="29147"/>
    <cellStyle name="Style 21" xfId="29148"/>
    <cellStyle name="Style 21 2" xfId="29149"/>
    <cellStyle name="Style 21 3" xfId="29150"/>
    <cellStyle name="Style 24" xfId="29151"/>
    <cellStyle name="Style 25" xfId="29152"/>
    <cellStyle name="Style 26" xfId="29153"/>
    <cellStyle name="Style 27" xfId="29154"/>
    <cellStyle name="table" xfId="29155"/>
    <cellStyle name="TableStyleLight1" xfId="5"/>
    <cellStyle name="TblDATA" xfId="29156"/>
    <cellStyle name="TblDATA 2" xfId="29157"/>
    <cellStyle name="TblDATA_Data-1st chart" xfId="29158"/>
    <cellStyle name="TblDate" xfId="29159"/>
    <cellStyle name="TblDate 2" xfId="29160"/>
    <cellStyle name="TblDate_Data-1st chart" xfId="29161"/>
    <cellStyle name="TblFootnote" xfId="29162"/>
    <cellStyle name="TblFootnoteInd" xfId="29163"/>
    <cellStyle name="TblManipulationTxt" xfId="29164"/>
    <cellStyle name="TblMmmDate" xfId="29165"/>
    <cellStyle name="TblNSAdj" xfId="29166"/>
    <cellStyle name="TblQtrDate" xfId="29167"/>
    <cellStyle name="TblQTRDate 2" xfId="29168"/>
    <cellStyle name="TblSections" xfId="29169"/>
    <cellStyle name="TblSeries" xfId="29170"/>
    <cellStyle name="TblSeries 2" xfId="29171"/>
    <cellStyle name="TblSeries_Data-1st chart" xfId="29172"/>
    <cellStyle name="TblSeriesLabel" xfId="29173"/>
    <cellStyle name="TblSource" xfId="29174"/>
    <cellStyle name="TblyyyyDate" xfId="29175"/>
    <cellStyle name="TblyyyyDate 2" xfId="29176"/>
    <cellStyle name="Title 10" xfId="29177"/>
    <cellStyle name="Title 11" xfId="29178"/>
    <cellStyle name="Title 12" xfId="29179"/>
    <cellStyle name="Title 13" xfId="29180"/>
    <cellStyle name="Title 14" xfId="29181"/>
    <cellStyle name="Title 15" xfId="29182"/>
    <cellStyle name="Title 16" xfId="29183"/>
    <cellStyle name="Title 17" xfId="29184"/>
    <cellStyle name="Title 18" xfId="29185"/>
    <cellStyle name="Title 19" xfId="29186"/>
    <cellStyle name="Title 2" xfId="606" hidden="1"/>
    <cellStyle name="Title 2" xfId="1548" hidden="1"/>
    <cellStyle name="Title 2" xfId="1585" hidden="1"/>
    <cellStyle name="Title 2" xfId="2529" hidden="1"/>
    <cellStyle name="Title 2" xfId="2566" hidden="1"/>
    <cellStyle name="Title 2" xfId="3474" hidden="1"/>
    <cellStyle name="Title 2" xfId="3511" hidden="1"/>
    <cellStyle name="Title 2" xfId="4050" hidden="1"/>
    <cellStyle name="Title 2" xfId="4992" hidden="1"/>
    <cellStyle name="Title 2" xfId="5029" hidden="1"/>
    <cellStyle name="Title 2" xfId="5944" hidden="1"/>
    <cellStyle name="Title 2" xfId="5981" hidden="1"/>
    <cellStyle name="Title 2" xfId="6889" hidden="1"/>
    <cellStyle name="Title 2" xfId="6926" hidden="1"/>
    <cellStyle name="Title 2" xfId="7431" hidden="1"/>
    <cellStyle name="Title 2" xfId="8373" hidden="1"/>
    <cellStyle name="Title 2" xfId="8410" hidden="1"/>
    <cellStyle name="Title 2" xfId="9354" hidden="1"/>
    <cellStyle name="Title 2" xfId="9391" hidden="1"/>
    <cellStyle name="Title 2" xfId="10299" hidden="1"/>
    <cellStyle name="Title 2" xfId="10336" hidden="1"/>
    <cellStyle name="Title 2" xfId="10861" hidden="1"/>
    <cellStyle name="Title 2" xfId="11803" hidden="1"/>
    <cellStyle name="Title 2" xfId="11840" hidden="1"/>
    <cellStyle name="Title 2" xfId="12784" hidden="1"/>
    <cellStyle name="Title 2" xfId="12821" hidden="1"/>
    <cellStyle name="Title 2" xfId="13729" hidden="1"/>
    <cellStyle name="Title 2" xfId="13766" hidden="1"/>
    <cellStyle name="Title 2" xfId="14291" hidden="1"/>
    <cellStyle name="Title 2" xfId="15233" hidden="1"/>
    <cellStyle name="Title 2" xfId="15270" hidden="1"/>
    <cellStyle name="Title 2" xfId="16214" hidden="1"/>
    <cellStyle name="Title 2" xfId="16251" hidden="1"/>
    <cellStyle name="Title 2" xfId="17159" hidden="1"/>
    <cellStyle name="Title 2" xfId="17196" hidden="1"/>
    <cellStyle name="Title 2" xfId="17721" hidden="1"/>
    <cellStyle name="Title 2" xfId="18663" hidden="1"/>
    <cellStyle name="Title 2" xfId="18700" hidden="1"/>
    <cellStyle name="Title 2" xfId="19644" hidden="1"/>
    <cellStyle name="Title 2" xfId="19681" hidden="1"/>
    <cellStyle name="Title 2" xfId="20589" hidden="1"/>
    <cellStyle name="Title 2" xfId="20626" hidden="1"/>
    <cellStyle name="Title 2" xfId="21151" hidden="1"/>
    <cellStyle name="Title 2" xfId="22093" hidden="1"/>
    <cellStyle name="Title 2" xfId="22130" hidden="1"/>
    <cellStyle name="Title 2" xfId="23074" hidden="1"/>
    <cellStyle name="Title 2" xfId="23111" hidden="1"/>
    <cellStyle name="Title 2" xfId="24019" hidden="1"/>
    <cellStyle name="Title 2" xfId="24056" hidden="1"/>
    <cellStyle name="Title 2" xfId="24581" hidden="1"/>
    <cellStyle name="Title 2" xfId="25523" hidden="1"/>
    <cellStyle name="Title 2" xfId="25560" hidden="1"/>
    <cellStyle name="Title 2" xfId="26504" hidden="1"/>
    <cellStyle name="Title 2" xfId="26541" hidden="1"/>
    <cellStyle name="Title 2" xfId="27449" hidden="1"/>
    <cellStyle name="Title 2" xfId="27486"/>
    <cellStyle name="Title 2 2" xfId="29187"/>
    <cellStyle name="Title 20" xfId="29188"/>
    <cellStyle name="Title 21" xfId="29189"/>
    <cellStyle name="Title 22" xfId="29190"/>
    <cellStyle name="Title 23" xfId="29191"/>
    <cellStyle name="Title 24" xfId="29192"/>
    <cellStyle name="Title 25" xfId="29193"/>
    <cellStyle name="Title 26" xfId="29194"/>
    <cellStyle name="Title 27" xfId="29195"/>
    <cellStyle name="Title 3" xfId="10" hidden="1"/>
    <cellStyle name="Title 3" xfId="8446" hidden="1"/>
    <cellStyle name="Title 3" xfId="11876" hidden="1"/>
    <cellStyle name="Title 3" xfId="15306" hidden="1"/>
    <cellStyle name="Title 3" xfId="18736" hidden="1"/>
    <cellStyle name="Title 3" xfId="22166" hidden="1"/>
    <cellStyle name="Title 3" xfId="25596"/>
    <cellStyle name="Title 4" xfId="603" hidden="1"/>
    <cellStyle name="Title 4" xfId="29196"/>
    <cellStyle name="Title 5" xfId="1621" hidden="1"/>
    <cellStyle name="Title 5" xfId="29197"/>
    <cellStyle name="Title 6" xfId="29198"/>
    <cellStyle name="Title 7" xfId="29199"/>
    <cellStyle name="Title 8" xfId="29200"/>
    <cellStyle name="Title 9" xfId="29201"/>
    <cellStyle name="Total 10" xfId="29202"/>
    <cellStyle name="Total 11" xfId="29203"/>
    <cellStyle name="Total 12" xfId="29204"/>
    <cellStyle name="Total 13" xfId="29205"/>
    <cellStyle name="Total 14" xfId="29206"/>
    <cellStyle name="Total 15" xfId="29207"/>
    <cellStyle name="Total 16" xfId="29208"/>
    <cellStyle name="Total 17" xfId="29209"/>
    <cellStyle name="Total 18" xfId="29210"/>
    <cellStyle name="Total 19" xfId="29211"/>
    <cellStyle name="Total 2" xfId="29212"/>
    <cellStyle name="Total 2 10" xfId="29213"/>
    <cellStyle name="Total 2 2" xfId="29214"/>
    <cellStyle name="Total 2 3" xfId="29215"/>
    <cellStyle name="Total 2 4" xfId="29216"/>
    <cellStyle name="Total 2 5" xfId="29217"/>
    <cellStyle name="Total 2 6" xfId="29218"/>
    <cellStyle name="Total 2 7" xfId="29219"/>
    <cellStyle name="Total 2 8" xfId="29220"/>
    <cellStyle name="Total 2 9" xfId="29221"/>
    <cellStyle name="Total 20" xfId="29222"/>
    <cellStyle name="Total 21" xfId="29223"/>
    <cellStyle name="Total 22" xfId="29224"/>
    <cellStyle name="Total 23" xfId="29225"/>
    <cellStyle name="Total 24" xfId="29226"/>
    <cellStyle name="Total 25" xfId="29227"/>
    <cellStyle name="Total 26" xfId="29228"/>
    <cellStyle name="Total 27" xfId="29229"/>
    <cellStyle name="Total 28" xfId="29230"/>
    <cellStyle name="Total 28 2" xfId="29231"/>
    <cellStyle name="Total 29" xfId="29232"/>
    <cellStyle name="Total 3" xfId="29233"/>
    <cellStyle name="Total 30" xfId="29234"/>
    <cellStyle name="Total 31" xfId="29235"/>
    <cellStyle name="Total 32" xfId="29236"/>
    <cellStyle name="Total 33" xfId="29237"/>
    <cellStyle name="Total 34" xfId="29238"/>
    <cellStyle name="Total 4" xfId="29239"/>
    <cellStyle name="Total 5" xfId="29240"/>
    <cellStyle name="Total 6" xfId="29241"/>
    <cellStyle name="Total 7" xfId="29242"/>
    <cellStyle name="Total 8" xfId="29243"/>
    <cellStyle name="Total 9" xfId="29244"/>
    <cellStyle name="Überschrift 1 2" xfId="29245"/>
    <cellStyle name="Überschrift 2 2" xfId="29246"/>
    <cellStyle name="Überschrift 3 2" xfId="29247"/>
    <cellStyle name="Überschrift 4 2" xfId="29248"/>
    <cellStyle name="Überschrift 5" xfId="29249"/>
    <cellStyle name="Uwaga 2" xfId="45" hidden="1"/>
    <cellStyle name="Uwaga 2" xfId="641" hidden="1"/>
    <cellStyle name="Uwaga 2" xfId="1512" hidden="1"/>
    <cellStyle name="Uwaga 2" xfId="1513" hidden="1"/>
    <cellStyle name="Uwaga 2" xfId="1549" hidden="1"/>
    <cellStyle name="Uwaga 2" xfId="1550" hidden="1"/>
    <cellStyle name="Uwaga 2" xfId="568" hidden="1"/>
    <cellStyle name="Uwaga 2" xfId="1622" hidden="1"/>
    <cellStyle name="Uwaga 2" xfId="2493" hidden="1"/>
    <cellStyle name="Uwaga 2" xfId="2494" hidden="1"/>
    <cellStyle name="Uwaga 2" xfId="2530" hidden="1"/>
    <cellStyle name="Uwaga 2" xfId="2531" hidden="1"/>
    <cellStyle name="Uwaga 2" xfId="1586" hidden="1"/>
    <cellStyle name="Uwaga 2" xfId="2567" hidden="1"/>
    <cellStyle name="Uwaga 2" xfId="3438" hidden="1"/>
    <cellStyle name="Uwaga 2" xfId="3439" hidden="1"/>
    <cellStyle name="Uwaga 2" xfId="3475" hidden="1"/>
    <cellStyle name="Uwaga 2" xfId="3476" hidden="1"/>
    <cellStyle name="Uwaga 2" xfId="3519" hidden="1"/>
    <cellStyle name="Uwaga 2" xfId="4085" hidden="1"/>
    <cellStyle name="Uwaga 2" xfId="4956" hidden="1"/>
    <cellStyle name="Uwaga 2" xfId="4957" hidden="1"/>
    <cellStyle name="Uwaga 2" xfId="4993" hidden="1"/>
    <cellStyle name="Uwaga 2" xfId="4994" hidden="1"/>
    <cellStyle name="Uwaga 2" xfId="4042" hidden="1"/>
    <cellStyle name="Uwaga 2" xfId="5037" hidden="1"/>
    <cellStyle name="Uwaga 2" xfId="5908" hidden="1"/>
    <cellStyle name="Uwaga 2" xfId="5909" hidden="1"/>
    <cellStyle name="Uwaga 2" xfId="5945" hidden="1"/>
    <cellStyle name="Uwaga 2" xfId="5946" hidden="1"/>
    <cellStyle name="Uwaga 2" xfId="5030" hidden="1"/>
    <cellStyle name="Uwaga 2" xfId="5982" hidden="1"/>
    <cellStyle name="Uwaga 2" xfId="6853" hidden="1"/>
    <cellStyle name="Uwaga 2" xfId="6854" hidden="1"/>
    <cellStyle name="Uwaga 2" xfId="6890" hidden="1"/>
    <cellStyle name="Uwaga 2" xfId="6891" hidden="1"/>
    <cellStyle name="Uwaga 2" xfId="4048" hidden="1"/>
    <cellStyle name="Uwaga 2" xfId="7466" hidden="1"/>
    <cellStyle name="Uwaga 2" xfId="8337" hidden="1"/>
    <cellStyle name="Uwaga 2" xfId="8338" hidden="1"/>
    <cellStyle name="Uwaga 2" xfId="8374" hidden="1"/>
    <cellStyle name="Uwaga 2" xfId="8375" hidden="1"/>
    <cellStyle name="Uwaga 2" xfId="7430" hidden="1"/>
    <cellStyle name="Uwaga 2" xfId="8447" hidden="1"/>
    <cellStyle name="Uwaga 2" xfId="9318" hidden="1"/>
    <cellStyle name="Uwaga 2" xfId="9319" hidden="1"/>
    <cellStyle name="Uwaga 2" xfId="9355" hidden="1"/>
    <cellStyle name="Uwaga 2" xfId="9356" hidden="1"/>
    <cellStyle name="Uwaga 2" xfId="8411" hidden="1"/>
    <cellStyle name="Uwaga 2" xfId="9392" hidden="1"/>
    <cellStyle name="Uwaga 2" xfId="10263" hidden="1"/>
    <cellStyle name="Uwaga 2" xfId="10264" hidden="1"/>
    <cellStyle name="Uwaga 2" xfId="10300" hidden="1"/>
    <cellStyle name="Uwaga 2" xfId="10301" hidden="1"/>
    <cellStyle name="Uwaga 2" xfId="10337" hidden="1"/>
    <cellStyle name="Uwaga 2" xfId="10896" hidden="1"/>
    <cellStyle name="Uwaga 2" xfId="11767" hidden="1"/>
    <cellStyle name="Uwaga 2" xfId="11768" hidden="1"/>
    <cellStyle name="Uwaga 2" xfId="11804" hidden="1"/>
    <cellStyle name="Uwaga 2" xfId="11805" hidden="1"/>
    <cellStyle name="Uwaga 2" xfId="10860" hidden="1"/>
    <cellStyle name="Uwaga 2" xfId="11877" hidden="1"/>
    <cellStyle name="Uwaga 2" xfId="12748" hidden="1"/>
    <cellStyle name="Uwaga 2" xfId="12749" hidden="1"/>
    <cellStyle name="Uwaga 2" xfId="12785" hidden="1"/>
    <cellStyle name="Uwaga 2" xfId="12786" hidden="1"/>
    <cellStyle name="Uwaga 2" xfId="11841" hidden="1"/>
    <cellStyle name="Uwaga 2" xfId="12822" hidden="1"/>
    <cellStyle name="Uwaga 2" xfId="13693" hidden="1"/>
    <cellStyle name="Uwaga 2" xfId="13694" hidden="1"/>
    <cellStyle name="Uwaga 2" xfId="13730" hidden="1"/>
    <cellStyle name="Uwaga 2" xfId="13731" hidden="1"/>
    <cellStyle name="Uwaga 2" xfId="13767" hidden="1"/>
    <cellStyle name="Uwaga 2" xfId="14326" hidden="1"/>
    <cellStyle name="Uwaga 2" xfId="15197" hidden="1"/>
    <cellStyle name="Uwaga 2" xfId="15198" hidden="1"/>
    <cellStyle name="Uwaga 2" xfId="15234" hidden="1"/>
    <cellStyle name="Uwaga 2" xfId="15235" hidden="1"/>
    <cellStyle name="Uwaga 2" xfId="14290" hidden="1"/>
    <cellStyle name="Uwaga 2" xfId="15307" hidden="1"/>
    <cellStyle name="Uwaga 2" xfId="16178" hidden="1"/>
    <cellStyle name="Uwaga 2" xfId="16179" hidden="1"/>
    <cellStyle name="Uwaga 2" xfId="16215" hidden="1"/>
    <cellStyle name="Uwaga 2" xfId="16216" hidden="1"/>
    <cellStyle name="Uwaga 2" xfId="15271" hidden="1"/>
    <cellStyle name="Uwaga 2" xfId="16252" hidden="1"/>
    <cellStyle name="Uwaga 2" xfId="17123" hidden="1"/>
    <cellStyle name="Uwaga 2" xfId="17124" hidden="1"/>
    <cellStyle name="Uwaga 2" xfId="17160" hidden="1"/>
    <cellStyle name="Uwaga 2" xfId="17161" hidden="1"/>
    <cellStyle name="Uwaga 2" xfId="17197" hidden="1"/>
    <cellStyle name="Uwaga 2" xfId="17756" hidden="1"/>
    <cellStyle name="Uwaga 2" xfId="18627" hidden="1"/>
    <cellStyle name="Uwaga 2" xfId="18628" hidden="1"/>
    <cellStyle name="Uwaga 2" xfId="18664" hidden="1"/>
    <cellStyle name="Uwaga 2" xfId="18665" hidden="1"/>
    <cellStyle name="Uwaga 2" xfId="17720" hidden="1"/>
    <cellStyle name="Uwaga 2" xfId="18737" hidden="1"/>
    <cellStyle name="Uwaga 2" xfId="19608" hidden="1"/>
    <cellStyle name="Uwaga 2" xfId="19609" hidden="1"/>
    <cellStyle name="Uwaga 2" xfId="19645" hidden="1"/>
    <cellStyle name="Uwaga 2" xfId="19646" hidden="1"/>
    <cellStyle name="Uwaga 2" xfId="18701" hidden="1"/>
    <cellStyle name="Uwaga 2" xfId="19682" hidden="1"/>
    <cellStyle name="Uwaga 2" xfId="20553" hidden="1"/>
    <cellStyle name="Uwaga 2" xfId="20554" hidden="1"/>
    <cellStyle name="Uwaga 2" xfId="20590" hidden="1"/>
    <cellStyle name="Uwaga 2" xfId="20591" hidden="1"/>
    <cellStyle name="Uwaga 2" xfId="20627" hidden="1"/>
    <cellStyle name="Uwaga 2" xfId="21186" hidden="1"/>
    <cellStyle name="Uwaga 2" xfId="22057" hidden="1"/>
    <cellStyle name="Uwaga 2" xfId="22058" hidden="1"/>
    <cellStyle name="Uwaga 2" xfId="22094" hidden="1"/>
    <cellStyle name="Uwaga 2" xfId="22095" hidden="1"/>
    <cellStyle name="Uwaga 2" xfId="21150" hidden="1"/>
    <cellStyle name="Uwaga 2" xfId="22167" hidden="1"/>
    <cellStyle name="Uwaga 2" xfId="23038" hidden="1"/>
    <cellStyle name="Uwaga 2" xfId="23039" hidden="1"/>
    <cellStyle name="Uwaga 2" xfId="23075" hidden="1"/>
    <cellStyle name="Uwaga 2" xfId="23076" hidden="1"/>
    <cellStyle name="Uwaga 2" xfId="22131" hidden="1"/>
    <cellStyle name="Uwaga 2" xfId="23112" hidden="1"/>
    <cellStyle name="Uwaga 2" xfId="23983" hidden="1"/>
    <cellStyle name="Uwaga 2" xfId="23984" hidden="1"/>
    <cellStyle name="Uwaga 2" xfId="24020" hidden="1"/>
    <cellStyle name="Uwaga 2" xfId="24021" hidden="1"/>
    <cellStyle name="Uwaga 2" xfId="24057" hidden="1"/>
    <cellStyle name="Uwaga 2" xfId="24616" hidden="1"/>
    <cellStyle name="Uwaga 2" xfId="25487" hidden="1"/>
    <cellStyle name="Uwaga 2" xfId="25488" hidden="1"/>
    <cellStyle name="Uwaga 2" xfId="25524" hidden="1"/>
    <cellStyle name="Uwaga 2" xfId="25525" hidden="1"/>
    <cellStyle name="Uwaga 2" xfId="24580" hidden="1"/>
    <cellStyle name="Uwaga 2" xfId="25597" hidden="1"/>
    <cellStyle name="Uwaga 2" xfId="26468" hidden="1"/>
    <cellStyle name="Uwaga 2" xfId="26469" hidden="1"/>
    <cellStyle name="Uwaga 2" xfId="26505" hidden="1"/>
    <cellStyle name="Uwaga 2" xfId="26506" hidden="1"/>
    <cellStyle name="Uwaga 2" xfId="25561" hidden="1"/>
    <cellStyle name="Uwaga 2" xfId="26542" hidden="1"/>
    <cellStyle name="Uwaga 2" xfId="27413" hidden="1"/>
    <cellStyle name="Uwaga 2" xfId="27414" hidden="1"/>
    <cellStyle name="Uwaga 2" xfId="27450" hidden="1"/>
    <cellStyle name="Uwaga 2" xfId="27451" hidden="1"/>
    <cellStyle name="Uwaga 3" xfId="52" hidden="1"/>
    <cellStyle name="Uwaga 3" xfId="53" hidden="1"/>
    <cellStyle name="Uwaga 3" xfId="55" hidden="1"/>
    <cellStyle name="Uwaga 3" xfId="61" hidden="1"/>
    <cellStyle name="Uwaga 3" xfId="62" hidden="1"/>
    <cellStyle name="Uwaga 3" xfId="65" hidden="1"/>
    <cellStyle name="Uwaga 3" xfId="70" hidden="1"/>
    <cellStyle name="Uwaga 3" xfId="71" hidden="1"/>
    <cellStyle name="Uwaga 3" xfId="74" hidden="1"/>
    <cellStyle name="Uwaga 3" xfId="79" hidden="1"/>
    <cellStyle name="Uwaga 3" xfId="80" hidden="1"/>
    <cellStyle name="Uwaga 3" xfId="81" hidden="1"/>
    <cellStyle name="Uwaga 3" xfId="88" hidden="1"/>
    <cellStyle name="Uwaga 3" xfId="91" hidden="1"/>
    <cellStyle name="Uwaga 3" xfId="94" hidden="1"/>
    <cellStyle name="Uwaga 3" xfId="100" hidden="1"/>
    <cellStyle name="Uwaga 3" xfId="103" hidden="1"/>
    <cellStyle name="Uwaga 3" xfId="105" hidden="1"/>
    <cellStyle name="Uwaga 3" xfId="110" hidden="1"/>
    <cellStyle name="Uwaga 3" xfId="113" hidden="1"/>
    <cellStyle name="Uwaga 3" xfId="114" hidden="1"/>
    <cellStyle name="Uwaga 3" xfId="118" hidden="1"/>
    <cellStyle name="Uwaga 3" xfId="121" hidden="1"/>
    <cellStyle name="Uwaga 3" xfId="123" hidden="1"/>
    <cellStyle name="Uwaga 3" xfId="124" hidden="1"/>
    <cellStyle name="Uwaga 3" xfId="125" hidden="1"/>
    <cellStyle name="Uwaga 3" xfId="128" hidden="1"/>
    <cellStyle name="Uwaga 3" xfId="135" hidden="1"/>
    <cellStyle name="Uwaga 3" xfId="138" hidden="1"/>
    <cellStyle name="Uwaga 3" xfId="141" hidden="1"/>
    <cellStyle name="Uwaga 3" xfId="144" hidden="1"/>
    <cellStyle name="Uwaga 3" xfId="147" hidden="1"/>
    <cellStyle name="Uwaga 3" xfId="150" hidden="1"/>
    <cellStyle name="Uwaga 3" xfId="152" hidden="1"/>
    <cellStyle name="Uwaga 3" xfId="155" hidden="1"/>
    <cellStyle name="Uwaga 3" xfId="158" hidden="1"/>
    <cellStyle name="Uwaga 3" xfId="160" hidden="1"/>
    <cellStyle name="Uwaga 3" xfId="161" hidden="1"/>
    <cellStyle name="Uwaga 3" xfId="163" hidden="1"/>
    <cellStyle name="Uwaga 3" xfId="170" hidden="1"/>
    <cellStyle name="Uwaga 3" xfId="173" hidden="1"/>
    <cellStyle name="Uwaga 3" xfId="176" hidden="1"/>
    <cellStyle name="Uwaga 3" xfId="180" hidden="1"/>
    <cellStyle name="Uwaga 3" xfId="183" hidden="1"/>
    <cellStyle name="Uwaga 3" xfId="186" hidden="1"/>
    <cellStyle name="Uwaga 3" xfId="188" hidden="1"/>
    <cellStyle name="Uwaga 3" xfId="191" hidden="1"/>
    <cellStyle name="Uwaga 3" xfId="194" hidden="1"/>
    <cellStyle name="Uwaga 3" xfId="196" hidden="1"/>
    <cellStyle name="Uwaga 3" xfId="197" hidden="1"/>
    <cellStyle name="Uwaga 3" xfId="200" hidden="1"/>
    <cellStyle name="Uwaga 3" xfId="207" hidden="1"/>
    <cellStyle name="Uwaga 3" xfId="210" hidden="1"/>
    <cellStyle name="Uwaga 3" xfId="213" hidden="1"/>
    <cellStyle name="Uwaga 3" xfId="217" hidden="1"/>
    <cellStyle name="Uwaga 3" xfId="220" hidden="1"/>
    <cellStyle name="Uwaga 3" xfId="222" hidden="1"/>
    <cellStyle name="Uwaga 3" xfId="225" hidden="1"/>
    <cellStyle name="Uwaga 3" xfId="228" hidden="1"/>
    <cellStyle name="Uwaga 3" xfId="231" hidden="1"/>
    <cellStyle name="Uwaga 3" xfId="232" hidden="1"/>
    <cellStyle name="Uwaga 3" xfId="233" hidden="1"/>
    <cellStyle name="Uwaga 3" xfId="235" hidden="1"/>
    <cellStyle name="Uwaga 3" xfId="241" hidden="1"/>
    <cellStyle name="Uwaga 3" xfId="242" hidden="1"/>
    <cellStyle name="Uwaga 3" xfId="244" hidden="1"/>
    <cellStyle name="Uwaga 3" xfId="250" hidden="1"/>
    <cellStyle name="Uwaga 3" xfId="252" hidden="1"/>
    <cellStyle name="Uwaga 3" xfId="255" hidden="1"/>
    <cellStyle name="Uwaga 3" xfId="259" hidden="1"/>
    <cellStyle name="Uwaga 3" xfId="260" hidden="1"/>
    <cellStyle name="Uwaga 3" xfId="262" hidden="1"/>
    <cellStyle name="Uwaga 3" xfId="268" hidden="1"/>
    <cellStyle name="Uwaga 3" xfId="269" hidden="1"/>
    <cellStyle name="Uwaga 3" xfId="270" hidden="1"/>
    <cellStyle name="Uwaga 3" xfId="278" hidden="1"/>
    <cellStyle name="Uwaga 3" xfId="281" hidden="1"/>
    <cellStyle name="Uwaga 3" xfId="284" hidden="1"/>
    <cellStyle name="Uwaga 3" xfId="287" hidden="1"/>
    <cellStyle name="Uwaga 3" xfId="290" hidden="1"/>
    <cellStyle name="Uwaga 3" xfId="293" hidden="1"/>
    <cellStyle name="Uwaga 3" xfId="296" hidden="1"/>
    <cellStyle name="Uwaga 3" xfId="299" hidden="1"/>
    <cellStyle name="Uwaga 3" xfId="302" hidden="1"/>
    <cellStyle name="Uwaga 3" xfId="304" hidden="1"/>
    <cellStyle name="Uwaga 3" xfId="305" hidden="1"/>
    <cellStyle name="Uwaga 3" xfId="307" hidden="1"/>
    <cellStyle name="Uwaga 3" xfId="314" hidden="1"/>
    <cellStyle name="Uwaga 3" xfId="317" hidden="1"/>
    <cellStyle name="Uwaga 3" xfId="320" hidden="1"/>
    <cellStyle name="Uwaga 3" xfId="323" hidden="1"/>
    <cellStyle name="Uwaga 3" xfId="326" hidden="1"/>
    <cellStyle name="Uwaga 3" xfId="329" hidden="1"/>
    <cellStyle name="Uwaga 3" xfId="332" hidden="1"/>
    <cellStyle name="Uwaga 3" xfId="334" hidden="1"/>
    <cellStyle name="Uwaga 3" xfId="337" hidden="1"/>
    <cellStyle name="Uwaga 3" xfId="340" hidden="1"/>
    <cellStyle name="Uwaga 3" xfId="341" hidden="1"/>
    <cellStyle name="Uwaga 3" xfId="342" hidden="1"/>
    <cellStyle name="Uwaga 3" xfId="349" hidden="1"/>
    <cellStyle name="Uwaga 3" xfId="350" hidden="1"/>
    <cellStyle name="Uwaga 3" xfId="352" hidden="1"/>
    <cellStyle name="Uwaga 3" xfId="358" hidden="1"/>
    <cellStyle name="Uwaga 3" xfId="359" hidden="1"/>
    <cellStyle name="Uwaga 3" xfId="361" hidden="1"/>
    <cellStyle name="Uwaga 3" xfId="367" hidden="1"/>
    <cellStyle name="Uwaga 3" xfId="368" hidden="1"/>
    <cellStyle name="Uwaga 3" xfId="370" hidden="1"/>
    <cellStyle name="Uwaga 3" xfId="376" hidden="1"/>
    <cellStyle name="Uwaga 3" xfId="377" hidden="1"/>
    <cellStyle name="Uwaga 3" xfId="378" hidden="1"/>
    <cellStyle name="Uwaga 3" xfId="386" hidden="1"/>
    <cellStyle name="Uwaga 3" xfId="388" hidden="1"/>
    <cellStyle name="Uwaga 3" xfId="391" hidden="1"/>
    <cellStyle name="Uwaga 3" xfId="395" hidden="1"/>
    <cellStyle name="Uwaga 3" xfId="398" hidden="1"/>
    <cellStyle name="Uwaga 3" xfId="401" hidden="1"/>
    <cellStyle name="Uwaga 3" xfId="404" hidden="1"/>
    <cellStyle name="Uwaga 3" xfId="406" hidden="1"/>
    <cellStyle name="Uwaga 3" xfId="409" hidden="1"/>
    <cellStyle name="Uwaga 3" xfId="412" hidden="1"/>
    <cellStyle name="Uwaga 3" xfId="413" hidden="1"/>
    <cellStyle name="Uwaga 3" xfId="414" hidden="1"/>
    <cellStyle name="Uwaga 3" xfId="421" hidden="1"/>
    <cellStyle name="Uwaga 3" xfId="423" hidden="1"/>
    <cellStyle name="Uwaga 3" xfId="425" hidden="1"/>
    <cellStyle name="Uwaga 3" xfId="430" hidden="1"/>
    <cellStyle name="Uwaga 3" xfId="432" hidden="1"/>
    <cellStyle name="Uwaga 3" xfId="434" hidden="1"/>
    <cellStyle name="Uwaga 3" xfId="439" hidden="1"/>
    <cellStyle name="Uwaga 3" xfId="441" hidden="1"/>
    <cellStyle name="Uwaga 3" xfId="443" hidden="1"/>
    <cellStyle name="Uwaga 3" xfId="448" hidden="1"/>
    <cellStyle name="Uwaga 3" xfId="449" hidden="1"/>
    <cellStyle name="Uwaga 3" xfId="450" hidden="1"/>
    <cellStyle name="Uwaga 3" xfId="457" hidden="1"/>
    <cellStyle name="Uwaga 3" xfId="459" hidden="1"/>
    <cellStyle name="Uwaga 3" xfId="461" hidden="1"/>
    <cellStyle name="Uwaga 3" xfId="466" hidden="1"/>
    <cellStyle name="Uwaga 3" xfId="468" hidden="1"/>
    <cellStyle name="Uwaga 3" xfId="470" hidden="1"/>
    <cellStyle name="Uwaga 3" xfId="475" hidden="1"/>
    <cellStyle name="Uwaga 3" xfId="477" hidden="1"/>
    <cellStyle name="Uwaga 3" xfId="478" hidden="1"/>
    <cellStyle name="Uwaga 3" xfId="484" hidden="1"/>
    <cellStyle name="Uwaga 3" xfId="485" hidden="1"/>
    <cellStyle name="Uwaga 3" xfId="486" hidden="1"/>
    <cellStyle name="Uwaga 3" xfId="493" hidden="1"/>
    <cellStyle name="Uwaga 3" xfId="495" hidden="1"/>
    <cellStyle name="Uwaga 3" xfId="497" hidden="1"/>
    <cellStyle name="Uwaga 3" xfId="502" hidden="1"/>
    <cellStyle name="Uwaga 3" xfId="504" hidden="1"/>
    <cellStyle name="Uwaga 3" xfId="506" hidden="1"/>
    <cellStyle name="Uwaga 3" xfId="511" hidden="1"/>
    <cellStyle name="Uwaga 3" xfId="513" hidden="1"/>
    <cellStyle name="Uwaga 3" xfId="515" hidden="1"/>
    <cellStyle name="Uwaga 3" xfId="520" hidden="1"/>
    <cellStyle name="Uwaga 3" xfId="521" hidden="1"/>
    <cellStyle name="Uwaga 3" xfId="523" hidden="1"/>
    <cellStyle name="Uwaga 3" xfId="529" hidden="1"/>
    <cellStyle name="Uwaga 3" xfId="530" hidden="1"/>
    <cellStyle name="Uwaga 3" xfId="531" hidden="1"/>
    <cellStyle name="Uwaga 3" xfId="538" hidden="1"/>
    <cellStyle name="Uwaga 3" xfId="539" hidden="1"/>
    <cellStyle name="Uwaga 3" xfId="540" hidden="1"/>
    <cellStyle name="Uwaga 3" xfId="547" hidden="1"/>
    <cellStyle name="Uwaga 3" xfId="548" hidden="1"/>
    <cellStyle name="Uwaga 3" xfId="549" hidden="1"/>
    <cellStyle name="Uwaga 3" xfId="556" hidden="1"/>
    <cellStyle name="Uwaga 3" xfId="557" hidden="1"/>
    <cellStyle name="Uwaga 3" xfId="558" hidden="1"/>
    <cellStyle name="Uwaga 3" xfId="565" hidden="1"/>
    <cellStyle name="Uwaga 3" xfId="566" hidden="1"/>
    <cellStyle name="Uwaga 3" xfId="567" hidden="1"/>
    <cellStyle name="Uwaga 3" xfId="654" hidden="1"/>
    <cellStyle name="Uwaga 3" xfId="655" hidden="1"/>
    <cellStyle name="Uwaga 3" xfId="657" hidden="1"/>
    <cellStyle name="Uwaga 3" xfId="669" hidden="1"/>
    <cellStyle name="Uwaga 3" xfId="670" hidden="1"/>
    <cellStyle name="Uwaga 3" xfId="675" hidden="1"/>
    <cellStyle name="Uwaga 3" xfId="684" hidden="1"/>
    <cellStyle name="Uwaga 3" xfId="685" hidden="1"/>
    <cellStyle name="Uwaga 3" xfId="690" hidden="1"/>
    <cellStyle name="Uwaga 3" xfId="699" hidden="1"/>
    <cellStyle name="Uwaga 3" xfId="700" hidden="1"/>
    <cellStyle name="Uwaga 3" xfId="701" hidden="1"/>
    <cellStyle name="Uwaga 3" xfId="714" hidden="1"/>
    <cellStyle name="Uwaga 3" xfId="719" hidden="1"/>
    <cellStyle name="Uwaga 3" xfId="724" hidden="1"/>
    <cellStyle name="Uwaga 3" xfId="734" hidden="1"/>
    <cellStyle name="Uwaga 3" xfId="739" hidden="1"/>
    <cellStyle name="Uwaga 3" xfId="743" hidden="1"/>
    <cellStyle name="Uwaga 3" xfId="750" hidden="1"/>
    <cellStyle name="Uwaga 3" xfId="755" hidden="1"/>
    <cellStyle name="Uwaga 3" xfId="758" hidden="1"/>
    <cellStyle name="Uwaga 3" xfId="764" hidden="1"/>
    <cellStyle name="Uwaga 3" xfId="769" hidden="1"/>
    <cellStyle name="Uwaga 3" xfId="773" hidden="1"/>
    <cellStyle name="Uwaga 3" xfId="774" hidden="1"/>
    <cellStyle name="Uwaga 3" xfId="775" hidden="1"/>
    <cellStyle name="Uwaga 3" xfId="779" hidden="1"/>
    <cellStyle name="Uwaga 3" xfId="791" hidden="1"/>
    <cellStyle name="Uwaga 3" xfId="796" hidden="1"/>
    <cellStyle name="Uwaga 3" xfId="801" hidden="1"/>
    <cellStyle name="Uwaga 3" xfId="806" hidden="1"/>
    <cellStyle name="Uwaga 3" xfId="811" hidden="1"/>
    <cellStyle name="Uwaga 3" xfId="816" hidden="1"/>
    <cellStyle name="Uwaga 3" xfId="820" hidden="1"/>
    <cellStyle name="Uwaga 3" xfId="824" hidden="1"/>
    <cellStyle name="Uwaga 3" xfId="829" hidden="1"/>
    <cellStyle name="Uwaga 3" xfId="834" hidden="1"/>
    <cellStyle name="Uwaga 3" xfId="835" hidden="1"/>
    <cellStyle name="Uwaga 3" xfId="837" hidden="1"/>
    <cellStyle name="Uwaga 3" xfId="850" hidden="1"/>
    <cellStyle name="Uwaga 3" xfId="854" hidden="1"/>
    <cellStyle name="Uwaga 3" xfId="859" hidden="1"/>
    <cellStyle name="Uwaga 3" xfId="866" hidden="1"/>
    <cellStyle name="Uwaga 3" xfId="870" hidden="1"/>
    <cellStyle name="Uwaga 3" xfId="875" hidden="1"/>
    <cellStyle name="Uwaga 3" xfId="880" hidden="1"/>
    <cellStyle name="Uwaga 3" xfId="883" hidden="1"/>
    <cellStyle name="Uwaga 3" xfId="888" hidden="1"/>
    <cellStyle name="Uwaga 3" xfId="894" hidden="1"/>
    <cellStyle name="Uwaga 3" xfId="895" hidden="1"/>
    <cellStyle name="Uwaga 3" xfId="898" hidden="1"/>
    <cellStyle name="Uwaga 3" xfId="911" hidden="1"/>
    <cellStyle name="Uwaga 3" xfId="915" hidden="1"/>
    <cellStyle name="Uwaga 3" xfId="920" hidden="1"/>
    <cellStyle name="Uwaga 3" xfId="927" hidden="1"/>
    <cellStyle name="Uwaga 3" xfId="932" hidden="1"/>
    <cellStyle name="Uwaga 3" xfId="936" hidden="1"/>
    <cellStyle name="Uwaga 3" xfId="941" hidden="1"/>
    <cellStyle name="Uwaga 3" xfId="945" hidden="1"/>
    <cellStyle name="Uwaga 3" xfId="950" hidden="1"/>
    <cellStyle name="Uwaga 3" xfId="954" hidden="1"/>
    <cellStyle name="Uwaga 3" xfId="955" hidden="1"/>
    <cellStyle name="Uwaga 3" xfId="957" hidden="1"/>
    <cellStyle name="Uwaga 3" xfId="969" hidden="1"/>
    <cellStyle name="Uwaga 3" xfId="970" hidden="1"/>
    <cellStyle name="Uwaga 3" xfId="972" hidden="1"/>
    <cellStyle name="Uwaga 3" xfId="984" hidden="1"/>
    <cellStyle name="Uwaga 3" xfId="986" hidden="1"/>
    <cellStyle name="Uwaga 3" xfId="989" hidden="1"/>
    <cellStyle name="Uwaga 3" xfId="999" hidden="1"/>
    <cellStyle name="Uwaga 3" xfId="1000" hidden="1"/>
    <cellStyle name="Uwaga 3" xfId="1002" hidden="1"/>
    <cellStyle name="Uwaga 3" xfId="1014" hidden="1"/>
    <cellStyle name="Uwaga 3" xfId="1015" hidden="1"/>
    <cellStyle name="Uwaga 3" xfId="1016" hidden="1"/>
    <cellStyle name="Uwaga 3" xfId="1030" hidden="1"/>
    <cellStyle name="Uwaga 3" xfId="1033" hidden="1"/>
    <cellStyle name="Uwaga 3" xfId="1037" hidden="1"/>
    <cellStyle name="Uwaga 3" xfId="1045" hidden="1"/>
    <cellStyle name="Uwaga 3" xfId="1048" hidden="1"/>
    <cellStyle name="Uwaga 3" xfId="1052" hidden="1"/>
    <cellStyle name="Uwaga 3" xfId="1060" hidden="1"/>
    <cellStyle name="Uwaga 3" xfId="1063" hidden="1"/>
    <cellStyle name="Uwaga 3" xfId="1067" hidden="1"/>
    <cellStyle name="Uwaga 3" xfId="1074" hidden="1"/>
    <cellStyle name="Uwaga 3" xfId="1075" hidden="1"/>
    <cellStyle name="Uwaga 3" xfId="1077" hidden="1"/>
    <cellStyle name="Uwaga 3" xfId="1090" hidden="1"/>
    <cellStyle name="Uwaga 3" xfId="1093" hidden="1"/>
    <cellStyle name="Uwaga 3" xfId="1096" hidden="1"/>
    <cellStyle name="Uwaga 3" xfId="1105" hidden="1"/>
    <cellStyle name="Uwaga 3" xfId="1108" hidden="1"/>
    <cellStyle name="Uwaga 3" xfId="1112" hidden="1"/>
    <cellStyle name="Uwaga 3" xfId="1120" hidden="1"/>
    <cellStyle name="Uwaga 3" xfId="1122" hidden="1"/>
    <cellStyle name="Uwaga 3" xfId="1125" hidden="1"/>
    <cellStyle name="Uwaga 3" xfId="1134" hidden="1"/>
    <cellStyle name="Uwaga 3" xfId="1135" hidden="1"/>
    <cellStyle name="Uwaga 3" xfId="1136" hidden="1"/>
    <cellStyle name="Uwaga 3" xfId="1149" hidden="1"/>
    <cellStyle name="Uwaga 3" xfId="1150" hidden="1"/>
    <cellStyle name="Uwaga 3" xfId="1152" hidden="1"/>
    <cellStyle name="Uwaga 3" xfId="1164" hidden="1"/>
    <cellStyle name="Uwaga 3" xfId="1165" hidden="1"/>
    <cellStyle name="Uwaga 3" xfId="1167" hidden="1"/>
    <cellStyle name="Uwaga 3" xfId="1179" hidden="1"/>
    <cellStyle name="Uwaga 3" xfId="1180" hidden="1"/>
    <cellStyle name="Uwaga 3" xfId="1182" hidden="1"/>
    <cellStyle name="Uwaga 3" xfId="1194" hidden="1"/>
    <cellStyle name="Uwaga 3" xfId="1195" hidden="1"/>
    <cellStyle name="Uwaga 3" xfId="1196" hidden="1"/>
    <cellStyle name="Uwaga 3" xfId="1210" hidden="1"/>
    <cellStyle name="Uwaga 3" xfId="1212" hidden="1"/>
    <cellStyle name="Uwaga 3" xfId="1215" hidden="1"/>
    <cellStyle name="Uwaga 3" xfId="1225" hidden="1"/>
    <cellStyle name="Uwaga 3" xfId="1228" hidden="1"/>
    <cellStyle name="Uwaga 3" xfId="1231" hidden="1"/>
    <cellStyle name="Uwaga 3" xfId="1240" hidden="1"/>
    <cellStyle name="Uwaga 3" xfId="1242" hidden="1"/>
    <cellStyle name="Uwaga 3" xfId="1245" hidden="1"/>
    <cellStyle name="Uwaga 3" xfId="1254" hidden="1"/>
    <cellStyle name="Uwaga 3" xfId="1255" hidden="1"/>
    <cellStyle name="Uwaga 3" xfId="1256" hidden="1"/>
    <cellStyle name="Uwaga 3" xfId="1269" hidden="1"/>
    <cellStyle name="Uwaga 3" xfId="1271" hidden="1"/>
    <cellStyle name="Uwaga 3" xfId="1273" hidden="1"/>
    <cellStyle name="Uwaga 3" xfId="1284" hidden="1"/>
    <cellStyle name="Uwaga 3" xfId="1286" hidden="1"/>
    <cellStyle name="Uwaga 3" xfId="1288" hidden="1"/>
    <cellStyle name="Uwaga 3" xfId="1299" hidden="1"/>
    <cellStyle name="Uwaga 3" xfId="1301" hidden="1"/>
    <cellStyle name="Uwaga 3" xfId="1303" hidden="1"/>
    <cellStyle name="Uwaga 3" xfId="1314" hidden="1"/>
    <cellStyle name="Uwaga 3" xfId="1315" hidden="1"/>
    <cellStyle name="Uwaga 3" xfId="1316" hidden="1"/>
    <cellStyle name="Uwaga 3" xfId="1329" hidden="1"/>
    <cellStyle name="Uwaga 3" xfId="1331" hidden="1"/>
    <cellStyle name="Uwaga 3" xfId="1333" hidden="1"/>
    <cellStyle name="Uwaga 3" xfId="1344" hidden="1"/>
    <cellStyle name="Uwaga 3" xfId="1346" hidden="1"/>
    <cellStyle name="Uwaga 3" xfId="1348" hidden="1"/>
    <cellStyle name="Uwaga 3" xfId="1359" hidden="1"/>
    <cellStyle name="Uwaga 3" xfId="1361" hidden="1"/>
    <cellStyle name="Uwaga 3" xfId="1362" hidden="1"/>
    <cellStyle name="Uwaga 3" xfId="1374" hidden="1"/>
    <cellStyle name="Uwaga 3" xfId="1375" hidden="1"/>
    <cellStyle name="Uwaga 3" xfId="1376" hidden="1"/>
    <cellStyle name="Uwaga 3" xfId="1389" hidden="1"/>
    <cellStyle name="Uwaga 3" xfId="1391" hidden="1"/>
    <cellStyle name="Uwaga 3" xfId="1393" hidden="1"/>
    <cellStyle name="Uwaga 3" xfId="1404" hidden="1"/>
    <cellStyle name="Uwaga 3" xfId="1406" hidden="1"/>
    <cellStyle name="Uwaga 3" xfId="1408" hidden="1"/>
    <cellStyle name="Uwaga 3" xfId="1419" hidden="1"/>
    <cellStyle name="Uwaga 3" xfId="1421" hidden="1"/>
    <cellStyle name="Uwaga 3" xfId="1423" hidden="1"/>
    <cellStyle name="Uwaga 3" xfId="1434" hidden="1"/>
    <cellStyle name="Uwaga 3" xfId="1435" hidden="1"/>
    <cellStyle name="Uwaga 3" xfId="1437" hidden="1"/>
    <cellStyle name="Uwaga 3" xfId="1448" hidden="1"/>
    <cellStyle name="Uwaga 3" xfId="1450" hidden="1"/>
    <cellStyle name="Uwaga 3" xfId="1451" hidden="1"/>
    <cellStyle name="Uwaga 3" xfId="1460" hidden="1"/>
    <cellStyle name="Uwaga 3" xfId="1463" hidden="1"/>
    <cellStyle name="Uwaga 3" xfId="1465" hidden="1"/>
    <cellStyle name="Uwaga 3" xfId="1476" hidden="1"/>
    <cellStyle name="Uwaga 3" xfId="1478" hidden="1"/>
    <cellStyle name="Uwaga 3" xfId="1480" hidden="1"/>
    <cellStyle name="Uwaga 3" xfId="1492" hidden="1"/>
    <cellStyle name="Uwaga 3" xfId="1494" hidden="1"/>
    <cellStyle name="Uwaga 3" xfId="1496" hidden="1"/>
    <cellStyle name="Uwaga 3" xfId="1504" hidden="1"/>
    <cellStyle name="Uwaga 3" xfId="1506" hidden="1"/>
    <cellStyle name="Uwaga 3" xfId="1509" hidden="1"/>
    <cellStyle name="Uwaga 3" xfId="1499" hidden="1"/>
    <cellStyle name="Uwaga 3" xfId="1498" hidden="1"/>
    <cellStyle name="Uwaga 3" xfId="1497" hidden="1"/>
    <cellStyle name="Uwaga 3" xfId="1484" hidden="1"/>
    <cellStyle name="Uwaga 3" xfId="1483" hidden="1"/>
    <cellStyle name="Uwaga 3" xfId="1482" hidden="1"/>
    <cellStyle name="Uwaga 3" xfId="1469" hidden="1"/>
    <cellStyle name="Uwaga 3" xfId="1468" hidden="1"/>
    <cellStyle name="Uwaga 3" xfId="1467" hidden="1"/>
    <cellStyle name="Uwaga 3" xfId="1454" hidden="1"/>
    <cellStyle name="Uwaga 3" xfId="1453" hidden="1"/>
    <cellStyle name="Uwaga 3" xfId="1452" hidden="1"/>
    <cellStyle name="Uwaga 3" xfId="1439" hidden="1"/>
    <cellStyle name="Uwaga 3" xfId="1438" hidden="1"/>
    <cellStyle name="Uwaga 3" xfId="1436" hidden="1"/>
    <cellStyle name="Uwaga 3" xfId="1425" hidden="1"/>
    <cellStyle name="Uwaga 3" xfId="1422" hidden="1"/>
    <cellStyle name="Uwaga 3" xfId="1420" hidden="1"/>
    <cellStyle name="Uwaga 3" xfId="1410" hidden="1"/>
    <cellStyle name="Uwaga 3" xfId="1407" hidden="1"/>
    <cellStyle name="Uwaga 3" xfId="1405" hidden="1"/>
    <cellStyle name="Uwaga 3" xfId="1395" hidden="1"/>
    <cellStyle name="Uwaga 3" xfId="1392" hidden="1"/>
    <cellStyle name="Uwaga 3" xfId="1390" hidden="1"/>
    <cellStyle name="Uwaga 3" xfId="1380" hidden="1"/>
    <cellStyle name="Uwaga 3" xfId="1378" hidden="1"/>
    <cellStyle name="Uwaga 3" xfId="1377" hidden="1"/>
    <cellStyle name="Uwaga 3" xfId="1365" hidden="1"/>
    <cellStyle name="Uwaga 3" xfId="1363" hidden="1"/>
    <cellStyle name="Uwaga 3" xfId="1360" hidden="1"/>
    <cellStyle name="Uwaga 3" xfId="1350" hidden="1"/>
    <cellStyle name="Uwaga 3" xfId="1347" hidden="1"/>
    <cellStyle name="Uwaga 3" xfId="1345" hidden="1"/>
    <cellStyle name="Uwaga 3" xfId="1335" hidden="1"/>
    <cellStyle name="Uwaga 3" xfId="1332" hidden="1"/>
    <cellStyle name="Uwaga 3" xfId="1330" hidden="1"/>
    <cellStyle name="Uwaga 3" xfId="1320" hidden="1"/>
    <cellStyle name="Uwaga 3" xfId="1318" hidden="1"/>
    <cellStyle name="Uwaga 3" xfId="1317" hidden="1"/>
    <cellStyle name="Uwaga 3" xfId="1305" hidden="1"/>
    <cellStyle name="Uwaga 3" xfId="1302" hidden="1"/>
    <cellStyle name="Uwaga 3" xfId="1300" hidden="1"/>
    <cellStyle name="Uwaga 3" xfId="1290" hidden="1"/>
    <cellStyle name="Uwaga 3" xfId="1287" hidden="1"/>
    <cellStyle name="Uwaga 3" xfId="1285" hidden="1"/>
    <cellStyle name="Uwaga 3" xfId="1275" hidden="1"/>
    <cellStyle name="Uwaga 3" xfId="1272" hidden="1"/>
    <cellStyle name="Uwaga 3" xfId="1270" hidden="1"/>
    <cellStyle name="Uwaga 3" xfId="1260" hidden="1"/>
    <cellStyle name="Uwaga 3" xfId="1258" hidden="1"/>
    <cellStyle name="Uwaga 3" xfId="1257" hidden="1"/>
    <cellStyle name="Uwaga 3" xfId="1244" hidden="1"/>
    <cellStyle name="Uwaga 3" xfId="1241" hidden="1"/>
    <cellStyle name="Uwaga 3" xfId="1239" hidden="1"/>
    <cellStyle name="Uwaga 3" xfId="1229" hidden="1"/>
    <cellStyle name="Uwaga 3" xfId="1226" hidden="1"/>
    <cellStyle name="Uwaga 3" xfId="1224" hidden="1"/>
    <cellStyle name="Uwaga 3" xfId="1214" hidden="1"/>
    <cellStyle name="Uwaga 3" xfId="1211" hidden="1"/>
    <cellStyle name="Uwaga 3" xfId="1209" hidden="1"/>
    <cellStyle name="Uwaga 3" xfId="1200" hidden="1"/>
    <cellStyle name="Uwaga 3" xfId="1198" hidden="1"/>
    <cellStyle name="Uwaga 3" xfId="1197" hidden="1"/>
    <cellStyle name="Uwaga 3" xfId="1185" hidden="1"/>
    <cellStyle name="Uwaga 3" xfId="1183" hidden="1"/>
    <cellStyle name="Uwaga 3" xfId="1181" hidden="1"/>
    <cellStyle name="Uwaga 3" xfId="1170" hidden="1"/>
    <cellStyle name="Uwaga 3" xfId="1168" hidden="1"/>
    <cellStyle name="Uwaga 3" xfId="1166" hidden="1"/>
    <cellStyle name="Uwaga 3" xfId="1155" hidden="1"/>
    <cellStyle name="Uwaga 3" xfId="1153" hidden="1"/>
    <cellStyle name="Uwaga 3" xfId="1151" hidden="1"/>
    <cellStyle name="Uwaga 3" xfId="1140" hidden="1"/>
    <cellStyle name="Uwaga 3" xfId="1138" hidden="1"/>
    <cellStyle name="Uwaga 3" xfId="1137" hidden="1"/>
    <cellStyle name="Uwaga 3" xfId="1124" hidden="1"/>
    <cellStyle name="Uwaga 3" xfId="1121" hidden="1"/>
    <cellStyle name="Uwaga 3" xfId="1119" hidden="1"/>
    <cellStyle name="Uwaga 3" xfId="1109" hidden="1"/>
    <cellStyle name="Uwaga 3" xfId="1106" hidden="1"/>
    <cellStyle name="Uwaga 3" xfId="1104" hidden="1"/>
    <cellStyle name="Uwaga 3" xfId="1094" hidden="1"/>
    <cellStyle name="Uwaga 3" xfId="1091" hidden="1"/>
    <cellStyle name="Uwaga 3" xfId="1089" hidden="1"/>
    <cellStyle name="Uwaga 3" xfId="1080" hidden="1"/>
    <cellStyle name="Uwaga 3" xfId="1078" hidden="1"/>
    <cellStyle name="Uwaga 3" xfId="1076" hidden="1"/>
    <cellStyle name="Uwaga 3" xfId="1064" hidden="1"/>
    <cellStyle name="Uwaga 3" xfId="1061" hidden="1"/>
    <cellStyle name="Uwaga 3" xfId="1059" hidden="1"/>
    <cellStyle name="Uwaga 3" xfId="1049" hidden="1"/>
    <cellStyle name="Uwaga 3" xfId="1046" hidden="1"/>
    <cellStyle name="Uwaga 3" xfId="1044" hidden="1"/>
    <cellStyle name="Uwaga 3" xfId="1034" hidden="1"/>
    <cellStyle name="Uwaga 3" xfId="1031" hidden="1"/>
    <cellStyle name="Uwaga 3" xfId="1029" hidden="1"/>
    <cellStyle name="Uwaga 3" xfId="1022" hidden="1"/>
    <cellStyle name="Uwaga 3" xfId="1019" hidden="1"/>
    <cellStyle name="Uwaga 3" xfId="1017" hidden="1"/>
    <cellStyle name="Uwaga 3" xfId="1007" hidden="1"/>
    <cellStyle name="Uwaga 3" xfId="1004" hidden="1"/>
    <cellStyle name="Uwaga 3" xfId="1001" hidden="1"/>
    <cellStyle name="Uwaga 3" xfId="992" hidden="1"/>
    <cellStyle name="Uwaga 3" xfId="988" hidden="1"/>
    <cellStyle name="Uwaga 3" xfId="985" hidden="1"/>
    <cellStyle name="Uwaga 3" xfId="977" hidden="1"/>
    <cellStyle name="Uwaga 3" xfId="974" hidden="1"/>
    <cellStyle name="Uwaga 3" xfId="971" hidden="1"/>
    <cellStyle name="Uwaga 3" xfId="962" hidden="1"/>
    <cellStyle name="Uwaga 3" xfId="959" hidden="1"/>
    <cellStyle name="Uwaga 3" xfId="956" hidden="1"/>
    <cellStyle name="Uwaga 3" xfId="946" hidden="1"/>
    <cellStyle name="Uwaga 3" xfId="942" hidden="1"/>
    <cellStyle name="Uwaga 3" xfId="939" hidden="1"/>
    <cellStyle name="Uwaga 3" xfId="930" hidden="1"/>
    <cellStyle name="Uwaga 3" xfId="926" hidden="1"/>
    <cellStyle name="Uwaga 3" xfId="924" hidden="1"/>
    <cellStyle name="Uwaga 3" xfId="916" hidden="1"/>
    <cellStyle name="Uwaga 3" xfId="912" hidden="1"/>
    <cellStyle name="Uwaga 3" xfId="909" hidden="1"/>
    <cellStyle name="Uwaga 3" xfId="902" hidden="1"/>
    <cellStyle name="Uwaga 3" xfId="899" hidden="1"/>
    <cellStyle name="Uwaga 3" xfId="896" hidden="1"/>
    <cellStyle name="Uwaga 3" xfId="887" hidden="1"/>
    <cellStyle name="Uwaga 3" xfId="882" hidden="1"/>
    <cellStyle name="Uwaga 3" xfId="879" hidden="1"/>
    <cellStyle name="Uwaga 3" xfId="872" hidden="1"/>
    <cellStyle name="Uwaga 3" xfId="867" hidden="1"/>
    <cellStyle name="Uwaga 3" xfId="864" hidden="1"/>
    <cellStyle name="Uwaga 3" xfId="857" hidden="1"/>
    <cellStyle name="Uwaga 3" xfId="852" hidden="1"/>
    <cellStyle name="Uwaga 3" xfId="849" hidden="1"/>
    <cellStyle name="Uwaga 3" xfId="843" hidden="1"/>
    <cellStyle name="Uwaga 3" xfId="839" hidden="1"/>
    <cellStyle name="Uwaga 3" xfId="836" hidden="1"/>
    <cellStyle name="Uwaga 3" xfId="828" hidden="1"/>
    <cellStyle name="Uwaga 3" xfId="823" hidden="1"/>
    <cellStyle name="Uwaga 3" xfId="819" hidden="1"/>
    <cellStyle name="Uwaga 3" xfId="813" hidden="1"/>
    <cellStyle name="Uwaga 3" xfId="808" hidden="1"/>
    <cellStyle name="Uwaga 3" xfId="804" hidden="1"/>
    <cellStyle name="Uwaga 3" xfId="798" hidden="1"/>
    <cellStyle name="Uwaga 3" xfId="793" hidden="1"/>
    <cellStyle name="Uwaga 3" xfId="789" hidden="1"/>
    <cellStyle name="Uwaga 3" xfId="784" hidden="1"/>
    <cellStyle name="Uwaga 3" xfId="780" hidden="1"/>
    <cellStyle name="Uwaga 3" xfId="776" hidden="1"/>
    <cellStyle name="Uwaga 3" xfId="768" hidden="1"/>
    <cellStyle name="Uwaga 3" xfId="763" hidden="1"/>
    <cellStyle name="Uwaga 3" xfId="759" hidden="1"/>
    <cellStyle name="Uwaga 3" xfId="753" hidden="1"/>
    <cellStyle name="Uwaga 3" xfId="748" hidden="1"/>
    <cellStyle name="Uwaga 3" xfId="744" hidden="1"/>
    <cellStyle name="Uwaga 3" xfId="738" hidden="1"/>
    <cellStyle name="Uwaga 3" xfId="733" hidden="1"/>
    <cellStyle name="Uwaga 3" xfId="729" hidden="1"/>
    <cellStyle name="Uwaga 3" xfId="725" hidden="1"/>
    <cellStyle name="Uwaga 3" xfId="720" hidden="1"/>
    <cellStyle name="Uwaga 3" xfId="715" hidden="1"/>
    <cellStyle name="Uwaga 3" xfId="710" hidden="1"/>
    <cellStyle name="Uwaga 3" xfId="706" hidden="1"/>
    <cellStyle name="Uwaga 3" xfId="702" hidden="1"/>
    <cellStyle name="Uwaga 3" xfId="695" hidden="1"/>
    <cellStyle name="Uwaga 3" xfId="691" hidden="1"/>
    <cellStyle name="Uwaga 3" xfId="686" hidden="1"/>
    <cellStyle name="Uwaga 3" xfId="680" hidden="1"/>
    <cellStyle name="Uwaga 3" xfId="676" hidden="1"/>
    <cellStyle name="Uwaga 3" xfId="671" hidden="1"/>
    <cellStyle name="Uwaga 3" xfId="665" hidden="1"/>
    <cellStyle name="Uwaga 3" xfId="661" hidden="1"/>
    <cellStyle name="Uwaga 3" xfId="656" hidden="1"/>
    <cellStyle name="Uwaga 3" xfId="650" hidden="1"/>
    <cellStyle name="Uwaga 3" xfId="646" hidden="1"/>
    <cellStyle name="Uwaga 3" xfId="642" hidden="1"/>
    <cellStyle name="Uwaga 3" xfId="1502" hidden="1"/>
    <cellStyle name="Uwaga 3" xfId="1501" hidden="1"/>
    <cellStyle name="Uwaga 3" xfId="1500" hidden="1"/>
    <cellStyle name="Uwaga 3" xfId="1487" hidden="1"/>
    <cellStyle name="Uwaga 3" xfId="1486" hidden="1"/>
    <cellStyle name="Uwaga 3" xfId="1485" hidden="1"/>
    <cellStyle name="Uwaga 3" xfId="1472" hidden="1"/>
    <cellStyle name="Uwaga 3" xfId="1471" hidden="1"/>
    <cellStyle name="Uwaga 3" xfId="1470" hidden="1"/>
    <cellStyle name="Uwaga 3" xfId="1457" hidden="1"/>
    <cellStyle name="Uwaga 3" xfId="1456" hidden="1"/>
    <cellStyle name="Uwaga 3" xfId="1455" hidden="1"/>
    <cellStyle name="Uwaga 3" xfId="1442" hidden="1"/>
    <cellStyle name="Uwaga 3" xfId="1441" hidden="1"/>
    <cellStyle name="Uwaga 3" xfId="1440" hidden="1"/>
    <cellStyle name="Uwaga 3" xfId="1428" hidden="1"/>
    <cellStyle name="Uwaga 3" xfId="1426" hidden="1"/>
    <cellStyle name="Uwaga 3" xfId="1424" hidden="1"/>
    <cellStyle name="Uwaga 3" xfId="1413" hidden="1"/>
    <cellStyle name="Uwaga 3" xfId="1411" hidden="1"/>
    <cellStyle name="Uwaga 3" xfId="1409" hidden="1"/>
    <cellStyle name="Uwaga 3" xfId="1398" hidden="1"/>
    <cellStyle name="Uwaga 3" xfId="1396" hidden="1"/>
    <cellStyle name="Uwaga 3" xfId="1394" hidden="1"/>
    <cellStyle name="Uwaga 3" xfId="1383" hidden="1"/>
    <cellStyle name="Uwaga 3" xfId="1381" hidden="1"/>
    <cellStyle name="Uwaga 3" xfId="1379" hidden="1"/>
    <cellStyle name="Uwaga 3" xfId="1368" hidden="1"/>
    <cellStyle name="Uwaga 3" xfId="1366" hidden="1"/>
    <cellStyle name="Uwaga 3" xfId="1364" hidden="1"/>
    <cellStyle name="Uwaga 3" xfId="1353" hidden="1"/>
    <cellStyle name="Uwaga 3" xfId="1351" hidden="1"/>
    <cellStyle name="Uwaga 3" xfId="1349" hidden="1"/>
    <cellStyle name="Uwaga 3" xfId="1338" hidden="1"/>
    <cellStyle name="Uwaga 3" xfId="1336" hidden="1"/>
    <cellStyle name="Uwaga 3" xfId="1334" hidden="1"/>
    <cellStyle name="Uwaga 3" xfId="1323" hidden="1"/>
    <cellStyle name="Uwaga 3" xfId="1321" hidden="1"/>
    <cellStyle name="Uwaga 3" xfId="1319" hidden="1"/>
    <cellStyle name="Uwaga 3" xfId="1308" hidden="1"/>
    <cellStyle name="Uwaga 3" xfId="1306" hidden="1"/>
    <cellStyle name="Uwaga 3" xfId="1304" hidden="1"/>
    <cellStyle name="Uwaga 3" xfId="1293" hidden="1"/>
    <cellStyle name="Uwaga 3" xfId="1291" hidden="1"/>
    <cellStyle name="Uwaga 3" xfId="1289" hidden="1"/>
    <cellStyle name="Uwaga 3" xfId="1278" hidden="1"/>
    <cellStyle name="Uwaga 3" xfId="1276" hidden="1"/>
    <cellStyle name="Uwaga 3" xfId="1274" hidden="1"/>
    <cellStyle name="Uwaga 3" xfId="1263" hidden="1"/>
    <cellStyle name="Uwaga 3" xfId="1261" hidden="1"/>
    <cellStyle name="Uwaga 3" xfId="1259" hidden="1"/>
    <cellStyle name="Uwaga 3" xfId="1248" hidden="1"/>
    <cellStyle name="Uwaga 3" xfId="1246" hidden="1"/>
    <cellStyle name="Uwaga 3" xfId="1243" hidden="1"/>
    <cellStyle name="Uwaga 3" xfId="1233" hidden="1"/>
    <cellStyle name="Uwaga 3" xfId="1230" hidden="1"/>
    <cellStyle name="Uwaga 3" xfId="1227" hidden="1"/>
    <cellStyle name="Uwaga 3" xfId="1218" hidden="1"/>
    <cellStyle name="Uwaga 3" xfId="1216" hidden="1"/>
    <cellStyle name="Uwaga 3" xfId="1213" hidden="1"/>
    <cellStyle name="Uwaga 3" xfId="1203" hidden="1"/>
    <cellStyle name="Uwaga 3" xfId="1201" hidden="1"/>
    <cellStyle name="Uwaga 3" xfId="1199" hidden="1"/>
    <cellStyle name="Uwaga 3" xfId="1188" hidden="1"/>
    <cellStyle name="Uwaga 3" xfId="1186" hidden="1"/>
    <cellStyle name="Uwaga 3" xfId="1184" hidden="1"/>
    <cellStyle name="Uwaga 3" xfId="1173" hidden="1"/>
    <cellStyle name="Uwaga 3" xfId="1171" hidden="1"/>
    <cellStyle name="Uwaga 3" xfId="1169" hidden="1"/>
    <cellStyle name="Uwaga 3" xfId="1158" hidden="1"/>
    <cellStyle name="Uwaga 3" xfId="1156" hidden="1"/>
    <cellStyle name="Uwaga 3" xfId="1154" hidden="1"/>
    <cellStyle name="Uwaga 3" xfId="1143" hidden="1"/>
    <cellStyle name="Uwaga 3" xfId="1141" hidden="1"/>
    <cellStyle name="Uwaga 3" xfId="1139" hidden="1"/>
    <cellStyle name="Uwaga 3" xfId="1128" hidden="1"/>
    <cellStyle name="Uwaga 3" xfId="1126" hidden="1"/>
    <cellStyle name="Uwaga 3" xfId="1123" hidden="1"/>
    <cellStyle name="Uwaga 3" xfId="1113" hidden="1"/>
    <cellStyle name="Uwaga 3" xfId="1110" hidden="1"/>
    <cellStyle name="Uwaga 3" xfId="1107" hidden="1"/>
    <cellStyle name="Uwaga 3" xfId="1098" hidden="1"/>
    <cellStyle name="Uwaga 3" xfId="1095" hidden="1"/>
    <cellStyle name="Uwaga 3" xfId="1092" hidden="1"/>
    <cellStyle name="Uwaga 3" xfId="1083" hidden="1"/>
    <cellStyle name="Uwaga 3" xfId="1081" hidden="1"/>
    <cellStyle name="Uwaga 3" xfId="1079" hidden="1"/>
    <cellStyle name="Uwaga 3" xfId="1068" hidden="1"/>
    <cellStyle name="Uwaga 3" xfId="1065" hidden="1"/>
    <cellStyle name="Uwaga 3" xfId="1062" hidden="1"/>
    <cellStyle name="Uwaga 3" xfId="1053" hidden="1"/>
    <cellStyle name="Uwaga 3" xfId="1050" hidden="1"/>
    <cellStyle name="Uwaga 3" xfId="1047" hidden="1"/>
    <cellStyle name="Uwaga 3" xfId="1038" hidden="1"/>
    <cellStyle name="Uwaga 3" xfId="1035" hidden="1"/>
    <cellStyle name="Uwaga 3" xfId="1032" hidden="1"/>
    <cellStyle name="Uwaga 3" xfId="1025" hidden="1"/>
    <cellStyle name="Uwaga 3" xfId="1021" hidden="1"/>
    <cellStyle name="Uwaga 3" xfId="1018" hidden="1"/>
    <cellStyle name="Uwaga 3" xfId="1010" hidden="1"/>
    <cellStyle name="Uwaga 3" xfId="1006" hidden="1"/>
    <cellStyle name="Uwaga 3" xfId="1003" hidden="1"/>
    <cellStyle name="Uwaga 3" xfId="995" hidden="1"/>
    <cellStyle name="Uwaga 3" xfId="991" hidden="1"/>
    <cellStyle name="Uwaga 3" xfId="987" hidden="1"/>
    <cellStyle name="Uwaga 3" xfId="980" hidden="1"/>
    <cellStyle name="Uwaga 3" xfId="976" hidden="1"/>
    <cellStyle name="Uwaga 3" xfId="973" hidden="1"/>
    <cellStyle name="Uwaga 3" xfId="965" hidden="1"/>
    <cellStyle name="Uwaga 3" xfId="961" hidden="1"/>
    <cellStyle name="Uwaga 3" xfId="958" hidden="1"/>
    <cellStyle name="Uwaga 3" xfId="949" hidden="1"/>
    <cellStyle name="Uwaga 3" xfId="944" hidden="1"/>
    <cellStyle name="Uwaga 3" xfId="940" hidden="1"/>
    <cellStyle name="Uwaga 3" xfId="934" hidden="1"/>
    <cellStyle name="Uwaga 3" xfId="929" hidden="1"/>
    <cellStyle name="Uwaga 3" xfId="925" hidden="1"/>
    <cellStyle name="Uwaga 3" xfId="919" hidden="1"/>
    <cellStyle name="Uwaga 3" xfId="914" hidden="1"/>
    <cellStyle name="Uwaga 3" xfId="910" hidden="1"/>
    <cellStyle name="Uwaga 3" xfId="905" hidden="1"/>
    <cellStyle name="Uwaga 3" xfId="901" hidden="1"/>
    <cellStyle name="Uwaga 3" xfId="897" hidden="1"/>
    <cellStyle name="Uwaga 3" xfId="890" hidden="1"/>
    <cellStyle name="Uwaga 3" xfId="885" hidden="1"/>
    <cellStyle name="Uwaga 3" xfId="881" hidden="1"/>
    <cellStyle name="Uwaga 3" xfId="874" hidden="1"/>
    <cellStyle name="Uwaga 3" xfId="869" hidden="1"/>
    <cellStyle name="Uwaga 3" xfId="865" hidden="1"/>
    <cellStyle name="Uwaga 3" xfId="860" hidden="1"/>
    <cellStyle name="Uwaga 3" xfId="855" hidden="1"/>
    <cellStyle name="Uwaga 3" xfId="851" hidden="1"/>
    <cellStyle name="Uwaga 3" xfId="845" hidden="1"/>
    <cellStyle name="Uwaga 3" xfId="841" hidden="1"/>
    <cellStyle name="Uwaga 3" xfId="838" hidden="1"/>
    <cellStyle name="Uwaga 3" xfId="831" hidden="1"/>
    <cellStyle name="Uwaga 3" xfId="826" hidden="1"/>
    <cellStyle name="Uwaga 3" xfId="821" hidden="1"/>
    <cellStyle name="Uwaga 3" xfId="815" hidden="1"/>
    <cellStyle name="Uwaga 3" xfId="810" hidden="1"/>
    <cellStyle name="Uwaga 3" xfId="805" hidden="1"/>
    <cellStyle name="Uwaga 3" xfId="800" hidden="1"/>
    <cellStyle name="Uwaga 3" xfId="795" hidden="1"/>
    <cellStyle name="Uwaga 3" xfId="790" hidden="1"/>
    <cellStyle name="Uwaga 3" xfId="786" hidden="1"/>
    <cellStyle name="Uwaga 3" xfId="782" hidden="1"/>
    <cellStyle name="Uwaga 3" xfId="777" hidden="1"/>
    <cellStyle name="Uwaga 3" xfId="770" hidden="1"/>
    <cellStyle name="Uwaga 3" xfId="765" hidden="1"/>
    <cellStyle name="Uwaga 3" xfId="760" hidden="1"/>
    <cellStyle name="Uwaga 3" xfId="754" hidden="1"/>
    <cellStyle name="Uwaga 3" xfId="749" hidden="1"/>
    <cellStyle name="Uwaga 3" xfId="745" hidden="1"/>
    <cellStyle name="Uwaga 3" xfId="740" hidden="1"/>
    <cellStyle name="Uwaga 3" xfId="735" hidden="1"/>
    <cellStyle name="Uwaga 3" xfId="730" hidden="1"/>
    <cellStyle name="Uwaga 3" xfId="726" hidden="1"/>
    <cellStyle name="Uwaga 3" xfId="721" hidden="1"/>
    <cellStyle name="Uwaga 3" xfId="716" hidden="1"/>
    <cellStyle name="Uwaga 3" xfId="711" hidden="1"/>
    <cellStyle name="Uwaga 3" xfId="707" hidden="1"/>
    <cellStyle name="Uwaga 3" xfId="703" hidden="1"/>
    <cellStyle name="Uwaga 3" xfId="696" hidden="1"/>
    <cellStyle name="Uwaga 3" xfId="692" hidden="1"/>
    <cellStyle name="Uwaga 3" xfId="687" hidden="1"/>
    <cellStyle name="Uwaga 3" xfId="681" hidden="1"/>
    <cellStyle name="Uwaga 3" xfId="677" hidden="1"/>
    <cellStyle name="Uwaga 3" xfId="672" hidden="1"/>
    <cellStyle name="Uwaga 3" xfId="666" hidden="1"/>
    <cellStyle name="Uwaga 3" xfId="662" hidden="1"/>
    <cellStyle name="Uwaga 3" xfId="658" hidden="1"/>
    <cellStyle name="Uwaga 3" xfId="651" hidden="1"/>
    <cellStyle name="Uwaga 3" xfId="647" hidden="1"/>
    <cellStyle name="Uwaga 3" xfId="643" hidden="1"/>
    <cellStyle name="Uwaga 3" xfId="1507" hidden="1"/>
    <cellStyle name="Uwaga 3" xfId="1505" hidden="1"/>
    <cellStyle name="Uwaga 3" xfId="1503" hidden="1"/>
    <cellStyle name="Uwaga 3" xfId="1490" hidden="1"/>
    <cellStyle name="Uwaga 3" xfId="1489" hidden="1"/>
    <cellStyle name="Uwaga 3" xfId="1488" hidden="1"/>
    <cellStyle name="Uwaga 3" xfId="1475" hidden="1"/>
    <cellStyle name="Uwaga 3" xfId="1474" hidden="1"/>
    <cellStyle name="Uwaga 3" xfId="1473" hidden="1"/>
    <cellStyle name="Uwaga 3" xfId="1461" hidden="1"/>
    <cellStyle name="Uwaga 3" xfId="1459" hidden="1"/>
    <cellStyle name="Uwaga 3" xfId="1458" hidden="1"/>
    <cellStyle name="Uwaga 3" xfId="1445" hidden="1"/>
    <cellStyle name="Uwaga 3" xfId="1444" hidden="1"/>
    <cellStyle name="Uwaga 3" xfId="1443" hidden="1"/>
    <cellStyle name="Uwaga 3" xfId="1431" hidden="1"/>
    <cellStyle name="Uwaga 3" xfId="1429" hidden="1"/>
    <cellStyle name="Uwaga 3" xfId="1427" hidden="1"/>
    <cellStyle name="Uwaga 3" xfId="1416" hidden="1"/>
    <cellStyle name="Uwaga 3" xfId="1414" hidden="1"/>
    <cellStyle name="Uwaga 3" xfId="1412" hidden="1"/>
    <cellStyle name="Uwaga 3" xfId="1401" hidden="1"/>
    <cellStyle name="Uwaga 3" xfId="1399" hidden="1"/>
    <cellStyle name="Uwaga 3" xfId="1397" hidden="1"/>
    <cellStyle name="Uwaga 3" xfId="1386" hidden="1"/>
    <cellStyle name="Uwaga 3" xfId="1384" hidden="1"/>
    <cellStyle name="Uwaga 3" xfId="1382" hidden="1"/>
    <cellStyle name="Uwaga 3" xfId="1371" hidden="1"/>
    <cellStyle name="Uwaga 3" xfId="1369" hidden="1"/>
    <cellStyle name="Uwaga 3" xfId="1367" hidden="1"/>
    <cellStyle name="Uwaga 3" xfId="1356" hidden="1"/>
    <cellStyle name="Uwaga 3" xfId="1354" hidden="1"/>
    <cellStyle name="Uwaga 3" xfId="1352" hidden="1"/>
    <cellStyle name="Uwaga 3" xfId="1341" hidden="1"/>
    <cellStyle name="Uwaga 3" xfId="1339" hidden="1"/>
    <cellStyle name="Uwaga 3" xfId="1337" hidden="1"/>
    <cellStyle name="Uwaga 3" xfId="1326" hidden="1"/>
    <cellStyle name="Uwaga 3" xfId="1324" hidden="1"/>
    <cellStyle name="Uwaga 3" xfId="1322" hidden="1"/>
    <cellStyle name="Uwaga 3" xfId="1311" hidden="1"/>
    <cellStyle name="Uwaga 3" xfId="1309" hidden="1"/>
    <cellStyle name="Uwaga 3" xfId="1307" hidden="1"/>
    <cellStyle name="Uwaga 3" xfId="1296" hidden="1"/>
    <cellStyle name="Uwaga 3" xfId="1294" hidden="1"/>
    <cellStyle name="Uwaga 3" xfId="1292" hidden="1"/>
    <cellStyle name="Uwaga 3" xfId="1281" hidden="1"/>
    <cellStyle name="Uwaga 3" xfId="1279" hidden="1"/>
    <cellStyle name="Uwaga 3" xfId="1277" hidden="1"/>
    <cellStyle name="Uwaga 3" xfId="1266" hidden="1"/>
    <cellStyle name="Uwaga 3" xfId="1264" hidden="1"/>
    <cellStyle name="Uwaga 3" xfId="1262" hidden="1"/>
    <cellStyle name="Uwaga 3" xfId="1251" hidden="1"/>
    <cellStyle name="Uwaga 3" xfId="1249" hidden="1"/>
    <cellStyle name="Uwaga 3" xfId="1247" hidden="1"/>
    <cellStyle name="Uwaga 3" xfId="1236" hidden="1"/>
    <cellStyle name="Uwaga 3" xfId="1234" hidden="1"/>
    <cellStyle name="Uwaga 3" xfId="1232" hidden="1"/>
    <cellStyle name="Uwaga 3" xfId="1221" hidden="1"/>
    <cellStyle name="Uwaga 3" xfId="1219" hidden="1"/>
    <cellStyle name="Uwaga 3" xfId="1217" hidden="1"/>
    <cellStyle name="Uwaga 3" xfId="1206" hidden="1"/>
    <cellStyle name="Uwaga 3" xfId="1204" hidden="1"/>
    <cellStyle name="Uwaga 3" xfId="1202" hidden="1"/>
    <cellStyle name="Uwaga 3" xfId="1191" hidden="1"/>
    <cellStyle name="Uwaga 3" xfId="1189" hidden="1"/>
    <cellStyle name="Uwaga 3" xfId="1187" hidden="1"/>
    <cellStyle name="Uwaga 3" xfId="1176" hidden="1"/>
    <cellStyle name="Uwaga 3" xfId="1174" hidden="1"/>
    <cellStyle name="Uwaga 3" xfId="1172" hidden="1"/>
    <cellStyle name="Uwaga 3" xfId="1161" hidden="1"/>
    <cellStyle name="Uwaga 3" xfId="1159" hidden="1"/>
    <cellStyle name="Uwaga 3" xfId="1157" hidden="1"/>
    <cellStyle name="Uwaga 3" xfId="1146" hidden="1"/>
    <cellStyle name="Uwaga 3" xfId="1144" hidden="1"/>
    <cellStyle name="Uwaga 3" xfId="1142" hidden="1"/>
    <cellStyle name="Uwaga 3" xfId="1131" hidden="1"/>
    <cellStyle name="Uwaga 3" xfId="1129" hidden="1"/>
    <cellStyle name="Uwaga 3" xfId="1127" hidden="1"/>
    <cellStyle name="Uwaga 3" xfId="1116" hidden="1"/>
    <cellStyle name="Uwaga 3" xfId="1114" hidden="1"/>
    <cellStyle name="Uwaga 3" xfId="1111" hidden="1"/>
    <cellStyle name="Uwaga 3" xfId="1101" hidden="1"/>
    <cellStyle name="Uwaga 3" xfId="1099" hidden="1"/>
    <cellStyle name="Uwaga 3" xfId="1097" hidden="1"/>
    <cellStyle name="Uwaga 3" xfId="1086" hidden="1"/>
    <cellStyle name="Uwaga 3" xfId="1084" hidden="1"/>
    <cellStyle name="Uwaga 3" xfId="1082" hidden="1"/>
    <cellStyle name="Uwaga 3" xfId="1071" hidden="1"/>
    <cellStyle name="Uwaga 3" xfId="1069" hidden="1"/>
    <cellStyle name="Uwaga 3" xfId="1066" hidden="1"/>
    <cellStyle name="Uwaga 3" xfId="1056" hidden="1"/>
    <cellStyle name="Uwaga 3" xfId="1054" hidden="1"/>
    <cellStyle name="Uwaga 3" xfId="1051" hidden="1"/>
    <cellStyle name="Uwaga 3" xfId="1041" hidden="1"/>
    <cellStyle name="Uwaga 3" xfId="1039" hidden="1"/>
    <cellStyle name="Uwaga 3" xfId="1036" hidden="1"/>
    <cellStyle name="Uwaga 3" xfId="1027" hidden="1"/>
    <cellStyle name="Uwaga 3" xfId="1024" hidden="1"/>
    <cellStyle name="Uwaga 3" xfId="1020" hidden="1"/>
    <cellStyle name="Uwaga 3" xfId="1012" hidden="1"/>
    <cellStyle name="Uwaga 3" xfId="1009" hidden="1"/>
    <cellStyle name="Uwaga 3" xfId="1005" hidden="1"/>
    <cellStyle name="Uwaga 3" xfId="997" hidden="1"/>
    <cellStyle name="Uwaga 3" xfId="994" hidden="1"/>
    <cellStyle name="Uwaga 3" xfId="990" hidden="1"/>
    <cellStyle name="Uwaga 3" xfId="982" hidden="1"/>
    <cellStyle name="Uwaga 3" xfId="979" hidden="1"/>
    <cellStyle name="Uwaga 3" xfId="975" hidden="1"/>
    <cellStyle name="Uwaga 3" xfId="967" hidden="1"/>
    <cellStyle name="Uwaga 3" xfId="964" hidden="1"/>
    <cellStyle name="Uwaga 3" xfId="960" hidden="1"/>
    <cellStyle name="Uwaga 3" xfId="952" hidden="1"/>
    <cellStyle name="Uwaga 3" xfId="948" hidden="1"/>
    <cellStyle name="Uwaga 3" xfId="943" hidden="1"/>
    <cellStyle name="Uwaga 3" xfId="937" hidden="1"/>
    <cellStyle name="Uwaga 3" xfId="933" hidden="1"/>
    <cellStyle name="Uwaga 3" xfId="928" hidden="1"/>
    <cellStyle name="Uwaga 3" xfId="922" hidden="1"/>
    <cellStyle name="Uwaga 3" xfId="918" hidden="1"/>
    <cellStyle name="Uwaga 3" xfId="913" hidden="1"/>
    <cellStyle name="Uwaga 3" xfId="907" hidden="1"/>
    <cellStyle name="Uwaga 3" xfId="904" hidden="1"/>
    <cellStyle name="Uwaga 3" xfId="900" hidden="1"/>
    <cellStyle name="Uwaga 3" xfId="892" hidden="1"/>
    <cellStyle name="Uwaga 3" xfId="889" hidden="1"/>
    <cellStyle name="Uwaga 3" xfId="884" hidden="1"/>
    <cellStyle name="Uwaga 3" xfId="877" hidden="1"/>
    <cellStyle name="Uwaga 3" xfId="873" hidden="1"/>
    <cellStyle name="Uwaga 3" xfId="868" hidden="1"/>
    <cellStyle name="Uwaga 3" xfId="862" hidden="1"/>
    <cellStyle name="Uwaga 3" xfId="858" hidden="1"/>
    <cellStyle name="Uwaga 3" xfId="853" hidden="1"/>
    <cellStyle name="Uwaga 3" xfId="847" hidden="1"/>
    <cellStyle name="Uwaga 3" xfId="844" hidden="1"/>
    <cellStyle name="Uwaga 3" xfId="840" hidden="1"/>
    <cellStyle name="Uwaga 3" xfId="832" hidden="1"/>
    <cellStyle name="Uwaga 3" xfId="827" hidden="1"/>
    <cellStyle name="Uwaga 3" xfId="822" hidden="1"/>
    <cellStyle name="Uwaga 3" xfId="817" hidden="1"/>
    <cellStyle name="Uwaga 3" xfId="812" hidden="1"/>
    <cellStyle name="Uwaga 3" xfId="807" hidden="1"/>
    <cellStyle name="Uwaga 3" xfId="802" hidden="1"/>
    <cellStyle name="Uwaga 3" xfId="797" hidden="1"/>
    <cellStyle name="Uwaga 3" xfId="792" hidden="1"/>
    <cellStyle name="Uwaga 3" xfId="787" hidden="1"/>
    <cellStyle name="Uwaga 3" xfId="783" hidden="1"/>
    <cellStyle name="Uwaga 3" xfId="778" hidden="1"/>
    <cellStyle name="Uwaga 3" xfId="771" hidden="1"/>
    <cellStyle name="Uwaga 3" xfId="766" hidden="1"/>
    <cellStyle name="Uwaga 3" xfId="761" hidden="1"/>
    <cellStyle name="Uwaga 3" xfId="756" hidden="1"/>
    <cellStyle name="Uwaga 3" xfId="751" hidden="1"/>
    <cellStyle name="Uwaga 3" xfId="746" hidden="1"/>
    <cellStyle name="Uwaga 3" xfId="741" hidden="1"/>
    <cellStyle name="Uwaga 3" xfId="736" hidden="1"/>
    <cellStyle name="Uwaga 3" xfId="731" hidden="1"/>
    <cellStyle name="Uwaga 3" xfId="727" hidden="1"/>
    <cellStyle name="Uwaga 3" xfId="722" hidden="1"/>
    <cellStyle name="Uwaga 3" xfId="717" hidden="1"/>
    <cellStyle name="Uwaga 3" xfId="712" hidden="1"/>
    <cellStyle name="Uwaga 3" xfId="708" hidden="1"/>
    <cellStyle name="Uwaga 3" xfId="704" hidden="1"/>
    <cellStyle name="Uwaga 3" xfId="697" hidden="1"/>
    <cellStyle name="Uwaga 3" xfId="693" hidden="1"/>
    <cellStyle name="Uwaga 3" xfId="688" hidden="1"/>
    <cellStyle name="Uwaga 3" xfId="682" hidden="1"/>
    <cellStyle name="Uwaga 3" xfId="678" hidden="1"/>
    <cellStyle name="Uwaga 3" xfId="673" hidden="1"/>
    <cellStyle name="Uwaga 3" xfId="667" hidden="1"/>
    <cellStyle name="Uwaga 3" xfId="663" hidden="1"/>
    <cellStyle name="Uwaga 3" xfId="659" hidden="1"/>
    <cellStyle name="Uwaga 3" xfId="652" hidden="1"/>
    <cellStyle name="Uwaga 3" xfId="648" hidden="1"/>
    <cellStyle name="Uwaga 3" xfId="644" hidden="1"/>
    <cellStyle name="Uwaga 3" xfId="1511" hidden="1"/>
    <cellStyle name="Uwaga 3" xfId="1510" hidden="1"/>
    <cellStyle name="Uwaga 3" xfId="1508" hidden="1"/>
    <cellStyle name="Uwaga 3" xfId="1495" hidden="1"/>
    <cellStyle name="Uwaga 3" xfId="1493" hidden="1"/>
    <cellStyle name="Uwaga 3" xfId="1491" hidden="1"/>
    <cellStyle name="Uwaga 3" xfId="1481" hidden="1"/>
    <cellStyle name="Uwaga 3" xfId="1479" hidden="1"/>
    <cellStyle name="Uwaga 3" xfId="1477" hidden="1"/>
    <cellStyle name="Uwaga 3" xfId="1466" hidden="1"/>
    <cellStyle name="Uwaga 3" xfId="1464" hidden="1"/>
    <cellStyle name="Uwaga 3" xfId="1462" hidden="1"/>
    <cellStyle name="Uwaga 3" xfId="1449" hidden="1"/>
    <cellStyle name="Uwaga 3" xfId="1447" hidden="1"/>
    <cellStyle name="Uwaga 3" xfId="1446" hidden="1"/>
    <cellStyle name="Uwaga 3" xfId="1433" hidden="1"/>
    <cellStyle name="Uwaga 3" xfId="1432" hidden="1"/>
    <cellStyle name="Uwaga 3" xfId="1430" hidden="1"/>
    <cellStyle name="Uwaga 3" xfId="1418" hidden="1"/>
    <cellStyle name="Uwaga 3" xfId="1417" hidden="1"/>
    <cellStyle name="Uwaga 3" xfId="1415" hidden="1"/>
    <cellStyle name="Uwaga 3" xfId="1403" hidden="1"/>
    <cellStyle name="Uwaga 3" xfId="1402" hidden="1"/>
    <cellStyle name="Uwaga 3" xfId="1400" hidden="1"/>
    <cellStyle name="Uwaga 3" xfId="1388" hidden="1"/>
    <cellStyle name="Uwaga 3" xfId="1387" hidden="1"/>
    <cellStyle name="Uwaga 3" xfId="1385" hidden="1"/>
    <cellStyle name="Uwaga 3" xfId="1373" hidden="1"/>
    <cellStyle name="Uwaga 3" xfId="1372" hidden="1"/>
    <cellStyle name="Uwaga 3" xfId="1370" hidden="1"/>
    <cellStyle name="Uwaga 3" xfId="1358" hidden="1"/>
    <cellStyle name="Uwaga 3" xfId="1357" hidden="1"/>
    <cellStyle name="Uwaga 3" xfId="1355" hidden="1"/>
    <cellStyle name="Uwaga 3" xfId="1343" hidden="1"/>
    <cellStyle name="Uwaga 3" xfId="1342" hidden="1"/>
    <cellStyle name="Uwaga 3" xfId="1340" hidden="1"/>
    <cellStyle name="Uwaga 3" xfId="1328" hidden="1"/>
    <cellStyle name="Uwaga 3" xfId="1327" hidden="1"/>
    <cellStyle name="Uwaga 3" xfId="1325" hidden="1"/>
    <cellStyle name="Uwaga 3" xfId="1313" hidden="1"/>
    <cellStyle name="Uwaga 3" xfId="1312" hidden="1"/>
    <cellStyle name="Uwaga 3" xfId="1310" hidden="1"/>
    <cellStyle name="Uwaga 3" xfId="1298" hidden="1"/>
    <cellStyle name="Uwaga 3" xfId="1297" hidden="1"/>
    <cellStyle name="Uwaga 3" xfId="1295" hidden="1"/>
    <cellStyle name="Uwaga 3" xfId="1283" hidden="1"/>
    <cellStyle name="Uwaga 3" xfId="1282" hidden="1"/>
    <cellStyle name="Uwaga 3" xfId="1280" hidden="1"/>
    <cellStyle name="Uwaga 3" xfId="1268" hidden="1"/>
    <cellStyle name="Uwaga 3" xfId="1267" hidden="1"/>
    <cellStyle name="Uwaga 3" xfId="1265" hidden="1"/>
    <cellStyle name="Uwaga 3" xfId="1253" hidden="1"/>
    <cellStyle name="Uwaga 3" xfId="1252" hidden="1"/>
    <cellStyle name="Uwaga 3" xfId="1250" hidden="1"/>
    <cellStyle name="Uwaga 3" xfId="1238" hidden="1"/>
    <cellStyle name="Uwaga 3" xfId="1237" hidden="1"/>
    <cellStyle name="Uwaga 3" xfId="1235" hidden="1"/>
    <cellStyle name="Uwaga 3" xfId="1223" hidden="1"/>
    <cellStyle name="Uwaga 3" xfId="1222" hidden="1"/>
    <cellStyle name="Uwaga 3" xfId="1220" hidden="1"/>
    <cellStyle name="Uwaga 3" xfId="1208" hidden="1"/>
    <cellStyle name="Uwaga 3" xfId="1207" hidden="1"/>
    <cellStyle name="Uwaga 3" xfId="1205" hidden="1"/>
    <cellStyle name="Uwaga 3" xfId="1193" hidden="1"/>
    <cellStyle name="Uwaga 3" xfId="1192" hidden="1"/>
    <cellStyle name="Uwaga 3" xfId="1190" hidden="1"/>
    <cellStyle name="Uwaga 3" xfId="1178" hidden="1"/>
    <cellStyle name="Uwaga 3" xfId="1177" hidden="1"/>
    <cellStyle name="Uwaga 3" xfId="1175" hidden="1"/>
    <cellStyle name="Uwaga 3" xfId="1163" hidden="1"/>
    <cellStyle name="Uwaga 3" xfId="1162" hidden="1"/>
    <cellStyle name="Uwaga 3" xfId="1160" hidden="1"/>
    <cellStyle name="Uwaga 3" xfId="1148" hidden="1"/>
    <cellStyle name="Uwaga 3" xfId="1147" hidden="1"/>
    <cellStyle name="Uwaga 3" xfId="1145" hidden="1"/>
    <cellStyle name="Uwaga 3" xfId="1133" hidden="1"/>
    <cellStyle name="Uwaga 3" xfId="1132" hidden="1"/>
    <cellStyle name="Uwaga 3" xfId="1130" hidden="1"/>
    <cellStyle name="Uwaga 3" xfId="1118" hidden="1"/>
    <cellStyle name="Uwaga 3" xfId="1117" hidden="1"/>
    <cellStyle name="Uwaga 3" xfId="1115" hidden="1"/>
    <cellStyle name="Uwaga 3" xfId="1103" hidden="1"/>
    <cellStyle name="Uwaga 3" xfId="1102" hidden="1"/>
    <cellStyle name="Uwaga 3" xfId="1100" hidden="1"/>
    <cellStyle name="Uwaga 3" xfId="1088" hidden="1"/>
    <cellStyle name="Uwaga 3" xfId="1087" hidden="1"/>
    <cellStyle name="Uwaga 3" xfId="1085" hidden="1"/>
    <cellStyle name="Uwaga 3" xfId="1073" hidden="1"/>
    <cellStyle name="Uwaga 3" xfId="1072" hidden="1"/>
    <cellStyle name="Uwaga 3" xfId="1070" hidden="1"/>
    <cellStyle name="Uwaga 3" xfId="1058" hidden="1"/>
    <cellStyle name="Uwaga 3" xfId="1057" hidden="1"/>
    <cellStyle name="Uwaga 3" xfId="1055" hidden="1"/>
    <cellStyle name="Uwaga 3" xfId="1043" hidden="1"/>
    <cellStyle name="Uwaga 3" xfId="1042" hidden="1"/>
    <cellStyle name="Uwaga 3" xfId="1040" hidden="1"/>
    <cellStyle name="Uwaga 3" xfId="1028" hidden="1"/>
    <cellStyle name="Uwaga 3" xfId="1026" hidden="1"/>
    <cellStyle name="Uwaga 3" xfId="1023" hidden="1"/>
    <cellStyle name="Uwaga 3" xfId="1013" hidden="1"/>
    <cellStyle name="Uwaga 3" xfId="1011" hidden="1"/>
    <cellStyle name="Uwaga 3" xfId="1008" hidden="1"/>
    <cellStyle name="Uwaga 3" xfId="998" hidden="1"/>
    <cellStyle name="Uwaga 3" xfId="996" hidden="1"/>
    <cellStyle name="Uwaga 3" xfId="993" hidden="1"/>
    <cellStyle name="Uwaga 3" xfId="983" hidden="1"/>
    <cellStyle name="Uwaga 3" xfId="981" hidden="1"/>
    <cellStyle name="Uwaga 3" xfId="978" hidden="1"/>
    <cellStyle name="Uwaga 3" xfId="968" hidden="1"/>
    <cellStyle name="Uwaga 3" xfId="966" hidden="1"/>
    <cellStyle name="Uwaga 3" xfId="963" hidden="1"/>
    <cellStyle name="Uwaga 3" xfId="953" hidden="1"/>
    <cellStyle name="Uwaga 3" xfId="951" hidden="1"/>
    <cellStyle name="Uwaga 3" xfId="947" hidden="1"/>
    <cellStyle name="Uwaga 3" xfId="938" hidden="1"/>
    <cellStyle name="Uwaga 3" xfId="935" hidden="1"/>
    <cellStyle name="Uwaga 3" xfId="931" hidden="1"/>
    <cellStyle name="Uwaga 3" xfId="923" hidden="1"/>
    <cellStyle name="Uwaga 3" xfId="921" hidden="1"/>
    <cellStyle name="Uwaga 3" xfId="917" hidden="1"/>
    <cellStyle name="Uwaga 3" xfId="908" hidden="1"/>
    <cellStyle name="Uwaga 3" xfId="906" hidden="1"/>
    <cellStyle name="Uwaga 3" xfId="903" hidden="1"/>
    <cellStyle name="Uwaga 3" xfId="893" hidden="1"/>
    <cellStyle name="Uwaga 3" xfId="891" hidden="1"/>
    <cellStyle name="Uwaga 3" xfId="886" hidden="1"/>
    <cellStyle name="Uwaga 3" xfId="878" hidden="1"/>
    <cellStyle name="Uwaga 3" xfId="876" hidden="1"/>
    <cellStyle name="Uwaga 3" xfId="871" hidden="1"/>
    <cellStyle name="Uwaga 3" xfId="863" hidden="1"/>
    <cellStyle name="Uwaga 3" xfId="861" hidden="1"/>
    <cellStyle name="Uwaga 3" xfId="856" hidden="1"/>
    <cellStyle name="Uwaga 3" xfId="848" hidden="1"/>
    <cellStyle name="Uwaga 3" xfId="846" hidden="1"/>
    <cellStyle name="Uwaga 3" xfId="842" hidden="1"/>
    <cellStyle name="Uwaga 3" xfId="833" hidden="1"/>
    <cellStyle name="Uwaga 3" xfId="830" hidden="1"/>
    <cellStyle name="Uwaga 3" xfId="825" hidden="1"/>
    <cellStyle name="Uwaga 3" xfId="818" hidden="1"/>
    <cellStyle name="Uwaga 3" xfId="814" hidden="1"/>
    <cellStyle name="Uwaga 3" xfId="809" hidden="1"/>
    <cellStyle name="Uwaga 3" xfId="803" hidden="1"/>
    <cellStyle name="Uwaga 3" xfId="799" hidden="1"/>
    <cellStyle name="Uwaga 3" xfId="794" hidden="1"/>
    <cellStyle name="Uwaga 3" xfId="788" hidden="1"/>
    <cellStyle name="Uwaga 3" xfId="785" hidden="1"/>
    <cellStyle name="Uwaga 3" xfId="781" hidden="1"/>
    <cellStyle name="Uwaga 3" xfId="772" hidden="1"/>
    <cellStyle name="Uwaga 3" xfId="767" hidden="1"/>
    <cellStyle name="Uwaga 3" xfId="762" hidden="1"/>
    <cellStyle name="Uwaga 3" xfId="757" hidden="1"/>
    <cellStyle name="Uwaga 3" xfId="752" hidden="1"/>
    <cellStyle name="Uwaga 3" xfId="747" hidden="1"/>
    <cellStyle name="Uwaga 3" xfId="742" hidden="1"/>
    <cellStyle name="Uwaga 3" xfId="737" hidden="1"/>
    <cellStyle name="Uwaga 3" xfId="732" hidden="1"/>
    <cellStyle name="Uwaga 3" xfId="728" hidden="1"/>
    <cellStyle name="Uwaga 3" xfId="723" hidden="1"/>
    <cellStyle name="Uwaga 3" xfId="718" hidden="1"/>
    <cellStyle name="Uwaga 3" xfId="713" hidden="1"/>
    <cellStyle name="Uwaga 3" xfId="709" hidden="1"/>
    <cellStyle name="Uwaga 3" xfId="705" hidden="1"/>
    <cellStyle name="Uwaga 3" xfId="698" hidden="1"/>
    <cellStyle name="Uwaga 3" xfId="694" hidden="1"/>
    <cellStyle name="Uwaga 3" xfId="689" hidden="1"/>
    <cellStyle name="Uwaga 3" xfId="683" hidden="1"/>
    <cellStyle name="Uwaga 3" xfId="679" hidden="1"/>
    <cellStyle name="Uwaga 3" xfId="674" hidden="1"/>
    <cellStyle name="Uwaga 3" xfId="668" hidden="1"/>
    <cellStyle name="Uwaga 3" xfId="664" hidden="1"/>
    <cellStyle name="Uwaga 3" xfId="660" hidden="1"/>
    <cellStyle name="Uwaga 3" xfId="653" hidden="1"/>
    <cellStyle name="Uwaga 3" xfId="649" hidden="1"/>
    <cellStyle name="Uwaga 3" xfId="645" hidden="1"/>
    <cellStyle name="Uwaga 3" xfId="561" hidden="1"/>
    <cellStyle name="Uwaga 3" xfId="560" hidden="1"/>
    <cellStyle name="Uwaga 3" xfId="559" hidden="1"/>
    <cellStyle name="Uwaga 3" xfId="552" hidden="1"/>
    <cellStyle name="Uwaga 3" xfId="551" hidden="1"/>
    <cellStyle name="Uwaga 3" xfId="550" hidden="1"/>
    <cellStyle name="Uwaga 3" xfId="543" hidden="1"/>
    <cellStyle name="Uwaga 3" xfId="542" hidden="1"/>
    <cellStyle name="Uwaga 3" xfId="541" hidden="1"/>
    <cellStyle name="Uwaga 3" xfId="534" hidden="1"/>
    <cellStyle name="Uwaga 3" xfId="533" hidden="1"/>
    <cellStyle name="Uwaga 3" xfId="532" hidden="1"/>
    <cellStyle name="Uwaga 3" xfId="525" hidden="1"/>
    <cellStyle name="Uwaga 3" xfId="524" hidden="1"/>
    <cellStyle name="Uwaga 3" xfId="522" hidden="1"/>
    <cellStyle name="Uwaga 3" xfId="517" hidden="1"/>
    <cellStyle name="Uwaga 3" xfId="514" hidden="1"/>
    <cellStyle name="Uwaga 3" xfId="512" hidden="1"/>
    <cellStyle name="Uwaga 3" xfId="508" hidden="1"/>
    <cellStyle name="Uwaga 3" xfId="505" hidden="1"/>
    <cellStyle name="Uwaga 3" xfId="503" hidden="1"/>
    <cellStyle name="Uwaga 3" xfId="499" hidden="1"/>
    <cellStyle name="Uwaga 3" xfId="496" hidden="1"/>
    <cellStyle name="Uwaga 3" xfId="494" hidden="1"/>
    <cellStyle name="Uwaga 3" xfId="490" hidden="1"/>
    <cellStyle name="Uwaga 3" xfId="488" hidden="1"/>
    <cellStyle name="Uwaga 3" xfId="487" hidden="1"/>
    <cellStyle name="Uwaga 3" xfId="481" hidden="1"/>
    <cellStyle name="Uwaga 3" xfId="479" hidden="1"/>
    <cellStyle name="Uwaga 3" xfId="476" hidden="1"/>
    <cellStyle name="Uwaga 3" xfId="472" hidden="1"/>
    <cellStyle name="Uwaga 3" xfId="469" hidden="1"/>
    <cellStyle name="Uwaga 3" xfId="467" hidden="1"/>
    <cellStyle name="Uwaga 3" xfId="463" hidden="1"/>
    <cellStyle name="Uwaga 3" xfId="460" hidden="1"/>
    <cellStyle name="Uwaga 3" xfId="458" hidden="1"/>
    <cellStyle name="Uwaga 3" xfId="454" hidden="1"/>
    <cellStyle name="Uwaga 3" xfId="452" hidden="1"/>
    <cellStyle name="Uwaga 3" xfId="451" hidden="1"/>
    <cellStyle name="Uwaga 3" xfId="445" hidden="1"/>
    <cellStyle name="Uwaga 3" xfId="442" hidden="1"/>
    <cellStyle name="Uwaga 3" xfId="440" hidden="1"/>
    <cellStyle name="Uwaga 3" xfId="436" hidden="1"/>
    <cellStyle name="Uwaga 3" xfId="433" hidden="1"/>
    <cellStyle name="Uwaga 3" xfId="431" hidden="1"/>
    <cellStyle name="Uwaga 3" xfId="427" hidden="1"/>
    <cellStyle name="Uwaga 3" xfId="424" hidden="1"/>
    <cellStyle name="Uwaga 3" xfId="422" hidden="1"/>
    <cellStyle name="Uwaga 3" xfId="418" hidden="1"/>
    <cellStyle name="Uwaga 3" xfId="416" hidden="1"/>
    <cellStyle name="Uwaga 3" xfId="415" hidden="1"/>
    <cellStyle name="Uwaga 3" xfId="408" hidden="1"/>
    <cellStyle name="Uwaga 3" xfId="405" hidden="1"/>
    <cellStyle name="Uwaga 3" xfId="403" hidden="1"/>
    <cellStyle name="Uwaga 3" xfId="399" hidden="1"/>
    <cellStyle name="Uwaga 3" xfId="396" hidden="1"/>
    <cellStyle name="Uwaga 3" xfId="394" hidden="1"/>
    <cellStyle name="Uwaga 3" xfId="390" hidden="1"/>
    <cellStyle name="Uwaga 3" xfId="387" hidden="1"/>
    <cellStyle name="Uwaga 3" xfId="385" hidden="1"/>
    <cellStyle name="Uwaga 3" xfId="382" hidden="1"/>
    <cellStyle name="Uwaga 3" xfId="380" hidden="1"/>
    <cellStyle name="Uwaga 3" xfId="379" hidden="1"/>
    <cellStyle name="Uwaga 3" xfId="373" hidden="1"/>
    <cellStyle name="Uwaga 3" xfId="371" hidden="1"/>
    <cellStyle name="Uwaga 3" xfId="369" hidden="1"/>
    <cellStyle name="Uwaga 3" xfId="364" hidden="1"/>
    <cellStyle name="Uwaga 3" xfId="362" hidden="1"/>
    <cellStyle name="Uwaga 3" xfId="360" hidden="1"/>
    <cellStyle name="Uwaga 3" xfId="355" hidden="1"/>
    <cellStyle name="Uwaga 3" xfId="353" hidden="1"/>
    <cellStyle name="Uwaga 3" xfId="351" hidden="1"/>
    <cellStyle name="Uwaga 3" xfId="346" hidden="1"/>
    <cellStyle name="Uwaga 3" xfId="344" hidden="1"/>
    <cellStyle name="Uwaga 3" xfId="343" hidden="1"/>
    <cellStyle name="Uwaga 3" xfId="336" hidden="1"/>
    <cellStyle name="Uwaga 3" xfId="333" hidden="1"/>
    <cellStyle name="Uwaga 3" xfId="331" hidden="1"/>
    <cellStyle name="Uwaga 3" xfId="327" hidden="1"/>
    <cellStyle name="Uwaga 3" xfId="324" hidden="1"/>
    <cellStyle name="Uwaga 3" xfId="322" hidden="1"/>
    <cellStyle name="Uwaga 3" xfId="318" hidden="1"/>
    <cellStyle name="Uwaga 3" xfId="315" hidden="1"/>
    <cellStyle name="Uwaga 3" xfId="313" hidden="1"/>
    <cellStyle name="Uwaga 3" xfId="310" hidden="1"/>
    <cellStyle name="Uwaga 3" xfId="308" hidden="1"/>
    <cellStyle name="Uwaga 3" xfId="306" hidden="1"/>
    <cellStyle name="Uwaga 3" xfId="300" hidden="1"/>
    <cellStyle name="Uwaga 3" xfId="297" hidden="1"/>
    <cellStyle name="Uwaga 3" xfId="295" hidden="1"/>
    <cellStyle name="Uwaga 3" xfId="291" hidden="1"/>
    <cellStyle name="Uwaga 3" xfId="288" hidden="1"/>
    <cellStyle name="Uwaga 3" xfId="286" hidden="1"/>
    <cellStyle name="Uwaga 3" xfId="282" hidden="1"/>
    <cellStyle name="Uwaga 3" xfId="279" hidden="1"/>
    <cellStyle name="Uwaga 3" xfId="277" hidden="1"/>
    <cellStyle name="Uwaga 3" xfId="275" hidden="1"/>
    <cellStyle name="Uwaga 3" xfId="273" hidden="1"/>
    <cellStyle name="Uwaga 3" xfId="271" hidden="1"/>
    <cellStyle name="Uwaga 3" xfId="266" hidden="1"/>
    <cellStyle name="Uwaga 3" xfId="264" hidden="1"/>
    <cellStyle name="Uwaga 3" xfId="261" hidden="1"/>
    <cellStyle name="Uwaga 3" xfId="257" hidden="1"/>
    <cellStyle name="Uwaga 3" xfId="254" hidden="1"/>
    <cellStyle name="Uwaga 3" xfId="251" hidden="1"/>
    <cellStyle name="Uwaga 3" xfId="248" hidden="1"/>
    <cellStyle name="Uwaga 3" xfId="246" hidden="1"/>
    <cellStyle name="Uwaga 3" xfId="243" hidden="1"/>
    <cellStyle name="Uwaga 3" xfId="239" hidden="1"/>
    <cellStyle name="Uwaga 3" xfId="237" hidden="1"/>
    <cellStyle name="Uwaga 3" xfId="234" hidden="1"/>
    <cellStyle name="Uwaga 3" xfId="229" hidden="1"/>
    <cellStyle name="Uwaga 3" xfId="226" hidden="1"/>
    <cellStyle name="Uwaga 3" xfId="223" hidden="1"/>
    <cellStyle name="Uwaga 3" xfId="219" hidden="1"/>
    <cellStyle name="Uwaga 3" xfId="216" hidden="1"/>
    <cellStyle name="Uwaga 3" xfId="214" hidden="1"/>
    <cellStyle name="Uwaga 3" xfId="211" hidden="1"/>
    <cellStyle name="Uwaga 3" xfId="208" hidden="1"/>
    <cellStyle name="Uwaga 3" xfId="205" hidden="1"/>
    <cellStyle name="Uwaga 3" xfId="203" hidden="1"/>
    <cellStyle name="Uwaga 3" xfId="201" hidden="1"/>
    <cellStyle name="Uwaga 3" xfId="198" hidden="1"/>
    <cellStyle name="Uwaga 3" xfId="193" hidden="1"/>
    <cellStyle name="Uwaga 3" xfId="190" hidden="1"/>
    <cellStyle name="Uwaga 3" xfId="187" hidden="1"/>
    <cellStyle name="Uwaga 3" xfId="184" hidden="1"/>
    <cellStyle name="Uwaga 3" xfId="181" hidden="1"/>
    <cellStyle name="Uwaga 3" xfId="178" hidden="1"/>
    <cellStyle name="Uwaga 3" xfId="175" hidden="1"/>
    <cellStyle name="Uwaga 3" xfId="172" hidden="1"/>
    <cellStyle name="Uwaga 3" xfId="169" hidden="1"/>
    <cellStyle name="Uwaga 3" xfId="167" hidden="1"/>
    <cellStyle name="Uwaga 3" xfId="165" hidden="1"/>
    <cellStyle name="Uwaga 3" xfId="162" hidden="1"/>
    <cellStyle name="Uwaga 3" xfId="157" hidden="1"/>
    <cellStyle name="Uwaga 3" xfId="154" hidden="1"/>
    <cellStyle name="Uwaga 3" xfId="151" hidden="1"/>
    <cellStyle name="Uwaga 3" xfId="148" hidden="1"/>
    <cellStyle name="Uwaga 3" xfId="145" hidden="1"/>
    <cellStyle name="Uwaga 3" xfId="142" hidden="1"/>
    <cellStyle name="Uwaga 3" xfId="139" hidden="1"/>
    <cellStyle name="Uwaga 3" xfId="136" hidden="1"/>
    <cellStyle name="Uwaga 3" xfId="133" hidden="1"/>
    <cellStyle name="Uwaga 3" xfId="131" hidden="1"/>
    <cellStyle name="Uwaga 3" xfId="129" hidden="1"/>
    <cellStyle name="Uwaga 3" xfId="126" hidden="1"/>
    <cellStyle name="Uwaga 3" xfId="120" hidden="1"/>
    <cellStyle name="Uwaga 3" xfId="117" hidden="1"/>
    <cellStyle name="Uwaga 3" xfId="115" hidden="1"/>
    <cellStyle name="Uwaga 3" xfId="111" hidden="1"/>
    <cellStyle name="Uwaga 3" xfId="108" hidden="1"/>
    <cellStyle name="Uwaga 3" xfId="106" hidden="1"/>
    <cellStyle name="Uwaga 3" xfId="102" hidden="1"/>
    <cellStyle name="Uwaga 3" xfId="99" hidden="1"/>
    <cellStyle name="Uwaga 3" xfId="97" hidden="1"/>
    <cellStyle name="Uwaga 3" xfId="95" hidden="1"/>
    <cellStyle name="Uwaga 3" xfId="92" hidden="1"/>
    <cellStyle name="Uwaga 3" xfId="89" hidden="1"/>
    <cellStyle name="Uwaga 3" xfId="86" hidden="1"/>
    <cellStyle name="Uwaga 3" xfId="84" hidden="1"/>
    <cellStyle name="Uwaga 3" xfId="82" hidden="1"/>
    <cellStyle name="Uwaga 3" xfId="77" hidden="1"/>
    <cellStyle name="Uwaga 3" xfId="75" hidden="1"/>
    <cellStyle name="Uwaga 3" xfId="72" hidden="1"/>
    <cellStyle name="Uwaga 3" xfId="68" hidden="1"/>
    <cellStyle name="Uwaga 3" xfId="66" hidden="1"/>
    <cellStyle name="Uwaga 3" xfId="63" hidden="1"/>
    <cellStyle name="Uwaga 3" xfId="59" hidden="1"/>
    <cellStyle name="Uwaga 3" xfId="57" hidden="1"/>
    <cellStyle name="Uwaga 3" xfId="54" hidden="1"/>
    <cellStyle name="Uwaga 3" xfId="50" hidden="1"/>
    <cellStyle name="Uwaga 3" xfId="48" hidden="1"/>
    <cellStyle name="Uwaga 3" xfId="46" hidden="1"/>
    <cellStyle name="Uwaga 3" xfId="1635" hidden="1"/>
    <cellStyle name="Uwaga 3" xfId="1636" hidden="1"/>
    <cellStyle name="Uwaga 3" xfId="1638" hidden="1"/>
    <cellStyle name="Uwaga 3" xfId="1650" hidden="1"/>
    <cellStyle name="Uwaga 3" xfId="1651" hidden="1"/>
    <cellStyle name="Uwaga 3" xfId="1656" hidden="1"/>
    <cellStyle name="Uwaga 3" xfId="1665" hidden="1"/>
    <cellStyle name="Uwaga 3" xfId="1666" hidden="1"/>
    <cellStyle name="Uwaga 3" xfId="1671" hidden="1"/>
    <cellStyle name="Uwaga 3" xfId="1680" hidden="1"/>
    <cellStyle name="Uwaga 3" xfId="1681" hidden="1"/>
    <cellStyle name="Uwaga 3" xfId="1682" hidden="1"/>
    <cellStyle name="Uwaga 3" xfId="1695" hidden="1"/>
    <cellStyle name="Uwaga 3" xfId="1700" hidden="1"/>
    <cellStyle name="Uwaga 3" xfId="1705" hidden="1"/>
    <cellStyle name="Uwaga 3" xfId="1715" hidden="1"/>
    <cellStyle name="Uwaga 3" xfId="1720" hidden="1"/>
    <cellStyle name="Uwaga 3" xfId="1724" hidden="1"/>
    <cellStyle name="Uwaga 3" xfId="1731" hidden="1"/>
    <cellStyle name="Uwaga 3" xfId="1736" hidden="1"/>
    <cellStyle name="Uwaga 3" xfId="1739" hidden="1"/>
    <cellStyle name="Uwaga 3" xfId="1745" hidden="1"/>
    <cellStyle name="Uwaga 3" xfId="1750" hidden="1"/>
    <cellStyle name="Uwaga 3" xfId="1754" hidden="1"/>
    <cellStyle name="Uwaga 3" xfId="1755" hidden="1"/>
    <cellStyle name="Uwaga 3" xfId="1756" hidden="1"/>
    <cellStyle name="Uwaga 3" xfId="1760" hidden="1"/>
    <cellStyle name="Uwaga 3" xfId="1772" hidden="1"/>
    <cellStyle name="Uwaga 3" xfId="1777" hidden="1"/>
    <cellStyle name="Uwaga 3" xfId="1782" hidden="1"/>
    <cellStyle name="Uwaga 3" xfId="1787" hidden="1"/>
    <cellStyle name="Uwaga 3" xfId="1792" hidden="1"/>
    <cellStyle name="Uwaga 3" xfId="1797" hidden="1"/>
    <cellStyle name="Uwaga 3" xfId="1801" hidden="1"/>
    <cellStyle name="Uwaga 3" xfId="1805" hidden="1"/>
    <cellStyle name="Uwaga 3" xfId="1810" hidden="1"/>
    <cellStyle name="Uwaga 3" xfId="1815" hidden="1"/>
    <cellStyle name="Uwaga 3" xfId="1816" hidden="1"/>
    <cellStyle name="Uwaga 3" xfId="1818" hidden="1"/>
    <cellStyle name="Uwaga 3" xfId="1831" hidden="1"/>
    <cellStyle name="Uwaga 3" xfId="1835" hidden="1"/>
    <cellStyle name="Uwaga 3" xfId="1840" hidden="1"/>
    <cellStyle name="Uwaga 3" xfId="1847" hidden="1"/>
    <cellStyle name="Uwaga 3" xfId="1851" hidden="1"/>
    <cellStyle name="Uwaga 3" xfId="1856" hidden="1"/>
    <cellStyle name="Uwaga 3" xfId="1861" hidden="1"/>
    <cellStyle name="Uwaga 3" xfId="1864" hidden="1"/>
    <cellStyle name="Uwaga 3" xfId="1869" hidden="1"/>
    <cellStyle name="Uwaga 3" xfId="1875" hidden="1"/>
    <cellStyle name="Uwaga 3" xfId="1876" hidden="1"/>
    <cellStyle name="Uwaga 3" xfId="1879" hidden="1"/>
    <cellStyle name="Uwaga 3" xfId="1892" hidden="1"/>
    <cellStyle name="Uwaga 3" xfId="1896" hidden="1"/>
    <cellStyle name="Uwaga 3" xfId="1901" hidden="1"/>
    <cellStyle name="Uwaga 3" xfId="1908" hidden="1"/>
    <cellStyle name="Uwaga 3" xfId="1913" hidden="1"/>
    <cellStyle name="Uwaga 3" xfId="1917" hidden="1"/>
    <cellStyle name="Uwaga 3" xfId="1922" hidden="1"/>
    <cellStyle name="Uwaga 3" xfId="1926" hidden="1"/>
    <cellStyle name="Uwaga 3" xfId="1931" hidden="1"/>
    <cellStyle name="Uwaga 3" xfId="1935" hidden="1"/>
    <cellStyle name="Uwaga 3" xfId="1936" hidden="1"/>
    <cellStyle name="Uwaga 3" xfId="1938" hidden="1"/>
    <cellStyle name="Uwaga 3" xfId="1950" hidden="1"/>
    <cellStyle name="Uwaga 3" xfId="1951" hidden="1"/>
    <cellStyle name="Uwaga 3" xfId="1953" hidden="1"/>
    <cellStyle name="Uwaga 3" xfId="1965" hidden="1"/>
    <cellStyle name="Uwaga 3" xfId="1967" hidden="1"/>
    <cellStyle name="Uwaga 3" xfId="1970" hidden="1"/>
    <cellStyle name="Uwaga 3" xfId="1980" hidden="1"/>
    <cellStyle name="Uwaga 3" xfId="1981" hidden="1"/>
    <cellStyle name="Uwaga 3" xfId="1983" hidden="1"/>
    <cellStyle name="Uwaga 3" xfId="1995" hidden="1"/>
    <cellStyle name="Uwaga 3" xfId="1996" hidden="1"/>
    <cellStyle name="Uwaga 3" xfId="1997" hidden="1"/>
    <cellStyle name="Uwaga 3" xfId="2011" hidden="1"/>
    <cellStyle name="Uwaga 3" xfId="2014" hidden="1"/>
    <cellStyle name="Uwaga 3" xfId="2018" hidden="1"/>
    <cellStyle name="Uwaga 3" xfId="2026" hidden="1"/>
    <cellStyle name="Uwaga 3" xfId="2029" hidden="1"/>
    <cellStyle name="Uwaga 3" xfId="2033" hidden="1"/>
    <cellStyle name="Uwaga 3" xfId="2041" hidden="1"/>
    <cellStyle name="Uwaga 3" xfId="2044" hidden="1"/>
    <cellStyle name="Uwaga 3" xfId="2048" hidden="1"/>
    <cellStyle name="Uwaga 3" xfId="2055" hidden="1"/>
    <cellStyle name="Uwaga 3" xfId="2056" hidden="1"/>
    <cellStyle name="Uwaga 3" xfId="2058" hidden="1"/>
    <cellStyle name="Uwaga 3" xfId="2071" hidden="1"/>
    <cellStyle name="Uwaga 3" xfId="2074" hidden="1"/>
    <cellStyle name="Uwaga 3" xfId="2077" hidden="1"/>
    <cellStyle name="Uwaga 3" xfId="2086" hidden="1"/>
    <cellStyle name="Uwaga 3" xfId="2089" hidden="1"/>
    <cellStyle name="Uwaga 3" xfId="2093" hidden="1"/>
    <cellStyle name="Uwaga 3" xfId="2101" hidden="1"/>
    <cellStyle name="Uwaga 3" xfId="2103" hidden="1"/>
    <cellStyle name="Uwaga 3" xfId="2106" hidden="1"/>
    <cellStyle name="Uwaga 3" xfId="2115" hidden="1"/>
    <cellStyle name="Uwaga 3" xfId="2116" hidden="1"/>
    <cellStyle name="Uwaga 3" xfId="2117" hidden="1"/>
    <cellStyle name="Uwaga 3" xfId="2130" hidden="1"/>
    <cellStyle name="Uwaga 3" xfId="2131" hidden="1"/>
    <cellStyle name="Uwaga 3" xfId="2133" hidden="1"/>
    <cellStyle name="Uwaga 3" xfId="2145" hidden="1"/>
    <cellStyle name="Uwaga 3" xfId="2146" hidden="1"/>
    <cellStyle name="Uwaga 3" xfId="2148" hidden="1"/>
    <cellStyle name="Uwaga 3" xfId="2160" hidden="1"/>
    <cellStyle name="Uwaga 3" xfId="2161" hidden="1"/>
    <cellStyle name="Uwaga 3" xfId="2163" hidden="1"/>
    <cellStyle name="Uwaga 3" xfId="2175" hidden="1"/>
    <cellStyle name="Uwaga 3" xfId="2176" hidden="1"/>
    <cellStyle name="Uwaga 3" xfId="2177" hidden="1"/>
    <cellStyle name="Uwaga 3" xfId="2191" hidden="1"/>
    <cellStyle name="Uwaga 3" xfId="2193" hidden="1"/>
    <cellStyle name="Uwaga 3" xfId="2196" hidden="1"/>
    <cellStyle name="Uwaga 3" xfId="2206" hidden="1"/>
    <cellStyle name="Uwaga 3" xfId="2209" hidden="1"/>
    <cellStyle name="Uwaga 3" xfId="2212" hidden="1"/>
    <cellStyle name="Uwaga 3" xfId="2221" hidden="1"/>
    <cellStyle name="Uwaga 3" xfId="2223" hidden="1"/>
    <cellStyle name="Uwaga 3" xfId="2226" hidden="1"/>
    <cellStyle name="Uwaga 3" xfId="2235" hidden="1"/>
    <cellStyle name="Uwaga 3" xfId="2236" hidden="1"/>
    <cellStyle name="Uwaga 3" xfId="2237" hidden="1"/>
    <cellStyle name="Uwaga 3" xfId="2250" hidden="1"/>
    <cellStyle name="Uwaga 3" xfId="2252" hidden="1"/>
    <cellStyle name="Uwaga 3" xfId="2254" hidden="1"/>
    <cellStyle name="Uwaga 3" xfId="2265" hidden="1"/>
    <cellStyle name="Uwaga 3" xfId="2267" hidden="1"/>
    <cellStyle name="Uwaga 3" xfId="2269" hidden="1"/>
    <cellStyle name="Uwaga 3" xfId="2280" hidden="1"/>
    <cellStyle name="Uwaga 3" xfId="2282" hidden="1"/>
    <cellStyle name="Uwaga 3" xfId="2284" hidden="1"/>
    <cellStyle name="Uwaga 3" xfId="2295" hidden="1"/>
    <cellStyle name="Uwaga 3" xfId="2296" hidden="1"/>
    <cellStyle name="Uwaga 3" xfId="2297" hidden="1"/>
    <cellStyle name="Uwaga 3" xfId="2310" hidden="1"/>
    <cellStyle name="Uwaga 3" xfId="2312" hidden="1"/>
    <cellStyle name="Uwaga 3" xfId="2314" hidden="1"/>
    <cellStyle name="Uwaga 3" xfId="2325" hidden="1"/>
    <cellStyle name="Uwaga 3" xfId="2327" hidden="1"/>
    <cellStyle name="Uwaga 3" xfId="2329" hidden="1"/>
    <cellStyle name="Uwaga 3" xfId="2340" hidden="1"/>
    <cellStyle name="Uwaga 3" xfId="2342" hidden="1"/>
    <cellStyle name="Uwaga 3" xfId="2343" hidden="1"/>
    <cellStyle name="Uwaga 3" xfId="2355" hidden="1"/>
    <cellStyle name="Uwaga 3" xfId="2356" hidden="1"/>
    <cellStyle name="Uwaga 3" xfId="2357" hidden="1"/>
    <cellStyle name="Uwaga 3" xfId="2370" hidden="1"/>
    <cellStyle name="Uwaga 3" xfId="2372" hidden="1"/>
    <cellStyle name="Uwaga 3" xfId="2374" hidden="1"/>
    <cellStyle name="Uwaga 3" xfId="2385" hidden="1"/>
    <cellStyle name="Uwaga 3" xfId="2387" hidden="1"/>
    <cellStyle name="Uwaga 3" xfId="2389" hidden="1"/>
    <cellStyle name="Uwaga 3" xfId="2400" hidden="1"/>
    <cellStyle name="Uwaga 3" xfId="2402" hidden="1"/>
    <cellStyle name="Uwaga 3" xfId="2404" hidden="1"/>
    <cellStyle name="Uwaga 3" xfId="2415" hidden="1"/>
    <cellStyle name="Uwaga 3" xfId="2416" hidden="1"/>
    <cellStyle name="Uwaga 3" xfId="2418" hidden="1"/>
    <cellStyle name="Uwaga 3" xfId="2429" hidden="1"/>
    <cellStyle name="Uwaga 3" xfId="2431" hidden="1"/>
    <cellStyle name="Uwaga 3" xfId="2432" hidden="1"/>
    <cellStyle name="Uwaga 3" xfId="2441" hidden="1"/>
    <cellStyle name="Uwaga 3" xfId="2444" hidden="1"/>
    <cellStyle name="Uwaga 3" xfId="2446" hidden="1"/>
    <cellStyle name="Uwaga 3" xfId="2457" hidden="1"/>
    <cellStyle name="Uwaga 3" xfId="2459" hidden="1"/>
    <cellStyle name="Uwaga 3" xfId="2461" hidden="1"/>
    <cellStyle name="Uwaga 3" xfId="2473" hidden="1"/>
    <cellStyle name="Uwaga 3" xfId="2475" hidden="1"/>
    <cellStyle name="Uwaga 3" xfId="2477" hidden="1"/>
    <cellStyle name="Uwaga 3" xfId="2485" hidden="1"/>
    <cellStyle name="Uwaga 3" xfId="2487" hidden="1"/>
    <cellStyle name="Uwaga 3" xfId="2490" hidden="1"/>
    <cellStyle name="Uwaga 3" xfId="2480" hidden="1"/>
    <cellStyle name="Uwaga 3" xfId="2479" hidden="1"/>
    <cellStyle name="Uwaga 3" xfId="2478" hidden="1"/>
    <cellStyle name="Uwaga 3" xfId="2465" hidden="1"/>
    <cellStyle name="Uwaga 3" xfId="2464" hidden="1"/>
    <cellStyle name="Uwaga 3" xfId="2463" hidden="1"/>
    <cellStyle name="Uwaga 3" xfId="2450" hidden="1"/>
    <cellStyle name="Uwaga 3" xfId="2449" hidden="1"/>
    <cellStyle name="Uwaga 3" xfId="2448" hidden="1"/>
    <cellStyle name="Uwaga 3" xfId="2435" hidden="1"/>
    <cellStyle name="Uwaga 3" xfId="2434" hidden="1"/>
    <cellStyle name="Uwaga 3" xfId="2433" hidden="1"/>
    <cellStyle name="Uwaga 3" xfId="2420" hidden="1"/>
    <cellStyle name="Uwaga 3" xfId="2419" hidden="1"/>
    <cellStyle name="Uwaga 3" xfId="2417" hidden="1"/>
    <cellStyle name="Uwaga 3" xfId="2406" hidden="1"/>
    <cellStyle name="Uwaga 3" xfId="2403" hidden="1"/>
    <cellStyle name="Uwaga 3" xfId="2401" hidden="1"/>
    <cellStyle name="Uwaga 3" xfId="2391" hidden="1"/>
    <cellStyle name="Uwaga 3" xfId="2388" hidden="1"/>
    <cellStyle name="Uwaga 3" xfId="2386" hidden="1"/>
    <cellStyle name="Uwaga 3" xfId="2376" hidden="1"/>
    <cellStyle name="Uwaga 3" xfId="2373" hidden="1"/>
    <cellStyle name="Uwaga 3" xfId="2371" hidden="1"/>
    <cellStyle name="Uwaga 3" xfId="2361" hidden="1"/>
    <cellStyle name="Uwaga 3" xfId="2359" hidden="1"/>
    <cellStyle name="Uwaga 3" xfId="2358" hidden="1"/>
    <cellStyle name="Uwaga 3" xfId="2346" hidden="1"/>
    <cellStyle name="Uwaga 3" xfId="2344" hidden="1"/>
    <cellStyle name="Uwaga 3" xfId="2341" hidden="1"/>
    <cellStyle name="Uwaga 3" xfId="2331" hidden="1"/>
    <cellStyle name="Uwaga 3" xfId="2328" hidden="1"/>
    <cellStyle name="Uwaga 3" xfId="2326" hidden="1"/>
    <cellStyle name="Uwaga 3" xfId="2316" hidden="1"/>
    <cellStyle name="Uwaga 3" xfId="2313" hidden="1"/>
    <cellStyle name="Uwaga 3" xfId="2311" hidden="1"/>
    <cellStyle name="Uwaga 3" xfId="2301" hidden="1"/>
    <cellStyle name="Uwaga 3" xfId="2299" hidden="1"/>
    <cellStyle name="Uwaga 3" xfId="2298" hidden="1"/>
    <cellStyle name="Uwaga 3" xfId="2286" hidden="1"/>
    <cellStyle name="Uwaga 3" xfId="2283" hidden="1"/>
    <cellStyle name="Uwaga 3" xfId="2281" hidden="1"/>
    <cellStyle name="Uwaga 3" xfId="2271" hidden="1"/>
    <cellStyle name="Uwaga 3" xfId="2268" hidden="1"/>
    <cellStyle name="Uwaga 3" xfId="2266" hidden="1"/>
    <cellStyle name="Uwaga 3" xfId="2256" hidden="1"/>
    <cellStyle name="Uwaga 3" xfId="2253" hidden="1"/>
    <cellStyle name="Uwaga 3" xfId="2251" hidden="1"/>
    <cellStyle name="Uwaga 3" xfId="2241" hidden="1"/>
    <cellStyle name="Uwaga 3" xfId="2239" hidden="1"/>
    <cellStyle name="Uwaga 3" xfId="2238" hidden="1"/>
    <cellStyle name="Uwaga 3" xfId="2225" hidden="1"/>
    <cellStyle name="Uwaga 3" xfId="2222" hidden="1"/>
    <cellStyle name="Uwaga 3" xfId="2220" hidden="1"/>
    <cellStyle name="Uwaga 3" xfId="2210" hidden="1"/>
    <cellStyle name="Uwaga 3" xfId="2207" hidden="1"/>
    <cellStyle name="Uwaga 3" xfId="2205" hidden="1"/>
    <cellStyle name="Uwaga 3" xfId="2195" hidden="1"/>
    <cellStyle name="Uwaga 3" xfId="2192" hidden="1"/>
    <cellStyle name="Uwaga 3" xfId="2190" hidden="1"/>
    <cellStyle name="Uwaga 3" xfId="2181" hidden="1"/>
    <cellStyle name="Uwaga 3" xfId="2179" hidden="1"/>
    <cellStyle name="Uwaga 3" xfId="2178" hidden="1"/>
    <cellStyle name="Uwaga 3" xfId="2166" hidden="1"/>
    <cellStyle name="Uwaga 3" xfId="2164" hidden="1"/>
    <cellStyle name="Uwaga 3" xfId="2162" hidden="1"/>
    <cellStyle name="Uwaga 3" xfId="2151" hidden="1"/>
    <cellStyle name="Uwaga 3" xfId="2149" hidden="1"/>
    <cellStyle name="Uwaga 3" xfId="2147" hidden="1"/>
    <cellStyle name="Uwaga 3" xfId="2136" hidden="1"/>
    <cellStyle name="Uwaga 3" xfId="2134" hidden="1"/>
    <cellStyle name="Uwaga 3" xfId="2132" hidden="1"/>
    <cellStyle name="Uwaga 3" xfId="2121" hidden="1"/>
    <cellStyle name="Uwaga 3" xfId="2119" hidden="1"/>
    <cellStyle name="Uwaga 3" xfId="2118" hidden="1"/>
    <cellStyle name="Uwaga 3" xfId="2105" hidden="1"/>
    <cellStyle name="Uwaga 3" xfId="2102" hidden="1"/>
    <cellStyle name="Uwaga 3" xfId="2100" hidden="1"/>
    <cellStyle name="Uwaga 3" xfId="2090" hidden="1"/>
    <cellStyle name="Uwaga 3" xfId="2087" hidden="1"/>
    <cellStyle name="Uwaga 3" xfId="2085" hidden="1"/>
    <cellStyle name="Uwaga 3" xfId="2075" hidden="1"/>
    <cellStyle name="Uwaga 3" xfId="2072" hidden="1"/>
    <cellStyle name="Uwaga 3" xfId="2070" hidden="1"/>
    <cellStyle name="Uwaga 3" xfId="2061" hidden="1"/>
    <cellStyle name="Uwaga 3" xfId="2059" hidden="1"/>
    <cellStyle name="Uwaga 3" xfId="2057" hidden="1"/>
    <cellStyle name="Uwaga 3" xfId="2045" hidden="1"/>
    <cellStyle name="Uwaga 3" xfId="2042" hidden="1"/>
    <cellStyle name="Uwaga 3" xfId="2040" hidden="1"/>
    <cellStyle name="Uwaga 3" xfId="2030" hidden="1"/>
    <cellStyle name="Uwaga 3" xfId="2027" hidden="1"/>
    <cellStyle name="Uwaga 3" xfId="2025" hidden="1"/>
    <cellStyle name="Uwaga 3" xfId="2015" hidden="1"/>
    <cellStyle name="Uwaga 3" xfId="2012" hidden="1"/>
    <cellStyle name="Uwaga 3" xfId="2010" hidden="1"/>
    <cellStyle name="Uwaga 3" xfId="2003" hidden="1"/>
    <cellStyle name="Uwaga 3" xfId="2000" hidden="1"/>
    <cellStyle name="Uwaga 3" xfId="1998" hidden="1"/>
    <cellStyle name="Uwaga 3" xfId="1988" hidden="1"/>
    <cellStyle name="Uwaga 3" xfId="1985" hidden="1"/>
    <cellStyle name="Uwaga 3" xfId="1982" hidden="1"/>
    <cellStyle name="Uwaga 3" xfId="1973" hidden="1"/>
    <cellStyle name="Uwaga 3" xfId="1969" hidden="1"/>
    <cellStyle name="Uwaga 3" xfId="1966" hidden="1"/>
    <cellStyle name="Uwaga 3" xfId="1958" hidden="1"/>
    <cellStyle name="Uwaga 3" xfId="1955" hidden="1"/>
    <cellStyle name="Uwaga 3" xfId="1952" hidden="1"/>
    <cellStyle name="Uwaga 3" xfId="1943" hidden="1"/>
    <cellStyle name="Uwaga 3" xfId="1940" hidden="1"/>
    <cellStyle name="Uwaga 3" xfId="1937" hidden="1"/>
    <cellStyle name="Uwaga 3" xfId="1927" hidden="1"/>
    <cellStyle name="Uwaga 3" xfId="1923" hidden="1"/>
    <cellStyle name="Uwaga 3" xfId="1920" hidden="1"/>
    <cellStyle name="Uwaga 3" xfId="1911" hidden="1"/>
    <cellStyle name="Uwaga 3" xfId="1907" hidden="1"/>
    <cellStyle name="Uwaga 3" xfId="1905" hidden="1"/>
    <cellStyle name="Uwaga 3" xfId="1897" hidden="1"/>
    <cellStyle name="Uwaga 3" xfId="1893" hidden="1"/>
    <cellStyle name="Uwaga 3" xfId="1890" hidden="1"/>
    <cellStyle name="Uwaga 3" xfId="1883" hidden="1"/>
    <cellStyle name="Uwaga 3" xfId="1880" hidden="1"/>
    <cellStyle name="Uwaga 3" xfId="1877" hidden="1"/>
    <cellStyle name="Uwaga 3" xfId="1868" hidden="1"/>
    <cellStyle name="Uwaga 3" xfId="1863" hidden="1"/>
    <cellStyle name="Uwaga 3" xfId="1860" hidden="1"/>
    <cellStyle name="Uwaga 3" xfId="1853" hidden="1"/>
    <cellStyle name="Uwaga 3" xfId="1848" hidden="1"/>
    <cellStyle name="Uwaga 3" xfId="1845" hidden="1"/>
    <cellStyle name="Uwaga 3" xfId="1838" hidden="1"/>
    <cellStyle name="Uwaga 3" xfId="1833" hidden="1"/>
    <cellStyle name="Uwaga 3" xfId="1830" hidden="1"/>
    <cellStyle name="Uwaga 3" xfId="1824" hidden="1"/>
    <cellStyle name="Uwaga 3" xfId="1820" hidden="1"/>
    <cellStyle name="Uwaga 3" xfId="1817" hidden="1"/>
    <cellStyle name="Uwaga 3" xfId="1809" hidden="1"/>
    <cellStyle name="Uwaga 3" xfId="1804" hidden="1"/>
    <cellStyle name="Uwaga 3" xfId="1800" hidden="1"/>
    <cellStyle name="Uwaga 3" xfId="1794" hidden="1"/>
    <cellStyle name="Uwaga 3" xfId="1789" hidden="1"/>
    <cellStyle name="Uwaga 3" xfId="1785" hidden="1"/>
    <cellStyle name="Uwaga 3" xfId="1779" hidden="1"/>
    <cellStyle name="Uwaga 3" xfId="1774" hidden="1"/>
    <cellStyle name="Uwaga 3" xfId="1770" hidden="1"/>
    <cellStyle name="Uwaga 3" xfId="1765" hidden="1"/>
    <cellStyle name="Uwaga 3" xfId="1761" hidden="1"/>
    <cellStyle name="Uwaga 3" xfId="1757" hidden="1"/>
    <cellStyle name="Uwaga 3" xfId="1749" hidden="1"/>
    <cellStyle name="Uwaga 3" xfId="1744" hidden="1"/>
    <cellStyle name="Uwaga 3" xfId="1740" hidden="1"/>
    <cellStyle name="Uwaga 3" xfId="1734" hidden="1"/>
    <cellStyle name="Uwaga 3" xfId="1729" hidden="1"/>
    <cellStyle name="Uwaga 3" xfId="1725" hidden="1"/>
    <cellStyle name="Uwaga 3" xfId="1719" hidden="1"/>
    <cellStyle name="Uwaga 3" xfId="1714" hidden="1"/>
    <cellStyle name="Uwaga 3" xfId="1710" hidden="1"/>
    <cellStyle name="Uwaga 3" xfId="1706" hidden="1"/>
    <cellStyle name="Uwaga 3" xfId="1701" hidden="1"/>
    <cellStyle name="Uwaga 3" xfId="1696" hidden="1"/>
    <cellStyle name="Uwaga 3" xfId="1691" hidden="1"/>
    <cellStyle name="Uwaga 3" xfId="1687" hidden="1"/>
    <cellStyle name="Uwaga 3" xfId="1683" hidden="1"/>
    <cellStyle name="Uwaga 3" xfId="1676" hidden="1"/>
    <cellStyle name="Uwaga 3" xfId="1672" hidden="1"/>
    <cellStyle name="Uwaga 3" xfId="1667" hidden="1"/>
    <cellStyle name="Uwaga 3" xfId="1661" hidden="1"/>
    <cellStyle name="Uwaga 3" xfId="1657" hidden="1"/>
    <cellStyle name="Uwaga 3" xfId="1652" hidden="1"/>
    <cellStyle name="Uwaga 3" xfId="1646" hidden="1"/>
    <cellStyle name="Uwaga 3" xfId="1642" hidden="1"/>
    <cellStyle name="Uwaga 3" xfId="1637" hidden="1"/>
    <cellStyle name="Uwaga 3" xfId="1631" hidden="1"/>
    <cellStyle name="Uwaga 3" xfId="1627" hidden="1"/>
    <cellStyle name="Uwaga 3" xfId="1623" hidden="1"/>
    <cellStyle name="Uwaga 3" xfId="2483" hidden="1"/>
    <cellStyle name="Uwaga 3" xfId="2482" hidden="1"/>
    <cellStyle name="Uwaga 3" xfId="2481" hidden="1"/>
    <cellStyle name="Uwaga 3" xfId="2468" hidden="1"/>
    <cellStyle name="Uwaga 3" xfId="2467" hidden="1"/>
    <cellStyle name="Uwaga 3" xfId="2466" hidden="1"/>
    <cellStyle name="Uwaga 3" xfId="2453" hidden="1"/>
    <cellStyle name="Uwaga 3" xfId="2452" hidden="1"/>
    <cellStyle name="Uwaga 3" xfId="2451" hidden="1"/>
    <cellStyle name="Uwaga 3" xfId="2438" hidden="1"/>
    <cellStyle name="Uwaga 3" xfId="2437" hidden="1"/>
    <cellStyle name="Uwaga 3" xfId="2436" hidden="1"/>
    <cellStyle name="Uwaga 3" xfId="2423" hidden="1"/>
    <cellStyle name="Uwaga 3" xfId="2422" hidden="1"/>
    <cellStyle name="Uwaga 3" xfId="2421" hidden="1"/>
    <cellStyle name="Uwaga 3" xfId="2409" hidden="1"/>
    <cellStyle name="Uwaga 3" xfId="2407" hidden="1"/>
    <cellStyle name="Uwaga 3" xfId="2405" hidden="1"/>
    <cellStyle name="Uwaga 3" xfId="2394" hidden="1"/>
    <cellStyle name="Uwaga 3" xfId="2392" hidden="1"/>
    <cellStyle name="Uwaga 3" xfId="2390" hidden="1"/>
    <cellStyle name="Uwaga 3" xfId="2379" hidden="1"/>
    <cellStyle name="Uwaga 3" xfId="2377" hidden="1"/>
    <cellStyle name="Uwaga 3" xfId="2375" hidden="1"/>
    <cellStyle name="Uwaga 3" xfId="2364" hidden="1"/>
    <cellStyle name="Uwaga 3" xfId="2362" hidden="1"/>
    <cellStyle name="Uwaga 3" xfId="2360" hidden="1"/>
    <cellStyle name="Uwaga 3" xfId="2349" hidden="1"/>
    <cellStyle name="Uwaga 3" xfId="2347" hidden="1"/>
    <cellStyle name="Uwaga 3" xfId="2345" hidden="1"/>
    <cellStyle name="Uwaga 3" xfId="2334" hidden="1"/>
    <cellStyle name="Uwaga 3" xfId="2332" hidden="1"/>
    <cellStyle name="Uwaga 3" xfId="2330" hidden="1"/>
    <cellStyle name="Uwaga 3" xfId="2319" hidden="1"/>
    <cellStyle name="Uwaga 3" xfId="2317" hidden="1"/>
    <cellStyle name="Uwaga 3" xfId="2315" hidden="1"/>
    <cellStyle name="Uwaga 3" xfId="2304" hidden="1"/>
    <cellStyle name="Uwaga 3" xfId="2302" hidden="1"/>
    <cellStyle name="Uwaga 3" xfId="2300" hidden="1"/>
    <cellStyle name="Uwaga 3" xfId="2289" hidden="1"/>
    <cellStyle name="Uwaga 3" xfId="2287" hidden="1"/>
    <cellStyle name="Uwaga 3" xfId="2285" hidden="1"/>
    <cellStyle name="Uwaga 3" xfId="2274" hidden="1"/>
    <cellStyle name="Uwaga 3" xfId="2272" hidden="1"/>
    <cellStyle name="Uwaga 3" xfId="2270" hidden="1"/>
    <cellStyle name="Uwaga 3" xfId="2259" hidden="1"/>
    <cellStyle name="Uwaga 3" xfId="2257" hidden="1"/>
    <cellStyle name="Uwaga 3" xfId="2255" hidden="1"/>
    <cellStyle name="Uwaga 3" xfId="2244" hidden="1"/>
    <cellStyle name="Uwaga 3" xfId="2242" hidden="1"/>
    <cellStyle name="Uwaga 3" xfId="2240" hidden="1"/>
    <cellStyle name="Uwaga 3" xfId="2229" hidden="1"/>
    <cellStyle name="Uwaga 3" xfId="2227" hidden="1"/>
    <cellStyle name="Uwaga 3" xfId="2224" hidden="1"/>
    <cellStyle name="Uwaga 3" xfId="2214" hidden="1"/>
    <cellStyle name="Uwaga 3" xfId="2211" hidden="1"/>
    <cellStyle name="Uwaga 3" xfId="2208" hidden="1"/>
    <cellStyle name="Uwaga 3" xfId="2199" hidden="1"/>
    <cellStyle name="Uwaga 3" xfId="2197" hidden="1"/>
    <cellStyle name="Uwaga 3" xfId="2194" hidden="1"/>
    <cellStyle name="Uwaga 3" xfId="2184" hidden="1"/>
    <cellStyle name="Uwaga 3" xfId="2182" hidden="1"/>
    <cellStyle name="Uwaga 3" xfId="2180" hidden="1"/>
    <cellStyle name="Uwaga 3" xfId="2169" hidden="1"/>
    <cellStyle name="Uwaga 3" xfId="2167" hidden="1"/>
    <cellStyle name="Uwaga 3" xfId="2165" hidden="1"/>
    <cellStyle name="Uwaga 3" xfId="2154" hidden="1"/>
    <cellStyle name="Uwaga 3" xfId="2152" hidden="1"/>
    <cellStyle name="Uwaga 3" xfId="2150" hidden="1"/>
    <cellStyle name="Uwaga 3" xfId="2139" hidden="1"/>
    <cellStyle name="Uwaga 3" xfId="2137" hidden="1"/>
    <cellStyle name="Uwaga 3" xfId="2135" hidden="1"/>
    <cellStyle name="Uwaga 3" xfId="2124" hidden="1"/>
    <cellStyle name="Uwaga 3" xfId="2122" hidden="1"/>
    <cellStyle name="Uwaga 3" xfId="2120" hidden="1"/>
    <cellStyle name="Uwaga 3" xfId="2109" hidden="1"/>
    <cellStyle name="Uwaga 3" xfId="2107" hidden="1"/>
    <cellStyle name="Uwaga 3" xfId="2104" hidden="1"/>
    <cellStyle name="Uwaga 3" xfId="2094" hidden="1"/>
    <cellStyle name="Uwaga 3" xfId="2091" hidden="1"/>
    <cellStyle name="Uwaga 3" xfId="2088" hidden="1"/>
    <cellStyle name="Uwaga 3" xfId="2079" hidden="1"/>
    <cellStyle name="Uwaga 3" xfId="2076" hidden="1"/>
    <cellStyle name="Uwaga 3" xfId="2073" hidden="1"/>
    <cellStyle name="Uwaga 3" xfId="2064" hidden="1"/>
    <cellStyle name="Uwaga 3" xfId="2062" hidden="1"/>
    <cellStyle name="Uwaga 3" xfId="2060" hidden="1"/>
    <cellStyle name="Uwaga 3" xfId="2049" hidden="1"/>
    <cellStyle name="Uwaga 3" xfId="2046" hidden="1"/>
    <cellStyle name="Uwaga 3" xfId="2043" hidden="1"/>
    <cellStyle name="Uwaga 3" xfId="2034" hidden="1"/>
    <cellStyle name="Uwaga 3" xfId="2031" hidden="1"/>
    <cellStyle name="Uwaga 3" xfId="2028" hidden="1"/>
    <cellStyle name="Uwaga 3" xfId="2019" hidden="1"/>
    <cellStyle name="Uwaga 3" xfId="2016" hidden="1"/>
    <cellStyle name="Uwaga 3" xfId="2013" hidden="1"/>
    <cellStyle name="Uwaga 3" xfId="2006" hidden="1"/>
    <cellStyle name="Uwaga 3" xfId="2002" hidden="1"/>
    <cellStyle name="Uwaga 3" xfId="1999" hidden="1"/>
    <cellStyle name="Uwaga 3" xfId="1991" hidden="1"/>
    <cellStyle name="Uwaga 3" xfId="1987" hidden="1"/>
    <cellStyle name="Uwaga 3" xfId="1984" hidden="1"/>
    <cellStyle name="Uwaga 3" xfId="1976" hidden="1"/>
    <cellStyle name="Uwaga 3" xfId="1972" hidden="1"/>
    <cellStyle name="Uwaga 3" xfId="1968" hidden="1"/>
    <cellStyle name="Uwaga 3" xfId="1961" hidden="1"/>
    <cellStyle name="Uwaga 3" xfId="1957" hidden="1"/>
    <cellStyle name="Uwaga 3" xfId="1954" hidden="1"/>
    <cellStyle name="Uwaga 3" xfId="1946" hidden="1"/>
    <cellStyle name="Uwaga 3" xfId="1942" hidden="1"/>
    <cellStyle name="Uwaga 3" xfId="1939" hidden="1"/>
    <cellStyle name="Uwaga 3" xfId="1930" hidden="1"/>
    <cellStyle name="Uwaga 3" xfId="1925" hidden="1"/>
    <cellStyle name="Uwaga 3" xfId="1921" hidden="1"/>
    <cellStyle name="Uwaga 3" xfId="1915" hidden="1"/>
    <cellStyle name="Uwaga 3" xfId="1910" hidden="1"/>
    <cellStyle name="Uwaga 3" xfId="1906" hidden="1"/>
    <cellStyle name="Uwaga 3" xfId="1900" hidden="1"/>
    <cellStyle name="Uwaga 3" xfId="1895" hidden="1"/>
    <cellStyle name="Uwaga 3" xfId="1891" hidden="1"/>
    <cellStyle name="Uwaga 3" xfId="1886" hidden="1"/>
    <cellStyle name="Uwaga 3" xfId="1882" hidden="1"/>
    <cellStyle name="Uwaga 3" xfId="1878" hidden="1"/>
    <cellStyle name="Uwaga 3" xfId="1871" hidden="1"/>
    <cellStyle name="Uwaga 3" xfId="1866" hidden="1"/>
    <cellStyle name="Uwaga 3" xfId="1862" hidden="1"/>
    <cellStyle name="Uwaga 3" xfId="1855" hidden="1"/>
    <cellStyle name="Uwaga 3" xfId="1850" hidden="1"/>
    <cellStyle name="Uwaga 3" xfId="1846" hidden="1"/>
    <cellStyle name="Uwaga 3" xfId="1841" hidden="1"/>
    <cellStyle name="Uwaga 3" xfId="1836" hidden="1"/>
    <cellStyle name="Uwaga 3" xfId="1832" hidden="1"/>
    <cellStyle name="Uwaga 3" xfId="1826" hidden="1"/>
    <cellStyle name="Uwaga 3" xfId="1822" hidden="1"/>
    <cellStyle name="Uwaga 3" xfId="1819" hidden="1"/>
    <cellStyle name="Uwaga 3" xfId="1812" hidden="1"/>
    <cellStyle name="Uwaga 3" xfId="1807" hidden="1"/>
    <cellStyle name="Uwaga 3" xfId="1802" hidden="1"/>
    <cellStyle name="Uwaga 3" xfId="1796" hidden="1"/>
    <cellStyle name="Uwaga 3" xfId="1791" hidden="1"/>
    <cellStyle name="Uwaga 3" xfId="1786" hidden="1"/>
    <cellStyle name="Uwaga 3" xfId="1781" hidden="1"/>
    <cellStyle name="Uwaga 3" xfId="1776" hidden="1"/>
    <cellStyle name="Uwaga 3" xfId="1771" hidden="1"/>
    <cellStyle name="Uwaga 3" xfId="1767" hidden="1"/>
    <cellStyle name="Uwaga 3" xfId="1763" hidden="1"/>
    <cellStyle name="Uwaga 3" xfId="1758" hidden="1"/>
    <cellStyle name="Uwaga 3" xfId="1751" hidden="1"/>
    <cellStyle name="Uwaga 3" xfId="1746" hidden="1"/>
    <cellStyle name="Uwaga 3" xfId="1741" hidden="1"/>
    <cellStyle name="Uwaga 3" xfId="1735" hidden="1"/>
    <cellStyle name="Uwaga 3" xfId="1730" hidden="1"/>
    <cellStyle name="Uwaga 3" xfId="1726" hidden="1"/>
    <cellStyle name="Uwaga 3" xfId="1721" hidden="1"/>
    <cellStyle name="Uwaga 3" xfId="1716" hidden="1"/>
    <cellStyle name="Uwaga 3" xfId="1711" hidden="1"/>
    <cellStyle name="Uwaga 3" xfId="1707" hidden="1"/>
    <cellStyle name="Uwaga 3" xfId="1702" hidden="1"/>
    <cellStyle name="Uwaga 3" xfId="1697" hidden="1"/>
    <cellStyle name="Uwaga 3" xfId="1692" hidden="1"/>
    <cellStyle name="Uwaga 3" xfId="1688" hidden="1"/>
    <cellStyle name="Uwaga 3" xfId="1684" hidden="1"/>
    <cellStyle name="Uwaga 3" xfId="1677" hidden="1"/>
    <cellStyle name="Uwaga 3" xfId="1673" hidden="1"/>
    <cellStyle name="Uwaga 3" xfId="1668" hidden="1"/>
    <cellStyle name="Uwaga 3" xfId="1662" hidden="1"/>
    <cellStyle name="Uwaga 3" xfId="1658" hidden="1"/>
    <cellStyle name="Uwaga 3" xfId="1653" hidden="1"/>
    <cellStyle name="Uwaga 3" xfId="1647" hidden="1"/>
    <cellStyle name="Uwaga 3" xfId="1643" hidden="1"/>
    <cellStyle name="Uwaga 3" xfId="1639" hidden="1"/>
    <cellStyle name="Uwaga 3" xfId="1632" hidden="1"/>
    <cellStyle name="Uwaga 3" xfId="1628" hidden="1"/>
    <cellStyle name="Uwaga 3" xfId="1624" hidden="1"/>
    <cellStyle name="Uwaga 3" xfId="2488" hidden="1"/>
    <cellStyle name="Uwaga 3" xfId="2486" hidden="1"/>
    <cellStyle name="Uwaga 3" xfId="2484" hidden="1"/>
    <cellStyle name="Uwaga 3" xfId="2471" hidden="1"/>
    <cellStyle name="Uwaga 3" xfId="2470" hidden="1"/>
    <cellStyle name="Uwaga 3" xfId="2469" hidden="1"/>
    <cellStyle name="Uwaga 3" xfId="2456" hidden="1"/>
    <cellStyle name="Uwaga 3" xfId="2455" hidden="1"/>
    <cellStyle name="Uwaga 3" xfId="2454" hidden="1"/>
    <cellStyle name="Uwaga 3" xfId="2442" hidden="1"/>
    <cellStyle name="Uwaga 3" xfId="2440" hidden="1"/>
    <cellStyle name="Uwaga 3" xfId="2439" hidden="1"/>
    <cellStyle name="Uwaga 3" xfId="2426" hidden="1"/>
    <cellStyle name="Uwaga 3" xfId="2425" hidden="1"/>
    <cellStyle name="Uwaga 3" xfId="2424" hidden="1"/>
    <cellStyle name="Uwaga 3" xfId="2412" hidden="1"/>
    <cellStyle name="Uwaga 3" xfId="2410" hidden="1"/>
    <cellStyle name="Uwaga 3" xfId="2408" hidden="1"/>
    <cellStyle name="Uwaga 3" xfId="2397" hidden="1"/>
    <cellStyle name="Uwaga 3" xfId="2395" hidden="1"/>
    <cellStyle name="Uwaga 3" xfId="2393" hidden="1"/>
    <cellStyle name="Uwaga 3" xfId="2382" hidden="1"/>
    <cellStyle name="Uwaga 3" xfId="2380" hidden="1"/>
    <cellStyle name="Uwaga 3" xfId="2378" hidden="1"/>
    <cellStyle name="Uwaga 3" xfId="2367" hidden="1"/>
    <cellStyle name="Uwaga 3" xfId="2365" hidden="1"/>
    <cellStyle name="Uwaga 3" xfId="2363" hidden="1"/>
    <cellStyle name="Uwaga 3" xfId="2352" hidden="1"/>
    <cellStyle name="Uwaga 3" xfId="2350" hidden="1"/>
    <cellStyle name="Uwaga 3" xfId="2348" hidden="1"/>
    <cellStyle name="Uwaga 3" xfId="2337" hidden="1"/>
    <cellStyle name="Uwaga 3" xfId="2335" hidden="1"/>
    <cellStyle name="Uwaga 3" xfId="2333" hidden="1"/>
    <cellStyle name="Uwaga 3" xfId="2322" hidden="1"/>
    <cellStyle name="Uwaga 3" xfId="2320" hidden="1"/>
    <cellStyle name="Uwaga 3" xfId="2318" hidden="1"/>
    <cellStyle name="Uwaga 3" xfId="2307" hidden="1"/>
    <cellStyle name="Uwaga 3" xfId="2305" hidden="1"/>
    <cellStyle name="Uwaga 3" xfId="2303" hidden="1"/>
    <cellStyle name="Uwaga 3" xfId="2292" hidden="1"/>
    <cellStyle name="Uwaga 3" xfId="2290" hidden="1"/>
    <cellStyle name="Uwaga 3" xfId="2288" hidden="1"/>
    <cellStyle name="Uwaga 3" xfId="2277" hidden="1"/>
    <cellStyle name="Uwaga 3" xfId="2275" hidden="1"/>
    <cellStyle name="Uwaga 3" xfId="2273" hidden="1"/>
    <cellStyle name="Uwaga 3" xfId="2262" hidden="1"/>
    <cellStyle name="Uwaga 3" xfId="2260" hidden="1"/>
    <cellStyle name="Uwaga 3" xfId="2258" hidden="1"/>
    <cellStyle name="Uwaga 3" xfId="2247" hidden="1"/>
    <cellStyle name="Uwaga 3" xfId="2245" hidden="1"/>
    <cellStyle name="Uwaga 3" xfId="2243" hidden="1"/>
    <cellStyle name="Uwaga 3" xfId="2232" hidden="1"/>
    <cellStyle name="Uwaga 3" xfId="2230" hidden="1"/>
    <cellStyle name="Uwaga 3" xfId="2228" hidden="1"/>
    <cellStyle name="Uwaga 3" xfId="2217" hidden="1"/>
    <cellStyle name="Uwaga 3" xfId="2215" hidden="1"/>
    <cellStyle name="Uwaga 3" xfId="2213" hidden="1"/>
    <cellStyle name="Uwaga 3" xfId="2202" hidden="1"/>
    <cellStyle name="Uwaga 3" xfId="2200" hidden="1"/>
    <cellStyle name="Uwaga 3" xfId="2198" hidden="1"/>
    <cellStyle name="Uwaga 3" xfId="2187" hidden="1"/>
    <cellStyle name="Uwaga 3" xfId="2185" hidden="1"/>
    <cellStyle name="Uwaga 3" xfId="2183" hidden="1"/>
    <cellStyle name="Uwaga 3" xfId="2172" hidden="1"/>
    <cellStyle name="Uwaga 3" xfId="2170" hidden="1"/>
    <cellStyle name="Uwaga 3" xfId="2168" hidden="1"/>
    <cellStyle name="Uwaga 3" xfId="2157" hidden="1"/>
    <cellStyle name="Uwaga 3" xfId="2155" hidden="1"/>
    <cellStyle name="Uwaga 3" xfId="2153" hidden="1"/>
    <cellStyle name="Uwaga 3" xfId="2142" hidden="1"/>
    <cellStyle name="Uwaga 3" xfId="2140" hidden="1"/>
    <cellStyle name="Uwaga 3" xfId="2138" hidden="1"/>
    <cellStyle name="Uwaga 3" xfId="2127" hidden="1"/>
    <cellStyle name="Uwaga 3" xfId="2125" hidden="1"/>
    <cellStyle name="Uwaga 3" xfId="2123" hidden="1"/>
    <cellStyle name="Uwaga 3" xfId="2112" hidden="1"/>
    <cellStyle name="Uwaga 3" xfId="2110" hidden="1"/>
    <cellStyle name="Uwaga 3" xfId="2108" hidden="1"/>
    <cellStyle name="Uwaga 3" xfId="2097" hidden="1"/>
    <cellStyle name="Uwaga 3" xfId="2095" hidden="1"/>
    <cellStyle name="Uwaga 3" xfId="2092" hidden="1"/>
    <cellStyle name="Uwaga 3" xfId="2082" hidden="1"/>
    <cellStyle name="Uwaga 3" xfId="2080" hidden="1"/>
    <cellStyle name="Uwaga 3" xfId="2078" hidden="1"/>
    <cellStyle name="Uwaga 3" xfId="2067" hidden="1"/>
    <cellStyle name="Uwaga 3" xfId="2065" hidden="1"/>
    <cellStyle name="Uwaga 3" xfId="2063" hidden="1"/>
    <cellStyle name="Uwaga 3" xfId="2052" hidden="1"/>
    <cellStyle name="Uwaga 3" xfId="2050" hidden="1"/>
    <cellStyle name="Uwaga 3" xfId="2047" hidden="1"/>
    <cellStyle name="Uwaga 3" xfId="2037" hidden="1"/>
    <cellStyle name="Uwaga 3" xfId="2035" hidden="1"/>
    <cellStyle name="Uwaga 3" xfId="2032" hidden="1"/>
    <cellStyle name="Uwaga 3" xfId="2022" hidden="1"/>
    <cellStyle name="Uwaga 3" xfId="2020" hidden="1"/>
    <cellStyle name="Uwaga 3" xfId="2017" hidden="1"/>
    <cellStyle name="Uwaga 3" xfId="2008" hidden="1"/>
    <cellStyle name="Uwaga 3" xfId="2005" hidden="1"/>
    <cellStyle name="Uwaga 3" xfId="2001" hidden="1"/>
    <cellStyle name="Uwaga 3" xfId="1993" hidden="1"/>
    <cellStyle name="Uwaga 3" xfId="1990" hidden="1"/>
    <cellStyle name="Uwaga 3" xfId="1986" hidden="1"/>
    <cellStyle name="Uwaga 3" xfId="1978" hidden="1"/>
    <cellStyle name="Uwaga 3" xfId="1975" hidden="1"/>
    <cellStyle name="Uwaga 3" xfId="1971" hidden="1"/>
    <cellStyle name="Uwaga 3" xfId="1963" hidden="1"/>
    <cellStyle name="Uwaga 3" xfId="1960" hidden="1"/>
    <cellStyle name="Uwaga 3" xfId="1956" hidden="1"/>
    <cellStyle name="Uwaga 3" xfId="1948" hidden="1"/>
    <cellStyle name="Uwaga 3" xfId="1945" hidden="1"/>
    <cellStyle name="Uwaga 3" xfId="1941" hidden="1"/>
    <cellStyle name="Uwaga 3" xfId="1933" hidden="1"/>
    <cellStyle name="Uwaga 3" xfId="1929" hidden="1"/>
    <cellStyle name="Uwaga 3" xfId="1924" hidden="1"/>
    <cellStyle name="Uwaga 3" xfId="1918" hidden="1"/>
    <cellStyle name="Uwaga 3" xfId="1914" hidden="1"/>
    <cellStyle name="Uwaga 3" xfId="1909" hidden="1"/>
    <cellStyle name="Uwaga 3" xfId="1903" hidden="1"/>
    <cellStyle name="Uwaga 3" xfId="1899" hidden="1"/>
    <cellStyle name="Uwaga 3" xfId="1894" hidden="1"/>
    <cellStyle name="Uwaga 3" xfId="1888" hidden="1"/>
    <cellStyle name="Uwaga 3" xfId="1885" hidden="1"/>
    <cellStyle name="Uwaga 3" xfId="1881" hidden="1"/>
    <cellStyle name="Uwaga 3" xfId="1873" hidden="1"/>
    <cellStyle name="Uwaga 3" xfId="1870" hidden="1"/>
    <cellStyle name="Uwaga 3" xfId="1865" hidden="1"/>
    <cellStyle name="Uwaga 3" xfId="1858" hidden="1"/>
    <cellStyle name="Uwaga 3" xfId="1854" hidden="1"/>
    <cellStyle name="Uwaga 3" xfId="1849" hidden="1"/>
    <cellStyle name="Uwaga 3" xfId="1843" hidden="1"/>
    <cellStyle name="Uwaga 3" xfId="1839" hidden="1"/>
    <cellStyle name="Uwaga 3" xfId="1834" hidden="1"/>
    <cellStyle name="Uwaga 3" xfId="1828" hidden="1"/>
    <cellStyle name="Uwaga 3" xfId="1825" hidden="1"/>
    <cellStyle name="Uwaga 3" xfId="1821" hidden="1"/>
    <cellStyle name="Uwaga 3" xfId="1813" hidden="1"/>
    <cellStyle name="Uwaga 3" xfId="1808" hidden="1"/>
    <cellStyle name="Uwaga 3" xfId="1803" hidden="1"/>
    <cellStyle name="Uwaga 3" xfId="1798" hidden="1"/>
    <cellStyle name="Uwaga 3" xfId="1793" hidden="1"/>
    <cellStyle name="Uwaga 3" xfId="1788" hidden="1"/>
    <cellStyle name="Uwaga 3" xfId="1783" hidden="1"/>
    <cellStyle name="Uwaga 3" xfId="1778" hidden="1"/>
    <cellStyle name="Uwaga 3" xfId="1773" hidden="1"/>
    <cellStyle name="Uwaga 3" xfId="1768" hidden="1"/>
    <cellStyle name="Uwaga 3" xfId="1764" hidden="1"/>
    <cellStyle name="Uwaga 3" xfId="1759" hidden="1"/>
    <cellStyle name="Uwaga 3" xfId="1752" hidden="1"/>
    <cellStyle name="Uwaga 3" xfId="1747" hidden="1"/>
    <cellStyle name="Uwaga 3" xfId="1742" hidden="1"/>
    <cellStyle name="Uwaga 3" xfId="1737" hidden="1"/>
    <cellStyle name="Uwaga 3" xfId="1732" hidden="1"/>
    <cellStyle name="Uwaga 3" xfId="1727" hidden="1"/>
    <cellStyle name="Uwaga 3" xfId="1722" hidden="1"/>
    <cellStyle name="Uwaga 3" xfId="1717" hidden="1"/>
    <cellStyle name="Uwaga 3" xfId="1712" hidden="1"/>
    <cellStyle name="Uwaga 3" xfId="1708" hidden="1"/>
    <cellStyle name="Uwaga 3" xfId="1703" hidden="1"/>
    <cellStyle name="Uwaga 3" xfId="1698" hidden="1"/>
    <cellStyle name="Uwaga 3" xfId="1693" hidden="1"/>
    <cellStyle name="Uwaga 3" xfId="1689" hidden="1"/>
    <cellStyle name="Uwaga 3" xfId="1685" hidden="1"/>
    <cellStyle name="Uwaga 3" xfId="1678" hidden="1"/>
    <cellStyle name="Uwaga 3" xfId="1674" hidden="1"/>
    <cellStyle name="Uwaga 3" xfId="1669" hidden="1"/>
    <cellStyle name="Uwaga 3" xfId="1663" hidden="1"/>
    <cellStyle name="Uwaga 3" xfId="1659" hidden="1"/>
    <cellStyle name="Uwaga 3" xfId="1654" hidden="1"/>
    <cellStyle name="Uwaga 3" xfId="1648" hidden="1"/>
    <cellStyle name="Uwaga 3" xfId="1644" hidden="1"/>
    <cellStyle name="Uwaga 3" xfId="1640" hidden="1"/>
    <cellStyle name="Uwaga 3" xfId="1633" hidden="1"/>
    <cellStyle name="Uwaga 3" xfId="1629" hidden="1"/>
    <cellStyle name="Uwaga 3" xfId="1625" hidden="1"/>
    <cellStyle name="Uwaga 3" xfId="2492" hidden="1"/>
    <cellStyle name="Uwaga 3" xfId="2491" hidden="1"/>
    <cellStyle name="Uwaga 3" xfId="2489" hidden="1"/>
    <cellStyle name="Uwaga 3" xfId="2476" hidden="1"/>
    <cellStyle name="Uwaga 3" xfId="2474" hidden="1"/>
    <cellStyle name="Uwaga 3" xfId="2472" hidden="1"/>
    <cellStyle name="Uwaga 3" xfId="2462" hidden="1"/>
    <cellStyle name="Uwaga 3" xfId="2460" hidden="1"/>
    <cellStyle name="Uwaga 3" xfId="2458" hidden="1"/>
    <cellStyle name="Uwaga 3" xfId="2447" hidden="1"/>
    <cellStyle name="Uwaga 3" xfId="2445" hidden="1"/>
    <cellStyle name="Uwaga 3" xfId="2443" hidden="1"/>
    <cellStyle name="Uwaga 3" xfId="2430" hidden="1"/>
    <cellStyle name="Uwaga 3" xfId="2428" hidden="1"/>
    <cellStyle name="Uwaga 3" xfId="2427" hidden="1"/>
    <cellStyle name="Uwaga 3" xfId="2414" hidden="1"/>
    <cellStyle name="Uwaga 3" xfId="2413" hidden="1"/>
    <cellStyle name="Uwaga 3" xfId="2411" hidden="1"/>
    <cellStyle name="Uwaga 3" xfId="2399" hidden="1"/>
    <cellStyle name="Uwaga 3" xfId="2398" hidden="1"/>
    <cellStyle name="Uwaga 3" xfId="2396" hidden="1"/>
    <cellStyle name="Uwaga 3" xfId="2384" hidden="1"/>
    <cellStyle name="Uwaga 3" xfId="2383" hidden="1"/>
    <cellStyle name="Uwaga 3" xfId="2381" hidden="1"/>
    <cellStyle name="Uwaga 3" xfId="2369" hidden="1"/>
    <cellStyle name="Uwaga 3" xfId="2368" hidden="1"/>
    <cellStyle name="Uwaga 3" xfId="2366" hidden="1"/>
    <cellStyle name="Uwaga 3" xfId="2354" hidden="1"/>
    <cellStyle name="Uwaga 3" xfId="2353" hidden="1"/>
    <cellStyle name="Uwaga 3" xfId="2351" hidden="1"/>
    <cellStyle name="Uwaga 3" xfId="2339" hidden="1"/>
    <cellStyle name="Uwaga 3" xfId="2338" hidden="1"/>
    <cellStyle name="Uwaga 3" xfId="2336" hidden="1"/>
    <cellStyle name="Uwaga 3" xfId="2324" hidden="1"/>
    <cellStyle name="Uwaga 3" xfId="2323" hidden="1"/>
    <cellStyle name="Uwaga 3" xfId="2321" hidden="1"/>
    <cellStyle name="Uwaga 3" xfId="2309" hidden="1"/>
    <cellStyle name="Uwaga 3" xfId="2308" hidden="1"/>
    <cellStyle name="Uwaga 3" xfId="2306" hidden="1"/>
    <cellStyle name="Uwaga 3" xfId="2294" hidden="1"/>
    <cellStyle name="Uwaga 3" xfId="2293" hidden="1"/>
    <cellStyle name="Uwaga 3" xfId="2291" hidden="1"/>
    <cellStyle name="Uwaga 3" xfId="2279" hidden="1"/>
    <cellStyle name="Uwaga 3" xfId="2278" hidden="1"/>
    <cellStyle name="Uwaga 3" xfId="2276" hidden="1"/>
    <cellStyle name="Uwaga 3" xfId="2264" hidden="1"/>
    <cellStyle name="Uwaga 3" xfId="2263" hidden="1"/>
    <cellStyle name="Uwaga 3" xfId="2261" hidden="1"/>
    <cellStyle name="Uwaga 3" xfId="2249" hidden="1"/>
    <cellStyle name="Uwaga 3" xfId="2248" hidden="1"/>
    <cellStyle name="Uwaga 3" xfId="2246" hidden="1"/>
    <cellStyle name="Uwaga 3" xfId="2234" hidden="1"/>
    <cellStyle name="Uwaga 3" xfId="2233" hidden="1"/>
    <cellStyle name="Uwaga 3" xfId="2231" hidden="1"/>
    <cellStyle name="Uwaga 3" xfId="2219" hidden="1"/>
    <cellStyle name="Uwaga 3" xfId="2218" hidden="1"/>
    <cellStyle name="Uwaga 3" xfId="2216" hidden="1"/>
    <cellStyle name="Uwaga 3" xfId="2204" hidden="1"/>
    <cellStyle name="Uwaga 3" xfId="2203" hidden="1"/>
    <cellStyle name="Uwaga 3" xfId="2201" hidden="1"/>
    <cellStyle name="Uwaga 3" xfId="2189" hidden="1"/>
    <cellStyle name="Uwaga 3" xfId="2188" hidden="1"/>
    <cellStyle name="Uwaga 3" xfId="2186" hidden="1"/>
    <cellStyle name="Uwaga 3" xfId="2174" hidden="1"/>
    <cellStyle name="Uwaga 3" xfId="2173" hidden="1"/>
    <cellStyle name="Uwaga 3" xfId="2171" hidden="1"/>
    <cellStyle name="Uwaga 3" xfId="2159" hidden="1"/>
    <cellStyle name="Uwaga 3" xfId="2158" hidden="1"/>
    <cellStyle name="Uwaga 3" xfId="2156" hidden="1"/>
    <cellStyle name="Uwaga 3" xfId="2144" hidden="1"/>
    <cellStyle name="Uwaga 3" xfId="2143" hidden="1"/>
    <cellStyle name="Uwaga 3" xfId="2141" hidden="1"/>
    <cellStyle name="Uwaga 3" xfId="2129" hidden="1"/>
    <cellStyle name="Uwaga 3" xfId="2128" hidden="1"/>
    <cellStyle name="Uwaga 3" xfId="2126" hidden="1"/>
    <cellStyle name="Uwaga 3" xfId="2114" hidden="1"/>
    <cellStyle name="Uwaga 3" xfId="2113" hidden="1"/>
    <cellStyle name="Uwaga 3" xfId="2111" hidden="1"/>
    <cellStyle name="Uwaga 3" xfId="2099" hidden="1"/>
    <cellStyle name="Uwaga 3" xfId="2098" hidden="1"/>
    <cellStyle name="Uwaga 3" xfId="2096" hidden="1"/>
    <cellStyle name="Uwaga 3" xfId="2084" hidden="1"/>
    <cellStyle name="Uwaga 3" xfId="2083" hidden="1"/>
    <cellStyle name="Uwaga 3" xfId="2081" hidden="1"/>
    <cellStyle name="Uwaga 3" xfId="2069" hidden="1"/>
    <cellStyle name="Uwaga 3" xfId="2068" hidden="1"/>
    <cellStyle name="Uwaga 3" xfId="2066" hidden="1"/>
    <cellStyle name="Uwaga 3" xfId="2054" hidden="1"/>
    <cellStyle name="Uwaga 3" xfId="2053" hidden="1"/>
    <cellStyle name="Uwaga 3" xfId="2051" hidden="1"/>
    <cellStyle name="Uwaga 3" xfId="2039" hidden="1"/>
    <cellStyle name="Uwaga 3" xfId="2038" hidden="1"/>
    <cellStyle name="Uwaga 3" xfId="2036" hidden="1"/>
    <cellStyle name="Uwaga 3" xfId="2024" hidden="1"/>
    <cellStyle name="Uwaga 3" xfId="2023" hidden="1"/>
    <cellStyle name="Uwaga 3" xfId="2021" hidden="1"/>
    <cellStyle name="Uwaga 3" xfId="2009" hidden="1"/>
    <cellStyle name="Uwaga 3" xfId="2007" hidden="1"/>
    <cellStyle name="Uwaga 3" xfId="2004" hidden="1"/>
    <cellStyle name="Uwaga 3" xfId="1994" hidden="1"/>
    <cellStyle name="Uwaga 3" xfId="1992" hidden="1"/>
    <cellStyle name="Uwaga 3" xfId="1989" hidden="1"/>
    <cellStyle name="Uwaga 3" xfId="1979" hidden="1"/>
    <cellStyle name="Uwaga 3" xfId="1977" hidden="1"/>
    <cellStyle name="Uwaga 3" xfId="1974" hidden="1"/>
    <cellStyle name="Uwaga 3" xfId="1964" hidden="1"/>
    <cellStyle name="Uwaga 3" xfId="1962" hidden="1"/>
    <cellStyle name="Uwaga 3" xfId="1959" hidden="1"/>
    <cellStyle name="Uwaga 3" xfId="1949" hidden="1"/>
    <cellStyle name="Uwaga 3" xfId="1947" hidden="1"/>
    <cellStyle name="Uwaga 3" xfId="1944" hidden="1"/>
    <cellStyle name="Uwaga 3" xfId="1934" hidden="1"/>
    <cellStyle name="Uwaga 3" xfId="1932" hidden="1"/>
    <cellStyle name="Uwaga 3" xfId="1928" hidden="1"/>
    <cellStyle name="Uwaga 3" xfId="1919" hidden="1"/>
    <cellStyle name="Uwaga 3" xfId="1916" hidden="1"/>
    <cellStyle name="Uwaga 3" xfId="1912" hidden="1"/>
    <cellStyle name="Uwaga 3" xfId="1904" hidden="1"/>
    <cellStyle name="Uwaga 3" xfId="1902" hidden="1"/>
    <cellStyle name="Uwaga 3" xfId="1898" hidden="1"/>
    <cellStyle name="Uwaga 3" xfId="1889" hidden="1"/>
    <cellStyle name="Uwaga 3" xfId="1887" hidden="1"/>
    <cellStyle name="Uwaga 3" xfId="1884" hidden="1"/>
    <cellStyle name="Uwaga 3" xfId="1874" hidden="1"/>
    <cellStyle name="Uwaga 3" xfId="1872" hidden="1"/>
    <cellStyle name="Uwaga 3" xfId="1867" hidden="1"/>
    <cellStyle name="Uwaga 3" xfId="1859" hidden="1"/>
    <cellStyle name="Uwaga 3" xfId="1857" hidden="1"/>
    <cellStyle name="Uwaga 3" xfId="1852" hidden="1"/>
    <cellStyle name="Uwaga 3" xfId="1844" hidden="1"/>
    <cellStyle name="Uwaga 3" xfId="1842" hidden="1"/>
    <cellStyle name="Uwaga 3" xfId="1837" hidden="1"/>
    <cellStyle name="Uwaga 3" xfId="1829" hidden="1"/>
    <cellStyle name="Uwaga 3" xfId="1827" hidden="1"/>
    <cellStyle name="Uwaga 3" xfId="1823" hidden="1"/>
    <cellStyle name="Uwaga 3" xfId="1814" hidden="1"/>
    <cellStyle name="Uwaga 3" xfId="1811" hidden="1"/>
    <cellStyle name="Uwaga 3" xfId="1806" hidden="1"/>
    <cellStyle name="Uwaga 3" xfId="1799" hidden="1"/>
    <cellStyle name="Uwaga 3" xfId="1795" hidden="1"/>
    <cellStyle name="Uwaga 3" xfId="1790" hidden="1"/>
    <cellStyle name="Uwaga 3" xfId="1784" hidden="1"/>
    <cellStyle name="Uwaga 3" xfId="1780" hidden="1"/>
    <cellStyle name="Uwaga 3" xfId="1775" hidden="1"/>
    <cellStyle name="Uwaga 3" xfId="1769" hidden="1"/>
    <cellStyle name="Uwaga 3" xfId="1766" hidden="1"/>
    <cellStyle name="Uwaga 3" xfId="1762" hidden="1"/>
    <cellStyle name="Uwaga 3" xfId="1753" hidden="1"/>
    <cellStyle name="Uwaga 3" xfId="1748" hidden="1"/>
    <cellStyle name="Uwaga 3" xfId="1743" hidden="1"/>
    <cellStyle name="Uwaga 3" xfId="1738" hidden="1"/>
    <cellStyle name="Uwaga 3" xfId="1733" hidden="1"/>
    <cellStyle name="Uwaga 3" xfId="1728" hidden="1"/>
    <cellStyle name="Uwaga 3" xfId="1723" hidden="1"/>
    <cellStyle name="Uwaga 3" xfId="1718" hidden="1"/>
    <cellStyle name="Uwaga 3" xfId="1713" hidden="1"/>
    <cellStyle name="Uwaga 3" xfId="1709" hidden="1"/>
    <cellStyle name="Uwaga 3" xfId="1704" hidden="1"/>
    <cellStyle name="Uwaga 3" xfId="1699" hidden="1"/>
    <cellStyle name="Uwaga 3" xfId="1694" hidden="1"/>
    <cellStyle name="Uwaga 3" xfId="1690" hidden="1"/>
    <cellStyle name="Uwaga 3" xfId="1686" hidden="1"/>
    <cellStyle name="Uwaga 3" xfId="1679" hidden="1"/>
    <cellStyle name="Uwaga 3" xfId="1675" hidden="1"/>
    <cellStyle name="Uwaga 3" xfId="1670" hidden="1"/>
    <cellStyle name="Uwaga 3" xfId="1664" hidden="1"/>
    <cellStyle name="Uwaga 3" xfId="1660" hidden="1"/>
    <cellStyle name="Uwaga 3" xfId="1655" hidden="1"/>
    <cellStyle name="Uwaga 3" xfId="1649" hidden="1"/>
    <cellStyle name="Uwaga 3" xfId="1645" hidden="1"/>
    <cellStyle name="Uwaga 3" xfId="1641" hidden="1"/>
    <cellStyle name="Uwaga 3" xfId="1634" hidden="1"/>
    <cellStyle name="Uwaga 3" xfId="1630" hidden="1"/>
    <cellStyle name="Uwaga 3" xfId="1626" hidden="1"/>
    <cellStyle name="Uwaga 3" xfId="564" hidden="1"/>
    <cellStyle name="Uwaga 3" xfId="563" hidden="1"/>
    <cellStyle name="Uwaga 3" xfId="562" hidden="1"/>
    <cellStyle name="Uwaga 3" xfId="555" hidden="1"/>
    <cellStyle name="Uwaga 3" xfId="554" hidden="1"/>
    <cellStyle name="Uwaga 3" xfId="553" hidden="1"/>
    <cellStyle name="Uwaga 3" xfId="546" hidden="1"/>
    <cellStyle name="Uwaga 3" xfId="545" hidden="1"/>
    <cellStyle name="Uwaga 3" xfId="544" hidden="1"/>
    <cellStyle name="Uwaga 3" xfId="537" hidden="1"/>
    <cellStyle name="Uwaga 3" xfId="536" hidden="1"/>
    <cellStyle name="Uwaga 3" xfId="535" hidden="1"/>
    <cellStyle name="Uwaga 3" xfId="528" hidden="1"/>
    <cellStyle name="Uwaga 3" xfId="527" hidden="1"/>
    <cellStyle name="Uwaga 3" xfId="526" hidden="1"/>
    <cellStyle name="Uwaga 3" xfId="519" hidden="1"/>
    <cellStyle name="Uwaga 3" xfId="518" hidden="1"/>
    <cellStyle name="Uwaga 3" xfId="516" hidden="1"/>
    <cellStyle name="Uwaga 3" xfId="510" hidden="1"/>
    <cellStyle name="Uwaga 3" xfId="509" hidden="1"/>
    <cellStyle name="Uwaga 3" xfId="507" hidden="1"/>
    <cellStyle name="Uwaga 3" xfId="501" hidden="1"/>
    <cellStyle name="Uwaga 3" xfId="500" hidden="1"/>
    <cellStyle name="Uwaga 3" xfId="498" hidden="1"/>
    <cellStyle name="Uwaga 3" xfId="492" hidden="1"/>
    <cellStyle name="Uwaga 3" xfId="491" hidden="1"/>
    <cellStyle name="Uwaga 3" xfId="489" hidden="1"/>
    <cellStyle name="Uwaga 3" xfId="483" hidden="1"/>
    <cellStyle name="Uwaga 3" xfId="482" hidden="1"/>
    <cellStyle name="Uwaga 3" xfId="480" hidden="1"/>
    <cellStyle name="Uwaga 3" xfId="474" hidden="1"/>
    <cellStyle name="Uwaga 3" xfId="473" hidden="1"/>
    <cellStyle name="Uwaga 3" xfId="471" hidden="1"/>
    <cellStyle name="Uwaga 3" xfId="465" hidden="1"/>
    <cellStyle name="Uwaga 3" xfId="464" hidden="1"/>
    <cellStyle name="Uwaga 3" xfId="462" hidden="1"/>
    <cellStyle name="Uwaga 3" xfId="456" hidden="1"/>
    <cellStyle name="Uwaga 3" xfId="455" hidden="1"/>
    <cellStyle name="Uwaga 3" xfId="453" hidden="1"/>
    <cellStyle name="Uwaga 3" xfId="447" hidden="1"/>
    <cellStyle name="Uwaga 3" xfId="446" hidden="1"/>
    <cellStyle name="Uwaga 3" xfId="444" hidden="1"/>
    <cellStyle name="Uwaga 3" xfId="438" hidden="1"/>
    <cellStyle name="Uwaga 3" xfId="437" hidden="1"/>
    <cellStyle name="Uwaga 3" xfId="435" hidden="1"/>
    <cellStyle name="Uwaga 3" xfId="429" hidden="1"/>
    <cellStyle name="Uwaga 3" xfId="428" hidden="1"/>
    <cellStyle name="Uwaga 3" xfId="426" hidden="1"/>
    <cellStyle name="Uwaga 3" xfId="420" hidden="1"/>
    <cellStyle name="Uwaga 3" xfId="419" hidden="1"/>
    <cellStyle name="Uwaga 3" xfId="417" hidden="1"/>
    <cellStyle name="Uwaga 3" xfId="411" hidden="1"/>
    <cellStyle name="Uwaga 3" xfId="410" hidden="1"/>
    <cellStyle name="Uwaga 3" xfId="407" hidden="1"/>
    <cellStyle name="Uwaga 3" xfId="402" hidden="1"/>
    <cellStyle name="Uwaga 3" xfId="400" hidden="1"/>
    <cellStyle name="Uwaga 3" xfId="397" hidden="1"/>
    <cellStyle name="Uwaga 3" xfId="393" hidden="1"/>
    <cellStyle name="Uwaga 3" xfId="392" hidden="1"/>
    <cellStyle name="Uwaga 3" xfId="389" hidden="1"/>
    <cellStyle name="Uwaga 3" xfId="384" hidden="1"/>
    <cellStyle name="Uwaga 3" xfId="383" hidden="1"/>
    <cellStyle name="Uwaga 3" xfId="381" hidden="1"/>
    <cellStyle name="Uwaga 3" xfId="375" hidden="1"/>
    <cellStyle name="Uwaga 3" xfId="374" hidden="1"/>
    <cellStyle name="Uwaga 3" xfId="372" hidden="1"/>
    <cellStyle name="Uwaga 3" xfId="366" hidden="1"/>
    <cellStyle name="Uwaga 3" xfId="365" hidden="1"/>
    <cellStyle name="Uwaga 3" xfId="363" hidden="1"/>
    <cellStyle name="Uwaga 3" xfId="357" hidden="1"/>
    <cellStyle name="Uwaga 3" xfId="356" hidden="1"/>
    <cellStyle name="Uwaga 3" xfId="354" hidden="1"/>
    <cellStyle name="Uwaga 3" xfId="348" hidden="1"/>
    <cellStyle name="Uwaga 3" xfId="347" hidden="1"/>
    <cellStyle name="Uwaga 3" xfId="345" hidden="1"/>
    <cellStyle name="Uwaga 3" xfId="339" hidden="1"/>
    <cellStyle name="Uwaga 3" xfId="338" hidden="1"/>
    <cellStyle name="Uwaga 3" xfId="335" hidden="1"/>
    <cellStyle name="Uwaga 3" xfId="330" hidden="1"/>
    <cellStyle name="Uwaga 3" xfId="328" hidden="1"/>
    <cellStyle name="Uwaga 3" xfId="325" hidden="1"/>
    <cellStyle name="Uwaga 3" xfId="321" hidden="1"/>
    <cellStyle name="Uwaga 3" xfId="319" hidden="1"/>
    <cellStyle name="Uwaga 3" xfId="316" hidden="1"/>
    <cellStyle name="Uwaga 3" xfId="312" hidden="1"/>
    <cellStyle name="Uwaga 3" xfId="311" hidden="1"/>
    <cellStyle name="Uwaga 3" xfId="309" hidden="1"/>
    <cellStyle name="Uwaga 3" xfId="303" hidden="1"/>
    <cellStyle name="Uwaga 3" xfId="301" hidden="1"/>
    <cellStyle name="Uwaga 3" xfId="298" hidden="1"/>
    <cellStyle name="Uwaga 3" xfId="294" hidden="1"/>
    <cellStyle name="Uwaga 3" xfId="292" hidden="1"/>
    <cellStyle name="Uwaga 3" xfId="289" hidden="1"/>
    <cellStyle name="Uwaga 3" xfId="285" hidden="1"/>
    <cellStyle name="Uwaga 3" xfId="283" hidden="1"/>
    <cellStyle name="Uwaga 3" xfId="280" hidden="1"/>
    <cellStyle name="Uwaga 3" xfId="276" hidden="1"/>
    <cellStyle name="Uwaga 3" xfId="274" hidden="1"/>
    <cellStyle name="Uwaga 3" xfId="272" hidden="1"/>
    <cellStyle name="Uwaga 3" xfId="267" hidden="1"/>
    <cellStyle name="Uwaga 3" xfId="265" hidden="1"/>
    <cellStyle name="Uwaga 3" xfId="263" hidden="1"/>
    <cellStyle name="Uwaga 3" xfId="258" hidden="1"/>
    <cellStyle name="Uwaga 3" xfId="256" hidden="1"/>
    <cellStyle name="Uwaga 3" xfId="253" hidden="1"/>
    <cellStyle name="Uwaga 3" xfId="249" hidden="1"/>
    <cellStyle name="Uwaga 3" xfId="247" hidden="1"/>
    <cellStyle name="Uwaga 3" xfId="245" hidden="1"/>
    <cellStyle name="Uwaga 3" xfId="240" hidden="1"/>
    <cellStyle name="Uwaga 3" xfId="238" hidden="1"/>
    <cellStyle name="Uwaga 3" xfId="236" hidden="1"/>
    <cellStyle name="Uwaga 3" xfId="230" hidden="1"/>
    <cellStyle name="Uwaga 3" xfId="227" hidden="1"/>
    <cellStyle name="Uwaga 3" xfId="224" hidden="1"/>
    <cellStyle name="Uwaga 3" xfId="221" hidden="1"/>
    <cellStyle name="Uwaga 3" xfId="218" hidden="1"/>
    <cellStyle name="Uwaga 3" xfId="215" hidden="1"/>
    <cellStyle name="Uwaga 3" xfId="212" hidden="1"/>
    <cellStyle name="Uwaga 3" xfId="209" hidden="1"/>
    <cellStyle name="Uwaga 3" xfId="206" hidden="1"/>
    <cellStyle name="Uwaga 3" xfId="204" hidden="1"/>
    <cellStyle name="Uwaga 3" xfId="202" hidden="1"/>
    <cellStyle name="Uwaga 3" xfId="199" hidden="1"/>
    <cellStyle name="Uwaga 3" xfId="195" hidden="1"/>
    <cellStyle name="Uwaga 3" xfId="192" hidden="1"/>
    <cellStyle name="Uwaga 3" xfId="189" hidden="1"/>
    <cellStyle name="Uwaga 3" xfId="185" hidden="1"/>
    <cellStyle name="Uwaga 3" xfId="182" hidden="1"/>
    <cellStyle name="Uwaga 3" xfId="179" hidden="1"/>
    <cellStyle name="Uwaga 3" xfId="177" hidden="1"/>
    <cellStyle name="Uwaga 3" xfId="174" hidden="1"/>
    <cellStyle name="Uwaga 3" xfId="171" hidden="1"/>
    <cellStyle name="Uwaga 3" xfId="168" hidden="1"/>
    <cellStyle name="Uwaga 3" xfId="166" hidden="1"/>
    <cellStyle name="Uwaga 3" xfId="164" hidden="1"/>
    <cellStyle name="Uwaga 3" xfId="159" hidden="1"/>
    <cellStyle name="Uwaga 3" xfId="156" hidden="1"/>
    <cellStyle name="Uwaga 3" xfId="153" hidden="1"/>
    <cellStyle name="Uwaga 3" xfId="149" hidden="1"/>
    <cellStyle name="Uwaga 3" xfId="146" hidden="1"/>
    <cellStyle name="Uwaga 3" xfId="143" hidden="1"/>
    <cellStyle name="Uwaga 3" xfId="140" hidden="1"/>
    <cellStyle name="Uwaga 3" xfId="137" hidden="1"/>
    <cellStyle name="Uwaga 3" xfId="134" hidden="1"/>
    <cellStyle name="Uwaga 3" xfId="132" hidden="1"/>
    <cellStyle name="Uwaga 3" xfId="130" hidden="1"/>
    <cellStyle name="Uwaga 3" xfId="127" hidden="1"/>
    <cellStyle name="Uwaga 3" xfId="122" hidden="1"/>
    <cellStyle name="Uwaga 3" xfId="119" hidden="1"/>
    <cellStyle name="Uwaga 3" xfId="116" hidden="1"/>
    <cellStyle name="Uwaga 3" xfId="112" hidden="1"/>
    <cellStyle name="Uwaga 3" xfId="109" hidden="1"/>
    <cellStyle name="Uwaga 3" xfId="107" hidden="1"/>
    <cellStyle name="Uwaga 3" xfId="104" hidden="1"/>
    <cellStyle name="Uwaga 3" xfId="101" hidden="1"/>
    <cellStyle name="Uwaga 3" xfId="98" hidden="1"/>
    <cellStyle name="Uwaga 3" xfId="96" hidden="1"/>
    <cellStyle name="Uwaga 3" xfId="93" hidden="1"/>
    <cellStyle name="Uwaga 3" xfId="90" hidden="1"/>
    <cellStyle name="Uwaga 3" xfId="87" hidden="1"/>
    <cellStyle name="Uwaga 3" xfId="85" hidden="1"/>
    <cellStyle name="Uwaga 3" xfId="83" hidden="1"/>
    <cellStyle name="Uwaga 3" xfId="78" hidden="1"/>
    <cellStyle name="Uwaga 3" xfId="76" hidden="1"/>
    <cellStyle name="Uwaga 3" xfId="73" hidden="1"/>
    <cellStyle name="Uwaga 3" xfId="69" hidden="1"/>
    <cellStyle name="Uwaga 3" xfId="67" hidden="1"/>
    <cellStyle name="Uwaga 3" xfId="64" hidden="1"/>
    <cellStyle name="Uwaga 3" xfId="60" hidden="1"/>
    <cellStyle name="Uwaga 3" xfId="58" hidden="1"/>
    <cellStyle name="Uwaga 3" xfId="56" hidden="1"/>
    <cellStyle name="Uwaga 3" xfId="51" hidden="1"/>
    <cellStyle name="Uwaga 3" xfId="49" hidden="1"/>
    <cellStyle name="Uwaga 3" xfId="47" hidden="1"/>
    <cellStyle name="Uwaga 3" xfId="2580" hidden="1"/>
    <cellStyle name="Uwaga 3" xfId="2581" hidden="1"/>
    <cellStyle name="Uwaga 3" xfId="2583" hidden="1"/>
    <cellStyle name="Uwaga 3" xfId="2595" hidden="1"/>
    <cellStyle name="Uwaga 3" xfId="2596" hidden="1"/>
    <cellStyle name="Uwaga 3" xfId="2601" hidden="1"/>
    <cellStyle name="Uwaga 3" xfId="2610" hidden="1"/>
    <cellStyle name="Uwaga 3" xfId="2611" hidden="1"/>
    <cellStyle name="Uwaga 3" xfId="2616" hidden="1"/>
    <cellStyle name="Uwaga 3" xfId="2625" hidden="1"/>
    <cellStyle name="Uwaga 3" xfId="2626" hidden="1"/>
    <cellStyle name="Uwaga 3" xfId="2627" hidden="1"/>
    <cellStyle name="Uwaga 3" xfId="2640" hidden="1"/>
    <cellStyle name="Uwaga 3" xfId="2645" hidden="1"/>
    <cellStyle name="Uwaga 3" xfId="2650" hidden="1"/>
    <cellStyle name="Uwaga 3" xfId="2660" hidden="1"/>
    <cellStyle name="Uwaga 3" xfId="2665" hidden="1"/>
    <cellStyle name="Uwaga 3" xfId="2669" hidden="1"/>
    <cellStyle name="Uwaga 3" xfId="2676" hidden="1"/>
    <cellStyle name="Uwaga 3" xfId="2681" hidden="1"/>
    <cellStyle name="Uwaga 3" xfId="2684" hidden="1"/>
    <cellStyle name="Uwaga 3" xfId="2690" hidden="1"/>
    <cellStyle name="Uwaga 3" xfId="2695" hidden="1"/>
    <cellStyle name="Uwaga 3" xfId="2699" hidden="1"/>
    <cellStyle name="Uwaga 3" xfId="2700" hidden="1"/>
    <cellStyle name="Uwaga 3" xfId="2701" hidden="1"/>
    <cellStyle name="Uwaga 3" xfId="2705" hidden="1"/>
    <cellStyle name="Uwaga 3" xfId="2717" hidden="1"/>
    <cellStyle name="Uwaga 3" xfId="2722" hidden="1"/>
    <cellStyle name="Uwaga 3" xfId="2727" hidden="1"/>
    <cellStyle name="Uwaga 3" xfId="2732" hidden="1"/>
    <cellStyle name="Uwaga 3" xfId="2737" hidden="1"/>
    <cellStyle name="Uwaga 3" xfId="2742" hidden="1"/>
    <cellStyle name="Uwaga 3" xfId="2746" hidden="1"/>
    <cellStyle name="Uwaga 3" xfId="2750" hidden="1"/>
    <cellStyle name="Uwaga 3" xfId="2755" hidden="1"/>
    <cellStyle name="Uwaga 3" xfId="2760" hidden="1"/>
    <cellStyle name="Uwaga 3" xfId="2761" hidden="1"/>
    <cellStyle name="Uwaga 3" xfId="2763" hidden="1"/>
    <cellStyle name="Uwaga 3" xfId="2776" hidden="1"/>
    <cellStyle name="Uwaga 3" xfId="2780" hidden="1"/>
    <cellStyle name="Uwaga 3" xfId="2785" hidden="1"/>
    <cellStyle name="Uwaga 3" xfId="2792" hidden="1"/>
    <cellStyle name="Uwaga 3" xfId="2796" hidden="1"/>
    <cellStyle name="Uwaga 3" xfId="2801" hidden="1"/>
    <cellStyle name="Uwaga 3" xfId="2806" hidden="1"/>
    <cellStyle name="Uwaga 3" xfId="2809" hidden="1"/>
    <cellStyle name="Uwaga 3" xfId="2814" hidden="1"/>
    <cellStyle name="Uwaga 3" xfId="2820" hidden="1"/>
    <cellStyle name="Uwaga 3" xfId="2821" hidden="1"/>
    <cellStyle name="Uwaga 3" xfId="2824" hidden="1"/>
    <cellStyle name="Uwaga 3" xfId="2837" hidden="1"/>
    <cellStyle name="Uwaga 3" xfId="2841" hidden="1"/>
    <cellStyle name="Uwaga 3" xfId="2846" hidden="1"/>
    <cellStyle name="Uwaga 3" xfId="2853" hidden="1"/>
    <cellStyle name="Uwaga 3" xfId="2858" hidden="1"/>
    <cellStyle name="Uwaga 3" xfId="2862" hidden="1"/>
    <cellStyle name="Uwaga 3" xfId="2867" hidden="1"/>
    <cellStyle name="Uwaga 3" xfId="2871" hidden="1"/>
    <cellStyle name="Uwaga 3" xfId="2876" hidden="1"/>
    <cellStyle name="Uwaga 3" xfId="2880" hidden="1"/>
    <cellStyle name="Uwaga 3" xfId="2881" hidden="1"/>
    <cellStyle name="Uwaga 3" xfId="2883" hidden="1"/>
    <cellStyle name="Uwaga 3" xfId="2895" hidden="1"/>
    <cellStyle name="Uwaga 3" xfId="2896" hidden="1"/>
    <cellStyle name="Uwaga 3" xfId="2898" hidden="1"/>
    <cellStyle name="Uwaga 3" xfId="2910" hidden="1"/>
    <cellStyle name="Uwaga 3" xfId="2912" hidden="1"/>
    <cellStyle name="Uwaga 3" xfId="2915" hidden="1"/>
    <cellStyle name="Uwaga 3" xfId="2925" hidden="1"/>
    <cellStyle name="Uwaga 3" xfId="2926" hidden="1"/>
    <cellStyle name="Uwaga 3" xfId="2928" hidden="1"/>
    <cellStyle name="Uwaga 3" xfId="2940" hidden="1"/>
    <cellStyle name="Uwaga 3" xfId="2941" hidden="1"/>
    <cellStyle name="Uwaga 3" xfId="2942" hidden="1"/>
    <cellStyle name="Uwaga 3" xfId="2956" hidden="1"/>
    <cellStyle name="Uwaga 3" xfId="2959" hidden="1"/>
    <cellStyle name="Uwaga 3" xfId="2963" hidden="1"/>
    <cellStyle name="Uwaga 3" xfId="2971" hidden="1"/>
    <cellStyle name="Uwaga 3" xfId="2974" hidden="1"/>
    <cellStyle name="Uwaga 3" xfId="2978" hidden="1"/>
    <cellStyle name="Uwaga 3" xfId="2986" hidden="1"/>
    <cellStyle name="Uwaga 3" xfId="2989" hidden="1"/>
    <cellStyle name="Uwaga 3" xfId="2993" hidden="1"/>
    <cellStyle name="Uwaga 3" xfId="3000" hidden="1"/>
    <cellStyle name="Uwaga 3" xfId="3001" hidden="1"/>
    <cellStyle name="Uwaga 3" xfId="3003" hidden="1"/>
    <cellStyle name="Uwaga 3" xfId="3016" hidden="1"/>
    <cellStyle name="Uwaga 3" xfId="3019" hidden="1"/>
    <cellStyle name="Uwaga 3" xfId="3022" hidden="1"/>
    <cellStyle name="Uwaga 3" xfId="3031" hidden="1"/>
    <cellStyle name="Uwaga 3" xfId="3034" hidden="1"/>
    <cellStyle name="Uwaga 3" xfId="3038" hidden="1"/>
    <cellStyle name="Uwaga 3" xfId="3046" hidden="1"/>
    <cellStyle name="Uwaga 3" xfId="3048" hidden="1"/>
    <cellStyle name="Uwaga 3" xfId="3051" hidden="1"/>
    <cellStyle name="Uwaga 3" xfId="3060" hidden="1"/>
    <cellStyle name="Uwaga 3" xfId="3061" hidden="1"/>
    <cellStyle name="Uwaga 3" xfId="3062" hidden="1"/>
    <cellStyle name="Uwaga 3" xfId="3075" hidden="1"/>
    <cellStyle name="Uwaga 3" xfId="3076" hidden="1"/>
    <cellStyle name="Uwaga 3" xfId="3078" hidden="1"/>
    <cellStyle name="Uwaga 3" xfId="3090" hidden="1"/>
    <cellStyle name="Uwaga 3" xfId="3091" hidden="1"/>
    <cellStyle name="Uwaga 3" xfId="3093" hidden="1"/>
    <cellStyle name="Uwaga 3" xfId="3105" hidden="1"/>
    <cellStyle name="Uwaga 3" xfId="3106" hidden="1"/>
    <cellStyle name="Uwaga 3" xfId="3108" hidden="1"/>
    <cellStyle name="Uwaga 3" xfId="3120" hidden="1"/>
    <cellStyle name="Uwaga 3" xfId="3121" hidden="1"/>
    <cellStyle name="Uwaga 3" xfId="3122" hidden="1"/>
    <cellStyle name="Uwaga 3" xfId="3136" hidden="1"/>
    <cellStyle name="Uwaga 3" xfId="3138" hidden="1"/>
    <cellStyle name="Uwaga 3" xfId="3141" hidden="1"/>
    <cellStyle name="Uwaga 3" xfId="3151" hidden="1"/>
    <cellStyle name="Uwaga 3" xfId="3154" hidden="1"/>
    <cellStyle name="Uwaga 3" xfId="3157" hidden="1"/>
    <cellStyle name="Uwaga 3" xfId="3166" hidden="1"/>
    <cellStyle name="Uwaga 3" xfId="3168" hidden="1"/>
    <cellStyle name="Uwaga 3" xfId="3171" hidden="1"/>
    <cellStyle name="Uwaga 3" xfId="3180" hidden="1"/>
    <cellStyle name="Uwaga 3" xfId="3181" hidden="1"/>
    <cellStyle name="Uwaga 3" xfId="3182" hidden="1"/>
    <cellStyle name="Uwaga 3" xfId="3195" hidden="1"/>
    <cellStyle name="Uwaga 3" xfId="3197" hidden="1"/>
    <cellStyle name="Uwaga 3" xfId="3199" hidden="1"/>
    <cellStyle name="Uwaga 3" xfId="3210" hidden="1"/>
    <cellStyle name="Uwaga 3" xfId="3212" hidden="1"/>
    <cellStyle name="Uwaga 3" xfId="3214" hidden="1"/>
    <cellStyle name="Uwaga 3" xfId="3225" hidden="1"/>
    <cellStyle name="Uwaga 3" xfId="3227" hidden="1"/>
    <cellStyle name="Uwaga 3" xfId="3229" hidden="1"/>
    <cellStyle name="Uwaga 3" xfId="3240" hidden="1"/>
    <cellStyle name="Uwaga 3" xfId="3241" hidden="1"/>
    <cellStyle name="Uwaga 3" xfId="3242" hidden="1"/>
    <cellStyle name="Uwaga 3" xfId="3255" hidden="1"/>
    <cellStyle name="Uwaga 3" xfId="3257" hidden="1"/>
    <cellStyle name="Uwaga 3" xfId="3259" hidden="1"/>
    <cellStyle name="Uwaga 3" xfId="3270" hidden="1"/>
    <cellStyle name="Uwaga 3" xfId="3272" hidden="1"/>
    <cellStyle name="Uwaga 3" xfId="3274" hidden="1"/>
    <cellStyle name="Uwaga 3" xfId="3285" hidden="1"/>
    <cellStyle name="Uwaga 3" xfId="3287" hidden="1"/>
    <cellStyle name="Uwaga 3" xfId="3288" hidden="1"/>
    <cellStyle name="Uwaga 3" xfId="3300" hidden="1"/>
    <cellStyle name="Uwaga 3" xfId="3301" hidden="1"/>
    <cellStyle name="Uwaga 3" xfId="3302" hidden="1"/>
    <cellStyle name="Uwaga 3" xfId="3315" hidden="1"/>
    <cellStyle name="Uwaga 3" xfId="3317" hidden="1"/>
    <cellStyle name="Uwaga 3" xfId="3319" hidden="1"/>
    <cellStyle name="Uwaga 3" xfId="3330" hidden="1"/>
    <cellStyle name="Uwaga 3" xfId="3332" hidden="1"/>
    <cellStyle name="Uwaga 3" xfId="3334" hidden="1"/>
    <cellStyle name="Uwaga 3" xfId="3345" hidden="1"/>
    <cellStyle name="Uwaga 3" xfId="3347" hidden="1"/>
    <cellStyle name="Uwaga 3" xfId="3349" hidden="1"/>
    <cellStyle name="Uwaga 3" xfId="3360" hidden="1"/>
    <cellStyle name="Uwaga 3" xfId="3361" hidden="1"/>
    <cellStyle name="Uwaga 3" xfId="3363" hidden="1"/>
    <cellStyle name="Uwaga 3" xfId="3374" hidden="1"/>
    <cellStyle name="Uwaga 3" xfId="3376" hidden="1"/>
    <cellStyle name="Uwaga 3" xfId="3377" hidden="1"/>
    <cellStyle name="Uwaga 3" xfId="3386" hidden="1"/>
    <cellStyle name="Uwaga 3" xfId="3389" hidden="1"/>
    <cellStyle name="Uwaga 3" xfId="3391" hidden="1"/>
    <cellStyle name="Uwaga 3" xfId="3402" hidden="1"/>
    <cellStyle name="Uwaga 3" xfId="3404" hidden="1"/>
    <cellStyle name="Uwaga 3" xfId="3406" hidden="1"/>
    <cellStyle name="Uwaga 3" xfId="3418" hidden="1"/>
    <cellStyle name="Uwaga 3" xfId="3420" hidden="1"/>
    <cellStyle name="Uwaga 3" xfId="3422" hidden="1"/>
    <cellStyle name="Uwaga 3" xfId="3430" hidden="1"/>
    <cellStyle name="Uwaga 3" xfId="3432" hidden="1"/>
    <cellStyle name="Uwaga 3" xfId="3435" hidden="1"/>
    <cellStyle name="Uwaga 3" xfId="3425" hidden="1"/>
    <cellStyle name="Uwaga 3" xfId="3424" hidden="1"/>
    <cellStyle name="Uwaga 3" xfId="3423" hidden="1"/>
    <cellStyle name="Uwaga 3" xfId="3410" hidden="1"/>
    <cellStyle name="Uwaga 3" xfId="3409" hidden="1"/>
    <cellStyle name="Uwaga 3" xfId="3408" hidden="1"/>
    <cellStyle name="Uwaga 3" xfId="3395" hidden="1"/>
    <cellStyle name="Uwaga 3" xfId="3394" hidden="1"/>
    <cellStyle name="Uwaga 3" xfId="3393" hidden="1"/>
    <cellStyle name="Uwaga 3" xfId="3380" hidden="1"/>
    <cellStyle name="Uwaga 3" xfId="3379" hidden="1"/>
    <cellStyle name="Uwaga 3" xfId="3378" hidden="1"/>
    <cellStyle name="Uwaga 3" xfId="3365" hidden="1"/>
    <cellStyle name="Uwaga 3" xfId="3364" hidden="1"/>
    <cellStyle name="Uwaga 3" xfId="3362" hidden="1"/>
    <cellStyle name="Uwaga 3" xfId="3351" hidden="1"/>
    <cellStyle name="Uwaga 3" xfId="3348" hidden="1"/>
    <cellStyle name="Uwaga 3" xfId="3346" hidden="1"/>
    <cellStyle name="Uwaga 3" xfId="3336" hidden="1"/>
    <cellStyle name="Uwaga 3" xfId="3333" hidden="1"/>
    <cellStyle name="Uwaga 3" xfId="3331" hidden="1"/>
    <cellStyle name="Uwaga 3" xfId="3321" hidden="1"/>
    <cellStyle name="Uwaga 3" xfId="3318" hidden="1"/>
    <cellStyle name="Uwaga 3" xfId="3316" hidden="1"/>
    <cellStyle name="Uwaga 3" xfId="3306" hidden="1"/>
    <cellStyle name="Uwaga 3" xfId="3304" hidden="1"/>
    <cellStyle name="Uwaga 3" xfId="3303" hidden="1"/>
    <cellStyle name="Uwaga 3" xfId="3291" hidden="1"/>
    <cellStyle name="Uwaga 3" xfId="3289" hidden="1"/>
    <cellStyle name="Uwaga 3" xfId="3286" hidden="1"/>
    <cellStyle name="Uwaga 3" xfId="3276" hidden="1"/>
    <cellStyle name="Uwaga 3" xfId="3273" hidden="1"/>
    <cellStyle name="Uwaga 3" xfId="3271" hidden="1"/>
    <cellStyle name="Uwaga 3" xfId="3261" hidden="1"/>
    <cellStyle name="Uwaga 3" xfId="3258" hidden="1"/>
    <cellStyle name="Uwaga 3" xfId="3256" hidden="1"/>
    <cellStyle name="Uwaga 3" xfId="3246" hidden="1"/>
    <cellStyle name="Uwaga 3" xfId="3244" hidden="1"/>
    <cellStyle name="Uwaga 3" xfId="3243" hidden="1"/>
    <cellStyle name="Uwaga 3" xfId="3231" hidden="1"/>
    <cellStyle name="Uwaga 3" xfId="3228" hidden="1"/>
    <cellStyle name="Uwaga 3" xfId="3226" hidden="1"/>
    <cellStyle name="Uwaga 3" xfId="3216" hidden="1"/>
    <cellStyle name="Uwaga 3" xfId="3213" hidden="1"/>
    <cellStyle name="Uwaga 3" xfId="3211" hidden="1"/>
    <cellStyle name="Uwaga 3" xfId="3201" hidden="1"/>
    <cellStyle name="Uwaga 3" xfId="3198" hidden="1"/>
    <cellStyle name="Uwaga 3" xfId="3196" hidden="1"/>
    <cellStyle name="Uwaga 3" xfId="3186" hidden="1"/>
    <cellStyle name="Uwaga 3" xfId="3184" hidden="1"/>
    <cellStyle name="Uwaga 3" xfId="3183" hidden="1"/>
    <cellStyle name="Uwaga 3" xfId="3170" hidden="1"/>
    <cellStyle name="Uwaga 3" xfId="3167" hidden="1"/>
    <cellStyle name="Uwaga 3" xfId="3165" hidden="1"/>
    <cellStyle name="Uwaga 3" xfId="3155" hidden="1"/>
    <cellStyle name="Uwaga 3" xfId="3152" hidden="1"/>
    <cellStyle name="Uwaga 3" xfId="3150" hidden="1"/>
    <cellStyle name="Uwaga 3" xfId="3140" hidden="1"/>
    <cellStyle name="Uwaga 3" xfId="3137" hidden="1"/>
    <cellStyle name="Uwaga 3" xfId="3135" hidden="1"/>
    <cellStyle name="Uwaga 3" xfId="3126" hidden="1"/>
    <cellStyle name="Uwaga 3" xfId="3124" hidden="1"/>
    <cellStyle name="Uwaga 3" xfId="3123" hidden="1"/>
    <cellStyle name="Uwaga 3" xfId="3111" hidden="1"/>
    <cellStyle name="Uwaga 3" xfId="3109" hidden="1"/>
    <cellStyle name="Uwaga 3" xfId="3107" hidden="1"/>
    <cellStyle name="Uwaga 3" xfId="3096" hidden="1"/>
    <cellStyle name="Uwaga 3" xfId="3094" hidden="1"/>
    <cellStyle name="Uwaga 3" xfId="3092" hidden="1"/>
    <cellStyle name="Uwaga 3" xfId="3081" hidden="1"/>
    <cellStyle name="Uwaga 3" xfId="3079" hidden="1"/>
    <cellStyle name="Uwaga 3" xfId="3077" hidden="1"/>
    <cellStyle name="Uwaga 3" xfId="3066" hidden="1"/>
    <cellStyle name="Uwaga 3" xfId="3064" hidden="1"/>
    <cellStyle name="Uwaga 3" xfId="3063" hidden="1"/>
    <cellStyle name="Uwaga 3" xfId="3050" hidden="1"/>
    <cellStyle name="Uwaga 3" xfId="3047" hidden="1"/>
    <cellStyle name="Uwaga 3" xfId="3045" hidden="1"/>
    <cellStyle name="Uwaga 3" xfId="3035" hidden="1"/>
    <cellStyle name="Uwaga 3" xfId="3032" hidden="1"/>
    <cellStyle name="Uwaga 3" xfId="3030" hidden="1"/>
    <cellStyle name="Uwaga 3" xfId="3020" hidden="1"/>
    <cellStyle name="Uwaga 3" xfId="3017" hidden="1"/>
    <cellStyle name="Uwaga 3" xfId="3015" hidden="1"/>
    <cellStyle name="Uwaga 3" xfId="3006" hidden="1"/>
    <cellStyle name="Uwaga 3" xfId="3004" hidden="1"/>
    <cellStyle name="Uwaga 3" xfId="3002" hidden="1"/>
    <cellStyle name="Uwaga 3" xfId="2990" hidden="1"/>
    <cellStyle name="Uwaga 3" xfId="2987" hidden="1"/>
    <cellStyle name="Uwaga 3" xfId="2985" hidden="1"/>
    <cellStyle name="Uwaga 3" xfId="2975" hidden="1"/>
    <cellStyle name="Uwaga 3" xfId="2972" hidden="1"/>
    <cellStyle name="Uwaga 3" xfId="2970" hidden="1"/>
    <cellStyle name="Uwaga 3" xfId="2960" hidden="1"/>
    <cellStyle name="Uwaga 3" xfId="2957" hidden="1"/>
    <cellStyle name="Uwaga 3" xfId="2955" hidden="1"/>
    <cellStyle name="Uwaga 3" xfId="2948" hidden="1"/>
    <cellStyle name="Uwaga 3" xfId="2945" hidden="1"/>
    <cellStyle name="Uwaga 3" xfId="2943" hidden="1"/>
    <cellStyle name="Uwaga 3" xfId="2933" hidden="1"/>
    <cellStyle name="Uwaga 3" xfId="2930" hidden="1"/>
    <cellStyle name="Uwaga 3" xfId="2927" hidden="1"/>
    <cellStyle name="Uwaga 3" xfId="2918" hidden="1"/>
    <cellStyle name="Uwaga 3" xfId="2914" hidden="1"/>
    <cellStyle name="Uwaga 3" xfId="2911" hidden="1"/>
    <cellStyle name="Uwaga 3" xfId="2903" hidden="1"/>
    <cellStyle name="Uwaga 3" xfId="2900" hidden="1"/>
    <cellStyle name="Uwaga 3" xfId="2897" hidden="1"/>
    <cellStyle name="Uwaga 3" xfId="2888" hidden="1"/>
    <cellStyle name="Uwaga 3" xfId="2885" hidden="1"/>
    <cellStyle name="Uwaga 3" xfId="2882" hidden="1"/>
    <cellStyle name="Uwaga 3" xfId="2872" hidden="1"/>
    <cellStyle name="Uwaga 3" xfId="2868" hidden="1"/>
    <cellStyle name="Uwaga 3" xfId="2865" hidden="1"/>
    <cellStyle name="Uwaga 3" xfId="2856" hidden="1"/>
    <cellStyle name="Uwaga 3" xfId="2852" hidden="1"/>
    <cellStyle name="Uwaga 3" xfId="2850" hidden="1"/>
    <cellStyle name="Uwaga 3" xfId="2842" hidden="1"/>
    <cellStyle name="Uwaga 3" xfId="2838" hidden="1"/>
    <cellStyle name="Uwaga 3" xfId="2835" hidden="1"/>
    <cellStyle name="Uwaga 3" xfId="2828" hidden="1"/>
    <cellStyle name="Uwaga 3" xfId="2825" hidden="1"/>
    <cellStyle name="Uwaga 3" xfId="2822" hidden="1"/>
    <cellStyle name="Uwaga 3" xfId="2813" hidden="1"/>
    <cellStyle name="Uwaga 3" xfId="2808" hidden="1"/>
    <cellStyle name="Uwaga 3" xfId="2805" hidden="1"/>
    <cellStyle name="Uwaga 3" xfId="2798" hidden="1"/>
    <cellStyle name="Uwaga 3" xfId="2793" hidden="1"/>
    <cellStyle name="Uwaga 3" xfId="2790" hidden="1"/>
    <cellStyle name="Uwaga 3" xfId="2783" hidden="1"/>
    <cellStyle name="Uwaga 3" xfId="2778" hidden="1"/>
    <cellStyle name="Uwaga 3" xfId="2775" hidden="1"/>
    <cellStyle name="Uwaga 3" xfId="2769" hidden="1"/>
    <cellStyle name="Uwaga 3" xfId="2765" hidden="1"/>
    <cellStyle name="Uwaga 3" xfId="2762" hidden="1"/>
    <cellStyle name="Uwaga 3" xfId="2754" hidden="1"/>
    <cellStyle name="Uwaga 3" xfId="2749" hidden="1"/>
    <cellStyle name="Uwaga 3" xfId="2745" hidden="1"/>
    <cellStyle name="Uwaga 3" xfId="2739" hidden="1"/>
    <cellStyle name="Uwaga 3" xfId="2734" hidden="1"/>
    <cellStyle name="Uwaga 3" xfId="2730" hidden="1"/>
    <cellStyle name="Uwaga 3" xfId="2724" hidden="1"/>
    <cellStyle name="Uwaga 3" xfId="2719" hidden="1"/>
    <cellStyle name="Uwaga 3" xfId="2715" hidden="1"/>
    <cellStyle name="Uwaga 3" xfId="2710" hidden="1"/>
    <cellStyle name="Uwaga 3" xfId="2706" hidden="1"/>
    <cellStyle name="Uwaga 3" xfId="2702" hidden="1"/>
    <cellStyle name="Uwaga 3" xfId="2694" hidden="1"/>
    <cellStyle name="Uwaga 3" xfId="2689" hidden="1"/>
    <cellStyle name="Uwaga 3" xfId="2685" hidden="1"/>
    <cellStyle name="Uwaga 3" xfId="2679" hidden="1"/>
    <cellStyle name="Uwaga 3" xfId="2674" hidden="1"/>
    <cellStyle name="Uwaga 3" xfId="2670" hidden="1"/>
    <cellStyle name="Uwaga 3" xfId="2664" hidden="1"/>
    <cellStyle name="Uwaga 3" xfId="2659" hidden="1"/>
    <cellStyle name="Uwaga 3" xfId="2655" hidden="1"/>
    <cellStyle name="Uwaga 3" xfId="2651" hidden="1"/>
    <cellStyle name="Uwaga 3" xfId="2646" hidden="1"/>
    <cellStyle name="Uwaga 3" xfId="2641" hidden="1"/>
    <cellStyle name="Uwaga 3" xfId="2636" hidden="1"/>
    <cellStyle name="Uwaga 3" xfId="2632" hidden="1"/>
    <cellStyle name="Uwaga 3" xfId="2628" hidden="1"/>
    <cellStyle name="Uwaga 3" xfId="2621" hidden="1"/>
    <cellStyle name="Uwaga 3" xfId="2617" hidden="1"/>
    <cellStyle name="Uwaga 3" xfId="2612" hidden="1"/>
    <cellStyle name="Uwaga 3" xfId="2606" hidden="1"/>
    <cellStyle name="Uwaga 3" xfId="2602" hidden="1"/>
    <cellStyle name="Uwaga 3" xfId="2597" hidden="1"/>
    <cellStyle name="Uwaga 3" xfId="2591" hidden="1"/>
    <cellStyle name="Uwaga 3" xfId="2587" hidden="1"/>
    <cellStyle name="Uwaga 3" xfId="2582" hidden="1"/>
    <cellStyle name="Uwaga 3" xfId="2576" hidden="1"/>
    <cellStyle name="Uwaga 3" xfId="2572" hidden="1"/>
    <cellStyle name="Uwaga 3" xfId="2568" hidden="1"/>
    <cellStyle name="Uwaga 3" xfId="3428" hidden="1"/>
    <cellStyle name="Uwaga 3" xfId="3427" hidden="1"/>
    <cellStyle name="Uwaga 3" xfId="3426" hidden="1"/>
    <cellStyle name="Uwaga 3" xfId="3413" hidden="1"/>
    <cellStyle name="Uwaga 3" xfId="3412" hidden="1"/>
    <cellStyle name="Uwaga 3" xfId="3411" hidden="1"/>
    <cellStyle name="Uwaga 3" xfId="3398" hidden="1"/>
    <cellStyle name="Uwaga 3" xfId="3397" hidden="1"/>
    <cellStyle name="Uwaga 3" xfId="3396" hidden="1"/>
    <cellStyle name="Uwaga 3" xfId="3383" hidden="1"/>
    <cellStyle name="Uwaga 3" xfId="3382" hidden="1"/>
    <cellStyle name="Uwaga 3" xfId="3381" hidden="1"/>
    <cellStyle name="Uwaga 3" xfId="3368" hidden="1"/>
    <cellStyle name="Uwaga 3" xfId="3367" hidden="1"/>
    <cellStyle name="Uwaga 3" xfId="3366" hidden="1"/>
    <cellStyle name="Uwaga 3" xfId="3354" hidden="1"/>
    <cellStyle name="Uwaga 3" xfId="3352" hidden="1"/>
    <cellStyle name="Uwaga 3" xfId="3350" hidden="1"/>
    <cellStyle name="Uwaga 3" xfId="3339" hidden="1"/>
    <cellStyle name="Uwaga 3" xfId="3337" hidden="1"/>
    <cellStyle name="Uwaga 3" xfId="3335" hidden="1"/>
    <cellStyle name="Uwaga 3" xfId="3324" hidden="1"/>
    <cellStyle name="Uwaga 3" xfId="3322" hidden="1"/>
    <cellStyle name="Uwaga 3" xfId="3320" hidden="1"/>
    <cellStyle name="Uwaga 3" xfId="3309" hidden="1"/>
    <cellStyle name="Uwaga 3" xfId="3307" hidden="1"/>
    <cellStyle name="Uwaga 3" xfId="3305" hidden="1"/>
    <cellStyle name="Uwaga 3" xfId="3294" hidden="1"/>
    <cellStyle name="Uwaga 3" xfId="3292" hidden="1"/>
    <cellStyle name="Uwaga 3" xfId="3290" hidden="1"/>
    <cellStyle name="Uwaga 3" xfId="3279" hidden="1"/>
    <cellStyle name="Uwaga 3" xfId="3277" hidden="1"/>
    <cellStyle name="Uwaga 3" xfId="3275" hidden="1"/>
    <cellStyle name="Uwaga 3" xfId="3264" hidden="1"/>
    <cellStyle name="Uwaga 3" xfId="3262" hidden="1"/>
    <cellStyle name="Uwaga 3" xfId="3260" hidden="1"/>
    <cellStyle name="Uwaga 3" xfId="3249" hidden="1"/>
    <cellStyle name="Uwaga 3" xfId="3247" hidden="1"/>
    <cellStyle name="Uwaga 3" xfId="3245" hidden="1"/>
    <cellStyle name="Uwaga 3" xfId="3234" hidden="1"/>
    <cellStyle name="Uwaga 3" xfId="3232" hidden="1"/>
    <cellStyle name="Uwaga 3" xfId="3230" hidden="1"/>
    <cellStyle name="Uwaga 3" xfId="3219" hidden="1"/>
    <cellStyle name="Uwaga 3" xfId="3217" hidden="1"/>
    <cellStyle name="Uwaga 3" xfId="3215" hidden="1"/>
    <cellStyle name="Uwaga 3" xfId="3204" hidden="1"/>
    <cellStyle name="Uwaga 3" xfId="3202" hidden="1"/>
    <cellStyle name="Uwaga 3" xfId="3200" hidden="1"/>
    <cellStyle name="Uwaga 3" xfId="3189" hidden="1"/>
    <cellStyle name="Uwaga 3" xfId="3187" hidden="1"/>
    <cellStyle name="Uwaga 3" xfId="3185" hidden="1"/>
    <cellStyle name="Uwaga 3" xfId="3174" hidden="1"/>
    <cellStyle name="Uwaga 3" xfId="3172" hidden="1"/>
    <cellStyle name="Uwaga 3" xfId="3169" hidden="1"/>
    <cellStyle name="Uwaga 3" xfId="3159" hidden="1"/>
    <cellStyle name="Uwaga 3" xfId="3156" hidden="1"/>
    <cellStyle name="Uwaga 3" xfId="3153" hidden="1"/>
    <cellStyle name="Uwaga 3" xfId="3144" hidden="1"/>
    <cellStyle name="Uwaga 3" xfId="3142" hidden="1"/>
    <cellStyle name="Uwaga 3" xfId="3139" hidden="1"/>
    <cellStyle name="Uwaga 3" xfId="3129" hidden="1"/>
    <cellStyle name="Uwaga 3" xfId="3127" hidden="1"/>
    <cellStyle name="Uwaga 3" xfId="3125" hidden="1"/>
    <cellStyle name="Uwaga 3" xfId="3114" hidden="1"/>
    <cellStyle name="Uwaga 3" xfId="3112" hidden="1"/>
    <cellStyle name="Uwaga 3" xfId="3110" hidden="1"/>
    <cellStyle name="Uwaga 3" xfId="3099" hidden="1"/>
    <cellStyle name="Uwaga 3" xfId="3097" hidden="1"/>
    <cellStyle name="Uwaga 3" xfId="3095" hidden="1"/>
    <cellStyle name="Uwaga 3" xfId="3084" hidden="1"/>
    <cellStyle name="Uwaga 3" xfId="3082" hidden="1"/>
    <cellStyle name="Uwaga 3" xfId="3080" hidden="1"/>
    <cellStyle name="Uwaga 3" xfId="3069" hidden="1"/>
    <cellStyle name="Uwaga 3" xfId="3067" hidden="1"/>
    <cellStyle name="Uwaga 3" xfId="3065" hidden="1"/>
    <cellStyle name="Uwaga 3" xfId="3054" hidden="1"/>
    <cellStyle name="Uwaga 3" xfId="3052" hidden="1"/>
    <cellStyle name="Uwaga 3" xfId="3049" hidden="1"/>
    <cellStyle name="Uwaga 3" xfId="3039" hidden="1"/>
    <cellStyle name="Uwaga 3" xfId="3036" hidden="1"/>
    <cellStyle name="Uwaga 3" xfId="3033" hidden="1"/>
    <cellStyle name="Uwaga 3" xfId="3024" hidden="1"/>
    <cellStyle name="Uwaga 3" xfId="3021" hidden="1"/>
    <cellStyle name="Uwaga 3" xfId="3018" hidden="1"/>
    <cellStyle name="Uwaga 3" xfId="3009" hidden="1"/>
    <cellStyle name="Uwaga 3" xfId="3007" hidden="1"/>
    <cellStyle name="Uwaga 3" xfId="3005" hidden="1"/>
    <cellStyle name="Uwaga 3" xfId="2994" hidden="1"/>
    <cellStyle name="Uwaga 3" xfId="2991" hidden="1"/>
    <cellStyle name="Uwaga 3" xfId="2988" hidden="1"/>
    <cellStyle name="Uwaga 3" xfId="2979" hidden="1"/>
    <cellStyle name="Uwaga 3" xfId="2976" hidden="1"/>
    <cellStyle name="Uwaga 3" xfId="2973" hidden="1"/>
    <cellStyle name="Uwaga 3" xfId="2964" hidden="1"/>
    <cellStyle name="Uwaga 3" xfId="2961" hidden="1"/>
    <cellStyle name="Uwaga 3" xfId="2958" hidden="1"/>
    <cellStyle name="Uwaga 3" xfId="2951" hidden="1"/>
    <cellStyle name="Uwaga 3" xfId="2947" hidden="1"/>
    <cellStyle name="Uwaga 3" xfId="2944" hidden="1"/>
    <cellStyle name="Uwaga 3" xfId="2936" hidden="1"/>
    <cellStyle name="Uwaga 3" xfId="2932" hidden="1"/>
    <cellStyle name="Uwaga 3" xfId="2929" hidden="1"/>
    <cellStyle name="Uwaga 3" xfId="2921" hidden="1"/>
    <cellStyle name="Uwaga 3" xfId="2917" hidden="1"/>
    <cellStyle name="Uwaga 3" xfId="2913" hidden="1"/>
    <cellStyle name="Uwaga 3" xfId="2906" hidden="1"/>
    <cellStyle name="Uwaga 3" xfId="2902" hidden="1"/>
    <cellStyle name="Uwaga 3" xfId="2899" hidden="1"/>
    <cellStyle name="Uwaga 3" xfId="2891" hidden="1"/>
    <cellStyle name="Uwaga 3" xfId="2887" hidden="1"/>
    <cellStyle name="Uwaga 3" xfId="2884" hidden="1"/>
    <cellStyle name="Uwaga 3" xfId="2875" hidden="1"/>
    <cellStyle name="Uwaga 3" xfId="2870" hidden="1"/>
    <cellStyle name="Uwaga 3" xfId="2866" hidden="1"/>
    <cellStyle name="Uwaga 3" xfId="2860" hidden="1"/>
    <cellStyle name="Uwaga 3" xfId="2855" hidden="1"/>
    <cellStyle name="Uwaga 3" xfId="2851" hidden="1"/>
    <cellStyle name="Uwaga 3" xfId="2845" hidden="1"/>
    <cellStyle name="Uwaga 3" xfId="2840" hidden="1"/>
    <cellStyle name="Uwaga 3" xfId="2836" hidden="1"/>
    <cellStyle name="Uwaga 3" xfId="2831" hidden="1"/>
    <cellStyle name="Uwaga 3" xfId="2827" hidden="1"/>
    <cellStyle name="Uwaga 3" xfId="2823" hidden="1"/>
    <cellStyle name="Uwaga 3" xfId="2816" hidden="1"/>
    <cellStyle name="Uwaga 3" xfId="2811" hidden="1"/>
    <cellStyle name="Uwaga 3" xfId="2807" hidden="1"/>
    <cellStyle name="Uwaga 3" xfId="2800" hidden="1"/>
    <cellStyle name="Uwaga 3" xfId="2795" hidden="1"/>
    <cellStyle name="Uwaga 3" xfId="2791" hidden="1"/>
    <cellStyle name="Uwaga 3" xfId="2786" hidden="1"/>
    <cellStyle name="Uwaga 3" xfId="2781" hidden="1"/>
    <cellStyle name="Uwaga 3" xfId="2777" hidden="1"/>
    <cellStyle name="Uwaga 3" xfId="2771" hidden="1"/>
    <cellStyle name="Uwaga 3" xfId="2767" hidden="1"/>
    <cellStyle name="Uwaga 3" xfId="2764" hidden="1"/>
    <cellStyle name="Uwaga 3" xfId="2757" hidden="1"/>
    <cellStyle name="Uwaga 3" xfId="2752" hidden="1"/>
    <cellStyle name="Uwaga 3" xfId="2747" hidden="1"/>
    <cellStyle name="Uwaga 3" xfId="2741" hidden="1"/>
    <cellStyle name="Uwaga 3" xfId="2736" hidden="1"/>
    <cellStyle name="Uwaga 3" xfId="2731" hidden="1"/>
    <cellStyle name="Uwaga 3" xfId="2726" hidden="1"/>
    <cellStyle name="Uwaga 3" xfId="2721" hidden="1"/>
    <cellStyle name="Uwaga 3" xfId="2716" hidden="1"/>
    <cellStyle name="Uwaga 3" xfId="2712" hidden="1"/>
    <cellStyle name="Uwaga 3" xfId="2708" hidden="1"/>
    <cellStyle name="Uwaga 3" xfId="2703" hidden="1"/>
    <cellStyle name="Uwaga 3" xfId="2696" hidden="1"/>
    <cellStyle name="Uwaga 3" xfId="2691" hidden="1"/>
    <cellStyle name="Uwaga 3" xfId="2686" hidden="1"/>
    <cellStyle name="Uwaga 3" xfId="2680" hidden="1"/>
    <cellStyle name="Uwaga 3" xfId="2675" hidden="1"/>
    <cellStyle name="Uwaga 3" xfId="2671" hidden="1"/>
    <cellStyle name="Uwaga 3" xfId="2666" hidden="1"/>
    <cellStyle name="Uwaga 3" xfId="2661" hidden="1"/>
    <cellStyle name="Uwaga 3" xfId="2656" hidden="1"/>
    <cellStyle name="Uwaga 3" xfId="2652" hidden="1"/>
    <cellStyle name="Uwaga 3" xfId="2647" hidden="1"/>
    <cellStyle name="Uwaga 3" xfId="2642" hidden="1"/>
    <cellStyle name="Uwaga 3" xfId="2637" hidden="1"/>
    <cellStyle name="Uwaga 3" xfId="2633" hidden="1"/>
    <cellStyle name="Uwaga 3" xfId="2629" hidden="1"/>
    <cellStyle name="Uwaga 3" xfId="2622" hidden="1"/>
    <cellStyle name="Uwaga 3" xfId="2618" hidden="1"/>
    <cellStyle name="Uwaga 3" xfId="2613" hidden="1"/>
    <cellStyle name="Uwaga 3" xfId="2607" hidden="1"/>
    <cellStyle name="Uwaga 3" xfId="2603" hidden="1"/>
    <cellStyle name="Uwaga 3" xfId="2598" hidden="1"/>
    <cellStyle name="Uwaga 3" xfId="2592" hidden="1"/>
    <cellStyle name="Uwaga 3" xfId="2588" hidden="1"/>
    <cellStyle name="Uwaga 3" xfId="2584" hidden="1"/>
    <cellStyle name="Uwaga 3" xfId="2577" hidden="1"/>
    <cellStyle name="Uwaga 3" xfId="2573" hidden="1"/>
    <cellStyle name="Uwaga 3" xfId="2569" hidden="1"/>
    <cellStyle name="Uwaga 3" xfId="3433" hidden="1"/>
    <cellStyle name="Uwaga 3" xfId="3431" hidden="1"/>
    <cellStyle name="Uwaga 3" xfId="3429" hidden="1"/>
    <cellStyle name="Uwaga 3" xfId="3416" hidden="1"/>
    <cellStyle name="Uwaga 3" xfId="3415" hidden="1"/>
    <cellStyle name="Uwaga 3" xfId="3414" hidden="1"/>
    <cellStyle name="Uwaga 3" xfId="3401" hidden="1"/>
    <cellStyle name="Uwaga 3" xfId="3400" hidden="1"/>
    <cellStyle name="Uwaga 3" xfId="3399" hidden="1"/>
    <cellStyle name="Uwaga 3" xfId="3387" hidden="1"/>
    <cellStyle name="Uwaga 3" xfId="3385" hidden="1"/>
    <cellStyle name="Uwaga 3" xfId="3384" hidden="1"/>
    <cellStyle name="Uwaga 3" xfId="3371" hidden="1"/>
    <cellStyle name="Uwaga 3" xfId="3370" hidden="1"/>
    <cellStyle name="Uwaga 3" xfId="3369" hidden="1"/>
    <cellStyle name="Uwaga 3" xfId="3357" hidden="1"/>
    <cellStyle name="Uwaga 3" xfId="3355" hidden="1"/>
    <cellStyle name="Uwaga 3" xfId="3353" hidden="1"/>
    <cellStyle name="Uwaga 3" xfId="3342" hidden="1"/>
    <cellStyle name="Uwaga 3" xfId="3340" hidden="1"/>
    <cellStyle name="Uwaga 3" xfId="3338" hidden="1"/>
    <cellStyle name="Uwaga 3" xfId="3327" hidden="1"/>
    <cellStyle name="Uwaga 3" xfId="3325" hidden="1"/>
    <cellStyle name="Uwaga 3" xfId="3323" hidden="1"/>
    <cellStyle name="Uwaga 3" xfId="3312" hidden="1"/>
    <cellStyle name="Uwaga 3" xfId="3310" hidden="1"/>
    <cellStyle name="Uwaga 3" xfId="3308" hidden="1"/>
    <cellStyle name="Uwaga 3" xfId="3297" hidden="1"/>
    <cellStyle name="Uwaga 3" xfId="3295" hidden="1"/>
    <cellStyle name="Uwaga 3" xfId="3293" hidden="1"/>
    <cellStyle name="Uwaga 3" xfId="3282" hidden="1"/>
    <cellStyle name="Uwaga 3" xfId="3280" hidden="1"/>
    <cellStyle name="Uwaga 3" xfId="3278" hidden="1"/>
    <cellStyle name="Uwaga 3" xfId="3267" hidden="1"/>
    <cellStyle name="Uwaga 3" xfId="3265" hidden="1"/>
    <cellStyle name="Uwaga 3" xfId="3263" hidden="1"/>
    <cellStyle name="Uwaga 3" xfId="3252" hidden="1"/>
    <cellStyle name="Uwaga 3" xfId="3250" hidden="1"/>
    <cellStyle name="Uwaga 3" xfId="3248" hidden="1"/>
    <cellStyle name="Uwaga 3" xfId="3237" hidden="1"/>
    <cellStyle name="Uwaga 3" xfId="3235" hidden="1"/>
    <cellStyle name="Uwaga 3" xfId="3233" hidden="1"/>
    <cellStyle name="Uwaga 3" xfId="3222" hidden="1"/>
    <cellStyle name="Uwaga 3" xfId="3220" hidden="1"/>
    <cellStyle name="Uwaga 3" xfId="3218" hidden="1"/>
    <cellStyle name="Uwaga 3" xfId="3207" hidden="1"/>
    <cellStyle name="Uwaga 3" xfId="3205" hidden="1"/>
    <cellStyle name="Uwaga 3" xfId="3203" hidden="1"/>
    <cellStyle name="Uwaga 3" xfId="3192" hidden="1"/>
    <cellStyle name="Uwaga 3" xfId="3190" hidden="1"/>
    <cellStyle name="Uwaga 3" xfId="3188" hidden="1"/>
    <cellStyle name="Uwaga 3" xfId="3177" hidden="1"/>
    <cellStyle name="Uwaga 3" xfId="3175" hidden="1"/>
    <cellStyle name="Uwaga 3" xfId="3173" hidden="1"/>
    <cellStyle name="Uwaga 3" xfId="3162" hidden="1"/>
    <cellStyle name="Uwaga 3" xfId="3160" hidden="1"/>
    <cellStyle name="Uwaga 3" xfId="3158" hidden="1"/>
    <cellStyle name="Uwaga 3" xfId="3147" hidden="1"/>
    <cellStyle name="Uwaga 3" xfId="3145" hidden="1"/>
    <cellStyle name="Uwaga 3" xfId="3143" hidden="1"/>
    <cellStyle name="Uwaga 3" xfId="3132" hidden="1"/>
    <cellStyle name="Uwaga 3" xfId="3130" hidden="1"/>
    <cellStyle name="Uwaga 3" xfId="3128" hidden="1"/>
    <cellStyle name="Uwaga 3" xfId="3117" hidden="1"/>
    <cellStyle name="Uwaga 3" xfId="3115" hidden="1"/>
    <cellStyle name="Uwaga 3" xfId="3113" hidden="1"/>
    <cellStyle name="Uwaga 3" xfId="3102" hidden="1"/>
    <cellStyle name="Uwaga 3" xfId="3100" hidden="1"/>
    <cellStyle name="Uwaga 3" xfId="3098" hidden="1"/>
    <cellStyle name="Uwaga 3" xfId="3087" hidden="1"/>
    <cellStyle name="Uwaga 3" xfId="3085" hidden="1"/>
    <cellStyle name="Uwaga 3" xfId="3083" hidden="1"/>
    <cellStyle name="Uwaga 3" xfId="3072" hidden="1"/>
    <cellStyle name="Uwaga 3" xfId="3070" hidden="1"/>
    <cellStyle name="Uwaga 3" xfId="3068" hidden="1"/>
    <cellStyle name="Uwaga 3" xfId="3057" hidden="1"/>
    <cellStyle name="Uwaga 3" xfId="3055" hidden="1"/>
    <cellStyle name="Uwaga 3" xfId="3053" hidden="1"/>
    <cellStyle name="Uwaga 3" xfId="3042" hidden="1"/>
    <cellStyle name="Uwaga 3" xfId="3040" hidden="1"/>
    <cellStyle name="Uwaga 3" xfId="3037" hidden="1"/>
    <cellStyle name="Uwaga 3" xfId="3027" hidden="1"/>
    <cellStyle name="Uwaga 3" xfId="3025" hidden="1"/>
    <cellStyle name="Uwaga 3" xfId="3023" hidden="1"/>
    <cellStyle name="Uwaga 3" xfId="3012" hidden="1"/>
    <cellStyle name="Uwaga 3" xfId="3010" hidden="1"/>
    <cellStyle name="Uwaga 3" xfId="3008" hidden="1"/>
    <cellStyle name="Uwaga 3" xfId="2997" hidden="1"/>
    <cellStyle name="Uwaga 3" xfId="2995" hidden="1"/>
    <cellStyle name="Uwaga 3" xfId="2992" hidden="1"/>
    <cellStyle name="Uwaga 3" xfId="2982" hidden="1"/>
    <cellStyle name="Uwaga 3" xfId="2980" hidden="1"/>
    <cellStyle name="Uwaga 3" xfId="2977" hidden="1"/>
    <cellStyle name="Uwaga 3" xfId="2967" hidden="1"/>
    <cellStyle name="Uwaga 3" xfId="2965" hidden="1"/>
    <cellStyle name="Uwaga 3" xfId="2962" hidden="1"/>
    <cellStyle name="Uwaga 3" xfId="2953" hidden="1"/>
    <cellStyle name="Uwaga 3" xfId="2950" hidden="1"/>
    <cellStyle name="Uwaga 3" xfId="2946" hidden="1"/>
    <cellStyle name="Uwaga 3" xfId="2938" hidden="1"/>
    <cellStyle name="Uwaga 3" xfId="2935" hidden="1"/>
    <cellStyle name="Uwaga 3" xfId="2931" hidden="1"/>
    <cellStyle name="Uwaga 3" xfId="2923" hidden="1"/>
    <cellStyle name="Uwaga 3" xfId="2920" hidden="1"/>
    <cellStyle name="Uwaga 3" xfId="2916" hidden="1"/>
    <cellStyle name="Uwaga 3" xfId="2908" hidden="1"/>
    <cellStyle name="Uwaga 3" xfId="2905" hidden="1"/>
    <cellStyle name="Uwaga 3" xfId="2901" hidden="1"/>
    <cellStyle name="Uwaga 3" xfId="2893" hidden="1"/>
    <cellStyle name="Uwaga 3" xfId="2890" hidden="1"/>
    <cellStyle name="Uwaga 3" xfId="2886" hidden="1"/>
    <cellStyle name="Uwaga 3" xfId="2878" hidden="1"/>
    <cellStyle name="Uwaga 3" xfId="2874" hidden="1"/>
    <cellStyle name="Uwaga 3" xfId="2869" hidden="1"/>
    <cellStyle name="Uwaga 3" xfId="2863" hidden="1"/>
    <cellStyle name="Uwaga 3" xfId="2859" hidden="1"/>
    <cellStyle name="Uwaga 3" xfId="2854" hidden="1"/>
    <cellStyle name="Uwaga 3" xfId="2848" hidden="1"/>
    <cellStyle name="Uwaga 3" xfId="2844" hidden="1"/>
    <cellStyle name="Uwaga 3" xfId="2839" hidden="1"/>
    <cellStyle name="Uwaga 3" xfId="2833" hidden="1"/>
    <cellStyle name="Uwaga 3" xfId="2830" hidden="1"/>
    <cellStyle name="Uwaga 3" xfId="2826" hidden="1"/>
    <cellStyle name="Uwaga 3" xfId="2818" hidden="1"/>
    <cellStyle name="Uwaga 3" xfId="2815" hidden="1"/>
    <cellStyle name="Uwaga 3" xfId="2810" hidden="1"/>
    <cellStyle name="Uwaga 3" xfId="2803" hidden="1"/>
    <cellStyle name="Uwaga 3" xfId="2799" hidden="1"/>
    <cellStyle name="Uwaga 3" xfId="2794" hidden="1"/>
    <cellStyle name="Uwaga 3" xfId="2788" hidden="1"/>
    <cellStyle name="Uwaga 3" xfId="2784" hidden="1"/>
    <cellStyle name="Uwaga 3" xfId="2779" hidden="1"/>
    <cellStyle name="Uwaga 3" xfId="2773" hidden="1"/>
    <cellStyle name="Uwaga 3" xfId="2770" hidden="1"/>
    <cellStyle name="Uwaga 3" xfId="2766" hidden="1"/>
    <cellStyle name="Uwaga 3" xfId="2758" hidden="1"/>
    <cellStyle name="Uwaga 3" xfId="2753" hidden="1"/>
    <cellStyle name="Uwaga 3" xfId="2748" hidden="1"/>
    <cellStyle name="Uwaga 3" xfId="2743" hidden="1"/>
    <cellStyle name="Uwaga 3" xfId="2738" hidden="1"/>
    <cellStyle name="Uwaga 3" xfId="2733" hidden="1"/>
    <cellStyle name="Uwaga 3" xfId="2728" hidden="1"/>
    <cellStyle name="Uwaga 3" xfId="2723" hidden="1"/>
    <cellStyle name="Uwaga 3" xfId="2718" hidden="1"/>
    <cellStyle name="Uwaga 3" xfId="2713" hidden="1"/>
    <cellStyle name="Uwaga 3" xfId="2709" hidden="1"/>
    <cellStyle name="Uwaga 3" xfId="2704" hidden="1"/>
    <cellStyle name="Uwaga 3" xfId="2697" hidden="1"/>
    <cellStyle name="Uwaga 3" xfId="2692" hidden="1"/>
    <cellStyle name="Uwaga 3" xfId="2687" hidden="1"/>
    <cellStyle name="Uwaga 3" xfId="2682" hidden="1"/>
    <cellStyle name="Uwaga 3" xfId="2677" hidden="1"/>
    <cellStyle name="Uwaga 3" xfId="2672" hidden="1"/>
    <cellStyle name="Uwaga 3" xfId="2667" hidden="1"/>
    <cellStyle name="Uwaga 3" xfId="2662" hidden="1"/>
    <cellStyle name="Uwaga 3" xfId="2657" hidden="1"/>
    <cellStyle name="Uwaga 3" xfId="2653" hidden="1"/>
    <cellStyle name="Uwaga 3" xfId="2648" hidden="1"/>
    <cellStyle name="Uwaga 3" xfId="2643" hidden="1"/>
    <cellStyle name="Uwaga 3" xfId="2638" hidden="1"/>
    <cellStyle name="Uwaga 3" xfId="2634" hidden="1"/>
    <cellStyle name="Uwaga 3" xfId="2630" hidden="1"/>
    <cellStyle name="Uwaga 3" xfId="2623" hidden="1"/>
    <cellStyle name="Uwaga 3" xfId="2619" hidden="1"/>
    <cellStyle name="Uwaga 3" xfId="2614" hidden="1"/>
    <cellStyle name="Uwaga 3" xfId="2608" hidden="1"/>
    <cellStyle name="Uwaga 3" xfId="2604" hidden="1"/>
    <cellStyle name="Uwaga 3" xfId="2599" hidden="1"/>
    <cellStyle name="Uwaga 3" xfId="2593" hidden="1"/>
    <cellStyle name="Uwaga 3" xfId="2589" hidden="1"/>
    <cellStyle name="Uwaga 3" xfId="2585" hidden="1"/>
    <cellStyle name="Uwaga 3" xfId="2578" hidden="1"/>
    <cellStyle name="Uwaga 3" xfId="2574" hidden="1"/>
    <cellStyle name="Uwaga 3" xfId="2570" hidden="1"/>
    <cellStyle name="Uwaga 3" xfId="3437" hidden="1"/>
    <cellStyle name="Uwaga 3" xfId="3436" hidden="1"/>
    <cellStyle name="Uwaga 3" xfId="3434" hidden="1"/>
    <cellStyle name="Uwaga 3" xfId="3421" hidden="1"/>
    <cellStyle name="Uwaga 3" xfId="3419" hidden="1"/>
    <cellStyle name="Uwaga 3" xfId="3417" hidden="1"/>
    <cellStyle name="Uwaga 3" xfId="3407" hidden="1"/>
    <cellStyle name="Uwaga 3" xfId="3405" hidden="1"/>
    <cellStyle name="Uwaga 3" xfId="3403" hidden="1"/>
    <cellStyle name="Uwaga 3" xfId="3392" hidden="1"/>
    <cellStyle name="Uwaga 3" xfId="3390" hidden="1"/>
    <cellStyle name="Uwaga 3" xfId="3388" hidden="1"/>
    <cellStyle name="Uwaga 3" xfId="3375" hidden="1"/>
    <cellStyle name="Uwaga 3" xfId="3373" hidden="1"/>
    <cellStyle name="Uwaga 3" xfId="3372" hidden="1"/>
    <cellStyle name="Uwaga 3" xfId="3359" hidden="1"/>
    <cellStyle name="Uwaga 3" xfId="3358" hidden="1"/>
    <cellStyle name="Uwaga 3" xfId="3356" hidden="1"/>
    <cellStyle name="Uwaga 3" xfId="3344" hidden="1"/>
    <cellStyle name="Uwaga 3" xfId="3343" hidden="1"/>
    <cellStyle name="Uwaga 3" xfId="3341" hidden="1"/>
    <cellStyle name="Uwaga 3" xfId="3329" hidden="1"/>
    <cellStyle name="Uwaga 3" xfId="3328" hidden="1"/>
    <cellStyle name="Uwaga 3" xfId="3326" hidden="1"/>
    <cellStyle name="Uwaga 3" xfId="3314" hidden="1"/>
    <cellStyle name="Uwaga 3" xfId="3313" hidden="1"/>
    <cellStyle name="Uwaga 3" xfId="3311" hidden="1"/>
    <cellStyle name="Uwaga 3" xfId="3299" hidden="1"/>
    <cellStyle name="Uwaga 3" xfId="3298" hidden="1"/>
    <cellStyle name="Uwaga 3" xfId="3296" hidden="1"/>
    <cellStyle name="Uwaga 3" xfId="3284" hidden="1"/>
    <cellStyle name="Uwaga 3" xfId="3283" hidden="1"/>
    <cellStyle name="Uwaga 3" xfId="3281" hidden="1"/>
    <cellStyle name="Uwaga 3" xfId="3269" hidden="1"/>
    <cellStyle name="Uwaga 3" xfId="3268" hidden="1"/>
    <cellStyle name="Uwaga 3" xfId="3266" hidden="1"/>
    <cellStyle name="Uwaga 3" xfId="3254" hidden="1"/>
    <cellStyle name="Uwaga 3" xfId="3253" hidden="1"/>
    <cellStyle name="Uwaga 3" xfId="3251" hidden="1"/>
    <cellStyle name="Uwaga 3" xfId="3239" hidden="1"/>
    <cellStyle name="Uwaga 3" xfId="3238" hidden="1"/>
    <cellStyle name="Uwaga 3" xfId="3236" hidden="1"/>
    <cellStyle name="Uwaga 3" xfId="3224" hidden="1"/>
    <cellStyle name="Uwaga 3" xfId="3223" hidden="1"/>
    <cellStyle name="Uwaga 3" xfId="3221" hidden="1"/>
    <cellStyle name="Uwaga 3" xfId="3209" hidden="1"/>
    <cellStyle name="Uwaga 3" xfId="3208" hidden="1"/>
    <cellStyle name="Uwaga 3" xfId="3206" hidden="1"/>
    <cellStyle name="Uwaga 3" xfId="3194" hidden="1"/>
    <cellStyle name="Uwaga 3" xfId="3193" hidden="1"/>
    <cellStyle name="Uwaga 3" xfId="3191" hidden="1"/>
    <cellStyle name="Uwaga 3" xfId="3179" hidden="1"/>
    <cellStyle name="Uwaga 3" xfId="3178" hidden="1"/>
    <cellStyle name="Uwaga 3" xfId="3176" hidden="1"/>
    <cellStyle name="Uwaga 3" xfId="3164" hidden="1"/>
    <cellStyle name="Uwaga 3" xfId="3163" hidden="1"/>
    <cellStyle name="Uwaga 3" xfId="3161" hidden="1"/>
    <cellStyle name="Uwaga 3" xfId="3149" hidden="1"/>
    <cellStyle name="Uwaga 3" xfId="3148" hidden="1"/>
    <cellStyle name="Uwaga 3" xfId="3146" hidden="1"/>
    <cellStyle name="Uwaga 3" xfId="3134" hidden="1"/>
    <cellStyle name="Uwaga 3" xfId="3133" hidden="1"/>
    <cellStyle name="Uwaga 3" xfId="3131" hidden="1"/>
    <cellStyle name="Uwaga 3" xfId="3119" hidden="1"/>
    <cellStyle name="Uwaga 3" xfId="3118" hidden="1"/>
    <cellStyle name="Uwaga 3" xfId="3116" hidden="1"/>
    <cellStyle name="Uwaga 3" xfId="3104" hidden="1"/>
    <cellStyle name="Uwaga 3" xfId="3103" hidden="1"/>
    <cellStyle name="Uwaga 3" xfId="3101" hidden="1"/>
    <cellStyle name="Uwaga 3" xfId="3089" hidden="1"/>
    <cellStyle name="Uwaga 3" xfId="3088" hidden="1"/>
    <cellStyle name="Uwaga 3" xfId="3086" hidden="1"/>
    <cellStyle name="Uwaga 3" xfId="3074" hidden="1"/>
    <cellStyle name="Uwaga 3" xfId="3073" hidden="1"/>
    <cellStyle name="Uwaga 3" xfId="3071" hidden="1"/>
    <cellStyle name="Uwaga 3" xfId="3059" hidden="1"/>
    <cellStyle name="Uwaga 3" xfId="3058" hidden="1"/>
    <cellStyle name="Uwaga 3" xfId="3056" hidden="1"/>
    <cellStyle name="Uwaga 3" xfId="3044" hidden="1"/>
    <cellStyle name="Uwaga 3" xfId="3043" hidden="1"/>
    <cellStyle name="Uwaga 3" xfId="3041" hidden="1"/>
    <cellStyle name="Uwaga 3" xfId="3029" hidden="1"/>
    <cellStyle name="Uwaga 3" xfId="3028" hidden="1"/>
    <cellStyle name="Uwaga 3" xfId="3026" hidden="1"/>
    <cellStyle name="Uwaga 3" xfId="3014" hidden="1"/>
    <cellStyle name="Uwaga 3" xfId="3013" hidden="1"/>
    <cellStyle name="Uwaga 3" xfId="3011" hidden="1"/>
    <cellStyle name="Uwaga 3" xfId="2999" hidden="1"/>
    <cellStyle name="Uwaga 3" xfId="2998" hidden="1"/>
    <cellStyle name="Uwaga 3" xfId="2996" hidden="1"/>
    <cellStyle name="Uwaga 3" xfId="2984" hidden="1"/>
    <cellStyle name="Uwaga 3" xfId="2983" hidden="1"/>
    <cellStyle name="Uwaga 3" xfId="2981" hidden="1"/>
    <cellStyle name="Uwaga 3" xfId="2969" hidden="1"/>
    <cellStyle name="Uwaga 3" xfId="2968" hidden="1"/>
    <cellStyle name="Uwaga 3" xfId="2966" hidden="1"/>
    <cellStyle name="Uwaga 3" xfId="2954" hidden="1"/>
    <cellStyle name="Uwaga 3" xfId="2952" hidden="1"/>
    <cellStyle name="Uwaga 3" xfId="2949" hidden="1"/>
    <cellStyle name="Uwaga 3" xfId="2939" hidden="1"/>
    <cellStyle name="Uwaga 3" xfId="2937" hidden="1"/>
    <cellStyle name="Uwaga 3" xfId="2934" hidden="1"/>
    <cellStyle name="Uwaga 3" xfId="2924" hidden="1"/>
    <cellStyle name="Uwaga 3" xfId="2922" hidden="1"/>
    <cellStyle name="Uwaga 3" xfId="2919" hidden="1"/>
    <cellStyle name="Uwaga 3" xfId="2909" hidden="1"/>
    <cellStyle name="Uwaga 3" xfId="2907" hidden="1"/>
    <cellStyle name="Uwaga 3" xfId="2904" hidden="1"/>
    <cellStyle name="Uwaga 3" xfId="2894" hidden="1"/>
    <cellStyle name="Uwaga 3" xfId="2892" hidden="1"/>
    <cellStyle name="Uwaga 3" xfId="2889" hidden="1"/>
    <cellStyle name="Uwaga 3" xfId="2879" hidden="1"/>
    <cellStyle name="Uwaga 3" xfId="2877" hidden="1"/>
    <cellStyle name="Uwaga 3" xfId="2873" hidden="1"/>
    <cellStyle name="Uwaga 3" xfId="2864" hidden="1"/>
    <cellStyle name="Uwaga 3" xfId="2861" hidden="1"/>
    <cellStyle name="Uwaga 3" xfId="2857" hidden="1"/>
    <cellStyle name="Uwaga 3" xfId="2849" hidden="1"/>
    <cellStyle name="Uwaga 3" xfId="2847" hidden="1"/>
    <cellStyle name="Uwaga 3" xfId="2843" hidden="1"/>
    <cellStyle name="Uwaga 3" xfId="2834" hidden="1"/>
    <cellStyle name="Uwaga 3" xfId="2832" hidden="1"/>
    <cellStyle name="Uwaga 3" xfId="2829" hidden="1"/>
    <cellStyle name="Uwaga 3" xfId="2819" hidden="1"/>
    <cellStyle name="Uwaga 3" xfId="2817" hidden="1"/>
    <cellStyle name="Uwaga 3" xfId="2812" hidden="1"/>
    <cellStyle name="Uwaga 3" xfId="2804" hidden="1"/>
    <cellStyle name="Uwaga 3" xfId="2802" hidden="1"/>
    <cellStyle name="Uwaga 3" xfId="2797" hidden="1"/>
    <cellStyle name="Uwaga 3" xfId="2789" hidden="1"/>
    <cellStyle name="Uwaga 3" xfId="2787" hidden="1"/>
    <cellStyle name="Uwaga 3" xfId="2782" hidden="1"/>
    <cellStyle name="Uwaga 3" xfId="2774" hidden="1"/>
    <cellStyle name="Uwaga 3" xfId="2772" hidden="1"/>
    <cellStyle name="Uwaga 3" xfId="2768" hidden="1"/>
    <cellStyle name="Uwaga 3" xfId="2759" hidden="1"/>
    <cellStyle name="Uwaga 3" xfId="2756" hidden="1"/>
    <cellStyle name="Uwaga 3" xfId="2751" hidden="1"/>
    <cellStyle name="Uwaga 3" xfId="2744" hidden="1"/>
    <cellStyle name="Uwaga 3" xfId="2740" hidden="1"/>
    <cellStyle name="Uwaga 3" xfId="2735" hidden="1"/>
    <cellStyle name="Uwaga 3" xfId="2729" hidden="1"/>
    <cellStyle name="Uwaga 3" xfId="2725" hidden="1"/>
    <cellStyle name="Uwaga 3" xfId="2720" hidden="1"/>
    <cellStyle name="Uwaga 3" xfId="2714" hidden="1"/>
    <cellStyle name="Uwaga 3" xfId="2711" hidden="1"/>
    <cellStyle name="Uwaga 3" xfId="2707" hidden="1"/>
    <cellStyle name="Uwaga 3" xfId="2698" hidden="1"/>
    <cellStyle name="Uwaga 3" xfId="2693" hidden="1"/>
    <cellStyle name="Uwaga 3" xfId="2688" hidden="1"/>
    <cellStyle name="Uwaga 3" xfId="2683" hidden="1"/>
    <cellStyle name="Uwaga 3" xfId="2678" hidden="1"/>
    <cellStyle name="Uwaga 3" xfId="2673" hidden="1"/>
    <cellStyle name="Uwaga 3" xfId="2668" hidden="1"/>
    <cellStyle name="Uwaga 3" xfId="2663" hidden="1"/>
    <cellStyle name="Uwaga 3" xfId="2658" hidden="1"/>
    <cellStyle name="Uwaga 3" xfId="2654" hidden="1"/>
    <cellStyle name="Uwaga 3" xfId="2649" hidden="1"/>
    <cellStyle name="Uwaga 3" xfId="2644" hidden="1"/>
    <cellStyle name="Uwaga 3" xfId="2639" hidden="1"/>
    <cellStyle name="Uwaga 3" xfId="2635" hidden="1"/>
    <cellStyle name="Uwaga 3" xfId="2631" hidden="1"/>
    <cellStyle name="Uwaga 3" xfId="2624" hidden="1"/>
    <cellStyle name="Uwaga 3" xfId="2620" hidden="1"/>
    <cellStyle name="Uwaga 3" xfId="2615" hidden="1"/>
    <cellStyle name="Uwaga 3" xfId="2609" hidden="1"/>
    <cellStyle name="Uwaga 3" xfId="2605" hidden="1"/>
    <cellStyle name="Uwaga 3" xfId="2600" hidden="1"/>
    <cellStyle name="Uwaga 3" xfId="2594" hidden="1"/>
    <cellStyle name="Uwaga 3" xfId="2590" hidden="1"/>
    <cellStyle name="Uwaga 3" xfId="2586" hidden="1"/>
    <cellStyle name="Uwaga 3" xfId="2579" hidden="1"/>
    <cellStyle name="Uwaga 3" xfId="2575" hidden="1"/>
    <cellStyle name="Uwaga 3" xfId="2571" hidden="1"/>
    <cellStyle name="Uwaga 3" xfId="3526" hidden="1"/>
    <cellStyle name="Uwaga 3" xfId="3527" hidden="1"/>
    <cellStyle name="Uwaga 3" xfId="3529" hidden="1"/>
    <cellStyle name="Uwaga 3" xfId="3535" hidden="1"/>
    <cellStyle name="Uwaga 3" xfId="3536" hidden="1"/>
    <cellStyle name="Uwaga 3" xfId="3539" hidden="1"/>
    <cellStyle name="Uwaga 3" xfId="3544" hidden="1"/>
    <cellStyle name="Uwaga 3" xfId="3545" hidden="1"/>
    <cellStyle name="Uwaga 3" xfId="3548" hidden="1"/>
    <cellStyle name="Uwaga 3" xfId="3553" hidden="1"/>
    <cellStyle name="Uwaga 3" xfId="3554" hidden="1"/>
    <cellStyle name="Uwaga 3" xfId="3555" hidden="1"/>
    <cellStyle name="Uwaga 3" xfId="3562" hidden="1"/>
    <cellStyle name="Uwaga 3" xfId="3565" hidden="1"/>
    <cellStyle name="Uwaga 3" xfId="3568" hidden="1"/>
    <cellStyle name="Uwaga 3" xfId="3574" hidden="1"/>
    <cellStyle name="Uwaga 3" xfId="3577" hidden="1"/>
    <cellStyle name="Uwaga 3" xfId="3579" hidden="1"/>
    <cellStyle name="Uwaga 3" xfId="3584" hidden="1"/>
    <cellStyle name="Uwaga 3" xfId="3587" hidden="1"/>
    <cellStyle name="Uwaga 3" xfId="3588" hidden="1"/>
    <cellStyle name="Uwaga 3" xfId="3592" hidden="1"/>
    <cellStyle name="Uwaga 3" xfId="3595" hidden="1"/>
    <cellStyle name="Uwaga 3" xfId="3597" hidden="1"/>
    <cellStyle name="Uwaga 3" xfId="3598" hidden="1"/>
    <cellStyle name="Uwaga 3" xfId="3599" hidden="1"/>
    <cellStyle name="Uwaga 3" xfId="3602" hidden="1"/>
    <cellStyle name="Uwaga 3" xfId="3609" hidden="1"/>
    <cellStyle name="Uwaga 3" xfId="3612" hidden="1"/>
    <cellStyle name="Uwaga 3" xfId="3615" hidden="1"/>
    <cellStyle name="Uwaga 3" xfId="3618" hidden="1"/>
    <cellStyle name="Uwaga 3" xfId="3621" hidden="1"/>
    <cellStyle name="Uwaga 3" xfId="3624" hidden="1"/>
    <cellStyle name="Uwaga 3" xfId="3626" hidden="1"/>
    <cellStyle name="Uwaga 3" xfId="3629" hidden="1"/>
    <cellStyle name="Uwaga 3" xfId="3632" hidden="1"/>
    <cellStyle name="Uwaga 3" xfId="3634" hidden="1"/>
    <cellStyle name="Uwaga 3" xfId="3635" hidden="1"/>
    <cellStyle name="Uwaga 3" xfId="3637" hidden="1"/>
    <cellStyle name="Uwaga 3" xfId="3644" hidden="1"/>
    <cellStyle name="Uwaga 3" xfId="3647" hidden="1"/>
    <cellStyle name="Uwaga 3" xfId="3650" hidden="1"/>
    <cellStyle name="Uwaga 3" xfId="3654" hidden="1"/>
    <cellStyle name="Uwaga 3" xfId="3657" hidden="1"/>
    <cellStyle name="Uwaga 3" xfId="3660" hidden="1"/>
    <cellStyle name="Uwaga 3" xfId="3662" hidden="1"/>
    <cellStyle name="Uwaga 3" xfId="3665" hidden="1"/>
    <cellStyle name="Uwaga 3" xfId="3668" hidden="1"/>
    <cellStyle name="Uwaga 3" xfId="3670" hidden="1"/>
    <cellStyle name="Uwaga 3" xfId="3671" hidden="1"/>
    <cellStyle name="Uwaga 3" xfId="3674" hidden="1"/>
    <cellStyle name="Uwaga 3" xfId="3681" hidden="1"/>
    <cellStyle name="Uwaga 3" xfId="3684" hidden="1"/>
    <cellStyle name="Uwaga 3" xfId="3687" hidden="1"/>
    <cellStyle name="Uwaga 3" xfId="3691" hidden="1"/>
    <cellStyle name="Uwaga 3" xfId="3694" hidden="1"/>
    <cellStyle name="Uwaga 3" xfId="3696" hidden="1"/>
    <cellStyle name="Uwaga 3" xfId="3699" hidden="1"/>
    <cellStyle name="Uwaga 3" xfId="3702" hidden="1"/>
    <cellStyle name="Uwaga 3" xfId="3705" hidden="1"/>
    <cellStyle name="Uwaga 3" xfId="3706" hidden="1"/>
    <cellStyle name="Uwaga 3" xfId="3707" hidden="1"/>
    <cellStyle name="Uwaga 3" xfId="3709" hidden="1"/>
    <cellStyle name="Uwaga 3" xfId="3715" hidden="1"/>
    <cellStyle name="Uwaga 3" xfId="3716" hidden="1"/>
    <cellStyle name="Uwaga 3" xfId="3718" hidden="1"/>
    <cellStyle name="Uwaga 3" xfId="3724" hidden="1"/>
    <cellStyle name="Uwaga 3" xfId="3726" hidden="1"/>
    <cellStyle name="Uwaga 3" xfId="3729" hidden="1"/>
    <cellStyle name="Uwaga 3" xfId="3733" hidden="1"/>
    <cellStyle name="Uwaga 3" xfId="3734" hidden="1"/>
    <cellStyle name="Uwaga 3" xfId="3736" hidden="1"/>
    <cellStyle name="Uwaga 3" xfId="3742" hidden="1"/>
    <cellStyle name="Uwaga 3" xfId="3743" hidden="1"/>
    <cellStyle name="Uwaga 3" xfId="3744" hidden="1"/>
    <cellStyle name="Uwaga 3" xfId="3752" hidden="1"/>
    <cellStyle name="Uwaga 3" xfId="3755" hidden="1"/>
    <cellStyle name="Uwaga 3" xfId="3758" hidden="1"/>
    <cellStyle name="Uwaga 3" xfId="3761" hidden="1"/>
    <cellStyle name="Uwaga 3" xfId="3764" hidden="1"/>
    <cellStyle name="Uwaga 3" xfId="3767" hidden="1"/>
    <cellStyle name="Uwaga 3" xfId="3770" hidden="1"/>
    <cellStyle name="Uwaga 3" xfId="3773" hidden="1"/>
    <cellStyle name="Uwaga 3" xfId="3776" hidden="1"/>
    <cellStyle name="Uwaga 3" xfId="3778" hidden="1"/>
    <cellStyle name="Uwaga 3" xfId="3779" hidden="1"/>
    <cellStyle name="Uwaga 3" xfId="3781" hidden="1"/>
    <cellStyle name="Uwaga 3" xfId="3788" hidden="1"/>
    <cellStyle name="Uwaga 3" xfId="3791" hidden="1"/>
    <cellStyle name="Uwaga 3" xfId="3794" hidden="1"/>
    <cellStyle name="Uwaga 3" xfId="3797" hidden="1"/>
    <cellStyle name="Uwaga 3" xfId="3800" hidden="1"/>
    <cellStyle name="Uwaga 3" xfId="3803" hidden="1"/>
    <cellStyle name="Uwaga 3" xfId="3806" hidden="1"/>
    <cellStyle name="Uwaga 3" xfId="3808" hidden="1"/>
    <cellStyle name="Uwaga 3" xfId="3811" hidden="1"/>
    <cellStyle name="Uwaga 3" xfId="3814" hidden="1"/>
    <cellStyle name="Uwaga 3" xfId="3815" hidden="1"/>
    <cellStyle name="Uwaga 3" xfId="3816" hidden="1"/>
    <cellStyle name="Uwaga 3" xfId="3823" hidden="1"/>
    <cellStyle name="Uwaga 3" xfId="3824" hidden="1"/>
    <cellStyle name="Uwaga 3" xfId="3826" hidden="1"/>
    <cellStyle name="Uwaga 3" xfId="3832" hidden="1"/>
    <cellStyle name="Uwaga 3" xfId="3833" hidden="1"/>
    <cellStyle name="Uwaga 3" xfId="3835" hidden="1"/>
    <cellStyle name="Uwaga 3" xfId="3841" hidden="1"/>
    <cellStyle name="Uwaga 3" xfId="3842" hidden="1"/>
    <cellStyle name="Uwaga 3" xfId="3844" hidden="1"/>
    <cellStyle name="Uwaga 3" xfId="3850" hidden="1"/>
    <cellStyle name="Uwaga 3" xfId="3851" hidden="1"/>
    <cellStyle name="Uwaga 3" xfId="3852" hidden="1"/>
    <cellStyle name="Uwaga 3" xfId="3860" hidden="1"/>
    <cellStyle name="Uwaga 3" xfId="3862" hidden="1"/>
    <cellStyle name="Uwaga 3" xfId="3865" hidden="1"/>
    <cellStyle name="Uwaga 3" xfId="3869" hidden="1"/>
    <cellStyle name="Uwaga 3" xfId="3872" hidden="1"/>
    <cellStyle name="Uwaga 3" xfId="3875" hidden="1"/>
    <cellStyle name="Uwaga 3" xfId="3878" hidden="1"/>
    <cellStyle name="Uwaga 3" xfId="3880" hidden="1"/>
    <cellStyle name="Uwaga 3" xfId="3883" hidden="1"/>
    <cellStyle name="Uwaga 3" xfId="3886" hidden="1"/>
    <cellStyle name="Uwaga 3" xfId="3887" hidden="1"/>
    <cellStyle name="Uwaga 3" xfId="3888" hidden="1"/>
    <cellStyle name="Uwaga 3" xfId="3895" hidden="1"/>
    <cellStyle name="Uwaga 3" xfId="3897" hidden="1"/>
    <cellStyle name="Uwaga 3" xfId="3899" hidden="1"/>
    <cellStyle name="Uwaga 3" xfId="3904" hidden="1"/>
    <cellStyle name="Uwaga 3" xfId="3906" hidden="1"/>
    <cellStyle name="Uwaga 3" xfId="3908" hidden="1"/>
    <cellStyle name="Uwaga 3" xfId="3913" hidden="1"/>
    <cellStyle name="Uwaga 3" xfId="3915" hidden="1"/>
    <cellStyle name="Uwaga 3" xfId="3917" hidden="1"/>
    <cellStyle name="Uwaga 3" xfId="3922" hidden="1"/>
    <cellStyle name="Uwaga 3" xfId="3923" hidden="1"/>
    <cellStyle name="Uwaga 3" xfId="3924" hidden="1"/>
    <cellStyle name="Uwaga 3" xfId="3931" hidden="1"/>
    <cellStyle name="Uwaga 3" xfId="3933" hidden="1"/>
    <cellStyle name="Uwaga 3" xfId="3935" hidden="1"/>
    <cellStyle name="Uwaga 3" xfId="3940" hidden="1"/>
    <cellStyle name="Uwaga 3" xfId="3942" hidden="1"/>
    <cellStyle name="Uwaga 3" xfId="3944" hidden="1"/>
    <cellStyle name="Uwaga 3" xfId="3949" hidden="1"/>
    <cellStyle name="Uwaga 3" xfId="3951" hidden="1"/>
    <cellStyle name="Uwaga 3" xfId="3952" hidden="1"/>
    <cellStyle name="Uwaga 3" xfId="3958" hidden="1"/>
    <cellStyle name="Uwaga 3" xfId="3959" hidden="1"/>
    <cellStyle name="Uwaga 3" xfId="3960" hidden="1"/>
    <cellStyle name="Uwaga 3" xfId="3967" hidden="1"/>
    <cellStyle name="Uwaga 3" xfId="3969" hidden="1"/>
    <cellStyle name="Uwaga 3" xfId="3971" hidden="1"/>
    <cellStyle name="Uwaga 3" xfId="3976" hidden="1"/>
    <cellStyle name="Uwaga 3" xfId="3978" hidden="1"/>
    <cellStyle name="Uwaga 3" xfId="3980" hidden="1"/>
    <cellStyle name="Uwaga 3" xfId="3985" hidden="1"/>
    <cellStyle name="Uwaga 3" xfId="3987" hidden="1"/>
    <cellStyle name="Uwaga 3" xfId="3989" hidden="1"/>
    <cellStyle name="Uwaga 3" xfId="3994" hidden="1"/>
    <cellStyle name="Uwaga 3" xfId="3995" hidden="1"/>
    <cellStyle name="Uwaga 3" xfId="3997" hidden="1"/>
    <cellStyle name="Uwaga 3" xfId="4003" hidden="1"/>
    <cellStyle name="Uwaga 3" xfId="4004" hidden="1"/>
    <cellStyle name="Uwaga 3" xfId="4005" hidden="1"/>
    <cellStyle name="Uwaga 3" xfId="4012" hidden="1"/>
    <cellStyle name="Uwaga 3" xfId="4013" hidden="1"/>
    <cellStyle name="Uwaga 3" xfId="4014" hidden="1"/>
    <cellStyle name="Uwaga 3" xfId="4021" hidden="1"/>
    <cellStyle name="Uwaga 3" xfId="4022" hidden="1"/>
    <cellStyle name="Uwaga 3" xfId="4023" hidden="1"/>
    <cellStyle name="Uwaga 3" xfId="4030" hidden="1"/>
    <cellStyle name="Uwaga 3" xfId="4031" hidden="1"/>
    <cellStyle name="Uwaga 3" xfId="4032" hidden="1"/>
    <cellStyle name="Uwaga 3" xfId="4039" hidden="1"/>
    <cellStyle name="Uwaga 3" xfId="4040" hidden="1"/>
    <cellStyle name="Uwaga 3" xfId="4041" hidden="1"/>
    <cellStyle name="Uwaga 3" xfId="4098" hidden="1"/>
    <cellStyle name="Uwaga 3" xfId="4099" hidden="1"/>
    <cellStyle name="Uwaga 3" xfId="4101" hidden="1"/>
    <cellStyle name="Uwaga 3" xfId="4113" hidden="1"/>
    <cellStyle name="Uwaga 3" xfId="4114" hidden="1"/>
    <cellStyle name="Uwaga 3" xfId="4119" hidden="1"/>
    <cellStyle name="Uwaga 3" xfId="4128" hidden="1"/>
    <cellStyle name="Uwaga 3" xfId="4129" hidden="1"/>
    <cellStyle name="Uwaga 3" xfId="4134" hidden="1"/>
    <cellStyle name="Uwaga 3" xfId="4143" hidden="1"/>
    <cellStyle name="Uwaga 3" xfId="4144" hidden="1"/>
    <cellStyle name="Uwaga 3" xfId="4145" hidden="1"/>
    <cellStyle name="Uwaga 3" xfId="4158" hidden="1"/>
    <cellStyle name="Uwaga 3" xfId="4163" hidden="1"/>
    <cellStyle name="Uwaga 3" xfId="4168" hidden="1"/>
    <cellStyle name="Uwaga 3" xfId="4178" hidden="1"/>
    <cellStyle name="Uwaga 3" xfId="4183" hidden="1"/>
    <cellStyle name="Uwaga 3" xfId="4187" hidden="1"/>
    <cellStyle name="Uwaga 3" xfId="4194" hidden="1"/>
    <cellStyle name="Uwaga 3" xfId="4199" hidden="1"/>
    <cellStyle name="Uwaga 3" xfId="4202" hidden="1"/>
    <cellStyle name="Uwaga 3" xfId="4208" hidden="1"/>
    <cellStyle name="Uwaga 3" xfId="4213" hidden="1"/>
    <cellStyle name="Uwaga 3" xfId="4217" hidden="1"/>
    <cellStyle name="Uwaga 3" xfId="4218" hidden="1"/>
    <cellStyle name="Uwaga 3" xfId="4219" hidden="1"/>
    <cellStyle name="Uwaga 3" xfId="4223" hidden="1"/>
    <cellStyle name="Uwaga 3" xfId="4235" hidden="1"/>
    <cellStyle name="Uwaga 3" xfId="4240" hidden="1"/>
    <cellStyle name="Uwaga 3" xfId="4245" hidden="1"/>
    <cellStyle name="Uwaga 3" xfId="4250" hidden="1"/>
    <cellStyle name="Uwaga 3" xfId="4255" hidden="1"/>
    <cellStyle name="Uwaga 3" xfId="4260" hidden="1"/>
    <cellStyle name="Uwaga 3" xfId="4264" hidden="1"/>
    <cellStyle name="Uwaga 3" xfId="4268" hidden="1"/>
    <cellStyle name="Uwaga 3" xfId="4273" hidden="1"/>
    <cellStyle name="Uwaga 3" xfId="4278" hidden="1"/>
    <cellStyle name="Uwaga 3" xfId="4279" hidden="1"/>
    <cellStyle name="Uwaga 3" xfId="4281" hidden="1"/>
    <cellStyle name="Uwaga 3" xfId="4294" hidden="1"/>
    <cellStyle name="Uwaga 3" xfId="4298" hidden="1"/>
    <cellStyle name="Uwaga 3" xfId="4303" hidden="1"/>
    <cellStyle name="Uwaga 3" xfId="4310" hidden="1"/>
    <cellStyle name="Uwaga 3" xfId="4314" hidden="1"/>
    <cellStyle name="Uwaga 3" xfId="4319" hidden="1"/>
    <cellStyle name="Uwaga 3" xfId="4324" hidden="1"/>
    <cellStyle name="Uwaga 3" xfId="4327" hidden="1"/>
    <cellStyle name="Uwaga 3" xfId="4332" hidden="1"/>
    <cellStyle name="Uwaga 3" xfId="4338" hidden="1"/>
    <cellStyle name="Uwaga 3" xfId="4339" hidden="1"/>
    <cellStyle name="Uwaga 3" xfId="4342" hidden="1"/>
    <cellStyle name="Uwaga 3" xfId="4355" hidden="1"/>
    <cellStyle name="Uwaga 3" xfId="4359" hidden="1"/>
    <cellStyle name="Uwaga 3" xfId="4364" hidden="1"/>
    <cellStyle name="Uwaga 3" xfId="4371" hidden="1"/>
    <cellStyle name="Uwaga 3" xfId="4376" hidden="1"/>
    <cellStyle name="Uwaga 3" xfId="4380" hidden="1"/>
    <cellStyle name="Uwaga 3" xfId="4385" hidden="1"/>
    <cellStyle name="Uwaga 3" xfId="4389" hidden="1"/>
    <cellStyle name="Uwaga 3" xfId="4394" hidden="1"/>
    <cellStyle name="Uwaga 3" xfId="4398" hidden="1"/>
    <cellStyle name="Uwaga 3" xfId="4399" hidden="1"/>
    <cellStyle name="Uwaga 3" xfId="4401" hidden="1"/>
    <cellStyle name="Uwaga 3" xfId="4413" hidden="1"/>
    <cellStyle name="Uwaga 3" xfId="4414" hidden="1"/>
    <cellStyle name="Uwaga 3" xfId="4416" hidden="1"/>
    <cellStyle name="Uwaga 3" xfId="4428" hidden="1"/>
    <cellStyle name="Uwaga 3" xfId="4430" hidden="1"/>
    <cellStyle name="Uwaga 3" xfId="4433" hidden="1"/>
    <cellStyle name="Uwaga 3" xfId="4443" hidden="1"/>
    <cellStyle name="Uwaga 3" xfId="4444" hidden="1"/>
    <cellStyle name="Uwaga 3" xfId="4446" hidden="1"/>
    <cellStyle name="Uwaga 3" xfId="4458" hidden="1"/>
    <cellStyle name="Uwaga 3" xfId="4459" hidden="1"/>
    <cellStyle name="Uwaga 3" xfId="4460" hidden="1"/>
    <cellStyle name="Uwaga 3" xfId="4474" hidden="1"/>
    <cellStyle name="Uwaga 3" xfId="4477" hidden="1"/>
    <cellStyle name="Uwaga 3" xfId="4481" hidden="1"/>
    <cellStyle name="Uwaga 3" xfId="4489" hidden="1"/>
    <cellStyle name="Uwaga 3" xfId="4492" hidden="1"/>
    <cellStyle name="Uwaga 3" xfId="4496" hidden="1"/>
    <cellStyle name="Uwaga 3" xfId="4504" hidden="1"/>
    <cellStyle name="Uwaga 3" xfId="4507" hidden="1"/>
    <cellStyle name="Uwaga 3" xfId="4511" hidden="1"/>
    <cellStyle name="Uwaga 3" xfId="4518" hidden="1"/>
    <cellStyle name="Uwaga 3" xfId="4519" hidden="1"/>
    <cellStyle name="Uwaga 3" xfId="4521" hidden="1"/>
    <cellStyle name="Uwaga 3" xfId="4534" hidden="1"/>
    <cellStyle name="Uwaga 3" xfId="4537" hidden="1"/>
    <cellStyle name="Uwaga 3" xfId="4540" hidden="1"/>
    <cellStyle name="Uwaga 3" xfId="4549" hidden="1"/>
    <cellStyle name="Uwaga 3" xfId="4552" hidden="1"/>
    <cellStyle name="Uwaga 3" xfId="4556" hidden="1"/>
    <cellStyle name="Uwaga 3" xfId="4564" hidden="1"/>
    <cellStyle name="Uwaga 3" xfId="4566" hidden="1"/>
    <cellStyle name="Uwaga 3" xfId="4569" hidden="1"/>
    <cellStyle name="Uwaga 3" xfId="4578" hidden="1"/>
    <cellStyle name="Uwaga 3" xfId="4579" hidden="1"/>
    <cellStyle name="Uwaga 3" xfId="4580" hidden="1"/>
    <cellStyle name="Uwaga 3" xfId="4593" hidden="1"/>
    <cellStyle name="Uwaga 3" xfId="4594" hidden="1"/>
    <cellStyle name="Uwaga 3" xfId="4596" hidden="1"/>
    <cellStyle name="Uwaga 3" xfId="4608" hidden="1"/>
    <cellStyle name="Uwaga 3" xfId="4609" hidden="1"/>
    <cellStyle name="Uwaga 3" xfId="4611" hidden="1"/>
    <cellStyle name="Uwaga 3" xfId="4623" hidden="1"/>
    <cellStyle name="Uwaga 3" xfId="4624" hidden="1"/>
    <cellStyle name="Uwaga 3" xfId="4626" hidden="1"/>
    <cellStyle name="Uwaga 3" xfId="4638" hidden="1"/>
    <cellStyle name="Uwaga 3" xfId="4639" hidden="1"/>
    <cellStyle name="Uwaga 3" xfId="4640" hidden="1"/>
    <cellStyle name="Uwaga 3" xfId="4654" hidden="1"/>
    <cellStyle name="Uwaga 3" xfId="4656" hidden="1"/>
    <cellStyle name="Uwaga 3" xfId="4659" hidden="1"/>
    <cellStyle name="Uwaga 3" xfId="4669" hidden="1"/>
    <cellStyle name="Uwaga 3" xfId="4672" hidden="1"/>
    <cellStyle name="Uwaga 3" xfId="4675" hidden="1"/>
    <cellStyle name="Uwaga 3" xfId="4684" hidden="1"/>
    <cellStyle name="Uwaga 3" xfId="4686" hidden="1"/>
    <cellStyle name="Uwaga 3" xfId="4689" hidden="1"/>
    <cellStyle name="Uwaga 3" xfId="4698" hidden="1"/>
    <cellStyle name="Uwaga 3" xfId="4699" hidden="1"/>
    <cellStyle name="Uwaga 3" xfId="4700" hidden="1"/>
    <cellStyle name="Uwaga 3" xfId="4713" hidden="1"/>
    <cellStyle name="Uwaga 3" xfId="4715" hidden="1"/>
    <cellStyle name="Uwaga 3" xfId="4717" hidden="1"/>
    <cellStyle name="Uwaga 3" xfId="4728" hidden="1"/>
    <cellStyle name="Uwaga 3" xfId="4730" hidden="1"/>
    <cellStyle name="Uwaga 3" xfId="4732" hidden="1"/>
    <cellStyle name="Uwaga 3" xfId="4743" hidden="1"/>
    <cellStyle name="Uwaga 3" xfId="4745" hidden="1"/>
    <cellStyle name="Uwaga 3" xfId="4747" hidden="1"/>
    <cellStyle name="Uwaga 3" xfId="4758" hidden="1"/>
    <cellStyle name="Uwaga 3" xfId="4759" hidden="1"/>
    <cellStyle name="Uwaga 3" xfId="4760" hidden="1"/>
    <cellStyle name="Uwaga 3" xfId="4773" hidden="1"/>
    <cellStyle name="Uwaga 3" xfId="4775" hidden="1"/>
    <cellStyle name="Uwaga 3" xfId="4777" hidden="1"/>
    <cellStyle name="Uwaga 3" xfId="4788" hidden="1"/>
    <cellStyle name="Uwaga 3" xfId="4790" hidden="1"/>
    <cellStyle name="Uwaga 3" xfId="4792" hidden="1"/>
    <cellStyle name="Uwaga 3" xfId="4803" hidden="1"/>
    <cellStyle name="Uwaga 3" xfId="4805" hidden="1"/>
    <cellStyle name="Uwaga 3" xfId="4806" hidden="1"/>
    <cellStyle name="Uwaga 3" xfId="4818" hidden="1"/>
    <cellStyle name="Uwaga 3" xfId="4819" hidden="1"/>
    <cellStyle name="Uwaga 3" xfId="4820" hidden="1"/>
    <cellStyle name="Uwaga 3" xfId="4833" hidden="1"/>
    <cellStyle name="Uwaga 3" xfId="4835" hidden="1"/>
    <cellStyle name="Uwaga 3" xfId="4837" hidden="1"/>
    <cellStyle name="Uwaga 3" xfId="4848" hidden="1"/>
    <cellStyle name="Uwaga 3" xfId="4850" hidden="1"/>
    <cellStyle name="Uwaga 3" xfId="4852" hidden="1"/>
    <cellStyle name="Uwaga 3" xfId="4863" hidden="1"/>
    <cellStyle name="Uwaga 3" xfId="4865" hidden="1"/>
    <cellStyle name="Uwaga 3" xfId="4867" hidden="1"/>
    <cellStyle name="Uwaga 3" xfId="4878" hidden="1"/>
    <cellStyle name="Uwaga 3" xfId="4879" hidden="1"/>
    <cellStyle name="Uwaga 3" xfId="4881" hidden="1"/>
    <cellStyle name="Uwaga 3" xfId="4892" hidden="1"/>
    <cellStyle name="Uwaga 3" xfId="4894" hidden="1"/>
    <cellStyle name="Uwaga 3" xfId="4895" hidden="1"/>
    <cellStyle name="Uwaga 3" xfId="4904" hidden="1"/>
    <cellStyle name="Uwaga 3" xfId="4907" hidden="1"/>
    <cellStyle name="Uwaga 3" xfId="4909" hidden="1"/>
    <cellStyle name="Uwaga 3" xfId="4920" hidden="1"/>
    <cellStyle name="Uwaga 3" xfId="4922" hidden="1"/>
    <cellStyle name="Uwaga 3" xfId="4924" hidden="1"/>
    <cellStyle name="Uwaga 3" xfId="4936" hidden="1"/>
    <cellStyle name="Uwaga 3" xfId="4938" hidden="1"/>
    <cellStyle name="Uwaga 3" xfId="4940" hidden="1"/>
    <cellStyle name="Uwaga 3" xfId="4948" hidden="1"/>
    <cellStyle name="Uwaga 3" xfId="4950" hidden="1"/>
    <cellStyle name="Uwaga 3" xfId="4953" hidden="1"/>
    <cellStyle name="Uwaga 3" xfId="4943" hidden="1"/>
    <cellStyle name="Uwaga 3" xfId="4942" hidden="1"/>
    <cellStyle name="Uwaga 3" xfId="4941" hidden="1"/>
    <cellStyle name="Uwaga 3" xfId="4928" hidden="1"/>
    <cellStyle name="Uwaga 3" xfId="4927" hidden="1"/>
    <cellStyle name="Uwaga 3" xfId="4926" hidden="1"/>
    <cellStyle name="Uwaga 3" xfId="4913" hidden="1"/>
    <cellStyle name="Uwaga 3" xfId="4912" hidden="1"/>
    <cellStyle name="Uwaga 3" xfId="4911" hidden="1"/>
    <cellStyle name="Uwaga 3" xfId="4898" hidden="1"/>
    <cellStyle name="Uwaga 3" xfId="4897" hidden="1"/>
    <cellStyle name="Uwaga 3" xfId="4896" hidden="1"/>
    <cellStyle name="Uwaga 3" xfId="4883" hidden="1"/>
    <cellStyle name="Uwaga 3" xfId="4882" hidden="1"/>
    <cellStyle name="Uwaga 3" xfId="4880" hidden="1"/>
    <cellStyle name="Uwaga 3" xfId="4869" hidden="1"/>
    <cellStyle name="Uwaga 3" xfId="4866" hidden="1"/>
    <cellStyle name="Uwaga 3" xfId="4864" hidden="1"/>
    <cellStyle name="Uwaga 3" xfId="4854" hidden="1"/>
    <cellStyle name="Uwaga 3" xfId="4851" hidden="1"/>
    <cellStyle name="Uwaga 3" xfId="4849" hidden="1"/>
    <cellStyle name="Uwaga 3" xfId="4839" hidden="1"/>
    <cellStyle name="Uwaga 3" xfId="4836" hidden="1"/>
    <cellStyle name="Uwaga 3" xfId="4834" hidden="1"/>
    <cellStyle name="Uwaga 3" xfId="4824" hidden="1"/>
    <cellStyle name="Uwaga 3" xfId="4822" hidden="1"/>
    <cellStyle name="Uwaga 3" xfId="4821" hidden="1"/>
    <cellStyle name="Uwaga 3" xfId="4809" hidden="1"/>
    <cellStyle name="Uwaga 3" xfId="4807" hidden="1"/>
    <cellStyle name="Uwaga 3" xfId="4804" hidden="1"/>
    <cellStyle name="Uwaga 3" xfId="4794" hidden="1"/>
    <cellStyle name="Uwaga 3" xfId="4791" hidden="1"/>
    <cellStyle name="Uwaga 3" xfId="4789" hidden="1"/>
    <cellStyle name="Uwaga 3" xfId="4779" hidden="1"/>
    <cellStyle name="Uwaga 3" xfId="4776" hidden="1"/>
    <cellStyle name="Uwaga 3" xfId="4774" hidden="1"/>
    <cellStyle name="Uwaga 3" xfId="4764" hidden="1"/>
    <cellStyle name="Uwaga 3" xfId="4762" hidden="1"/>
    <cellStyle name="Uwaga 3" xfId="4761" hidden="1"/>
    <cellStyle name="Uwaga 3" xfId="4749" hidden="1"/>
    <cellStyle name="Uwaga 3" xfId="4746" hidden="1"/>
    <cellStyle name="Uwaga 3" xfId="4744" hidden="1"/>
    <cellStyle name="Uwaga 3" xfId="4734" hidden="1"/>
    <cellStyle name="Uwaga 3" xfId="4731" hidden="1"/>
    <cellStyle name="Uwaga 3" xfId="4729" hidden="1"/>
    <cellStyle name="Uwaga 3" xfId="4719" hidden="1"/>
    <cellStyle name="Uwaga 3" xfId="4716" hidden="1"/>
    <cellStyle name="Uwaga 3" xfId="4714" hidden="1"/>
    <cellStyle name="Uwaga 3" xfId="4704" hidden="1"/>
    <cellStyle name="Uwaga 3" xfId="4702" hidden="1"/>
    <cellStyle name="Uwaga 3" xfId="4701" hidden="1"/>
    <cellStyle name="Uwaga 3" xfId="4688" hidden="1"/>
    <cellStyle name="Uwaga 3" xfId="4685" hidden="1"/>
    <cellStyle name="Uwaga 3" xfId="4683" hidden="1"/>
    <cellStyle name="Uwaga 3" xfId="4673" hidden="1"/>
    <cellStyle name="Uwaga 3" xfId="4670" hidden="1"/>
    <cellStyle name="Uwaga 3" xfId="4668" hidden="1"/>
    <cellStyle name="Uwaga 3" xfId="4658" hidden="1"/>
    <cellStyle name="Uwaga 3" xfId="4655" hidden="1"/>
    <cellStyle name="Uwaga 3" xfId="4653" hidden="1"/>
    <cellStyle name="Uwaga 3" xfId="4644" hidden="1"/>
    <cellStyle name="Uwaga 3" xfId="4642" hidden="1"/>
    <cellStyle name="Uwaga 3" xfId="4641" hidden="1"/>
    <cellStyle name="Uwaga 3" xfId="4629" hidden="1"/>
    <cellStyle name="Uwaga 3" xfId="4627" hidden="1"/>
    <cellStyle name="Uwaga 3" xfId="4625" hidden="1"/>
    <cellStyle name="Uwaga 3" xfId="4614" hidden="1"/>
    <cellStyle name="Uwaga 3" xfId="4612" hidden="1"/>
    <cellStyle name="Uwaga 3" xfId="4610" hidden="1"/>
    <cellStyle name="Uwaga 3" xfId="4599" hidden="1"/>
    <cellStyle name="Uwaga 3" xfId="4597" hidden="1"/>
    <cellStyle name="Uwaga 3" xfId="4595" hidden="1"/>
    <cellStyle name="Uwaga 3" xfId="4584" hidden="1"/>
    <cellStyle name="Uwaga 3" xfId="4582" hidden="1"/>
    <cellStyle name="Uwaga 3" xfId="4581" hidden="1"/>
    <cellStyle name="Uwaga 3" xfId="4568" hidden="1"/>
    <cellStyle name="Uwaga 3" xfId="4565" hidden="1"/>
    <cellStyle name="Uwaga 3" xfId="4563" hidden="1"/>
    <cellStyle name="Uwaga 3" xfId="4553" hidden="1"/>
    <cellStyle name="Uwaga 3" xfId="4550" hidden="1"/>
    <cellStyle name="Uwaga 3" xfId="4548" hidden="1"/>
    <cellStyle name="Uwaga 3" xfId="4538" hidden="1"/>
    <cellStyle name="Uwaga 3" xfId="4535" hidden="1"/>
    <cellStyle name="Uwaga 3" xfId="4533" hidden="1"/>
    <cellStyle name="Uwaga 3" xfId="4524" hidden="1"/>
    <cellStyle name="Uwaga 3" xfId="4522" hidden="1"/>
    <cellStyle name="Uwaga 3" xfId="4520" hidden="1"/>
    <cellStyle name="Uwaga 3" xfId="4508" hidden="1"/>
    <cellStyle name="Uwaga 3" xfId="4505" hidden="1"/>
    <cellStyle name="Uwaga 3" xfId="4503" hidden="1"/>
    <cellStyle name="Uwaga 3" xfId="4493" hidden="1"/>
    <cellStyle name="Uwaga 3" xfId="4490" hidden="1"/>
    <cellStyle name="Uwaga 3" xfId="4488" hidden="1"/>
    <cellStyle name="Uwaga 3" xfId="4478" hidden="1"/>
    <cellStyle name="Uwaga 3" xfId="4475" hidden="1"/>
    <cellStyle name="Uwaga 3" xfId="4473" hidden="1"/>
    <cellStyle name="Uwaga 3" xfId="4466" hidden="1"/>
    <cellStyle name="Uwaga 3" xfId="4463" hidden="1"/>
    <cellStyle name="Uwaga 3" xfId="4461" hidden="1"/>
    <cellStyle name="Uwaga 3" xfId="4451" hidden="1"/>
    <cellStyle name="Uwaga 3" xfId="4448" hidden="1"/>
    <cellStyle name="Uwaga 3" xfId="4445" hidden="1"/>
    <cellStyle name="Uwaga 3" xfId="4436" hidden="1"/>
    <cellStyle name="Uwaga 3" xfId="4432" hidden="1"/>
    <cellStyle name="Uwaga 3" xfId="4429" hidden="1"/>
    <cellStyle name="Uwaga 3" xfId="4421" hidden="1"/>
    <cellStyle name="Uwaga 3" xfId="4418" hidden="1"/>
    <cellStyle name="Uwaga 3" xfId="4415" hidden="1"/>
    <cellStyle name="Uwaga 3" xfId="4406" hidden="1"/>
    <cellStyle name="Uwaga 3" xfId="4403" hidden="1"/>
    <cellStyle name="Uwaga 3" xfId="4400" hidden="1"/>
    <cellStyle name="Uwaga 3" xfId="4390" hidden="1"/>
    <cellStyle name="Uwaga 3" xfId="4386" hidden="1"/>
    <cellStyle name="Uwaga 3" xfId="4383" hidden="1"/>
    <cellStyle name="Uwaga 3" xfId="4374" hidden="1"/>
    <cellStyle name="Uwaga 3" xfId="4370" hidden="1"/>
    <cellStyle name="Uwaga 3" xfId="4368" hidden="1"/>
    <cellStyle name="Uwaga 3" xfId="4360" hidden="1"/>
    <cellStyle name="Uwaga 3" xfId="4356" hidden="1"/>
    <cellStyle name="Uwaga 3" xfId="4353" hidden="1"/>
    <cellStyle name="Uwaga 3" xfId="4346" hidden="1"/>
    <cellStyle name="Uwaga 3" xfId="4343" hidden="1"/>
    <cellStyle name="Uwaga 3" xfId="4340" hidden="1"/>
    <cellStyle name="Uwaga 3" xfId="4331" hidden="1"/>
    <cellStyle name="Uwaga 3" xfId="4326" hidden="1"/>
    <cellStyle name="Uwaga 3" xfId="4323" hidden="1"/>
    <cellStyle name="Uwaga 3" xfId="4316" hidden="1"/>
    <cellStyle name="Uwaga 3" xfId="4311" hidden="1"/>
    <cellStyle name="Uwaga 3" xfId="4308" hidden="1"/>
    <cellStyle name="Uwaga 3" xfId="4301" hidden="1"/>
    <cellStyle name="Uwaga 3" xfId="4296" hidden="1"/>
    <cellStyle name="Uwaga 3" xfId="4293" hidden="1"/>
    <cellStyle name="Uwaga 3" xfId="4287" hidden="1"/>
    <cellStyle name="Uwaga 3" xfId="4283" hidden="1"/>
    <cellStyle name="Uwaga 3" xfId="4280" hidden="1"/>
    <cellStyle name="Uwaga 3" xfId="4272" hidden="1"/>
    <cellStyle name="Uwaga 3" xfId="4267" hidden="1"/>
    <cellStyle name="Uwaga 3" xfId="4263" hidden="1"/>
    <cellStyle name="Uwaga 3" xfId="4257" hidden="1"/>
    <cellStyle name="Uwaga 3" xfId="4252" hidden="1"/>
    <cellStyle name="Uwaga 3" xfId="4248" hidden="1"/>
    <cellStyle name="Uwaga 3" xfId="4242" hidden="1"/>
    <cellStyle name="Uwaga 3" xfId="4237" hidden="1"/>
    <cellStyle name="Uwaga 3" xfId="4233" hidden="1"/>
    <cellStyle name="Uwaga 3" xfId="4228" hidden="1"/>
    <cellStyle name="Uwaga 3" xfId="4224" hidden="1"/>
    <cellStyle name="Uwaga 3" xfId="4220" hidden="1"/>
    <cellStyle name="Uwaga 3" xfId="4212" hidden="1"/>
    <cellStyle name="Uwaga 3" xfId="4207" hidden="1"/>
    <cellStyle name="Uwaga 3" xfId="4203" hidden="1"/>
    <cellStyle name="Uwaga 3" xfId="4197" hidden="1"/>
    <cellStyle name="Uwaga 3" xfId="4192" hidden="1"/>
    <cellStyle name="Uwaga 3" xfId="4188" hidden="1"/>
    <cellStyle name="Uwaga 3" xfId="4182" hidden="1"/>
    <cellStyle name="Uwaga 3" xfId="4177" hidden="1"/>
    <cellStyle name="Uwaga 3" xfId="4173" hidden="1"/>
    <cellStyle name="Uwaga 3" xfId="4169" hidden="1"/>
    <cellStyle name="Uwaga 3" xfId="4164" hidden="1"/>
    <cellStyle name="Uwaga 3" xfId="4159" hidden="1"/>
    <cellStyle name="Uwaga 3" xfId="4154" hidden="1"/>
    <cellStyle name="Uwaga 3" xfId="4150" hidden="1"/>
    <cellStyle name="Uwaga 3" xfId="4146" hidden="1"/>
    <cellStyle name="Uwaga 3" xfId="4139" hidden="1"/>
    <cellStyle name="Uwaga 3" xfId="4135" hidden="1"/>
    <cellStyle name="Uwaga 3" xfId="4130" hidden="1"/>
    <cellStyle name="Uwaga 3" xfId="4124" hidden="1"/>
    <cellStyle name="Uwaga 3" xfId="4120" hidden="1"/>
    <cellStyle name="Uwaga 3" xfId="4115" hidden="1"/>
    <cellStyle name="Uwaga 3" xfId="4109" hidden="1"/>
    <cellStyle name="Uwaga 3" xfId="4105" hidden="1"/>
    <cellStyle name="Uwaga 3" xfId="4100" hidden="1"/>
    <cellStyle name="Uwaga 3" xfId="4094" hidden="1"/>
    <cellStyle name="Uwaga 3" xfId="4090" hidden="1"/>
    <cellStyle name="Uwaga 3" xfId="4086" hidden="1"/>
    <cellStyle name="Uwaga 3" xfId="4946" hidden="1"/>
    <cellStyle name="Uwaga 3" xfId="4945" hidden="1"/>
    <cellStyle name="Uwaga 3" xfId="4944" hidden="1"/>
    <cellStyle name="Uwaga 3" xfId="4931" hidden="1"/>
    <cellStyle name="Uwaga 3" xfId="4930" hidden="1"/>
    <cellStyle name="Uwaga 3" xfId="4929" hidden="1"/>
    <cellStyle name="Uwaga 3" xfId="4916" hidden="1"/>
    <cellStyle name="Uwaga 3" xfId="4915" hidden="1"/>
    <cellStyle name="Uwaga 3" xfId="4914" hidden="1"/>
    <cellStyle name="Uwaga 3" xfId="4901" hidden="1"/>
    <cellStyle name="Uwaga 3" xfId="4900" hidden="1"/>
    <cellStyle name="Uwaga 3" xfId="4899" hidden="1"/>
    <cellStyle name="Uwaga 3" xfId="4886" hidden="1"/>
    <cellStyle name="Uwaga 3" xfId="4885" hidden="1"/>
    <cellStyle name="Uwaga 3" xfId="4884" hidden="1"/>
    <cellStyle name="Uwaga 3" xfId="4872" hidden="1"/>
    <cellStyle name="Uwaga 3" xfId="4870" hidden="1"/>
    <cellStyle name="Uwaga 3" xfId="4868" hidden="1"/>
    <cellStyle name="Uwaga 3" xfId="4857" hidden="1"/>
    <cellStyle name="Uwaga 3" xfId="4855" hidden="1"/>
    <cellStyle name="Uwaga 3" xfId="4853" hidden="1"/>
    <cellStyle name="Uwaga 3" xfId="4842" hidden="1"/>
    <cellStyle name="Uwaga 3" xfId="4840" hidden="1"/>
    <cellStyle name="Uwaga 3" xfId="4838" hidden="1"/>
    <cellStyle name="Uwaga 3" xfId="4827" hidden="1"/>
    <cellStyle name="Uwaga 3" xfId="4825" hidden="1"/>
    <cellStyle name="Uwaga 3" xfId="4823" hidden="1"/>
    <cellStyle name="Uwaga 3" xfId="4812" hidden="1"/>
    <cellStyle name="Uwaga 3" xfId="4810" hidden="1"/>
    <cellStyle name="Uwaga 3" xfId="4808" hidden="1"/>
    <cellStyle name="Uwaga 3" xfId="4797" hidden="1"/>
    <cellStyle name="Uwaga 3" xfId="4795" hidden="1"/>
    <cellStyle name="Uwaga 3" xfId="4793" hidden="1"/>
    <cellStyle name="Uwaga 3" xfId="4782" hidden="1"/>
    <cellStyle name="Uwaga 3" xfId="4780" hidden="1"/>
    <cellStyle name="Uwaga 3" xfId="4778" hidden="1"/>
    <cellStyle name="Uwaga 3" xfId="4767" hidden="1"/>
    <cellStyle name="Uwaga 3" xfId="4765" hidden="1"/>
    <cellStyle name="Uwaga 3" xfId="4763" hidden="1"/>
    <cellStyle name="Uwaga 3" xfId="4752" hidden="1"/>
    <cellStyle name="Uwaga 3" xfId="4750" hidden="1"/>
    <cellStyle name="Uwaga 3" xfId="4748" hidden="1"/>
    <cellStyle name="Uwaga 3" xfId="4737" hidden="1"/>
    <cellStyle name="Uwaga 3" xfId="4735" hidden="1"/>
    <cellStyle name="Uwaga 3" xfId="4733" hidden="1"/>
    <cellStyle name="Uwaga 3" xfId="4722" hidden="1"/>
    <cellStyle name="Uwaga 3" xfId="4720" hidden="1"/>
    <cellStyle name="Uwaga 3" xfId="4718" hidden="1"/>
    <cellStyle name="Uwaga 3" xfId="4707" hidden="1"/>
    <cellStyle name="Uwaga 3" xfId="4705" hidden="1"/>
    <cellStyle name="Uwaga 3" xfId="4703" hidden="1"/>
    <cellStyle name="Uwaga 3" xfId="4692" hidden="1"/>
    <cellStyle name="Uwaga 3" xfId="4690" hidden="1"/>
    <cellStyle name="Uwaga 3" xfId="4687" hidden="1"/>
    <cellStyle name="Uwaga 3" xfId="4677" hidden="1"/>
    <cellStyle name="Uwaga 3" xfId="4674" hidden="1"/>
    <cellStyle name="Uwaga 3" xfId="4671" hidden="1"/>
    <cellStyle name="Uwaga 3" xfId="4662" hidden="1"/>
    <cellStyle name="Uwaga 3" xfId="4660" hidden="1"/>
    <cellStyle name="Uwaga 3" xfId="4657" hidden="1"/>
    <cellStyle name="Uwaga 3" xfId="4647" hidden="1"/>
    <cellStyle name="Uwaga 3" xfId="4645" hidden="1"/>
    <cellStyle name="Uwaga 3" xfId="4643" hidden="1"/>
    <cellStyle name="Uwaga 3" xfId="4632" hidden="1"/>
    <cellStyle name="Uwaga 3" xfId="4630" hidden="1"/>
    <cellStyle name="Uwaga 3" xfId="4628" hidden="1"/>
    <cellStyle name="Uwaga 3" xfId="4617" hidden="1"/>
    <cellStyle name="Uwaga 3" xfId="4615" hidden="1"/>
    <cellStyle name="Uwaga 3" xfId="4613" hidden="1"/>
    <cellStyle name="Uwaga 3" xfId="4602" hidden="1"/>
    <cellStyle name="Uwaga 3" xfId="4600" hidden="1"/>
    <cellStyle name="Uwaga 3" xfId="4598" hidden="1"/>
    <cellStyle name="Uwaga 3" xfId="4587" hidden="1"/>
    <cellStyle name="Uwaga 3" xfId="4585" hidden="1"/>
    <cellStyle name="Uwaga 3" xfId="4583" hidden="1"/>
    <cellStyle name="Uwaga 3" xfId="4572" hidden="1"/>
    <cellStyle name="Uwaga 3" xfId="4570" hidden="1"/>
    <cellStyle name="Uwaga 3" xfId="4567" hidden="1"/>
    <cellStyle name="Uwaga 3" xfId="4557" hidden="1"/>
    <cellStyle name="Uwaga 3" xfId="4554" hidden="1"/>
    <cellStyle name="Uwaga 3" xfId="4551" hidden="1"/>
    <cellStyle name="Uwaga 3" xfId="4542" hidden="1"/>
    <cellStyle name="Uwaga 3" xfId="4539" hidden="1"/>
    <cellStyle name="Uwaga 3" xfId="4536" hidden="1"/>
    <cellStyle name="Uwaga 3" xfId="4527" hidden="1"/>
    <cellStyle name="Uwaga 3" xfId="4525" hidden="1"/>
    <cellStyle name="Uwaga 3" xfId="4523" hidden="1"/>
    <cellStyle name="Uwaga 3" xfId="4512" hidden="1"/>
    <cellStyle name="Uwaga 3" xfId="4509" hidden="1"/>
    <cellStyle name="Uwaga 3" xfId="4506" hidden="1"/>
    <cellStyle name="Uwaga 3" xfId="4497" hidden="1"/>
    <cellStyle name="Uwaga 3" xfId="4494" hidden="1"/>
    <cellStyle name="Uwaga 3" xfId="4491" hidden="1"/>
    <cellStyle name="Uwaga 3" xfId="4482" hidden="1"/>
    <cellStyle name="Uwaga 3" xfId="4479" hidden="1"/>
    <cellStyle name="Uwaga 3" xfId="4476" hidden="1"/>
    <cellStyle name="Uwaga 3" xfId="4469" hidden="1"/>
    <cellStyle name="Uwaga 3" xfId="4465" hidden="1"/>
    <cellStyle name="Uwaga 3" xfId="4462" hidden="1"/>
    <cellStyle name="Uwaga 3" xfId="4454" hidden="1"/>
    <cellStyle name="Uwaga 3" xfId="4450" hidden="1"/>
    <cellStyle name="Uwaga 3" xfId="4447" hidden="1"/>
    <cellStyle name="Uwaga 3" xfId="4439" hidden="1"/>
    <cellStyle name="Uwaga 3" xfId="4435" hidden="1"/>
    <cellStyle name="Uwaga 3" xfId="4431" hidden="1"/>
    <cellStyle name="Uwaga 3" xfId="4424" hidden="1"/>
    <cellStyle name="Uwaga 3" xfId="4420" hidden="1"/>
    <cellStyle name="Uwaga 3" xfId="4417" hidden="1"/>
    <cellStyle name="Uwaga 3" xfId="4409" hidden="1"/>
    <cellStyle name="Uwaga 3" xfId="4405" hidden="1"/>
    <cellStyle name="Uwaga 3" xfId="4402" hidden="1"/>
    <cellStyle name="Uwaga 3" xfId="4393" hidden="1"/>
    <cellStyle name="Uwaga 3" xfId="4388" hidden="1"/>
    <cellStyle name="Uwaga 3" xfId="4384" hidden="1"/>
    <cellStyle name="Uwaga 3" xfId="4378" hidden="1"/>
    <cellStyle name="Uwaga 3" xfId="4373" hidden="1"/>
    <cellStyle name="Uwaga 3" xfId="4369" hidden="1"/>
    <cellStyle name="Uwaga 3" xfId="4363" hidden="1"/>
    <cellStyle name="Uwaga 3" xfId="4358" hidden="1"/>
    <cellStyle name="Uwaga 3" xfId="4354" hidden="1"/>
    <cellStyle name="Uwaga 3" xfId="4349" hidden="1"/>
    <cellStyle name="Uwaga 3" xfId="4345" hidden="1"/>
    <cellStyle name="Uwaga 3" xfId="4341" hidden="1"/>
    <cellStyle name="Uwaga 3" xfId="4334" hidden="1"/>
    <cellStyle name="Uwaga 3" xfId="4329" hidden="1"/>
    <cellStyle name="Uwaga 3" xfId="4325" hidden="1"/>
    <cellStyle name="Uwaga 3" xfId="4318" hidden="1"/>
    <cellStyle name="Uwaga 3" xfId="4313" hidden="1"/>
    <cellStyle name="Uwaga 3" xfId="4309" hidden="1"/>
    <cellStyle name="Uwaga 3" xfId="4304" hidden="1"/>
    <cellStyle name="Uwaga 3" xfId="4299" hidden="1"/>
    <cellStyle name="Uwaga 3" xfId="4295" hidden="1"/>
    <cellStyle name="Uwaga 3" xfId="4289" hidden="1"/>
    <cellStyle name="Uwaga 3" xfId="4285" hidden="1"/>
    <cellStyle name="Uwaga 3" xfId="4282" hidden="1"/>
    <cellStyle name="Uwaga 3" xfId="4275" hidden="1"/>
    <cellStyle name="Uwaga 3" xfId="4270" hidden="1"/>
    <cellStyle name="Uwaga 3" xfId="4265" hidden="1"/>
    <cellStyle name="Uwaga 3" xfId="4259" hidden="1"/>
    <cellStyle name="Uwaga 3" xfId="4254" hidden="1"/>
    <cellStyle name="Uwaga 3" xfId="4249" hidden="1"/>
    <cellStyle name="Uwaga 3" xfId="4244" hidden="1"/>
    <cellStyle name="Uwaga 3" xfId="4239" hidden="1"/>
    <cellStyle name="Uwaga 3" xfId="4234" hidden="1"/>
    <cellStyle name="Uwaga 3" xfId="4230" hidden="1"/>
    <cellStyle name="Uwaga 3" xfId="4226" hidden="1"/>
    <cellStyle name="Uwaga 3" xfId="4221" hidden="1"/>
    <cellStyle name="Uwaga 3" xfId="4214" hidden="1"/>
    <cellStyle name="Uwaga 3" xfId="4209" hidden="1"/>
    <cellStyle name="Uwaga 3" xfId="4204" hidden="1"/>
    <cellStyle name="Uwaga 3" xfId="4198" hidden="1"/>
    <cellStyle name="Uwaga 3" xfId="4193" hidden="1"/>
    <cellStyle name="Uwaga 3" xfId="4189" hidden="1"/>
    <cellStyle name="Uwaga 3" xfId="4184" hidden="1"/>
    <cellStyle name="Uwaga 3" xfId="4179" hidden="1"/>
    <cellStyle name="Uwaga 3" xfId="4174" hidden="1"/>
    <cellStyle name="Uwaga 3" xfId="4170" hidden="1"/>
    <cellStyle name="Uwaga 3" xfId="4165" hidden="1"/>
    <cellStyle name="Uwaga 3" xfId="4160" hidden="1"/>
    <cellStyle name="Uwaga 3" xfId="4155" hidden="1"/>
    <cellStyle name="Uwaga 3" xfId="4151" hidden="1"/>
    <cellStyle name="Uwaga 3" xfId="4147" hidden="1"/>
    <cellStyle name="Uwaga 3" xfId="4140" hidden="1"/>
    <cellStyle name="Uwaga 3" xfId="4136" hidden="1"/>
    <cellStyle name="Uwaga 3" xfId="4131" hidden="1"/>
    <cellStyle name="Uwaga 3" xfId="4125" hidden="1"/>
    <cellStyle name="Uwaga 3" xfId="4121" hidden="1"/>
    <cellStyle name="Uwaga 3" xfId="4116" hidden="1"/>
    <cellStyle name="Uwaga 3" xfId="4110" hidden="1"/>
    <cellStyle name="Uwaga 3" xfId="4106" hidden="1"/>
    <cellStyle name="Uwaga 3" xfId="4102" hidden="1"/>
    <cellStyle name="Uwaga 3" xfId="4095" hidden="1"/>
    <cellStyle name="Uwaga 3" xfId="4091" hidden="1"/>
    <cellStyle name="Uwaga 3" xfId="4087" hidden="1"/>
    <cellStyle name="Uwaga 3" xfId="4951" hidden="1"/>
    <cellStyle name="Uwaga 3" xfId="4949" hidden="1"/>
    <cellStyle name="Uwaga 3" xfId="4947" hidden="1"/>
    <cellStyle name="Uwaga 3" xfId="4934" hidden="1"/>
    <cellStyle name="Uwaga 3" xfId="4933" hidden="1"/>
    <cellStyle name="Uwaga 3" xfId="4932" hidden="1"/>
    <cellStyle name="Uwaga 3" xfId="4919" hidden="1"/>
    <cellStyle name="Uwaga 3" xfId="4918" hidden="1"/>
    <cellStyle name="Uwaga 3" xfId="4917" hidden="1"/>
    <cellStyle name="Uwaga 3" xfId="4905" hidden="1"/>
    <cellStyle name="Uwaga 3" xfId="4903" hidden="1"/>
    <cellStyle name="Uwaga 3" xfId="4902" hidden="1"/>
    <cellStyle name="Uwaga 3" xfId="4889" hidden="1"/>
    <cellStyle name="Uwaga 3" xfId="4888" hidden="1"/>
    <cellStyle name="Uwaga 3" xfId="4887" hidden="1"/>
    <cellStyle name="Uwaga 3" xfId="4875" hidden="1"/>
    <cellStyle name="Uwaga 3" xfId="4873" hidden="1"/>
    <cellStyle name="Uwaga 3" xfId="4871" hidden="1"/>
    <cellStyle name="Uwaga 3" xfId="4860" hidden="1"/>
    <cellStyle name="Uwaga 3" xfId="4858" hidden="1"/>
    <cellStyle name="Uwaga 3" xfId="4856" hidden="1"/>
    <cellStyle name="Uwaga 3" xfId="4845" hidden="1"/>
    <cellStyle name="Uwaga 3" xfId="4843" hidden="1"/>
    <cellStyle name="Uwaga 3" xfId="4841" hidden="1"/>
    <cellStyle name="Uwaga 3" xfId="4830" hidden="1"/>
    <cellStyle name="Uwaga 3" xfId="4828" hidden="1"/>
    <cellStyle name="Uwaga 3" xfId="4826" hidden="1"/>
    <cellStyle name="Uwaga 3" xfId="4815" hidden="1"/>
    <cellStyle name="Uwaga 3" xfId="4813" hidden="1"/>
    <cellStyle name="Uwaga 3" xfId="4811" hidden="1"/>
    <cellStyle name="Uwaga 3" xfId="4800" hidden="1"/>
    <cellStyle name="Uwaga 3" xfId="4798" hidden="1"/>
    <cellStyle name="Uwaga 3" xfId="4796" hidden="1"/>
    <cellStyle name="Uwaga 3" xfId="4785" hidden="1"/>
    <cellStyle name="Uwaga 3" xfId="4783" hidden="1"/>
    <cellStyle name="Uwaga 3" xfId="4781" hidden="1"/>
    <cellStyle name="Uwaga 3" xfId="4770" hidden="1"/>
    <cellStyle name="Uwaga 3" xfId="4768" hidden="1"/>
    <cellStyle name="Uwaga 3" xfId="4766" hidden="1"/>
    <cellStyle name="Uwaga 3" xfId="4755" hidden="1"/>
    <cellStyle name="Uwaga 3" xfId="4753" hidden="1"/>
    <cellStyle name="Uwaga 3" xfId="4751" hidden="1"/>
    <cellStyle name="Uwaga 3" xfId="4740" hidden="1"/>
    <cellStyle name="Uwaga 3" xfId="4738" hidden="1"/>
    <cellStyle name="Uwaga 3" xfId="4736" hidden="1"/>
    <cellStyle name="Uwaga 3" xfId="4725" hidden="1"/>
    <cellStyle name="Uwaga 3" xfId="4723" hidden="1"/>
    <cellStyle name="Uwaga 3" xfId="4721" hidden="1"/>
    <cellStyle name="Uwaga 3" xfId="4710" hidden="1"/>
    <cellStyle name="Uwaga 3" xfId="4708" hidden="1"/>
    <cellStyle name="Uwaga 3" xfId="4706" hidden="1"/>
    <cellStyle name="Uwaga 3" xfId="4695" hidden="1"/>
    <cellStyle name="Uwaga 3" xfId="4693" hidden="1"/>
    <cellStyle name="Uwaga 3" xfId="4691" hidden="1"/>
    <cellStyle name="Uwaga 3" xfId="4680" hidden="1"/>
    <cellStyle name="Uwaga 3" xfId="4678" hidden="1"/>
    <cellStyle name="Uwaga 3" xfId="4676" hidden="1"/>
    <cellStyle name="Uwaga 3" xfId="4665" hidden="1"/>
    <cellStyle name="Uwaga 3" xfId="4663" hidden="1"/>
    <cellStyle name="Uwaga 3" xfId="4661" hidden="1"/>
    <cellStyle name="Uwaga 3" xfId="4650" hidden="1"/>
    <cellStyle name="Uwaga 3" xfId="4648" hidden="1"/>
    <cellStyle name="Uwaga 3" xfId="4646" hidden="1"/>
    <cellStyle name="Uwaga 3" xfId="4635" hidden="1"/>
    <cellStyle name="Uwaga 3" xfId="4633" hidden="1"/>
    <cellStyle name="Uwaga 3" xfId="4631" hidden="1"/>
    <cellStyle name="Uwaga 3" xfId="4620" hidden="1"/>
    <cellStyle name="Uwaga 3" xfId="4618" hidden="1"/>
    <cellStyle name="Uwaga 3" xfId="4616" hidden="1"/>
    <cellStyle name="Uwaga 3" xfId="4605" hidden="1"/>
    <cellStyle name="Uwaga 3" xfId="4603" hidden="1"/>
    <cellStyle name="Uwaga 3" xfId="4601" hidden="1"/>
    <cellStyle name="Uwaga 3" xfId="4590" hidden="1"/>
    <cellStyle name="Uwaga 3" xfId="4588" hidden="1"/>
    <cellStyle name="Uwaga 3" xfId="4586" hidden="1"/>
    <cellStyle name="Uwaga 3" xfId="4575" hidden="1"/>
    <cellStyle name="Uwaga 3" xfId="4573" hidden="1"/>
    <cellStyle name="Uwaga 3" xfId="4571" hidden="1"/>
    <cellStyle name="Uwaga 3" xfId="4560" hidden="1"/>
    <cellStyle name="Uwaga 3" xfId="4558" hidden="1"/>
    <cellStyle name="Uwaga 3" xfId="4555" hidden="1"/>
    <cellStyle name="Uwaga 3" xfId="4545" hidden="1"/>
    <cellStyle name="Uwaga 3" xfId="4543" hidden="1"/>
    <cellStyle name="Uwaga 3" xfId="4541" hidden="1"/>
    <cellStyle name="Uwaga 3" xfId="4530" hidden="1"/>
    <cellStyle name="Uwaga 3" xfId="4528" hidden="1"/>
    <cellStyle name="Uwaga 3" xfId="4526" hidden="1"/>
    <cellStyle name="Uwaga 3" xfId="4515" hidden="1"/>
    <cellStyle name="Uwaga 3" xfId="4513" hidden="1"/>
    <cellStyle name="Uwaga 3" xfId="4510" hidden="1"/>
    <cellStyle name="Uwaga 3" xfId="4500" hidden="1"/>
    <cellStyle name="Uwaga 3" xfId="4498" hidden="1"/>
    <cellStyle name="Uwaga 3" xfId="4495" hidden="1"/>
    <cellStyle name="Uwaga 3" xfId="4485" hidden="1"/>
    <cellStyle name="Uwaga 3" xfId="4483" hidden="1"/>
    <cellStyle name="Uwaga 3" xfId="4480" hidden="1"/>
    <cellStyle name="Uwaga 3" xfId="4471" hidden="1"/>
    <cellStyle name="Uwaga 3" xfId="4468" hidden="1"/>
    <cellStyle name="Uwaga 3" xfId="4464" hidden="1"/>
    <cellStyle name="Uwaga 3" xfId="4456" hidden="1"/>
    <cellStyle name="Uwaga 3" xfId="4453" hidden="1"/>
    <cellStyle name="Uwaga 3" xfId="4449" hidden="1"/>
    <cellStyle name="Uwaga 3" xfId="4441" hidden="1"/>
    <cellStyle name="Uwaga 3" xfId="4438" hidden="1"/>
    <cellStyle name="Uwaga 3" xfId="4434" hidden="1"/>
    <cellStyle name="Uwaga 3" xfId="4426" hidden="1"/>
    <cellStyle name="Uwaga 3" xfId="4423" hidden="1"/>
    <cellStyle name="Uwaga 3" xfId="4419" hidden="1"/>
    <cellStyle name="Uwaga 3" xfId="4411" hidden="1"/>
    <cellStyle name="Uwaga 3" xfId="4408" hidden="1"/>
    <cellStyle name="Uwaga 3" xfId="4404" hidden="1"/>
    <cellStyle name="Uwaga 3" xfId="4396" hidden="1"/>
    <cellStyle name="Uwaga 3" xfId="4392" hidden="1"/>
    <cellStyle name="Uwaga 3" xfId="4387" hidden="1"/>
    <cellStyle name="Uwaga 3" xfId="4381" hidden="1"/>
    <cellStyle name="Uwaga 3" xfId="4377" hidden="1"/>
    <cellStyle name="Uwaga 3" xfId="4372" hidden="1"/>
    <cellStyle name="Uwaga 3" xfId="4366" hidden="1"/>
    <cellStyle name="Uwaga 3" xfId="4362" hidden="1"/>
    <cellStyle name="Uwaga 3" xfId="4357" hidden="1"/>
    <cellStyle name="Uwaga 3" xfId="4351" hidden="1"/>
    <cellStyle name="Uwaga 3" xfId="4348" hidden="1"/>
    <cellStyle name="Uwaga 3" xfId="4344" hidden="1"/>
    <cellStyle name="Uwaga 3" xfId="4336" hidden="1"/>
    <cellStyle name="Uwaga 3" xfId="4333" hidden="1"/>
    <cellStyle name="Uwaga 3" xfId="4328" hidden="1"/>
    <cellStyle name="Uwaga 3" xfId="4321" hidden="1"/>
    <cellStyle name="Uwaga 3" xfId="4317" hidden="1"/>
    <cellStyle name="Uwaga 3" xfId="4312" hidden="1"/>
    <cellStyle name="Uwaga 3" xfId="4306" hidden="1"/>
    <cellStyle name="Uwaga 3" xfId="4302" hidden="1"/>
    <cellStyle name="Uwaga 3" xfId="4297" hidden="1"/>
    <cellStyle name="Uwaga 3" xfId="4291" hidden="1"/>
    <cellStyle name="Uwaga 3" xfId="4288" hidden="1"/>
    <cellStyle name="Uwaga 3" xfId="4284" hidden="1"/>
    <cellStyle name="Uwaga 3" xfId="4276" hidden="1"/>
    <cellStyle name="Uwaga 3" xfId="4271" hidden="1"/>
    <cellStyle name="Uwaga 3" xfId="4266" hidden="1"/>
    <cellStyle name="Uwaga 3" xfId="4261" hidden="1"/>
    <cellStyle name="Uwaga 3" xfId="4256" hidden="1"/>
    <cellStyle name="Uwaga 3" xfId="4251" hidden="1"/>
    <cellStyle name="Uwaga 3" xfId="4246" hidden="1"/>
    <cellStyle name="Uwaga 3" xfId="4241" hidden="1"/>
    <cellStyle name="Uwaga 3" xfId="4236" hidden="1"/>
    <cellStyle name="Uwaga 3" xfId="4231" hidden="1"/>
    <cellStyle name="Uwaga 3" xfId="4227" hidden="1"/>
    <cellStyle name="Uwaga 3" xfId="4222" hidden="1"/>
    <cellStyle name="Uwaga 3" xfId="4215" hidden="1"/>
    <cellStyle name="Uwaga 3" xfId="4210" hidden="1"/>
    <cellStyle name="Uwaga 3" xfId="4205" hidden="1"/>
    <cellStyle name="Uwaga 3" xfId="4200" hidden="1"/>
    <cellStyle name="Uwaga 3" xfId="4195" hidden="1"/>
    <cellStyle name="Uwaga 3" xfId="4190" hidden="1"/>
    <cellStyle name="Uwaga 3" xfId="4185" hidden="1"/>
    <cellStyle name="Uwaga 3" xfId="4180" hidden="1"/>
    <cellStyle name="Uwaga 3" xfId="4175" hidden="1"/>
    <cellStyle name="Uwaga 3" xfId="4171" hidden="1"/>
    <cellStyle name="Uwaga 3" xfId="4166" hidden="1"/>
    <cellStyle name="Uwaga 3" xfId="4161" hidden="1"/>
    <cellStyle name="Uwaga 3" xfId="4156" hidden="1"/>
    <cellStyle name="Uwaga 3" xfId="4152" hidden="1"/>
    <cellStyle name="Uwaga 3" xfId="4148" hidden="1"/>
    <cellStyle name="Uwaga 3" xfId="4141" hidden="1"/>
    <cellStyle name="Uwaga 3" xfId="4137" hidden="1"/>
    <cellStyle name="Uwaga 3" xfId="4132" hidden="1"/>
    <cellStyle name="Uwaga 3" xfId="4126" hidden="1"/>
    <cellStyle name="Uwaga 3" xfId="4122" hidden="1"/>
    <cellStyle name="Uwaga 3" xfId="4117" hidden="1"/>
    <cellStyle name="Uwaga 3" xfId="4111" hidden="1"/>
    <cellStyle name="Uwaga 3" xfId="4107" hidden="1"/>
    <cellStyle name="Uwaga 3" xfId="4103" hidden="1"/>
    <cellStyle name="Uwaga 3" xfId="4096" hidden="1"/>
    <cellStyle name="Uwaga 3" xfId="4092" hidden="1"/>
    <cellStyle name="Uwaga 3" xfId="4088" hidden="1"/>
    <cellStyle name="Uwaga 3" xfId="4955" hidden="1"/>
    <cellStyle name="Uwaga 3" xfId="4954" hidden="1"/>
    <cellStyle name="Uwaga 3" xfId="4952" hidden="1"/>
    <cellStyle name="Uwaga 3" xfId="4939" hidden="1"/>
    <cellStyle name="Uwaga 3" xfId="4937" hidden="1"/>
    <cellStyle name="Uwaga 3" xfId="4935" hidden="1"/>
    <cellStyle name="Uwaga 3" xfId="4925" hidden="1"/>
    <cellStyle name="Uwaga 3" xfId="4923" hidden="1"/>
    <cellStyle name="Uwaga 3" xfId="4921" hidden="1"/>
    <cellStyle name="Uwaga 3" xfId="4910" hidden="1"/>
    <cellStyle name="Uwaga 3" xfId="4908" hidden="1"/>
    <cellStyle name="Uwaga 3" xfId="4906" hidden="1"/>
    <cellStyle name="Uwaga 3" xfId="4893" hidden="1"/>
    <cellStyle name="Uwaga 3" xfId="4891" hidden="1"/>
    <cellStyle name="Uwaga 3" xfId="4890" hidden="1"/>
    <cellStyle name="Uwaga 3" xfId="4877" hidden="1"/>
    <cellStyle name="Uwaga 3" xfId="4876" hidden="1"/>
    <cellStyle name="Uwaga 3" xfId="4874" hidden="1"/>
    <cellStyle name="Uwaga 3" xfId="4862" hidden="1"/>
    <cellStyle name="Uwaga 3" xfId="4861" hidden="1"/>
    <cellStyle name="Uwaga 3" xfId="4859" hidden="1"/>
    <cellStyle name="Uwaga 3" xfId="4847" hidden="1"/>
    <cellStyle name="Uwaga 3" xfId="4846" hidden="1"/>
    <cellStyle name="Uwaga 3" xfId="4844" hidden="1"/>
    <cellStyle name="Uwaga 3" xfId="4832" hidden="1"/>
    <cellStyle name="Uwaga 3" xfId="4831" hidden="1"/>
    <cellStyle name="Uwaga 3" xfId="4829" hidden="1"/>
    <cellStyle name="Uwaga 3" xfId="4817" hidden="1"/>
    <cellStyle name="Uwaga 3" xfId="4816" hidden="1"/>
    <cellStyle name="Uwaga 3" xfId="4814" hidden="1"/>
    <cellStyle name="Uwaga 3" xfId="4802" hidden="1"/>
    <cellStyle name="Uwaga 3" xfId="4801" hidden="1"/>
    <cellStyle name="Uwaga 3" xfId="4799" hidden="1"/>
    <cellStyle name="Uwaga 3" xfId="4787" hidden="1"/>
    <cellStyle name="Uwaga 3" xfId="4786" hidden="1"/>
    <cellStyle name="Uwaga 3" xfId="4784" hidden="1"/>
    <cellStyle name="Uwaga 3" xfId="4772" hidden="1"/>
    <cellStyle name="Uwaga 3" xfId="4771" hidden="1"/>
    <cellStyle name="Uwaga 3" xfId="4769" hidden="1"/>
    <cellStyle name="Uwaga 3" xfId="4757" hidden="1"/>
    <cellStyle name="Uwaga 3" xfId="4756" hidden="1"/>
    <cellStyle name="Uwaga 3" xfId="4754" hidden="1"/>
    <cellStyle name="Uwaga 3" xfId="4742" hidden="1"/>
    <cellStyle name="Uwaga 3" xfId="4741" hidden="1"/>
    <cellStyle name="Uwaga 3" xfId="4739" hidden="1"/>
    <cellStyle name="Uwaga 3" xfId="4727" hidden="1"/>
    <cellStyle name="Uwaga 3" xfId="4726" hidden="1"/>
    <cellStyle name="Uwaga 3" xfId="4724" hidden="1"/>
    <cellStyle name="Uwaga 3" xfId="4712" hidden="1"/>
    <cellStyle name="Uwaga 3" xfId="4711" hidden="1"/>
    <cellStyle name="Uwaga 3" xfId="4709" hidden="1"/>
    <cellStyle name="Uwaga 3" xfId="4697" hidden="1"/>
    <cellStyle name="Uwaga 3" xfId="4696" hidden="1"/>
    <cellStyle name="Uwaga 3" xfId="4694" hidden="1"/>
    <cellStyle name="Uwaga 3" xfId="4682" hidden="1"/>
    <cellStyle name="Uwaga 3" xfId="4681" hidden="1"/>
    <cellStyle name="Uwaga 3" xfId="4679" hidden="1"/>
    <cellStyle name="Uwaga 3" xfId="4667" hidden="1"/>
    <cellStyle name="Uwaga 3" xfId="4666" hidden="1"/>
    <cellStyle name="Uwaga 3" xfId="4664" hidden="1"/>
    <cellStyle name="Uwaga 3" xfId="4652" hidden="1"/>
    <cellStyle name="Uwaga 3" xfId="4651" hidden="1"/>
    <cellStyle name="Uwaga 3" xfId="4649" hidden="1"/>
    <cellStyle name="Uwaga 3" xfId="4637" hidden="1"/>
    <cellStyle name="Uwaga 3" xfId="4636" hidden="1"/>
    <cellStyle name="Uwaga 3" xfId="4634" hidden="1"/>
    <cellStyle name="Uwaga 3" xfId="4622" hidden="1"/>
    <cellStyle name="Uwaga 3" xfId="4621" hidden="1"/>
    <cellStyle name="Uwaga 3" xfId="4619" hidden="1"/>
    <cellStyle name="Uwaga 3" xfId="4607" hidden="1"/>
    <cellStyle name="Uwaga 3" xfId="4606" hidden="1"/>
    <cellStyle name="Uwaga 3" xfId="4604" hidden="1"/>
    <cellStyle name="Uwaga 3" xfId="4592" hidden="1"/>
    <cellStyle name="Uwaga 3" xfId="4591" hidden="1"/>
    <cellStyle name="Uwaga 3" xfId="4589" hidden="1"/>
    <cellStyle name="Uwaga 3" xfId="4577" hidden="1"/>
    <cellStyle name="Uwaga 3" xfId="4576" hidden="1"/>
    <cellStyle name="Uwaga 3" xfId="4574" hidden="1"/>
    <cellStyle name="Uwaga 3" xfId="4562" hidden="1"/>
    <cellStyle name="Uwaga 3" xfId="4561" hidden="1"/>
    <cellStyle name="Uwaga 3" xfId="4559" hidden="1"/>
    <cellStyle name="Uwaga 3" xfId="4547" hidden="1"/>
    <cellStyle name="Uwaga 3" xfId="4546" hidden="1"/>
    <cellStyle name="Uwaga 3" xfId="4544" hidden="1"/>
    <cellStyle name="Uwaga 3" xfId="4532" hidden="1"/>
    <cellStyle name="Uwaga 3" xfId="4531" hidden="1"/>
    <cellStyle name="Uwaga 3" xfId="4529" hidden="1"/>
    <cellStyle name="Uwaga 3" xfId="4517" hidden="1"/>
    <cellStyle name="Uwaga 3" xfId="4516" hidden="1"/>
    <cellStyle name="Uwaga 3" xfId="4514" hidden="1"/>
    <cellStyle name="Uwaga 3" xfId="4502" hidden="1"/>
    <cellStyle name="Uwaga 3" xfId="4501" hidden="1"/>
    <cellStyle name="Uwaga 3" xfId="4499" hidden="1"/>
    <cellStyle name="Uwaga 3" xfId="4487" hidden="1"/>
    <cellStyle name="Uwaga 3" xfId="4486" hidden="1"/>
    <cellStyle name="Uwaga 3" xfId="4484" hidden="1"/>
    <cellStyle name="Uwaga 3" xfId="4472" hidden="1"/>
    <cellStyle name="Uwaga 3" xfId="4470" hidden="1"/>
    <cellStyle name="Uwaga 3" xfId="4467" hidden="1"/>
    <cellStyle name="Uwaga 3" xfId="4457" hidden="1"/>
    <cellStyle name="Uwaga 3" xfId="4455" hidden="1"/>
    <cellStyle name="Uwaga 3" xfId="4452" hidden="1"/>
    <cellStyle name="Uwaga 3" xfId="4442" hidden="1"/>
    <cellStyle name="Uwaga 3" xfId="4440" hidden="1"/>
    <cellStyle name="Uwaga 3" xfId="4437" hidden="1"/>
    <cellStyle name="Uwaga 3" xfId="4427" hidden="1"/>
    <cellStyle name="Uwaga 3" xfId="4425" hidden="1"/>
    <cellStyle name="Uwaga 3" xfId="4422" hidden="1"/>
    <cellStyle name="Uwaga 3" xfId="4412" hidden="1"/>
    <cellStyle name="Uwaga 3" xfId="4410" hidden="1"/>
    <cellStyle name="Uwaga 3" xfId="4407" hidden="1"/>
    <cellStyle name="Uwaga 3" xfId="4397" hidden="1"/>
    <cellStyle name="Uwaga 3" xfId="4395" hidden="1"/>
    <cellStyle name="Uwaga 3" xfId="4391" hidden="1"/>
    <cellStyle name="Uwaga 3" xfId="4382" hidden="1"/>
    <cellStyle name="Uwaga 3" xfId="4379" hidden="1"/>
    <cellStyle name="Uwaga 3" xfId="4375" hidden="1"/>
    <cellStyle name="Uwaga 3" xfId="4367" hidden="1"/>
    <cellStyle name="Uwaga 3" xfId="4365" hidden="1"/>
    <cellStyle name="Uwaga 3" xfId="4361" hidden="1"/>
    <cellStyle name="Uwaga 3" xfId="4352" hidden="1"/>
    <cellStyle name="Uwaga 3" xfId="4350" hidden="1"/>
    <cellStyle name="Uwaga 3" xfId="4347" hidden="1"/>
    <cellStyle name="Uwaga 3" xfId="4337" hidden="1"/>
    <cellStyle name="Uwaga 3" xfId="4335" hidden="1"/>
    <cellStyle name="Uwaga 3" xfId="4330" hidden="1"/>
    <cellStyle name="Uwaga 3" xfId="4322" hidden="1"/>
    <cellStyle name="Uwaga 3" xfId="4320" hidden="1"/>
    <cellStyle name="Uwaga 3" xfId="4315" hidden="1"/>
    <cellStyle name="Uwaga 3" xfId="4307" hidden="1"/>
    <cellStyle name="Uwaga 3" xfId="4305" hidden="1"/>
    <cellStyle name="Uwaga 3" xfId="4300" hidden="1"/>
    <cellStyle name="Uwaga 3" xfId="4292" hidden="1"/>
    <cellStyle name="Uwaga 3" xfId="4290" hidden="1"/>
    <cellStyle name="Uwaga 3" xfId="4286" hidden="1"/>
    <cellStyle name="Uwaga 3" xfId="4277" hidden="1"/>
    <cellStyle name="Uwaga 3" xfId="4274" hidden="1"/>
    <cellStyle name="Uwaga 3" xfId="4269" hidden="1"/>
    <cellStyle name="Uwaga 3" xfId="4262" hidden="1"/>
    <cellStyle name="Uwaga 3" xfId="4258" hidden="1"/>
    <cellStyle name="Uwaga 3" xfId="4253" hidden="1"/>
    <cellStyle name="Uwaga 3" xfId="4247" hidden="1"/>
    <cellStyle name="Uwaga 3" xfId="4243" hidden="1"/>
    <cellStyle name="Uwaga 3" xfId="4238" hidden="1"/>
    <cellStyle name="Uwaga 3" xfId="4232" hidden="1"/>
    <cellStyle name="Uwaga 3" xfId="4229" hidden="1"/>
    <cellStyle name="Uwaga 3" xfId="4225" hidden="1"/>
    <cellStyle name="Uwaga 3" xfId="4216" hidden="1"/>
    <cellStyle name="Uwaga 3" xfId="4211" hidden="1"/>
    <cellStyle name="Uwaga 3" xfId="4206" hidden="1"/>
    <cellStyle name="Uwaga 3" xfId="4201" hidden="1"/>
    <cellStyle name="Uwaga 3" xfId="4196" hidden="1"/>
    <cellStyle name="Uwaga 3" xfId="4191" hidden="1"/>
    <cellStyle name="Uwaga 3" xfId="4186" hidden="1"/>
    <cellStyle name="Uwaga 3" xfId="4181" hidden="1"/>
    <cellStyle name="Uwaga 3" xfId="4176" hidden="1"/>
    <cellStyle name="Uwaga 3" xfId="4172" hidden="1"/>
    <cellStyle name="Uwaga 3" xfId="4167" hidden="1"/>
    <cellStyle name="Uwaga 3" xfId="4162" hidden="1"/>
    <cellStyle name="Uwaga 3" xfId="4157" hidden="1"/>
    <cellStyle name="Uwaga 3" xfId="4153" hidden="1"/>
    <cellStyle name="Uwaga 3" xfId="4149" hidden="1"/>
    <cellStyle name="Uwaga 3" xfId="4142" hidden="1"/>
    <cellStyle name="Uwaga 3" xfId="4138" hidden="1"/>
    <cellStyle name="Uwaga 3" xfId="4133" hidden="1"/>
    <cellStyle name="Uwaga 3" xfId="4127" hidden="1"/>
    <cellStyle name="Uwaga 3" xfId="4123" hidden="1"/>
    <cellStyle name="Uwaga 3" xfId="4118" hidden="1"/>
    <cellStyle name="Uwaga 3" xfId="4112" hidden="1"/>
    <cellStyle name="Uwaga 3" xfId="4108" hidden="1"/>
    <cellStyle name="Uwaga 3" xfId="4104" hidden="1"/>
    <cellStyle name="Uwaga 3" xfId="4097" hidden="1"/>
    <cellStyle name="Uwaga 3" xfId="4093" hidden="1"/>
    <cellStyle name="Uwaga 3" xfId="4089" hidden="1"/>
    <cellStyle name="Uwaga 3" xfId="4035" hidden="1"/>
    <cellStyle name="Uwaga 3" xfId="4034" hidden="1"/>
    <cellStyle name="Uwaga 3" xfId="4033" hidden="1"/>
    <cellStyle name="Uwaga 3" xfId="4026" hidden="1"/>
    <cellStyle name="Uwaga 3" xfId="4025" hidden="1"/>
    <cellStyle name="Uwaga 3" xfId="4024" hidden="1"/>
    <cellStyle name="Uwaga 3" xfId="4017" hidden="1"/>
    <cellStyle name="Uwaga 3" xfId="4016" hidden="1"/>
    <cellStyle name="Uwaga 3" xfId="4015" hidden="1"/>
    <cellStyle name="Uwaga 3" xfId="4008" hidden="1"/>
    <cellStyle name="Uwaga 3" xfId="4007" hidden="1"/>
    <cellStyle name="Uwaga 3" xfId="4006" hidden="1"/>
    <cellStyle name="Uwaga 3" xfId="3999" hidden="1"/>
    <cellStyle name="Uwaga 3" xfId="3998" hidden="1"/>
    <cellStyle name="Uwaga 3" xfId="3996" hidden="1"/>
    <cellStyle name="Uwaga 3" xfId="3991" hidden="1"/>
    <cellStyle name="Uwaga 3" xfId="3988" hidden="1"/>
    <cellStyle name="Uwaga 3" xfId="3986" hidden="1"/>
    <cellStyle name="Uwaga 3" xfId="3982" hidden="1"/>
    <cellStyle name="Uwaga 3" xfId="3979" hidden="1"/>
    <cellStyle name="Uwaga 3" xfId="3977" hidden="1"/>
    <cellStyle name="Uwaga 3" xfId="3973" hidden="1"/>
    <cellStyle name="Uwaga 3" xfId="3970" hidden="1"/>
    <cellStyle name="Uwaga 3" xfId="3968" hidden="1"/>
    <cellStyle name="Uwaga 3" xfId="3964" hidden="1"/>
    <cellStyle name="Uwaga 3" xfId="3962" hidden="1"/>
    <cellStyle name="Uwaga 3" xfId="3961" hidden="1"/>
    <cellStyle name="Uwaga 3" xfId="3955" hidden="1"/>
    <cellStyle name="Uwaga 3" xfId="3953" hidden="1"/>
    <cellStyle name="Uwaga 3" xfId="3950" hidden="1"/>
    <cellStyle name="Uwaga 3" xfId="3946" hidden="1"/>
    <cellStyle name="Uwaga 3" xfId="3943" hidden="1"/>
    <cellStyle name="Uwaga 3" xfId="3941" hidden="1"/>
    <cellStyle name="Uwaga 3" xfId="3937" hidden="1"/>
    <cellStyle name="Uwaga 3" xfId="3934" hidden="1"/>
    <cellStyle name="Uwaga 3" xfId="3932" hidden="1"/>
    <cellStyle name="Uwaga 3" xfId="3928" hidden="1"/>
    <cellStyle name="Uwaga 3" xfId="3926" hidden="1"/>
    <cellStyle name="Uwaga 3" xfId="3925" hidden="1"/>
    <cellStyle name="Uwaga 3" xfId="3919" hidden="1"/>
    <cellStyle name="Uwaga 3" xfId="3916" hidden="1"/>
    <cellStyle name="Uwaga 3" xfId="3914" hidden="1"/>
    <cellStyle name="Uwaga 3" xfId="3910" hidden="1"/>
    <cellStyle name="Uwaga 3" xfId="3907" hidden="1"/>
    <cellStyle name="Uwaga 3" xfId="3905" hidden="1"/>
    <cellStyle name="Uwaga 3" xfId="3901" hidden="1"/>
    <cellStyle name="Uwaga 3" xfId="3898" hidden="1"/>
    <cellStyle name="Uwaga 3" xfId="3896" hidden="1"/>
    <cellStyle name="Uwaga 3" xfId="3892" hidden="1"/>
    <cellStyle name="Uwaga 3" xfId="3890" hidden="1"/>
    <cellStyle name="Uwaga 3" xfId="3889" hidden="1"/>
    <cellStyle name="Uwaga 3" xfId="3882" hidden="1"/>
    <cellStyle name="Uwaga 3" xfId="3879" hidden="1"/>
    <cellStyle name="Uwaga 3" xfId="3877" hidden="1"/>
    <cellStyle name="Uwaga 3" xfId="3873" hidden="1"/>
    <cellStyle name="Uwaga 3" xfId="3870" hidden="1"/>
    <cellStyle name="Uwaga 3" xfId="3868" hidden="1"/>
    <cellStyle name="Uwaga 3" xfId="3864" hidden="1"/>
    <cellStyle name="Uwaga 3" xfId="3861" hidden="1"/>
    <cellStyle name="Uwaga 3" xfId="3859" hidden="1"/>
    <cellStyle name="Uwaga 3" xfId="3856" hidden="1"/>
    <cellStyle name="Uwaga 3" xfId="3854" hidden="1"/>
    <cellStyle name="Uwaga 3" xfId="3853" hidden="1"/>
    <cellStyle name="Uwaga 3" xfId="3847" hidden="1"/>
    <cellStyle name="Uwaga 3" xfId="3845" hidden="1"/>
    <cellStyle name="Uwaga 3" xfId="3843" hidden="1"/>
    <cellStyle name="Uwaga 3" xfId="3838" hidden="1"/>
    <cellStyle name="Uwaga 3" xfId="3836" hidden="1"/>
    <cellStyle name="Uwaga 3" xfId="3834" hidden="1"/>
    <cellStyle name="Uwaga 3" xfId="3829" hidden="1"/>
    <cellStyle name="Uwaga 3" xfId="3827" hidden="1"/>
    <cellStyle name="Uwaga 3" xfId="3825" hidden="1"/>
    <cellStyle name="Uwaga 3" xfId="3820" hidden="1"/>
    <cellStyle name="Uwaga 3" xfId="3818" hidden="1"/>
    <cellStyle name="Uwaga 3" xfId="3817" hidden="1"/>
    <cellStyle name="Uwaga 3" xfId="3810" hidden="1"/>
    <cellStyle name="Uwaga 3" xfId="3807" hidden="1"/>
    <cellStyle name="Uwaga 3" xfId="3805" hidden="1"/>
    <cellStyle name="Uwaga 3" xfId="3801" hidden="1"/>
    <cellStyle name="Uwaga 3" xfId="3798" hidden="1"/>
    <cellStyle name="Uwaga 3" xfId="3796" hidden="1"/>
    <cellStyle name="Uwaga 3" xfId="3792" hidden="1"/>
    <cellStyle name="Uwaga 3" xfId="3789" hidden="1"/>
    <cellStyle name="Uwaga 3" xfId="3787" hidden="1"/>
    <cellStyle name="Uwaga 3" xfId="3784" hidden="1"/>
    <cellStyle name="Uwaga 3" xfId="3782" hidden="1"/>
    <cellStyle name="Uwaga 3" xfId="3780" hidden="1"/>
    <cellStyle name="Uwaga 3" xfId="3774" hidden="1"/>
    <cellStyle name="Uwaga 3" xfId="3771" hidden="1"/>
    <cellStyle name="Uwaga 3" xfId="3769" hidden="1"/>
    <cellStyle name="Uwaga 3" xfId="3765" hidden="1"/>
    <cellStyle name="Uwaga 3" xfId="3762" hidden="1"/>
    <cellStyle name="Uwaga 3" xfId="3760" hidden="1"/>
    <cellStyle name="Uwaga 3" xfId="3756" hidden="1"/>
    <cellStyle name="Uwaga 3" xfId="3753" hidden="1"/>
    <cellStyle name="Uwaga 3" xfId="3751" hidden="1"/>
    <cellStyle name="Uwaga 3" xfId="3749" hidden="1"/>
    <cellStyle name="Uwaga 3" xfId="3747" hidden="1"/>
    <cellStyle name="Uwaga 3" xfId="3745" hidden="1"/>
    <cellStyle name="Uwaga 3" xfId="3740" hidden="1"/>
    <cellStyle name="Uwaga 3" xfId="3738" hidden="1"/>
    <cellStyle name="Uwaga 3" xfId="3735" hidden="1"/>
    <cellStyle name="Uwaga 3" xfId="3731" hidden="1"/>
    <cellStyle name="Uwaga 3" xfId="3728" hidden="1"/>
    <cellStyle name="Uwaga 3" xfId="3725" hidden="1"/>
    <cellStyle name="Uwaga 3" xfId="3722" hidden="1"/>
    <cellStyle name="Uwaga 3" xfId="3720" hidden="1"/>
    <cellStyle name="Uwaga 3" xfId="3717" hidden="1"/>
    <cellStyle name="Uwaga 3" xfId="3713" hidden="1"/>
    <cellStyle name="Uwaga 3" xfId="3711" hidden="1"/>
    <cellStyle name="Uwaga 3" xfId="3708" hidden="1"/>
    <cellStyle name="Uwaga 3" xfId="3703" hidden="1"/>
    <cellStyle name="Uwaga 3" xfId="3700" hidden="1"/>
    <cellStyle name="Uwaga 3" xfId="3697" hidden="1"/>
    <cellStyle name="Uwaga 3" xfId="3693" hidden="1"/>
    <cellStyle name="Uwaga 3" xfId="3690" hidden="1"/>
    <cellStyle name="Uwaga 3" xfId="3688" hidden="1"/>
    <cellStyle name="Uwaga 3" xfId="3685" hidden="1"/>
    <cellStyle name="Uwaga 3" xfId="3682" hidden="1"/>
    <cellStyle name="Uwaga 3" xfId="3679" hidden="1"/>
    <cellStyle name="Uwaga 3" xfId="3677" hidden="1"/>
    <cellStyle name="Uwaga 3" xfId="3675" hidden="1"/>
    <cellStyle name="Uwaga 3" xfId="3672" hidden="1"/>
    <cellStyle name="Uwaga 3" xfId="3667" hidden="1"/>
    <cellStyle name="Uwaga 3" xfId="3664" hidden="1"/>
    <cellStyle name="Uwaga 3" xfId="3661" hidden="1"/>
    <cellStyle name="Uwaga 3" xfId="3658" hidden="1"/>
    <cellStyle name="Uwaga 3" xfId="3655" hidden="1"/>
    <cellStyle name="Uwaga 3" xfId="3652" hidden="1"/>
    <cellStyle name="Uwaga 3" xfId="3649" hidden="1"/>
    <cellStyle name="Uwaga 3" xfId="3646" hidden="1"/>
    <cellStyle name="Uwaga 3" xfId="3643" hidden="1"/>
    <cellStyle name="Uwaga 3" xfId="3641" hidden="1"/>
    <cellStyle name="Uwaga 3" xfId="3639" hidden="1"/>
    <cellStyle name="Uwaga 3" xfId="3636" hidden="1"/>
    <cellStyle name="Uwaga 3" xfId="3631" hidden="1"/>
    <cellStyle name="Uwaga 3" xfId="3628" hidden="1"/>
    <cellStyle name="Uwaga 3" xfId="3625" hidden="1"/>
    <cellStyle name="Uwaga 3" xfId="3622" hidden="1"/>
    <cellStyle name="Uwaga 3" xfId="3619" hidden="1"/>
    <cellStyle name="Uwaga 3" xfId="3616" hidden="1"/>
    <cellStyle name="Uwaga 3" xfId="3613" hidden="1"/>
    <cellStyle name="Uwaga 3" xfId="3610" hidden="1"/>
    <cellStyle name="Uwaga 3" xfId="3607" hidden="1"/>
    <cellStyle name="Uwaga 3" xfId="3605" hidden="1"/>
    <cellStyle name="Uwaga 3" xfId="3603" hidden="1"/>
    <cellStyle name="Uwaga 3" xfId="3600" hidden="1"/>
    <cellStyle name="Uwaga 3" xfId="3594" hidden="1"/>
    <cellStyle name="Uwaga 3" xfId="3591" hidden="1"/>
    <cellStyle name="Uwaga 3" xfId="3589" hidden="1"/>
    <cellStyle name="Uwaga 3" xfId="3585" hidden="1"/>
    <cellStyle name="Uwaga 3" xfId="3582" hidden="1"/>
    <cellStyle name="Uwaga 3" xfId="3580" hidden="1"/>
    <cellStyle name="Uwaga 3" xfId="3576" hidden="1"/>
    <cellStyle name="Uwaga 3" xfId="3573" hidden="1"/>
    <cellStyle name="Uwaga 3" xfId="3571" hidden="1"/>
    <cellStyle name="Uwaga 3" xfId="3569" hidden="1"/>
    <cellStyle name="Uwaga 3" xfId="3566" hidden="1"/>
    <cellStyle name="Uwaga 3" xfId="3563" hidden="1"/>
    <cellStyle name="Uwaga 3" xfId="3560" hidden="1"/>
    <cellStyle name="Uwaga 3" xfId="3558" hidden="1"/>
    <cellStyle name="Uwaga 3" xfId="3556" hidden="1"/>
    <cellStyle name="Uwaga 3" xfId="3551" hidden="1"/>
    <cellStyle name="Uwaga 3" xfId="3549" hidden="1"/>
    <cellStyle name="Uwaga 3" xfId="3546" hidden="1"/>
    <cellStyle name="Uwaga 3" xfId="3542" hidden="1"/>
    <cellStyle name="Uwaga 3" xfId="3540" hidden="1"/>
    <cellStyle name="Uwaga 3" xfId="3537" hidden="1"/>
    <cellStyle name="Uwaga 3" xfId="3533" hidden="1"/>
    <cellStyle name="Uwaga 3" xfId="3531" hidden="1"/>
    <cellStyle name="Uwaga 3" xfId="3528" hidden="1"/>
    <cellStyle name="Uwaga 3" xfId="3524" hidden="1"/>
    <cellStyle name="Uwaga 3" xfId="3522" hidden="1"/>
    <cellStyle name="Uwaga 3" xfId="3520" hidden="1"/>
    <cellStyle name="Uwaga 3" xfId="5050" hidden="1"/>
    <cellStyle name="Uwaga 3" xfId="5051" hidden="1"/>
    <cellStyle name="Uwaga 3" xfId="5053" hidden="1"/>
    <cellStyle name="Uwaga 3" xfId="5065" hidden="1"/>
    <cellStyle name="Uwaga 3" xfId="5066" hidden="1"/>
    <cellStyle name="Uwaga 3" xfId="5071" hidden="1"/>
    <cellStyle name="Uwaga 3" xfId="5080" hidden="1"/>
    <cellStyle name="Uwaga 3" xfId="5081" hidden="1"/>
    <cellStyle name="Uwaga 3" xfId="5086" hidden="1"/>
    <cellStyle name="Uwaga 3" xfId="5095" hidden="1"/>
    <cellStyle name="Uwaga 3" xfId="5096" hidden="1"/>
    <cellStyle name="Uwaga 3" xfId="5097" hidden="1"/>
    <cellStyle name="Uwaga 3" xfId="5110" hidden="1"/>
    <cellStyle name="Uwaga 3" xfId="5115" hidden="1"/>
    <cellStyle name="Uwaga 3" xfId="5120" hidden="1"/>
    <cellStyle name="Uwaga 3" xfId="5130" hidden="1"/>
    <cellStyle name="Uwaga 3" xfId="5135" hidden="1"/>
    <cellStyle name="Uwaga 3" xfId="5139" hidden="1"/>
    <cellStyle name="Uwaga 3" xfId="5146" hidden="1"/>
    <cellStyle name="Uwaga 3" xfId="5151" hidden="1"/>
    <cellStyle name="Uwaga 3" xfId="5154" hidden="1"/>
    <cellStyle name="Uwaga 3" xfId="5160" hidden="1"/>
    <cellStyle name="Uwaga 3" xfId="5165" hidden="1"/>
    <cellStyle name="Uwaga 3" xfId="5169" hidden="1"/>
    <cellStyle name="Uwaga 3" xfId="5170" hidden="1"/>
    <cellStyle name="Uwaga 3" xfId="5171" hidden="1"/>
    <cellStyle name="Uwaga 3" xfId="5175" hidden="1"/>
    <cellStyle name="Uwaga 3" xfId="5187" hidden="1"/>
    <cellStyle name="Uwaga 3" xfId="5192" hidden="1"/>
    <cellStyle name="Uwaga 3" xfId="5197" hidden="1"/>
    <cellStyle name="Uwaga 3" xfId="5202" hidden="1"/>
    <cellStyle name="Uwaga 3" xfId="5207" hidden="1"/>
    <cellStyle name="Uwaga 3" xfId="5212" hidden="1"/>
    <cellStyle name="Uwaga 3" xfId="5216" hidden="1"/>
    <cellStyle name="Uwaga 3" xfId="5220" hidden="1"/>
    <cellStyle name="Uwaga 3" xfId="5225" hidden="1"/>
    <cellStyle name="Uwaga 3" xfId="5230" hidden="1"/>
    <cellStyle name="Uwaga 3" xfId="5231" hidden="1"/>
    <cellStyle name="Uwaga 3" xfId="5233" hidden="1"/>
    <cellStyle name="Uwaga 3" xfId="5246" hidden="1"/>
    <cellStyle name="Uwaga 3" xfId="5250" hidden="1"/>
    <cellStyle name="Uwaga 3" xfId="5255" hidden="1"/>
    <cellStyle name="Uwaga 3" xfId="5262" hidden="1"/>
    <cellStyle name="Uwaga 3" xfId="5266" hidden="1"/>
    <cellStyle name="Uwaga 3" xfId="5271" hidden="1"/>
    <cellStyle name="Uwaga 3" xfId="5276" hidden="1"/>
    <cellStyle name="Uwaga 3" xfId="5279" hidden="1"/>
    <cellStyle name="Uwaga 3" xfId="5284" hidden="1"/>
    <cellStyle name="Uwaga 3" xfId="5290" hidden="1"/>
    <cellStyle name="Uwaga 3" xfId="5291" hidden="1"/>
    <cellStyle name="Uwaga 3" xfId="5294" hidden="1"/>
    <cellStyle name="Uwaga 3" xfId="5307" hidden="1"/>
    <cellStyle name="Uwaga 3" xfId="5311" hidden="1"/>
    <cellStyle name="Uwaga 3" xfId="5316" hidden="1"/>
    <cellStyle name="Uwaga 3" xfId="5323" hidden="1"/>
    <cellStyle name="Uwaga 3" xfId="5328" hidden="1"/>
    <cellStyle name="Uwaga 3" xfId="5332" hidden="1"/>
    <cellStyle name="Uwaga 3" xfId="5337" hidden="1"/>
    <cellStyle name="Uwaga 3" xfId="5341" hidden="1"/>
    <cellStyle name="Uwaga 3" xfId="5346" hidden="1"/>
    <cellStyle name="Uwaga 3" xfId="5350" hidden="1"/>
    <cellStyle name="Uwaga 3" xfId="5351" hidden="1"/>
    <cellStyle name="Uwaga 3" xfId="5353" hidden="1"/>
    <cellStyle name="Uwaga 3" xfId="5365" hidden="1"/>
    <cellStyle name="Uwaga 3" xfId="5366" hidden="1"/>
    <cellStyle name="Uwaga 3" xfId="5368" hidden="1"/>
    <cellStyle name="Uwaga 3" xfId="5380" hidden="1"/>
    <cellStyle name="Uwaga 3" xfId="5382" hidden="1"/>
    <cellStyle name="Uwaga 3" xfId="5385" hidden="1"/>
    <cellStyle name="Uwaga 3" xfId="5395" hidden="1"/>
    <cellStyle name="Uwaga 3" xfId="5396" hidden="1"/>
    <cellStyle name="Uwaga 3" xfId="5398" hidden="1"/>
    <cellStyle name="Uwaga 3" xfId="5410" hidden="1"/>
    <cellStyle name="Uwaga 3" xfId="5411" hidden="1"/>
    <cellStyle name="Uwaga 3" xfId="5412" hidden="1"/>
    <cellStyle name="Uwaga 3" xfId="5426" hidden="1"/>
    <cellStyle name="Uwaga 3" xfId="5429" hidden="1"/>
    <cellStyle name="Uwaga 3" xfId="5433" hidden="1"/>
    <cellStyle name="Uwaga 3" xfId="5441" hidden="1"/>
    <cellStyle name="Uwaga 3" xfId="5444" hidden="1"/>
    <cellStyle name="Uwaga 3" xfId="5448" hidden="1"/>
    <cellStyle name="Uwaga 3" xfId="5456" hidden="1"/>
    <cellStyle name="Uwaga 3" xfId="5459" hidden="1"/>
    <cellStyle name="Uwaga 3" xfId="5463" hidden="1"/>
    <cellStyle name="Uwaga 3" xfId="5470" hidden="1"/>
    <cellStyle name="Uwaga 3" xfId="5471" hidden="1"/>
    <cellStyle name="Uwaga 3" xfId="5473" hidden="1"/>
    <cellStyle name="Uwaga 3" xfId="5486" hidden="1"/>
    <cellStyle name="Uwaga 3" xfId="5489" hidden="1"/>
    <cellStyle name="Uwaga 3" xfId="5492" hidden="1"/>
    <cellStyle name="Uwaga 3" xfId="5501" hidden="1"/>
    <cellStyle name="Uwaga 3" xfId="5504" hidden="1"/>
    <cellStyle name="Uwaga 3" xfId="5508" hidden="1"/>
    <cellStyle name="Uwaga 3" xfId="5516" hidden="1"/>
    <cellStyle name="Uwaga 3" xfId="5518" hidden="1"/>
    <cellStyle name="Uwaga 3" xfId="5521" hidden="1"/>
    <cellStyle name="Uwaga 3" xfId="5530" hidden="1"/>
    <cellStyle name="Uwaga 3" xfId="5531" hidden="1"/>
    <cellStyle name="Uwaga 3" xfId="5532" hidden="1"/>
    <cellStyle name="Uwaga 3" xfId="5545" hidden="1"/>
    <cellStyle name="Uwaga 3" xfId="5546" hidden="1"/>
    <cellStyle name="Uwaga 3" xfId="5548" hidden="1"/>
    <cellStyle name="Uwaga 3" xfId="5560" hidden="1"/>
    <cellStyle name="Uwaga 3" xfId="5561" hidden="1"/>
    <cellStyle name="Uwaga 3" xfId="5563" hidden="1"/>
    <cellStyle name="Uwaga 3" xfId="5575" hidden="1"/>
    <cellStyle name="Uwaga 3" xfId="5576" hidden="1"/>
    <cellStyle name="Uwaga 3" xfId="5578" hidden="1"/>
    <cellStyle name="Uwaga 3" xfId="5590" hidden="1"/>
    <cellStyle name="Uwaga 3" xfId="5591" hidden="1"/>
    <cellStyle name="Uwaga 3" xfId="5592" hidden="1"/>
    <cellStyle name="Uwaga 3" xfId="5606" hidden="1"/>
    <cellStyle name="Uwaga 3" xfId="5608" hidden="1"/>
    <cellStyle name="Uwaga 3" xfId="5611" hidden="1"/>
    <cellStyle name="Uwaga 3" xfId="5621" hidden="1"/>
    <cellStyle name="Uwaga 3" xfId="5624" hidden="1"/>
    <cellStyle name="Uwaga 3" xfId="5627" hidden="1"/>
    <cellStyle name="Uwaga 3" xfId="5636" hidden="1"/>
    <cellStyle name="Uwaga 3" xfId="5638" hidden="1"/>
    <cellStyle name="Uwaga 3" xfId="5641" hidden="1"/>
    <cellStyle name="Uwaga 3" xfId="5650" hidden="1"/>
    <cellStyle name="Uwaga 3" xfId="5651" hidden="1"/>
    <cellStyle name="Uwaga 3" xfId="5652" hidden="1"/>
    <cellStyle name="Uwaga 3" xfId="5665" hidden="1"/>
    <cellStyle name="Uwaga 3" xfId="5667" hidden="1"/>
    <cellStyle name="Uwaga 3" xfId="5669" hidden="1"/>
    <cellStyle name="Uwaga 3" xfId="5680" hidden="1"/>
    <cellStyle name="Uwaga 3" xfId="5682" hidden="1"/>
    <cellStyle name="Uwaga 3" xfId="5684" hidden="1"/>
    <cellStyle name="Uwaga 3" xfId="5695" hidden="1"/>
    <cellStyle name="Uwaga 3" xfId="5697" hidden="1"/>
    <cellStyle name="Uwaga 3" xfId="5699" hidden="1"/>
    <cellStyle name="Uwaga 3" xfId="5710" hidden="1"/>
    <cellStyle name="Uwaga 3" xfId="5711" hidden="1"/>
    <cellStyle name="Uwaga 3" xfId="5712" hidden="1"/>
    <cellStyle name="Uwaga 3" xfId="5725" hidden="1"/>
    <cellStyle name="Uwaga 3" xfId="5727" hidden="1"/>
    <cellStyle name="Uwaga 3" xfId="5729" hidden="1"/>
    <cellStyle name="Uwaga 3" xfId="5740" hidden="1"/>
    <cellStyle name="Uwaga 3" xfId="5742" hidden="1"/>
    <cellStyle name="Uwaga 3" xfId="5744" hidden="1"/>
    <cellStyle name="Uwaga 3" xfId="5755" hidden="1"/>
    <cellStyle name="Uwaga 3" xfId="5757" hidden="1"/>
    <cellStyle name="Uwaga 3" xfId="5758" hidden="1"/>
    <cellStyle name="Uwaga 3" xfId="5770" hidden="1"/>
    <cellStyle name="Uwaga 3" xfId="5771" hidden="1"/>
    <cellStyle name="Uwaga 3" xfId="5772" hidden="1"/>
    <cellStyle name="Uwaga 3" xfId="5785" hidden="1"/>
    <cellStyle name="Uwaga 3" xfId="5787" hidden="1"/>
    <cellStyle name="Uwaga 3" xfId="5789" hidden="1"/>
    <cellStyle name="Uwaga 3" xfId="5800" hidden="1"/>
    <cellStyle name="Uwaga 3" xfId="5802" hidden="1"/>
    <cellStyle name="Uwaga 3" xfId="5804" hidden="1"/>
    <cellStyle name="Uwaga 3" xfId="5815" hidden="1"/>
    <cellStyle name="Uwaga 3" xfId="5817" hidden="1"/>
    <cellStyle name="Uwaga 3" xfId="5819" hidden="1"/>
    <cellStyle name="Uwaga 3" xfId="5830" hidden="1"/>
    <cellStyle name="Uwaga 3" xfId="5831" hidden="1"/>
    <cellStyle name="Uwaga 3" xfId="5833" hidden="1"/>
    <cellStyle name="Uwaga 3" xfId="5844" hidden="1"/>
    <cellStyle name="Uwaga 3" xfId="5846" hidden="1"/>
    <cellStyle name="Uwaga 3" xfId="5847" hidden="1"/>
    <cellStyle name="Uwaga 3" xfId="5856" hidden="1"/>
    <cellStyle name="Uwaga 3" xfId="5859" hidden="1"/>
    <cellStyle name="Uwaga 3" xfId="5861" hidden="1"/>
    <cellStyle name="Uwaga 3" xfId="5872" hidden="1"/>
    <cellStyle name="Uwaga 3" xfId="5874" hidden="1"/>
    <cellStyle name="Uwaga 3" xfId="5876" hidden="1"/>
    <cellStyle name="Uwaga 3" xfId="5888" hidden="1"/>
    <cellStyle name="Uwaga 3" xfId="5890" hidden="1"/>
    <cellStyle name="Uwaga 3" xfId="5892" hidden="1"/>
    <cellStyle name="Uwaga 3" xfId="5900" hidden="1"/>
    <cellStyle name="Uwaga 3" xfId="5902" hidden="1"/>
    <cellStyle name="Uwaga 3" xfId="5905" hidden="1"/>
    <cellStyle name="Uwaga 3" xfId="5895" hidden="1"/>
    <cellStyle name="Uwaga 3" xfId="5894" hidden="1"/>
    <cellStyle name="Uwaga 3" xfId="5893" hidden="1"/>
    <cellStyle name="Uwaga 3" xfId="5880" hidden="1"/>
    <cellStyle name="Uwaga 3" xfId="5879" hidden="1"/>
    <cellStyle name="Uwaga 3" xfId="5878" hidden="1"/>
    <cellStyle name="Uwaga 3" xfId="5865" hidden="1"/>
    <cellStyle name="Uwaga 3" xfId="5864" hidden="1"/>
    <cellStyle name="Uwaga 3" xfId="5863" hidden="1"/>
    <cellStyle name="Uwaga 3" xfId="5850" hidden="1"/>
    <cellStyle name="Uwaga 3" xfId="5849" hidden="1"/>
    <cellStyle name="Uwaga 3" xfId="5848" hidden="1"/>
    <cellStyle name="Uwaga 3" xfId="5835" hidden="1"/>
    <cellStyle name="Uwaga 3" xfId="5834" hidden="1"/>
    <cellStyle name="Uwaga 3" xfId="5832" hidden="1"/>
    <cellStyle name="Uwaga 3" xfId="5821" hidden="1"/>
    <cellStyle name="Uwaga 3" xfId="5818" hidden="1"/>
    <cellStyle name="Uwaga 3" xfId="5816" hidden="1"/>
    <cellStyle name="Uwaga 3" xfId="5806" hidden="1"/>
    <cellStyle name="Uwaga 3" xfId="5803" hidden="1"/>
    <cellStyle name="Uwaga 3" xfId="5801" hidden="1"/>
    <cellStyle name="Uwaga 3" xfId="5791" hidden="1"/>
    <cellStyle name="Uwaga 3" xfId="5788" hidden="1"/>
    <cellStyle name="Uwaga 3" xfId="5786" hidden="1"/>
    <cellStyle name="Uwaga 3" xfId="5776" hidden="1"/>
    <cellStyle name="Uwaga 3" xfId="5774" hidden="1"/>
    <cellStyle name="Uwaga 3" xfId="5773" hidden="1"/>
    <cellStyle name="Uwaga 3" xfId="5761" hidden="1"/>
    <cellStyle name="Uwaga 3" xfId="5759" hidden="1"/>
    <cellStyle name="Uwaga 3" xfId="5756" hidden="1"/>
    <cellStyle name="Uwaga 3" xfId="5746" hidden="1"/>
    <cellStyle name="Uwaga 3" xfId="5743" hidden="1"/>
    <cellStyle name="Uwaga 3" xfId="5741" hidden="1"/>
    <cellStyle name="Uwaga 3" xfId="5731" hidden="1"/>
    <cellStyle name="Uwaga 3" xfId="5728" hidden="1"/>
    <cellStyle name="Uwaga 3" xfId="5726" hidden="1"/>
    <cellStyle name="Uwaga 3" xfId="5716" hidden="1"/>
    <cellStyle name="Uwaga 3" xfId="5714" hidden="1"/>
    <cellStyle name="Uwaga 3" xfId="5713" hidden="1"/>
    <cellStyle name="Uwaga 3" xfId="5701" hidden="1"/>
    <cellStyle name="Uwaga 3" xfId="5698" hidden="1"/>
    <cellStyle name="Uwaga 3" xfId="5696" hidden="1"/>
    <cellStyle name="Uwaga 3" xfId="5686" hidden="1"/>
    <cellStyle name="Uwaga 3" xfId="5683" hidden="1"/>
    <cellStyle name="Uwaga 3" xfId="5681" hidden="1"/>
    <cellStyle name="Uwaga 3" xfId="5671" hidden="1"/>
    <cellStyle name="Uwaga 3" xfId="5668" hidden="1"/>
    <cellStyle name="Uwaga 3" xfId="5666" hidden="1"/>
    <cellStyle name="Uwaga 3" xfId="5656" hidden="1"/>
    <cellStyle name="Uwaga 3" xfId="5654" hidden="1"/>
    <cellStyle name="Uwaga 3" xfId="5653" hidden="1"/>
    <cellStyle name="Uwaga 3" xfId="5640" hidden="1"/>
    <cellStyle name="Uwaga 3" xfId="5637" hidden="1"/>
    <cellStyle name="Uwaga 3" xfId="5635" hidden="1"/>
    <cellStyle name="Uwaga 3" xfId="5625" hidden="1"/>
    <cellStyle name="Uwaga 3" xfId="5622" hidden="1"/>
    <cellStyle name="Uwaga 3" xfId="5620" hidden="1"/>
    <cellStyle name="Uwaga 3" xfId="5610" hidden="1"/>
    <cellStyle name="Uwaga 3" xfId="5607" hidden="1"/>
    <cellStyle name="Uwaga 3" xfId="5605" hidden="1"/>
    <cellStyle name="Uwaga 3" xfId="5596" hidden="1"/>
    <cellStyle name="Uwaga 3" xfId="5594" hidden="1"/>
    <cellStyle name="Uwaga 3" xfId="5593" hidden="1"/>
    <cellStyle name="Uwaga 3" xfId="5581" hidden="1"/>
    <cellStyle name="Uwaga 3" xfId="5579" hidden="1"/>
    <cellStyle name="Uwaga 3" xfId="5577" hidden="1"/>
    <cellStyle name="Uwaga 3" xfId="5566" hidden="1"/>
    <cellStyle name="Uwaga 3" xfId="5564" hidden="1"/>
    <cellStyle name="Uwaga 3" xfId="5562" hidden="1"/>
    <cellStyle name="Uwaga 3" xfId="5551" hidden="1"/>
    <cellStyle name="Uwaga 3" xfId="5549" hidden="1"/>
    <cellStyle name="Uwaga 3" xfId="5547" hidden="1"/>
    <cellStyle name="Uwaga 3" xfId="5536" hidden="1"/>
    <cellStyle name="Uwaga 3" xfId="5534" hidden="1"/>
    <cellStyle name="Uwaga 3" xfId="5533" hidden="1"/>
    <cellStyle name="Uwaga 3" xfId="5520" hidden="1"/>
    <cellStyle name="Uwaga 3" xfId="5517" hidden="1"/>
    <cellStyle name="Uwaga 3" xfId="5515" hidden="1"/>
    <cellStyle name="Uwaga 3" xfId="5505" hidden="1"/>
    <cellStyle name="Uwaga 3" xfId="5502" hidden="1"/>
    <cellStyle name="Uwaga 3" xfId="5500" hidden="1"/>
    <cellStyle name="Uwaga 3" xfId="5490" hidden="1"/>
    <cellStyle name="Uwaga 3" xfId="5487" hidden="1"/>
    <cellStyle name="Uwaga 3" xfId="5485" hidden="1"/>
    <cellStyle name="Uwaga 3" xfId="5476" hidden="1"/>
    <cellStyle name="Uwaga 3" xfId="5474" hidden="1"/>
    <cellStyle name="Uwaga 3" xfId="5472" hidden="1"/>
    <cellStyle name="Uwaga 3" xfId="5460" hidden="1"/>
    <cellStyle name="Uwaga 3" xfId="5457" hidden="1"/>
    <cellStyle name="Uwaga 3" xfId="5455" hidden="1"/>
    <cellStyle name="Uwaga 3" xfId="5445" hidden="1"/>
    <cellStyle name="Uwaga 3" xfId="5442" hidden="1"/>
    <cellStyle name="Uwaga 3" xfId="5440" hidden="1"/>
    <cellStyle name="Uwaga 3" xfId="5430" hidden="1"/>
    <cellStyle name="Uwaga 3" xfId="5427" hidden="1"/>
    <cellStyle name="Uwaga 3" xfId="5425" hidden="1"/>
    <cellStyle name="Uwaga 3" xfId="5418" hidden="1"/>
    <cellStyle name="Uwaga 3" xfId="5415" hidden="1"/>
    <cellStyle name="Uwaga 3" xfId="5413" hidden="1"/>
    <cellStyle name="Uwaga 3" xfId="5403" hidden="1"/>
    <cellStyle name="Uwaga 3" xfId="5400" hidden="1"/>
    <cellStyle name="Uwaga 3" xfId="5397" hidden="1"/>
    <cellStyle name="Uwaga 3" xfId="5388" hidden="1"/>
    <cellStyle name="Uwaga 3" xfId="5384" hidden="1"/>
    <cellStyle name="Uwaga 3" xfId="5381" hidden="1"/>
    <cellStyle name="Uwaga 3" xfId="5373" hidden="1"/>
    <cellStyle name="Uwaga 3" xfId="5370" hidden="1"/>
    <cellStyle name="Uwaga 3" xfId="5367" hidden="1"/>
    <cellStyle name="Uwaga 3" xfId="5358" hidden="1"/>
    <cellStyle name="Uwaga 3" xfId="5355" hidden="1"/>
    <cellStyle name="Uwaga 3" xfId="5352" hidden="1"/>
    <cellStyle name="Uwaga 3" xfId="5342" hidden="1"/>
    <cellStyle name="Uwaga 3" xfId="5338" hidden="1"/>
    <cellStyle name="Uwaga 3" xfId="5335" hidden="1"/>
    <cellStyle name="Uwaga 3" xfId="5326" hidden="1"/>
    <cellStyle name="Uwaga 3" xfId="5322" hidden="1"/>
    <cellStyle name="Uwaga 3" xfId="5320" hidden="1"/>
    <cellStyle name="Uwaga 3" xfId="5312" hidden="1"/>
    <cellStyle name="Uwaga 3" xfId="5308" hidden="1"/>
    <cellStyle name="Uwaga 3" xfId="5305" hidden="1"/>
    <cellStyle name="Uwaga 3" xfId="5298" hidden="1"/>
    <cellStyle name="Uwaga 3" xfId="5295" hidden="1"/>
    <cellStyle name="Uwaga 3" xfId="5292" hidden="1"/>
    <cellStyle name="Uwaga 3" xfId="5283" hidden="1"/>
    <cellStyle name="Uwaga 3" xfId="5278" hidden="1"/>
    <cellStyle name="Uwaga 3" xfId="5275" hidden="1"/>
    <cellStyle name="Uwaga 3" xfId="5268" hidden="1"/>
    <cellStyle name="Uwaga 3" xfId="5263" hidden="1"/>
    <cellStyle name="Uwaga 3" xfId="5260" hidden="1"/>
    <cellStyle name="Uwaga 3" xfId="5253" hidden="1"/>
    <cellStyle name="Uwaga 3" xfId="5248" hidden="1"/>
    <cellStyle name="Uwaga 3" xfId="5245" hidden="1"/>
    <cellStyle name="Uwaga 3" xfId="5239" hidden="1"/>
    <cellStyle name="Uwaga 3" xfId="5235" hidden="1"/>
    <cellStyle name="Uwaga 3" xfId="5232" hidden="1"/>
    <cellStyle name="Uwaga 3" xfId="5224" hidden="1"/>
    <cellStyle name="Uwaga 3" xfId="5219" hidden="1"/>
    <cellStyle name="Uwaga 3" xfId="5215" hidden="1"/>
    <cellStyle name="Uwaga 3" xfId="5209" hidden="1"/>
    <cellStyle name="Uwaga 3" xfId="5204" hidden="1"/>
    <cellStyle name="Uwaga 3" xfId="5200" hidden="1"/>
    <cellStyle name="Uwaga 3" xfId="5194" hidden="1"/>
    <cellStyle name="Uwaga 3" xfId="5189" hidden="1"/>
    <cellStyle name="Uwaga 3" xfId="5185" hidden="1"/>
    <cellStyle name="Uwaga 3" xfId="5180" hidden="1"/>
    <cellStyle name="Uwaga 3" xfId="5176" hidden="1"/>
    <cellStyle name="Uwaga 3" xfId="5172" hidden="1"/>
    <cellStyle name="Uwaga 3" xfId="5164" hidden="1"/>
    <cellStyle name="Uwaga 3" xfId="5159" hidden="1"/>
    <cellStyle name="Uwaga 3" xfId="5155" hidden="1"/>
    <cellStyle name="Uwaga 3" xfId="5149" hidden="1"/>
    <cellStyle name="Uwaga 3" xfId="5144" hidden="1"/>
    <cellStyle name="Uwaga 3" xfId="5140" hidden="1"/>
    <cellStyle name="Uwaga 3" xfId="5134" hidden="1"/>
    <cellStyle name="Uwaga 3" xfId="5129" hidden="1"/>
    <cellStyle name="Uwaga 3" xfId="5125" hidden="1"/>
    <cellStyle name="Uwaga 3" xfId="5121" hidden="1"/>
    <cellStyle name="Uwaga 3" xfId="5116" hidden="1"/>
    <cellStyle name="Uwaga 3" xfId="5111" hidden="1"/>
    <cellStyle name="Uwaga 3" xfId="5106" hidden="1"/>
    <cellStyle name="Uwaga 3" xfId="5102" hidden="1"/>
    <cellStyle name="Uwaga 3" xfId="5098" hidden="1"/>
    <cellStyle name="Uwaga 3" xfId="5091" hidden="1"/>
    <cellStyle name="Uwaga 3" xfId="5087" hidden="1"/>
    <cellStyle name="Uwaga 3" xfId="5082" hidden="1"/>
    <cellStyle name="Uwaga 3" xfId="5076" hidden="1"/>
    <cellStyle name="Uwaga 3" xfId="5072" hidden="1"/>
    <cellStyle name="Uwaga 3" xfId="5067" hidden="1"/>
    <cellStyle name="Uwaga 3" xfId="5061" hidden="1"/>
    <cellStyle name="Uwaga 3" xfId="5057" hidden="1"/>
    <cellStyle name="Uwaga 3" xfId="5052" hidden="1"/>
    <cellStyle name="Uwaga 3" xfId="5046" hidden="1"/>
    <cellStyle name="Uwaga 3" xfId="5042" hidden="1"/>
    <cellStyle name="Uwaga 3" xfId="5038" hidden="1"/>
    <cellStyle name="Uwaga 3" xfId="5898" hidden="1"/>
    <cellStyle name="Uwaga 3" xfId="5897" hidden="1"/>
    <cellStyle name="Uwaga 3" xfId="5896" hidden="1"/>
    <cellStyle name="Uwaga 3" xfId="5883" hidden="1"/>
    <cellStyle name="Uwaga 3" xfId="5882" hidden="1"/>
    <cellStyle name="Uwaga 3" xfId="5881" hidden="1"/>
    <cellStyle name="Uwaga 3" xfId="5868" hidden="1"/>
    <cellStyle name="Uwaga 3" xfId="5867" hidden="1"/>
    <cellStyle name="Uwaga 3" xfId="5866" hidden="1"/>
    <cellStyle name="Uwaga 3" xfId="5853" hidden="1"/>
    <cellStyle name="Uwaga 3" xfId="5852" hidden="1"/>
    <cellStyle name="Uwaga 3" xfId="5851" hidden="1"/>
    <cellStyle name="Uwaga 3" xfId="5838" hidden="1"/>
    <cellStyle name="Uwaga 3" xfId="5837" hidden="1"/>
    <cellStyle name="Uwaga 3" xfId="5836" hidden="1"/>
    <cellStyle name="Uwaga 3" xfId="5824" hidden="1"/>
    <cellStyle name="Uwaga 3" xfId="5822" hidden="1"/>
    <cellStyle name="Uwaga 3" xfId="5820" hidden="1"/>
    <cellStyle name="Uwaga 3" xfId="5809" hidden="1"/>
    <cellStyle name="Uwaga 3" xfId="5807" hidden="1"/>
    <cellStyle name="Uwaga 3" xfId="5805" hidden="1"/>
    <cellStyle name="Uwaga 3" xfId="5794" hidden="1"/>
    <cellStyle name="Uwaga 3" xfId="5792" hidden="1"/>
    <cellStyle name="Uwaga 3" xfId="5790" hidden="1"/>
    <cellStyle name="Uwaga 3" xfId="5779" hidden="1"/>
    <cellStyle name="Uwaga 3" xfId="5777" hidden="1"/>
    <cellStyle name="Uwaga 3" xfId="5775" hidden="1"/>
    <cellStyle name="Uwaga 3" xfId="5764" hidden="1"/>
    <cellStyle name="Uwaga 3" xfId="5762" hidden="1"/>
    <cellStyle name="Uwaga 3" xfId="5760" hidden="1"/>
    <cellStyle name="Uwaga 3" xfId="5749" hidden="1"/>
    <cellStyle name="Uwaga 3" xfId="5747" hidden="1"/>
    <cellStyle name="Uwaga 3" xfId="5745" hidden="1"/>
    <cellStyle name="Uwaga 3" xfId="5734" hidden="1"/>
    <cellStyle name="Uwaga 3" xfId="5732" hidden="1"/>
    <cellStyle name="Uwaga 3" xfId="5730" hidden="1"/>
    <cellStyle name="Uwaga 3" xfId="5719" hidden="1"/>
    <cellStyle name="Uwaga 3" xfId="5717" hidden="1"/>
    <cellStyle name="Uwaga 3" xfId="5715" hidden="1"/>
    <cellStyle name="Uwaga 3" xfId="5704" hidden="1"/>
    <cellStyle name="Uwaga 3" xfId="5702" hidden="1"/>
    <cellStyle name="Uwaga 3" xfId="5700" hidden="1"/>
    <cellStyle name="Uwaga 3" xfId="5689" hidden="1"/>
    <cellStyle name="Uwaga 3" xfId="5687" hidden="1"/>
    <cellStyle name="Uwaga 3" xfId="5685" hidden="1"/>
    <cellStyle name="Uwaga 3" xfId="5674" hidden="1"/>
    <cellStyle name="Uwaga 3" xfId="5672" hidden="1"/>
    <cellStyle name="Uwaga 3" xfId="5670" hidden="1"/>
    <cellStyle name="Uwaga 3" xfId="5659" hidden="1"/>
    <cellStyle name="Uwaga 3" xfId="5657" hidden="1"/>
    <cellStyle name="Uwaga 3" xfId="5655" hidden="1"/>
    <cellStyle name="Uwaga 3" xfId="5644" hidden="1"/>
    <cellStyle name="Uwaga 3" xfId="5642" hidden="1"/>
    <cellStyle name="Uwaga 3" xfId="5639" hidden="1"/>
    <cellStyle name="Uwaga 3" xfId="5629" hidden="1"/>
    <cellStyle name="Uwaga 3" xfId="5626" hidden="1"/>
    <cellStyle name="Uwaga 3" xfId="5623" hidden="1"/>
    <cellStyle name="Uwaga 3" xfId="5614" hidden="1"/>
    <cellStyle name="Uwaga 3" xfId="5612" hidden="1"/>
    <cellStyle name="Uwaga 3" xfId="5609" hidden="1"/>
    <cellStyle name="Uwaga 3" xfId="5599" hidden="1"/>
    <cellStyle name="Uwaga 3" xfId="5597" hidden="1"/>
    <cellStyle name="Uwaga 3" xfId="5595" hidden="1"/>
    <cellStyle name="Uwaga 3" xfId="5584" hidden="1"/>
    <cellStyle name="Uwaga 3" xfId="5582" hidden="1"/>
    <cellStyle name="Uwaga 3" xfId="5580" hidden="1"/>
    <cellStyle name="Uwaga 3" xfId="5569" hidden="1"/>
    <cellStyle name="Uwaga 3" xfId="5567" hidden="1"/>
    <cellStyle name="Uwaga 3" xfId="5565" hidden="1"/>
    <cellStyle name="Uwaga 3" xfId="5554" hidden="1"/>
    <cellStyle name="Uwaga 3" xfId="5552" hidden="1"/>
    <cellStyle name="Uwaga 3" xfId="5550" hidden="1"/>
    <cellStyle name="Uwaga 3" xfId="5539" hidden="1"/>
    <cellStyle name="Uwaga 3" xfId="5537" hidden="1"/>
    <cellStyle name="Uwaga 3" xfId="5535" hidden="1"/>
    <cellStyle name="Uwaga 3" xfId="5524" hidden="1"/>
    <cellStyle name="Uwaga 3" xfId="5522" hidden="1"/>
    <cellStyle name="Uwaga 3" xfId="5519" hidden="1"/>
    <cellStyle name="Uwaga 3" xfId="5509" hidden="1"/>
    <cellStyle name="Uwaga 3" xfId="5506" hidden="1"/>
    <cellStyle name="Uwaga 3" xfId="5503" hidden="1"/>
    <cellStyle name="Uwaga 3" xfId="5494" hidden="1"/>
    <cellStyle name="Uwaga 3" xfId="5491" hidden="1"/>
    <cellStyle name="Uwaga 3" xfId="5488" hidden="1"/>
    <cellStyle name="Uwaga 3" xfId="5479" hidden="1"/>
    <cellStyle name="Uwaga 3" xfId="5477" hidden="1"/>
    <cellStyle name="Uwaga 3" xfId="5475" hidden="1"/>
    <cellStyle name="Uwaga 3" xfId="5464" hidden="1"/>
    <cellStyle name="Uwaga 3" xfId="5461" hidden="1"/>
    <cellStyle name="Uwaga 3" xfId="5458" hidden="1"/>
    <cellStyle name="Uwaga 3" xfId="5449" hidden="1"/>
    <cellStyle name="Uwaga 3" xfId="5446" hidden="1"/>
    <cellStyle name="Uwaga 3" xfId="5443" hidden="1"/>
    <cellStyle name="Uwaga 3" xfId="5434" hidden="1"/>
    <cellStyle name="Uwaga 3" xfId="5431" hidden="1"/>
    <cellStyle name="Uwaga 3" xfId="5428" hidden="1"/>
    <cellStyle name="Uwaga 3" xfId="5421" hidden="1"/>
    <cellStyle name="Uwaga 3" xfId="5417" hidden="1"/>
    <cellStyle name="Uwaga 3" xfId="5414" hidden="1"/>
    <cellStyle name="Uwaga 3" xfId="5406" hidden="1"/>
    <cellStyle name="Uwaga 3" xfId="5402" hidden="1"/>
    <cellStyle name="Uwaga 3" xfId="5399" hidden="1"/>
    <cellStyle name="Uwaga 3" xfId="5391" hidden="1"/>
    <cellStyle name="Uwaga 3" xfId="5387" hidden="1"/>
    <cellStyle name="Uwaga 3" xfId="5383" hidden="1"/>
    <cellStyle name="Uwaga 3" xfId="5376" hidden="1"/>
    <cellStyle name="Uwaga 3" xfId="5372" hidden="1"/>
    <cellStyle name="Uwaga 3" xfId="5369" hidden="1"/>
    <cellStyle name="Uwaga 3" xfId="5361" hidden="1"/>
    <cellStyle name="Uwaga 3" xfId="5357" hidden="1"/>
    <cellStyle name="Uwaga 3" xfId="5354" hidden="1"/>
    <cellStyle name="Uwaga 3" xfId="5345" hidden="1"/>
    <cellStyle name="Uwaga 3" xfId="5340" hidden="1"/>
    <cellStyle name="Uwaga 3" xfId="5336" hidden="1"/>
    <cellStyle name="Uwaga 3" xfId="5330" hidden="1"/>
    <cellStyle name="Uwaga 3" xfId="5325" hidden="1"/>
    <cellStyle name="Uwaga 3" xfId="5321" hidden="1"/>
    <cellStyle name="Uwaga 3" xfId="5315" hidden="1"/>
    <cellStyle name="Uwaga 3" xfId="5310" hidden="1"/>
    <cellStyle name="Uwaga 3" xfId="5306" hidden="1"/>
    <cellStyle name="Uwaga 3" xfId="5301" hidden="1"/>
    <cellStyle name="Uwaga 3" xfId="5297" hidden="1"/>
    <cellStyle name="Uwaga 3" xfId="5293" hidden="1"/>
    <cellStyle name="Uwaga 3" xfId="5286" hidden="1"/>
    <cellStyle name="Uwaga 3" xfId="5281" hidden="1"/>
    <cellStyle name="Uwaga 3" xfId="5277" hidden="1"/>
    <cellStyle name="Uwaga 3" xfId="5270" hidden="1"/>
    <cellStyle name="Uwaga 3" xfId="5265" hidden="1"/>
    <cellStyle name="Uwaga 3" xfId="5261" hidden="1"/>
    <cellStyle name="Uwaga 3" xfId="5256" hidden="1"/>
    <cellStyle name="Uwaga 3" xfId="5251" hidden="1"/>
    <cellStyle name="Uwaga 3" xfId="5247" hidden="1"/>
    <cellStyle name="Uwaga 3" xfId="5241" hidden="1"/>
    <cellStyle name="Uwaga 3" xfId="5237" hidden="1"/>
    <cellStyle name="Uwaga 3" xfId="5234" hidden="1"/>
    <cellStyle name="Uwaga 3" xfId="5227" hidden="1"/>
    <cellStyle name="Uwaga 3" xfId="5222" hidden="1"/>
    <cellStyle name="Uwaga 3" xfId="5217" hidden="1"/>
    <cellStyle name="Uwaga 3" xfId="5211" hidden="1"/>
    <cellStyle name="Uwaga 3" xfId="5206" hidden="1"/>
    <cellStyle name="Uwaga 3" xfId="5201" hidden="1"/>
    <cellStyle name="Uwaga 3" xfId="5196" hidden="1"/>
    <cellStyle name="Uwaga 3" xfId="5191" hidden="1"/>
    <cellStyle name="Uwaga 3" xfId="5186" hidden="1"/>
    <cellStyle name="Uwaga 3" xfId="5182" hidden="1"/>
    <cellStyle name="Uwaga 3" xfId="5178" hidden="1"/>
    <cellStyle name="Uwaga 3" xfId="5173" hidden="1"/>
    <cellStyle name="Uwaga 3" xfId="5166" hidden="1"/>
    <cellStyle name="Uwaga 3" xfId="5161" hidden="1"/>
    <cellStyle name="Uwaga 3" xfId="5156" hidden="1"/>
    <cellStyle name="Uwaga 3" xfId="5150" hidden="1"/>
    <cellStyle name="Uwaga 3" xfId="5145" hidden="1"/>
    <cellStyle name="Uwaga 3" xfId="5141" hidden="1"/>
    <cellStyle name="Uwaga 3" xfId="5136" hidden="1"/>
    <cellStyle name="Uwaga 3" xfId="5131" hidden="1"/>
    <cellStyle name="Uwaga 3" xfId="5126" hidden="1"/>
    <cellStyle name="Uwaga 3" xfId="5122" hidden="1"/>
    <cellStyle name="Uwaga 3" xfId="5117" hidden="1"/>
    <cellStyle name="Uwaga 3" xfId="5112" hidden="1"/>
    <cellStyle name="Uwaga 3" xfId="5107" hidden="1"/>
    <cellStyle name="Uwaga 3" xfId="5103" hidden="1"/>
    <cellStyle name="Uwaga 3" xfId="5099" hidden="1"/>
    <cellStyle name="Uwaga 3" xfId="5092" hidden="1"/>
    <cellStyle name="Uwaga 3" xfId="5088" hidden="1"/>
    <cellStyle name="Uwaga 3" xfId="5083" hidden="1"/>
    <cellStyle name="Uwaga 3" xfId="5077" hidden="1"/>
    <cellStyle name="Uwaga 3" xfId="5073" hidden="1"/>
    <cellStyle name="Uwaga 3" xfId="5068" hidden="1"/>
    <cellStyle name="Uwaga 3" xfId="5062" hidden="1"/>
    <cellStyle name="Uwaga 3" xfId="5058" hidden="1"/>
    <cellStyle name="Uwaga 3" xfId="5054" hidden="1"/>
    <cellStyle name="Uwaga 3" xfId="5047" hidden="1"/>
    <cellStyle name="Uwaga 3" xfId="5043" hidden="1"/>
    <cellStyle name="Uwaga 3" xfId="5039" hidden="1"/>
    <cellStyle name="Uwaga 3" xfId="5903" hidden="1"/>
    <cellStyle name="Uwaga 3" xfId="5901" hidden="1"/>
    <cellStyle name="Uwaga 3" xfId="5899" hidden="1"/>
    <cellStyle name="Uwaga 3" xfId="5886" hidden="1"/>
    <cellStyle name="Uwaga 3" xfId="5885" hidden="1"/>
    <cellStyle name="Uwaga 3" xfId="5884" hidden="1"/>
    <cellStyle name="Uwaga 3" xfId="5871" hidden="1"/>
    <cellStyle name="Uwaga 3" xfId="5870" hidden="1"/>
    <cellStyle name="Uwaga 3" xfId="5869" hidden="1"/>
    <cellStyle name="Uwaga 3" xfId="5857" hidden="1"/>
    <cellStyle name="Uwaga 3" xfId="5855" hidden="1"/>
    <cellStyle name="Uwaga 3" xfId="5854" hidden="1"/>
    <cellStyle name="Uwaga 3" xfId="5841" hidden="1"/>
    <cellStyle name="Uwaga 3" xfId="5840" hidden="1"/>
    <cellStyle name="Uwaga 3" xfId="5839" hidden="1"/>
    <cellStyle name="Uwaga 3" xfId="5827" hidden="1"/>
    <cellStyle name="Uwaga 3" xfId="5825" hidden="1"/>
    <cellStyle name="Uwaga 3" xfId="5823" hidden="1"/>
    <cellStyle name="Uwaga 3" xfId="5812" hidden="1"/>
    <cellStyle name="Uwaga 3" xfId="5810" hidden="1"/>
    <cellStyle name="Uwaga 3" xfId="5808" hidden="1"/>
    <cellStyle name="Uwaga 3" xfId="5797" hidden="1"/>
    <cellStyle name="Uwaga 3" xfId="5795" hidden="1"/>
    <cellStyle name="Uwaga 3" xfId="5793" hidden="1"/>
    <cellStyle name="Uwaga 3" xfId="5782" hidden="1"/>
    <cellStyle name="Uwaga 3" xfId="5780" hidden="1"/>
    <cellStyle name="Uwaga 3" xfId="5778" hidden="1"/>
    <cellStyle name="Uwaga 3" xfId="5767" hidden="1"/>
    <cellStyle name="Uwaga 3" xfId="5765" hidden="1"/>
    <cellStyle name="Uwaga 3" xfId="5763" hidden="1"/>
    <cellStyle name="Uwaga 3" xfId="5752" hidden="1"/>
    <cellStyle name="Uwaga 3" xfId="5750" hidden="1"/>
    <cellStyle name="Uwaga 3" xfId="5748" hidden="1"/>
    <cellStyle name="Uwaga 3" xfId="5737" hidden="1"/>
    <cellStyle name="Uwaga 3" xfId="5735" hidden="1"/>
    <cellStyle name="Uwaga 3" xfId="5733" hidden="1"/>
    <cellStyle name="Uwaga 3" xfId="5722" hidden="1"/>
    <cellStyle name="Uwaga 3" xfId="5720" hidden="1"/>
    <cellStyle name="Uwaga 3" xfId="5718" hidden="1"/>
    <cellStyle name="Uwaga 3" xfId="5707" hidden="1"/>
    <cellStyle name="Uwaga 3" xfId="5705" hidden="1"/>
    <cellStyle name="Uwaga 3" xfId="5703" hidden="1"/>
    <cellStyle name="Uwaga 3" xfId="5692" hidden="1"/>
    <cellStyle name="Uwaga 3" xfId="5690" hidden="1"/>
    <cellStyle name="Uwaga 3" xfId="5688" hidden="1"/>
    <cellStyle name="Uwaga 3" xfId="5677" hidden="1"/>
    <cellStyle name="Uwaga 3" xfId="5675" hidden="1"/>
    <cellStyle name="Uwaga 3" xfId="5673" hidden="1"/>
    <cellStyle name="Uwaga 3" xfId="5662" hidden="1"/>
    <cellStyle name="Uwaga 3" xfId="5660" hidden="1"/>
    <cellStyle name="Uwaga 3" xfId="5658" hidden="1"/>
    <cellStyle name="Uwaga 3" xfId="5647" hidden="1"/>
    <cellStyle name="Uwaga 3" xfId="5645" hidden="1"/>
    <cellStyle name="Uwaga 3" xfId="5643" hidden="1"/>
    <cellStyle name="Uwaga 3" xfId="5632" hidden="1"/>
    <cellStyle name="Uwaga 3" xfId="5630" hidden="1"/>
    <cellStyle name="Uwaga 3" xfId="5628" hidden="1"/>
    <cellStyle name="Uwaga 3" xfId="5617" hidden="1"/>
    <cellStyle name="Uwaga 3" xfId="5615" hidden="1"/>
    <cellStyle name="Uwaga 3" xfId="5613" hidden="1"/>
    <cellStyle name="Uwaga 3" xfId="5602" hidden="1"/>
    <cellStyle name="Uwaga 3" xfId="5600" hidden="1"/>
    <cellStyle name="Uwaga 3" xfId="5598" hidden="1"/>
    <cellStyle name="Uwaga 3" xfId="5587" hidden="1"/>
    <cellStyle name="Uwaga 3" xfId="5585" hidden="1"/>
    <cellStyle name="Uwaga 3" xfId="5583" hidden="1"/>
    <cellStyle name="Uwaga 3" xfId="5572" hidden="1"/>
    <cellStyle name="Uwaga 3" xfId="5570" hidden="1"/>
    <cellStyle name="Uwaga 3" xfId="5568" hidden="1"/>
    <cellStyle name="Uwaga 3" xfId="5557" hidden="1"/>
    <cellStyle name="Uwaga 3" xfId="5555" hidden="1"/>
    <cellStyle name="Uwaga 3" xfId="5553" hidden="1"/>
    <cellStyle name="Uwaga 3" xfId="5542" hidden="1"/>
    <cellStyle name="Uwaga 3" xfId="5540" hidden="1"/>
    <cellStyle name="Uwaga 3" xfId="5538" hidden="1"/>
    <cellStyle name="Uwaga 3" xfId="5527" hidden="1"/>
    <cellStyle name="Uwaga 3" xfId="5525" hidden="1"/>
    <cellStyle name="Uwaga 3" xfId="5523" hidden="1"/>
    <cellStyle name="Uwaga 3" xfId="5512" hidden="1"/>
    <cellStyle name="Uwaga 3" xfId="5510" hidden="1"/>
    <cellStyle name="Uwaga 3" xfId="5507" hidden="1"/>
    <cellStyle name="Uwaga 3" xfId="5497" hidden="1"/>
    <cellStyle name="Uwaga 3" xfId="5495" hidden="1"/>
    <cellStyle name="Uwaga 3" xfId="5493" hidden="1"/>
    <cellStyle name="Uwaga 3" xfId="5482" hidden="1"/>
    <cellStyle name="Uwaga 3" xfId="5480" hidden="1"/>
    <cellStyle name="Uwaga 3" xfId="5478" hidden="1"/>
    <cellStyle name="Uwaga 3" xfId="5467" hidden="1"/>
    <cellStyle name="Uwaga 3" xfId="5465" hidden="1"/>
    <cellStyle name="Uwaga 3" xfId="5462" hidden="1"/>
    <cellStyle name="Uwaga 3" xfId="5452" hidden="1"/>
    <cellStyle name="Uwaga 3" xfId="5450" hidden="1"/>
    <cellStyle name="Uwaga 3" xfId="5447" hidden="1"/>
    <cellStyle name="Uwaga 3" xfId="5437" hidden="1"/>
    <cellStyle name="Uwaga 3" xfId="5435" hidden="1"/>
    <cellStyle name="Uwaga 3" xfId="5432" hidden="1"/>
    <cellStyle name="Uwaga 3" xfId="5423" hidden="1"/>
    <cellStyle name="Uwaga 3" xfId="5420" hidden="1"/>
    <cellStyle name="Uwaga 3" xfId="5416" hidden="1"/>
    <cellStyle name="Uwaga 3" xfId="5408" hidden="1"/>
    <cellStyle name="Uwaga 3" xfId="5405" hidden="1"/>
    <cellStyle name="Uwaga 3" xfId="5401" hidden="1"/>
    <cellStyle name="Uwaga 3" xfId="5393" hidden="1"/>
    <cellStyle name="Uwaga 3" xfId="5390" hidden="1"/>
    <cellStyle name="Uwaga 3" xfId="5386" hidden="1"/>
    <cellStyle name="Uwaga 3" xfId="5378" hidden="1"/>
    <cellStyle name="Uwaga 3" xfId="5375" hidden="1"/>
    <cellStyle name="Uwaga 3" xfId="5371" hidden="1"/>
    <cellStyle name="Uwaga 3" xfId="5363" hidden="1"/>
    <cellStyle name="Uwaga 3" xfId="5360" hidden="1"/>
    <cellStyle name="Uwaga 3" xfId="5356" hidden="1"/>
    <cellStyle name="Uwaga 3" xfId="5348" hidden="1"/>
    <cellStyle name="Uwaga 3" xfId="5344" hidden="1"/>
    <cellStyle name="Uwaga 3" xfId="5339" hidden="1"/>
    <cellStyle name="Uwaga 3" xfId="5333" hidden="1"/>
    <cellStyle name="Uwaga 3" xfId="5329" hidden="1"/>
    <cellStyle name="Uwaga 3" xfId="5324" hidden="1"/>
    <cellStyle name="Uwaga 3" xfId="5318" hidden="1"/>
    <cellStyle name="Uwaga 3" xfId="5314" hidden="1"/>
    <cellStyle name="Uwaga 3" xfId="5309" hidden="1"/>
    <cellStyle name="Uwaga 3" xfId="5303" hidden="1"/>
    <cellStyle name="Uwaga 3" xfId="5300" hidden="1"/>
    <cellStyle name="Uwaga 3" xfId="5296" hidden="1"/>
    <cellStyle name="Uwaga 3" xfId="5288" hidden="1"/>
    <cellStyle name="Uwaga 3" xfId="5285" hidden="1"/>
    <cellStyle name="Uwaga 3" xfId="5280" hidden="1"/>
    <cellStyle name="Uwaga 3" xfId="5273" hidden="1"/>
    <cellStyle name="Uwaga 3" xfId="5269" hidden="1"/>
    <cellStyle name="Uwaga 3" xfId="5264" hidden="1"/>
    <cellStyle name="Uwaga 3" xfId="5258" hidden="1"/>
    <cellStyle name="Uwaga 3" xfId="5254" hidden="1"/>
    <cellStyle name="Uwaga 3" xfId="5249" hidden="1"/>
    <cellStyle name="Uwaga 3" xfId="5243" hidden="1"/>
    <cellStyle name="Uwaga 3" xfId="5240" hidden="1"/>
    <cellStyle name="Uwaga 3" xfId="5236" hidden="1"/>
    <cellStyle name="Uwaga 3" xfId="5228" hidden="1"/>
    <cellStyle name="Uwaga 3" xfId="5223" hidden="1"/>
    <cellStyle name="Uwaga 3" xfId="5218" hidden="1"/>
    <cellStyle name="Uwaga 3" xfId="5213" hidden="1"/>
    <cellStyle name="Uwaga 3" xfId="5208" hidden="1"/>
    <cellStyle name="Uwaga 3" xfId="5203" hidden="1"/>
    <cellStyle name="Uwaga 3" xfId="5198" hidden="1"/>
    <cellStyle name="Uwaga 3" xfId="5193" hidden="1"/>
    <cellStyle name="Uwaga 3" xfId="5188" hidden="1"/>
    <cellStyle name="Uwaga 3" xfId="5183" hidden="1"/>
    <cellStyle name="Uwaga 3" xfId="5179" hidden="1"/>
    <cellStyle name="Uwaga 3" xfId="5174" hidden="1"/>
    <cellStyle name="Uwaga 3" xfId="5167" hidden="1"/>
    <cellStyle name="Uwaga 3" xfId="5162" hidden="1"/>
    <cellStyle name="Uwaga 3" xfId="5157" hidden="1"/>
    <cellStyle name="Uwaga 3" xfId="5152" hidden="1"/>
    <cellStyle name="Uwaga 3" xfId="5147" hidden="1"/>
    <cellStyle name="Uwaga 3" xfId="5142" hidden="1"/>
    <cellStyle name="Uwaga 3" xfId="5137" hidden="1"/>
    <cellStyle name="Uwaga 3" xfId="5132" hidden="1"/>
    <cellStyle name="Uwaga 3" xfId="5127" hidden="1"/>
    <cellStyle name="Uwaga 3" xfId="5123" hidden="1"/>
    <cellStyle name="Uwaga 3" xfId="5118" hidden="1"/>
    <cellStyle name="Uwaga 3" xfId="5113" hidden="1"/>
    <cellStyle name="Uwaga 3" xfId="5108" hidden="1"/>
    <cellStyle name="Uwaga 3" xfId="5104" hidden="1"/>
    <cellStyle name="Uwaga 3" xfId="5100" hidden="1"/>
    <cellStyle name="Uwaga 3" xfId="5093" hidden="1"/>
    <cellStyle name="Uwaga 3" xfId="5089" hidden="1"/>
    <cellStyle name="Uwaga 3" xfId="5084" hidden="1"/>
    <cellStyle name="Uwaga 3" xfId="5078" hidden="1"/>
    <cellStyle name="Uwaga 3" xfId="5074" hidden="1"/>
    <cellStyle name="Uwaga 3" xfId="5069" hidden="1"/>
    <cellStyle name="Uwaga 3" xfId="5063" hidden="1"/>
    <cellStyle name="Uwaga 3" xfId="5059" hidden="1"/>
    <cellStyle name="Uwaga 3" xfId="5055" hidden="1"/>
    <cellStyle name="Uwaga 3" xfId="5048" hidden="1"/>
    <cellStyle name="Uwaga 3" xfId="5044" hidden="1"/>
    <cellStyle name="Uwaga 3" xfId="5040" hidden="1"/>
    <cellStyle name="Uwaga 3" xfId="5907" hidden="1"/>
    <cellStyle name="Uwaga 3" xfId="5906" hidden="1"/>
    <cellStyle name="Uwaga 3" xfId="5904" hidden="1"/>
    <cellStyle name="Uwaga 3" xfId="5891" hidden="1"/>
    <cellStyle name="Uwaga 3" xfId="5889" hidden="1"/>
    <cellStyle name="Uwaga 3" xfId="5887" hidden="1"/>
    <cellStyle name="Uwaga 3" xfId="5877" hidden="1"/>
    <cellStyle name="Uwaga 3" xfId="5875" hidden="1"/>
    <cellStyle name="Uwaga 3" xfId="5873" hidden="1"/>
    <cellStyle name="Uwaga 3" xfId="5862" hidden="1"/>
    <cellStyle name="Uwaga 3" xfId="5860" hidden="1"/>
    <cellStyle name="Uwaga 3" xfId="5858" hidden="1"/>
    <cellStyle name="Uwaga 3" xfId="5845" hidden="1"/>
    <cellStyle name="Uwaga 3" xfId="5843" hidden="1"/>
    <cellStyle name="Uwaga 3" xfId="5842" hidden="1"/>
    <cellStyle name="Uwaga 3" xfId="5829" hidden="1"/>
    <cellStyle name="Uwaga 3" xfId="5828" hidden="1"/>
    <cellStyle name="Uwaga 3" xfId="5826" hidden="1"/>
    <cellStyle name="Uwaga 3" xfId="5814" hidden="1"/>
    <cellStyle name="Uwaga 3" xfId="5813" hidden="1"/>
    <cellStyle name="Uwaga 3" xfId="5811" hidden="1"/>
    <cellStyle name="Uwaga 3" xfId="5799" hidden="1"/>
    <cellStyle name="Uwaga 3" xfId="5798" hidden="1"/>
    <cellStyle name="Uwaga 3" xfId="5796" hidden="1"/>
    <cellStyle name="Uwaga 3" xfId="5784" hidden="1"/>
    <cellStyle name="Uwaga 3" xfId="5783" hidden="1"/>
    <cellStyle name="Uwaga 3" xfId="5781" hidden="1"/>
    <cellStyle name="Uwaga 3" xfId="5769" hidden="1"/>
    <cellStyle name="Uwaga 3" xfId="5768" hidden="1"/>
    <cellStyle name="Uwaga 3" xfId="5766" hidden="1"/>
    <cellStyle name="Uwaga 3" xfId="5754" hidden="1"/>
    <cellStyle name="Uwaga 3" xfId="5753" hidden="1"/>
    <cellStyle name="Uwaga 3" xfId="5751" hidden="1"/>
    <cellStyle name="Uwaga 3" xfId="5739" hidden="1"/>
    <cellStyle name="Uwaga 3" xfId="5738" hidden="1"/>
    <cellStyle name="Uwaga 3" xfId="5736" hidden="1"/>
    <cellStyle name="Uwaga 3" xfId="5724" hidden="1"/>
    <cellStyle name="Uwaga 3" xfId="5723" hidden="1"/>
    <cellStyle name="Uwaga 3" xfId="5721" hidden="1"/>
    <cellStyle name="Uwaga 3" xfId="5709" hidden="1"/>
    <cellStyle name="Uwaga 3" xfId="5708" hidden="1"/>
    <cellStyle name="Uwaga 3" xfId="5706" hidden="1"/>
    <cellStyle name="Uwaga 3" xfId="5694" hidden="1"/>
    <cellStyle name="Uwaga 3" xfId="5693" hidden="1"/>
    <cellStyle name="Uwaga 3" xfId="5691" hidden="1"/>
    <cellStyle name="Uwaga 3" xfId="5679" hidden="1"/>
    <cellStyle name="Uwaga 3" xfId="5678" hidden="1"/>
    <cellStyle name="Uwaga 3" xfId="5676" hidden="1"/>
    <cellStyle name="Uwaga 3" xfId="5664" hidden="1"/>
    <cellStyle name="Uwaga 3" xfId="5663" hidden="1"/>
    <cellStyle name="Uwaga 3" xfId="5661" hidden="1"/>
    <cellStyle name="Uwaga 3" xfId="5649" hidden="1"/>
    <cellStyle name="Uwaga 3" xfId="5648" hidden="1"/>
    <cellStyle name="Uwaga 3" xfId="5646" hidden="1"/>
    <cellStyle name="Uwaga 3" xfId="5634" hidden="1"/>
    <cellStyle name="Uwaga 3" xfId="5633" hidden="1"/>
    <cellStyle name="Uwaga 3" xfId="5631" hidden="1"/>
    <cellStyle name="Uwaga 3" xfId="5619" hidden="1"/>
    <cellStyle name="Uwaga 3" xfId="5618" hidden="1"/>
    <cellStyle name="Uwaga 3" xfId="5616" hidden="1"/>
    <cellStyle name="Uwaga 3" xfId="5604" hidden="1"/>
    <cellStyle name="Uwaga 3" xfId="5603" hidden="1"/>
    <cellStyle name="Uwaga 3" xfId="5601" hidden="1"/>
    <cellStyle name="Uwaga 3" xfId="5589" hidden="1"/>
    <cellStyle name="Uwaga 3" xfId="5588" hidden="1"/>
    <cellStyle name="Uwaga 3" xfId="5586" hidden="1"/>
    <cellStyle name="Uwaga 3" xfId="5574" hidden="1"/>
    <cellStyle name="Uwaga 3" xfId="5573" hidden="1"/>
    <cellStyle name="Uwaga 3" xfId="5571" hidden="1"/>
    <cellStyle name="Uwaga 3" xfId="5559" hidden="1"/>
    <cellStyle name="Uwaga 3" xfId="5558" hidden="1"/>
    <cellStyle name="Uwaga 3" xfId="5556" hidden="1"/>
    <cellStyle name="Uwaga 3" xfId="5544" hidden="1"/>
    <cellStyle name="Uwaga 3" xfId="5543" hidden="1"/>
    <cellStyle name="Uwaga 3" xfId="5541" hidden="1"/>
    <cellStyle name="Uwaga 3" xfId="5529" hidden="1"/>
    <cellStyle name="Uwaga 3" xfId="5528" hidden="1"/>
    <cellStyle name="Uwaga 3" xfId="5526" hidden="1"/>
    <cellStyle name="Uwaga 3" xfId="5514" hidden="1"/>
    <cellStyle name="Uwaga 3" xfId="5513" hidden="1"/>
    <cellStyle name="Uwaga 3" xfId="5511" hidden="1"/>
    <cellStyle name="Uwaga 3" xfId="5499" hidden="1"/>
    <cellStyle name="Uwaga 3" xfId="5498" hidden="1"/>
    <cellStyle name="Uwaga 3" xfId="5496" hidden="1"/>
    <cellStyle name="Uwaga 3" xfId="5484" hidden="1"/>
    <cellStyle name="Uwaga 3" xfId="5483" hidden="1"/>
    <cellStyle name="Uwaga 3" xfId="5481" hidden="1"/>
    <cellStyle name="Uwaga 3" xfId="5469" hidden="1"/>
    <cellStyle name="Uwaga 3" xfId="5468" hidden="1"/>
    <cellStyle name="Uwaga 3" xfId="5466" hidden="1"/>
    <cellStyle name="Uwaga 3" xfId="5454" hidden="1"/>
    <cellStyle name="Uwaga 3" xfId="5453" hidden="1"/>
    <cellStyle name="Uwaga 3" xfId="5451" hidden="1"/>
    <cellStyle name="Uwaga 3" xfId="5439" hidden="1"/>
    <cellStyle name="Uwaga 3" xfId="5438" hidden="1"/>
    <cellStyle name="Uwaga 3" xfId="5436" hidden="1"/>
    <cellStyle name="Uwaga 3" xfId="5424" hidden="1"/>
    <cellStyle name="Uwaga 3" xfId="5422" hidden="1"/>
    <cellStyle name="Uwaga 3" xfId="5419" hidden="1"/>
    <cellStyle name="Uwaga 3" xfId="5409" hidden="1"/>
    <cellStyle name="Uwaga 3" xfId="5407" hidden="1"/>
    <cellStyle name="Uwaga 3" xfId="5404" hidden="1"/>
    <cellStyle name="Uwaga 3" xfId="5394" hidden="1"/>
    <cellStyle name="Uwaga 3" xfId="5392" hidden="1"/>
    <cellStyle name="Uwaga 3" xfId="5389" hidden="1"/>
    <cellStyle name="Uwaga 3" xfId="5379" hidden="1"/>
    <cellStyle name="Uwaga 3" xfId="5377" hidden="1"/>
    <cellStyle name="Uwaga 3" xfId="5374" hidden="1"/>
    <cellStyle name="Uwaga 3" xfId="5364" hidden="1"/>
    <cellStyle name="Uwaga 3" xfId="5362" hidden="1"/>
    <cellStyle name="Uwaga 3" xfId="5359" hidden="1"/>
    <cellStyle name="Uwaga 3" xfId="5349" hidden="1"/>
    <cellStyle name="Uwaga 3" xfId="5347" hidden="1"/>
    <cellStyle name="Uwaga 3" xfId="5343" hidden="1"/>
    <cellStyle name="Uwaga 3" xfId="5334" hidden="1"/>
    <cellStyle name="Uwaga 3" xfId="5331" hidden="1"/>
    <cellStyle name="Uwaga 3" xfId="5327" hidden="1"/>
    <cellStyle name="Uwaga 3" xfId="5319" hidden="1"/>
    <cellStyle name="Uwaga 3" xfId="5317" hidden="1"/>
    <cellStyle name="Uwaga 3" xfId="5313" hidden="1"/>
    <cellStyle name="Uwaga 3" xfId="5304" hidden="1"/>
    <cellStyle name="Uwaga 3" xfId="5302" hidden="1"/>
    <cellStyle name="Uwaga 3" xfId="5299" hidden="1"/>
    <cellStyle name="Uwaga 3" xfId="5289" hidden="1"/>
    <cellStyle name="Uwaga 3" xfId="5287" hidden="1"/>
    <cellStyle name="Uwaga 3" xfId="5282" hidden="1"/>
    <cellStyle name="Uwaga 3" xfId="5274" hidden="1"/>
    <cellStyle name="Uwaga 3" xfId="5272" hidden="1"/>
    <cellStyle name="Uwaga 3" xfId="5267" hidden="1"/>
    <cellStyle name="Uwaga 3" xfId="5259" hidden="1"/>
    <cellStyle name="Uwaga 3" xfId="5257" hidden="1"/>
    <cellStyle name="Uwaga 3" xfId="5252" hidden="1"/>
    <cellStyle name="Uwaga 3" xfId="5244" hidden="1"/>
    <cellStyle name="Uwaga 3" xfId="5242" hidden="1"/>
    <cellStyle name="Uwaga 3" xfId="5238" hidden="1"/>
    <cellStyle name="Uwaga 3" xfId="5229" hidden="1"/>
    <cellStyle name="Uwaga 3" xfId="5226" hidden="1"/>
    <cellStyle name="Uwaga 3" xfId="5221" hidden="1"/>
    <cellStyle name="Uwaga 3" xfId="5214" hidden="1"/>
    <cellStyle name="Uwaga 3" xfId="5210" hidden="1"/>
    <cellStyle name="Uwaga 3" xfId="5205" hidden="1"/>
    <cellStyle name="Uwaga 3" xfId="5199" hidden="1"/>
    <cellStyle name="Uwaga 3" xfId="5195" hidden="1"/>
    <cellStyle name="Uwaga 3" xfId="5190" hidden="1"/>
    <cellStyle name="Uwaga 3" xfId="5184" hidden="1"/>
    <cellStyle name="Uwaga 3" xfId="5181" hidden="1"/>
    <cellStyle name="Uwaga 3" xfId="5177" hidden="1"/>
    <cellStyle name="Uwaga 3" xfId="5168" hidden="1"/>
    <cellStyle name="Uwaga 3" xfId="5163" hidden="1"/>
    <cellStyle name="Uwaga 3" xfId="5158" hidden="1"/>
    <cellStyle name="Uwaga 3" xfId="5153" hidden="1"/>
    <cellStyle name="Uwaga 3" xfId="5148" hidden="1"/>
    <cellStyle name="Uwaga 3" xfId="5143" hidden="1"/>
    <cellStyle name="Uwaga 3" xfId="5138" hidden="1"/>
    <cellStyle name="Uwaga 3" xfId="5133" hidden="1"/>
    <cellStyle name="Uwaga 3" xfId="5128" hidden="1"/>
    <cellStyle name="Uwaga 3" xfId="5124" hidden="1"/>
    <cellStyle name="Uwaga 3" xfId="5119" hidden="1"/>
    <cellStyle name="Uwaga 3" xfId="5114" hidden="1"/>
    <cellStyle name="Uwaga 3" xfId="5109" hidden="1"/>
    <cellStyle name="Uwaga 3" xfId="5105" hidden="1"/>
    <cellStyle name="Uwaga 3" xfId="5101" hidden="1"/>
    <cellStyle name="Uwaga 3" xfId="5094" hidden="1"/>
    <cellStyle name="Uwaga 3" xfId="5090" hidden="1"/>
    <cellStyle name="Uwaga 3" xfId="5085" hidden="1"/>
    <cellStyle name="Uwaga 3" xfId="5079" hidden="1"/>
    <cellStyle name="Uwaga 3" xfId="5075" hidden="1"/>
    <cellStyle name="Uwaga 3" xfId="5070" hidden="1"/>
    <cellStyle name="Uwaga 3" xfId="5064" hidden="1"/>
    <cellStyle name="Uwaga 3" xfId="5060" hidden="1"/>
    <cellStyle name="Uwaga 3" xfId="5056" hidden="1"/>
    <cellStyle name="Uwaga 3" xfId="5049" hidden="1"/>
    <cellStyle name="Uwaga 3" xfId="5045" hidden="1"/>
    <cellStyle name="Uwaga 3" xfId="5041" hidden="1"/>
    <cellStyle name="Uwaga 3" xfId="4038" hidden="1"/>
    <cellStyle name="Uwaga 3" xfId="4037" hidden="1"/>
    <cellStyle name="Uwaga 3" xfId="4036" hidden="1"/>
    <cellStyle name="Uwaga 3" xfId="4029" hidden="1"/>
    <cellStyle name="Uwaga 3" xfId="4028" hidden="1"/>
    <cellStyle name="Uwaga 3" xfId="4027" hidden="1"/>
    <cellStyle name="Uwaga 3" xfId="4020" hidden="1"/>
    <cellStyle name="Uwaga 3" xfId="4019" hidden="1"/>
    <cellStyle name="Uwaga 3" xfId="4018" hidden="1"/>
    <cellStyle name="Uwaga 3" xfId="4011" hidden="1"/>
    <cellStyle name="Uwaga 3" xfId="4010" hidden="1"/>
    <cellStyle name="Uwaga 3" xfId="4009" hidden="1"/>
    <cellStyle name="Uwaga 3" xfId="4002" hidden="1"/>
    <cellStyle name="Uwaga 3" xfId="4001" hidden="1"/>
    <cellStyle name="Uwaga 3" xfId="4000" hidden="1"/>
    <cellStyle name="Uwaga 3" xfId="3993" hidden="1"/>
    <cellStyle name="Uwaga 3" xfId="3992" hidden="1"/>
    <cellStyle name="Uwaga 3" xfId="3990" hidden="1"/>
    <cellStyle name="Uwaga 3" xfId="3984" hidden="1"/>
    <cellStyle name="Uwaga 3" xfId="3983" hidden="1"/>
    <cellStyle name="Uwaga 3" xfId="3981" hidden="1"/>
    <cellStyle name="Uwaga 3" xfId="3975" hidden="1"/>
    <cellStyle name="Uwaga 3" xfId="3974" hidden="1"/>
    <cellStyle name="Uwaga 3" xfId="3972" hidden="1"/>
    <cellStyle name="Uwaga 3" xfId="3966" hidden="1"/>
    <cellStyle name="Uwaga 3" xfId="3965" hidden="1"/>
    <cellStyle name="Uwaga 3" xfId="3963" hidden="1"/>
    <cellStyle name="Uwaga 3" xfId="3957" hidden="1"/>
    <cellStyle name="Uwaga 3" xfId="3956" hidden="1"/>
    <cellStyle name="Uwaga 3" xfId="3954" hidden="1"/>
    <cellStyle name="Uwaga 3" xfId="3948" hidden="1"/>
    <cellStyle name="Uwaga 3" xfId="3947" hidden="1"/>
    <cellStyle name="Uwaga 3" xfId="3945" hidden="1"/>
    <cellStyle name="Uwaga 3" xfId="3939" hidden="1"/>
    <cellStyle name="Uwaga 3" xfId="3938" hidden="1"/>
    <cellStyle name="Uwaga 3" xfId="3936" hidden="1"/>
    <cellStyle name="Uwaga 3" xfId="3930" hidden="1"/>
    <cellStyle name="Uwaga 3" xfId="3929" hidden="1"/>
    <cellStyle name="Uwaga 3" xfId="3927" hidden="1"/>
    <cellStyle name="Uwaga 3" xfId="3921" hidden="1"/>
    <cellStyle name="Uwaga 3" xfId="3920" hidden="1"/>
    <cellStyle name="Uwaga 3" xfId="3918" hidden="1"/>
    <cellStyle name="Uwaga 3" xfId="3912" hidden="1"/>
    <cellStyle name="Uwaga 3" xfId="3911" hidden="1"/>
    <cellStyle name="Uwaga 3" xfId="3909" hidden="1"/>
    <cellStyle name="Uwaga 3" xfId="3903" hidden="1"/>
    <cellStyle name="Uwaga 3" xfId="3902" hidden="1"/>
    <cellStyle name="Uwaga 3" xfId="3900" hidden="1"/>
    <cellStyle name="Uwaga 3" xfId="3894" hidden="1"/>
    <cellStyle name="Uwaga 3" xfId="3893" hidden="1"/>
    <cellStyle name="Uwaga 3" xfId="3891" hidden="1"/>
    <cellStyle name="Uwaga 3" xfId="3885" hidden="1"/>
    <cellStyle name="Uwaga 3" xfId="3884" hidden="1"/>
    <cellStyle name="Uwaga 3" xfId="3881" hidden="1"/>
    <cellStyle name="Uwaga 3" xfId="3876" hidden="1"/>
    <cellStyle name="Uwaga 3" xfId="3874" hidden="1"/>
    <cellStyle name="Uwaga 3" xfId="3871" hidden="1"/>
    <cellStyle name="Uwaga 3" xfId="3867" hidden="1"/>
    <cellStyle name="Uwaga 3" xfId="3866" hidden="1"/>
    <cellStyle name="Uwaga 3" xfId="3863" hidden="1"/>
    <cellStyle name="Uwaga 3" xfId="3858" hidden="1"/>
    <cellStyle name="Uwaga 3" xfId="3857" hidden="1"/>
    <cellStyle name="Uwaga 3" xfId="3855" hidden="1"/>
    <cellStyle name="Uwaga 3" xfId="3849" hidden="1"/>
    <cellStyle name="Uwaga 3" xfId="3848" hidden="1"/>
    <cellStyle name="Uwaga 3" xfId="3846" hidden="1"/>
    <cellStyle name="Uwaga 3" xfId="3840" hidden="1"/>
    <cellStyle name="Uwaga 3" xfId="3839" hidden="1"/>
    <cellStyle name="Uwaga 3" xfId="3837" hidden="1"/>
    <cellStyle name="Uwaga 3" xfId="3831" hidden="1"/>
    <cellStyle name="Uwaga 3" xfId="3830" hidden="1"/>
    <cellStyle name="Uwaga 3" xfId="3828" hidden="1"/>
    <cellStyle name="Uwaga 3" xfId="3822" hidden="1"/>
    <cellStyle name="Uwaga 3" xfId="3821" hidden="1"/>
    <cellStyle name="Uwaga 3" xfId="3819" hidden="1"/>
    <cellStyle name="Uwaga 3" xfId="3813" hidden="1"/>
    <cellStyle name="Uwaga 3" xfId="3812" hidden="1"/>
    <cellStyle name="Uwaga 3" xfId="3809" hidden="1"/>
    <cellStyle name="Uwaga 3" xfId="3804" hidden="1"/>
    <cellStyle name="Uwaga 3" xfId="3802" hidden="1"/>
    <cellStyle name="Uwaga 3" xfId="3799" hidden="1"/>
    <cellStyle name="Uwaga 3" xfId="3795" hidden="1"/>
    <cellStyle name="Uwaga 3" xfId="3793" hidden="1"/>
    <cellStyle name="Uwaga 3" xfId="3790" hidden="1"/>
    <cellStyle name="Uwaga 3" xfId="3786" hidden="1"/>
    <cellStyle name="Uwaga 3" xfId="3785" hidden="1"/>
    <cellStyle name="Uwaga 3" xfId="3783" hidden="1"/>
    <cellStyle name="Uwaga 3" xfId="3777" hidden="1"/>
    <cellStyle name="Uwaga 3" xfId="3775" hidden="1"/>
    <cellStyle name="Uwaga 3" xfId="3772" hidden="1"/>
    <cellStyle name="Uwaga 3" xfId="3768" hidden="1"/>
    <cellStyle name="Uwaga 3" xfId="3766" hidden="1"/>
    <cellStyle name="Uwaga 3" xfId="3763" hidden="1"/>
    <cellStyle name="Uwaga 3" xfId="3759" hidden="1"/>
    <cellStyle name="Uwaga 3" xfId="3757" hidden="1"/>
    <cellStyle name="Uwaga 3" xfId="3754" hidden="1"/>
    <cellStyle name="Uwaga 3" xfId="3750" hidden="1"/>
    <cellStyle name="Uwaga 3" xfId="3748" hidden="1"/>
    <cellStyle name="Uwaga 3" xfId="3746" hidden="1"/>
    <cellStyle name="Uwaga 3" xfId="3741" hidden="1"/>
    <cellStyle name="Uwaga 3" xfId="3739" hidden="1"/>
    <cellStyle name="Uwaga 3" xfId="3737" hidden="1"/>
    <cellStyle name="Uwaga 3" xfId="3732" hidden="1"/>
    <cellStyle name="Uwaga 3" xfId="3730" hidden="1"/>
    <cellStyle name="Uwaga 3" xfId="3727" hidden="1"/>
    <cellStyle name="Uwaga 3" xfId="3723" hidden="1"/>
    <cellStyle name="Uwaga 3" xfId="3721" hidden="1"/>
    <cellStyle name="Uwaga 3" xfId="3719" hidden="1"/>
    <cellStyle name="Uwaga 3" xfId="3714" hidden="1"/>
    <cellStyle name="Uwaga 3" xfId="3712" hidden="1"/>
    <cellStyle name="Uwaga 3" xfId="3710" hidden="1"/>
    <cellStyle name="Uwaga 3" xfId="3704" hidden="1"/>
    <cellStyle name="Uwaga 3" xfId="3701" hidden="1"/>
    <cellStyle name="Uwaga 3" xfId="3698" hidden="1"/>
    <cellStyle name="Uwaga 3" xfId="3695" hidden="1"/>
    <cellStyle name="Uwaga 3" xfId="3692" hidden="1"/>
    <cellStyle name="Uwaga 3" xfId="3689" hidden="1"/>
    <cellStyle name="Uwaga 3" xfId="3686" hidden="1"/>
    <cellStyle name="Uwaga 3" xfId="3683" hidden="1"/>
    <cellStyle name="Uwaga 3" xfId="3680" hidden="1"/>
    <cellStyle name="Uwaga 3" xfId="3678" hidden="1"/>
    <cellStyle name="Uwaga 3" xfId="3676" hidden="1"/>
    <cellStyle name="Uwaga 3" xfId="3673" hidden="1"/>
    <cellStyle name="Uwaga 3" xfId="3669" hidden="1"/>
    <cellStyle name="Uwaga 3" xfId="3666" hidden="1"/>
    <cellStyle name="Uwaga 3" xfId="3663" hidden="1"/>
    <cellStyle name="Uwaga 3" xfId="3659" hidden="1"/>
    <cellStyle name="Uwaga 3" xfId="3656" hidden="1"/>
    <cellStyle name="Uwaga 3" xfId="3653" hidden="1"/>
    <cellStyle name="Uwaga 3" xfId="3651" hidden="1"/>
    <cellStyle name="Uwaga 3" xfId="3648" hidden="1"/>
    <cellStyle name="Uwaga 3" xfId="3645" hidden="1"/>
    <cellStyle name="Uwaga 3" xfId="3642" hidden="1"/>
    <cellStyle name="Uwaga 3" xfId="3640" hidden="1"/>
    <cellStyle name="Uwaga 3" xfId="3638" hidden="1"/>
    <cellStyle name="Uwaga 3" xfId="3633" hidden="1"/>
    <cellStyle name="Uwaga 3" xfId="3630" hidden="1"/>
    <cellStyle name="Uwaga 3" xfId="3627" hidden="1"/>
    <cellStyle name="Uwaga 3" xfId="3623" hidden="1"/>
    <cellStyle name="Uwaga 3" xfId="3620" hidden="1"/>
    <cellStyle name="Uwaga 3" xfId="3617" hidden="1"/>
    <cellStyle name="Uwaga 3" xfId="3614" hidden="1"/>
    <cellStyle name="Uwaga 3" xfId="3611" hidden="1"/>
    <cellStyle name="Uwaga 3" xfId="3608" hidden="1"/>
    <cellStyle name="Uwaga 3" xfId="3606" hidden="1"/>
    <cellStyle name="Uwaga 3" xfId="3604" hidden="1"/>
    <cellStyle name="Uwaga 3" xfId="3601" hidden="1"/>
    <cellStyle name="Uwaga 3" xfId="3596" hidden="1"/>
    <cellStyle name="Uwaga 3" xfId="3593" hidden="1"/>
    <cellStyle name="Uwaga 3" xfId="3590" hidden="1"/>
    <cellStyle name="Uwaga 3" xfId="3586" hidden="1"/>
    <cellStyle name="Uwaga 3" xfId="3583" hidden="1"/>
    <cellStyle name="Uwaga 3" xfId="3581" hidden="1"/>
    <cellStyle name="Uwaga 3" xfId="3578" hidden="1"/>
    <cellStyle name="Uwaga 3" xfId="3575" hidden="1"/>
    <cellStyle name="Uwaga 3" xfId="3572" hidden="1"/>
    <cellStyle name="Uwaga 3" xfId="3570" hidden="1"/>
    <cellStyle name="Uwaga 3" xfId="3567" hidden="1"/>
    <cellStyle name="Uwaga 3" xfId="3564" hidden="1"/>
    <cellStyle name="Uwaga 3" xfId="3561" hidden="1"/>
    <cellStyle name="Uwaga 3" xfId="3559" hidden="1"/>
    <cellStyle name="Uwaga 3" xfId="3557" hidden="1"/>
    <cellStyle name="Uwaga 3" xfId="3552" hidden="1"/>
    <cellStyle name="Uwaga 3" xfId="3550" hidden="1"/>
    <cellStyle name="Uwaga 3" xfId="3547" hidden="1"/>
    <cellStyle name="Uwaga 3" xfId="3543" hidden="1"/>
    <cellStyle name="Uwaga 3" xfId="3541" hidden="1"/>
    <cellStyle name="Uwaga 3" xfId="3538" hidden="1"/>
    <cellStyle name="Uwaga 3" xfId="3534" hidden="1"/>
    <cellStyle name="Uwaga 3" xfId="3532" hidden="1"/>
    <cellStyle name="Uwaga 3" xfId="3530" hidden="1"/>
    <cellStyle name="Uwaga 3" xfId="3525" hidden="1"/>
    <cellStyle name="Uwaga 3" xfId="3523" hidden="1"/>
    <cellStyle name="Uwaga 3" xfId="3521" hidden="1"/>
    <cellStyle name="Uwaga 3" xfId="5995" hidden="1"/>
    <cellStyle name="Uwaga 3" xfId="5996" hidden="1"/>
    <cellStyle name="Uwaga 3" xfId="5998" hidden="1"/>
    <cellStyle name="Uwaga 3" xfId="6010" hidden="1"/>
    <cellStyle name="Uwaga 3" xfId="6011" hidden="1"/>
    <cellStyle name="Uwaga 3" xfId="6016" hidden="1"/>
    <cellStyle name="Uwaga 3" xfId="6025" hidden="1"/>
    <cellStyle name="Uwaga 3" xfId="6026" hidden="1"/>
    <cellStyle name="Uwaga 3" xfId="6031" hidden="1"/>
    <cellStyle name="Uwaga 3" xfId="6040" hidden="1"/>
    <cellStyle name="Uwaga 3" xfId="6041" hidden="1"/>
    <cellStyle name="Uwaga 3" xfId="6042" hidden="1"/>
    <cellStyle name="Uwaga 3" xfId="6055" hidden="1"/>
    <cellStyle name="Uwaga 3" xfId="6060" hidden="1"/>
    <cellStyle name="Uwaga 3" xfId="6065" hidden="1"/>
    <cellStyle name="Uwaga 3" xfId="6075" hidden="1"/>
    <cellStyle name="Uwaga 3" xfId="6080" hidden="1"/>
    <cellStyle name="Uwaga 3" xfId="6084" hidden="1"/>
    <cellStyle name="Uwaga 3" xfId="6091" hidden="1"/>
    <cellStyle name="Uwaga 3" xfId="6096" hidden="1"/>
    <cellStyle name="Uwaga 3" xfId="6099" hidden="1"/>
    <cellStyle name="Uwaga 3" xfId="6105" hidden="1"/>
    <cellStyle name="Uwaga 3" xfId="6110" hidden="1"/>
    <cellStyle name="Uwaga 3" xfId="6114" hidden="1"/>
    <cellStyle name="Uwaga 3" xfId="6115" hidden="1"/>
    <cellStyle name="Uwaga 3" xfId="6116" hidden="1"/>
    <cellStyle name="Uwaga 3" xfId="6120" hidden="1"/>
    <cellStyle name="Uwaga 3" xfId="6132" hidden="1"/>
    <cellStyle name="Uwaga 3" xfId="6137" hidden="1"/>
    <cellStyle name="Uwaga 3" xfId="6142" hidden="1"/>
    <cellStyle name="Uwaga 3" xfId="6147" hidden="1"/>
    <cellStyle name="Uwaga 3" xfId="6152" hidden="1"/>
    <cellStyle name="Uwaga 3" xfId="6157" hidden="1"/>
    <cellStyle name="Uwaga 3" xfId="6161" hidden="1"/>
    <cellStyle name="Uwaga 3" xfId="6165" hidden="1"/>
    <cellStyle name="Uwaga 3" xfId="6170" hidden="1"/>
    <cellStyle name="Uwaga 3" xfId="6175" hidden="1"/>
    <cellStyle name="Uwaga 3" xfId="6176" hidden="1"/>
    <cellStyle name="Uwaga 3" xfId="6178" hidden="1"/>
    <cellStyle name="Uwaga 3" xfId="6191" hidden="1"/>
    <cellStyle name="Uwaga 3" xfId="6195" hidden="1"/>
    <cellStyle name="Uwaga 3" xfId="6200" hidden="1"/>
    <cellStyle name="Uwaga 3" xfId="6207" hidden="1"/>
    <cellStyle name="Uwaga 3" xfId="6211" hidden="1"/>
    <cellStyle name="Uwaga 3" xfId="6216" hidden="1"/>
    <cellStyle name="Uwaga 3" xfId="6221" hidden="1"/>
    <cellStyle name="Uwaga 3" xfId="6224" hidden="1"/>
    <cellStyle name="Uwaga 3" xfId="6229" hidden="1"/>
    <cellStyle name="Uwaga 3" xfId="6235" hidden="1"/>
    <cellStyle name="Uwaga 3" xfId="6236" hidden="1"/>
    <cellStyle name="Uwaga 3" xfId="6239" hidden="1"/>
    <cellStyle name="Uwaga 3" xfId="6252" hidden="1"/>
    <cellStyle name="Uwaga 3" xfId="6256" hidden="1"/>
    <cellStyle name="Uwaga 3" xfId="6261" hidden="1"/>
    <cellStyle name="Uwaga 3" xfId="6268" hidden="1"/>
    <cellStyle name="Uwaga 3" xfId="6273" hidden="1"/>
    <cellStyle name="Uwaga 3" xfId="6277" hidden="1"/>
    <cellStyle name="Uwaga 3" xfId="6282" hidden="1"/>
    <cellStyle name="Uwaga 3" xfId="6286" hidden="1"/>
    <cellStyle name="Uwaga 3" xfId="6291" hidden="1"/>
    <cellStyle name="Uwaga 3" xfId="6295" hidden="1"/>
    <cellStyle name="Uwaga 3" xfId="6296" hidden="1"/>
    <cellStyle name="Uwaga 3" xfId="6298" hidden="1"/>
    <cellStyle name="Uwaga 3" xfId="6310" hidden="1"/>
    <cellStyle name="Uwaga 3" xfId="6311" hidden="1"/>
    <cellStyle name="Uwaga 3" xfId="6313" hidden="1"/>
    <cellStyle name="Uwaga 3" xfId="6325" hidden="1"/>
    <cellStyle name="Uwaga 3" xfId="6327" hidden="1"/>
    <cellStyle name="Uwaga 3" xfId="6330" hidden="1"/>
    <cellStyle name="Uwaga 3" xfId="6340" hidden="1"/>
    <cellStyle name="Uwaga 3" xfId="6341" hidden="1"/>
    <cellStyle name="Uwaga 3" xfId="6343" hidden="1"/>
    <cellStyle name="Uwaga 3" xfId="6355" hidden="1"/>
    <cellStyle name="Uwaga 3" xfId="6356" hidden="1"/>
    <cellStyle name="Uwaga 3" xfId="6357" hidden="1"/>
    <cellStyle name="Uwaga 3" xfId="6371" hidden="1"/>
    <cellStyle name="Uwaga 3" xfId="6374" hidden="1"/>
    <cellStyle name="Uwaga 3" xfId="6378" hidden="1"/>
    <cellStyle name="Uwaga 3" xfId="6386" hidden="1"/>
    <cellStyle name="Uwaga 3" xfId="6389" hidden="1"/>
    <cellStyle name="Uwaga 3" xfId="6393" hidden="1"/>
    <cellStyle name="Uwaga 3" xfId="6401" hidden="1"/>
    <cellStyle name="Uwaga 3" xfId="6404" hidden="1"/>
    <cellStyle name="Uwaga 3" xfId="6408" hidden="1"/>
    <cellStyle name="Uwaga 3" xfId="6415" hidden="1"/>
    <cellStyle name="Uwaga 3" xfId="6416" hidden="1"/>
    <cellStyle name="Uwaga 3" xfId="6418" hidden="1"/>
    <cellStyle name="Uwaga 3" xfId="6431" hidden="1"/>
    <cellStyle name="Uwaga 3" xfId="6434" hidden="1"/>
    <cellStyle name="Uwaga 3" xfId="6437" hidden="1"/>
    <cellStyle name="Uwaga 3" xfId="6446" hidden="1"/>
    <cellStyle name="Uwaga 3" xfId="6449" hidden="1"/>
    <cellStyle name="Uwaga 3" xfId="6453" hidden="1"/>
    <cellStyle name="Uwaga 3" xfId="6461" hidden="1"/>
    <cellStyle name="Uwaga 3" xfId="6463" hidden="1"/>
    <cellStyle name="Uwaga 3" xfId="6466" hidden="1"/>
    <cellStyle name="Uwaga 3" xfId="6475" hidden="1"/>
    <cellStyle name="Uwaga 3" xfId="6476" hidden="1"/>
    <cellStyle name="Uwaga 3" xfId="6477" hidden="1"/>
    <cellStyle name="Uwaga 3" xfId="6490" hidden="1"/>
    <cellStyle name="Uwaga 3" xfId="6491" hidden="1"/>
    <cellStyle name="Uwaga 3" xfId="6493" hidden="1"/>
    <cellStyle name="Uwaga 3" xfId="6505" hidden="1"/>
    <cellStyle name="Uwaga 3" xfId="6506" hidden="1"/>
    <cellStyle name="Uwaga 3" xfId="6508" hidden="1"/>
    <cellStyle name="Uwaga 3" xfId="6520" hidden="1"/>
    <cellStyle name="Uwaga 3" xfId="6521" hidden="1"/>
    <cellStyle name="Uwaga 3" xfId="6523" hidden="1"/>
    <cellStyle name="Uwaga 3" xfId="6535" hidden="1"/>
    <cellStyle name="Uwaga 3" xfId="6536" hidden="1"/>
    <cellStyle name="Uwaga 3" xfId="6537" hidden="1"/>
    <cellStyle name="Uwaga 3" xfId="6551" hidden="1"/>
    <cellStyle name="Uwaga 3" xfId="6553" hidden="1"/>
    <cellStyle name="Uwaga 3" xfId="6556" hidden="1"/>
    <cellStyle name="Uwaga 3" xfId="6566" hidden="1"/>
    <cellStyle name="Uwaga 3" xfId="6569" hidden="1"/>
    <cellStyle name="Uwaga 3" xfId="6572" hidden="1"/>
    <cellStyle name="Uwaga 3" xfId="6581" hidden="1"/>
    <cellStyle name="Uwaga 3" xfId="6583" hidden="1"/>
    <cellStyle name="Uwaga 3" xfId="6586" hidden="1"/>
    <cellStyle name="Uwaga 3" xfId="6595" hidden="1"/>
    <cellStyle name="Uwaga 3" xfId="6596" hidden="1"/>
    <cellStyle name="Uwaga 3" xfId="6597" hidden="1"/>
    <cellStyle name="Uwaga 3" xfId="6610" hidden="1"/>
    <cellStyle name="Uwaga 3" xfId="6612" hidden="1"/>
    <cellStyle name="Uwaga 3" xfId="6614" hidden="1"/>
    <cellStyle name="Uwaga 3" xfId="6625" hidden="1"/>
    <cellStyle name="Uwaga 3" xfId="6627" hidden="1"/>
    <cellStyle name="Uwaga 3" xfId="6629" hidden="1"/>
    <cellStyle name="Uwaga 3" xfId="6640" hidden="1"/>
    <cellStyle name="Uwaga 3" xfId="6642" hidden="1"/>
    <cellStyle name="Uwaga 3" xfId="6644" hidden="1"/>
    <cellStyle name="Uwaga 3" xfId="6655" hidden="1"/>
    <cellStyle name="Uwaga 3" xfId="6656" hidden="1"/>
    <cellStyle name="Uwaga 3" xfId="6657" hidden="1"/>
    <cellStyle name="Uwaga 3" xfId="6670" hidden="1"/>
    <cellStyle name="Uwaga 3" xfId="6672" hidden="1"/>
    <cellStyle name="Uwaga 3" xfId="6674" hidden="1"/>
    <cellStyle name="Uwaga 3" xfId="6685" hidden="1"/>
    <cellStyle name="Uwaga 3" xfId="6687" hidden="1"/>
    <cellStyle name="Uwaga 3" xfId="6689" hidden="1"/>
    <cellStyle name="Uwaga 3" xfId="6700" hidden="1"/>
    <cellStyle name="Uwaga 3" xfId="6702" hidden="1"/>
    <cellStyle name="Uwaga 3" xfId="6703" hidden="1"/>
    <cellStyle name="Uwaga 3" xfId="6715" hidden="1"/>
    <cellStyle name="Uwaga 3" xfId="6716" hidden="1"/>
    <cellStyle name="Uwaga 3" xfId="6717" hidden="1"/>
    <cellStyle name="Uwaga 3" xfId="6730" hidden="1"/>
    <cellStyle name="Uwaga 3" xfId="6732" hidden="1"/>
    <cellStyle name="Uwaga 3" xfId="6734" hidden="1"/>
    <cellStyle name="Uwaga 3" xfId="6745" hidden="1"/>
    <cellStyle name="Uwaga 3" xfId="6747" hidden="1"/>
    <cellStyle name="Uwaga 3" xfId="6749" hidden="1"/>
    <cellStyle name="Uwaga 3" xfId="6760" hidden="1"/>
    <cellStyle name="Uwaga 3" xfId="6762" hidden="1"/>
    <cellStyle name="Uwaga 3" xfId="6764" hidden="1"/>
    <cellStyle name="Uwaga 3" xfId="6775" hidden="1"/>
    <cellStyle name="Uwaga 3" xfId="6776" hidden="1"/>
    <cellStyle name="Uwaga 3" xfId="6778" hidden="1"/>
    <cellStyle name="Uwaga 3" xfId="6789" hidden="1"/>
    <cellStyle name="Uwaga 3" xfId="6791" hidden="1"/>
    <cellStyle name="Uwaga 3" xfId="6792" hidden="1"/>
    <cellStyle name="Uwaga 3" xfId="6801" hidden="1"/>
    <cellStyle name="Uwaga 3" xfId="6804" hidden="1"/>
    <cellStyle name="Uwaga 3" xfId="6806" hidden="1"/>
    <cellStyle name="Uwaga 3" xfId="6817" hidden="1"/>
    <cellStyle name="Uwaga 3" xfId="6819" hidden="1"/>
    <cellStyle name="Uwaga 3" xfId="6821" hidden="1"/>
    <cellStyle name="Uwaga 3" xfId="6833" hidden="1"/>
    <cellStyle name="Uwaga 3" xfId="6835" hidden="1"/>
    <cellStyle name="Uwaga 3" xfId="6837" hidden="1"/>
    <cellStyle name="Uwaga 3" xfId="6845" hidden="1"/>
    <cellStyle name="Uwaga 3" xfId="6847" hidden="1"/>
    <cellStyle name="Uwaga 3" xfId="6850" hidden="1"/>
    <cellStyle name="Uwaga 3" xfId="6840" hidden="1"/>
    <cellStyle name="Uwaga 3" xfId="6839" hidden="1"/>
    <cellStyle name="Uwaga 3" xfId="6838" hidden="1"/>
    <cellStyle name="Uwaga 3" xfId="6825" hidden="1"/>
    <cellStyle name="Uwaga 3" xfId="6824" hidden="1"/>
    <cellStyle name="Uwaga 3" xfId="6823" hidden="1"/>
    <cellStyle name="Uwaga 3" xfId="6810" hidden="1"/>
    <cellStyle name="Uwaga 3" xfId="6809" hidden="1"/>
    <cellStyle name="Uwaga 3" xfId="6808" hidden="1"/>
    <cellStyle name="Uwaga 3" xfId="6795" hidden="1"/>
    <cellStyle name="Uwaga 3" xfId="6794" hidden="1"/>
    <cellStyle name="Uwaga 3" xfId="6793" hidden="1"/>
    <cellStyle name="Uwaga 3" xfId="6780" hidden="1"/>
    <cellStyle name="Uwaga 3" xfId="6779" hidden="1"/>
    <cellStyle name="Uwaga 3" xfId="6777" hidden="1"/>
    <cellStyle name="Uwaga 3" xfId="6766" hidden="1"/>
    <cellStyle name="Uwaga 3" xfId="6763" hidden="1"/>
    <cellStyle name="Uwaga 3" xfId="6761" hidden="1"/>
    <cellStyle name="Uwaga 3" xfId="6751" hidden="1"/>
    <cellStyle name="Uwaga 3" xfId="6748" hidden="1"/>
    <cellStyle name="Uwaga 3" xfId="6746" hidden="1"/>
    <cellStyle name="Uwaga 3" xfId="6736" hidden="1"/>
    <cellStyle name="Uwaga 3" xfId="6733" hidden="1"/>
    <cellStyle name="Uwaga 3" xfId="6731" hidden="1"/>
    <cellStyle name="Uwaga 3" xfId="6721" hidden="1"/>
    <cellStyle name="Uwaga 3" xfId="6719" hidden="1"/>
    <cellStyle name="Uwaga 3" xfId="6718" hidden="1"/>
    <cellStyle name="Uwaga 3" xfId="6706" hidden="1"/>
    <cellStyle name="Uwaga 3" xfId="6704" hidden="1"/>
    <cellStyle name="Uwaga 3" xfId="6701" hidden="1"/>
    <cellStyle name="Uwaga 3" xfId="6691" hidden="1"/>
    <cellStyle name="Uwaga 3" xfId="6688" hidden="1"/>
    <cellStyle name="Uwaga 3" xfId="6686" hidden="1"/>
    <cellStyle name="Uwaga 3" xfId="6676" hidden="1"/>
    <cellStyle name="Uwaga 3" xfId="6673" hidden="1"/>
    <cellStyle name="Uwaga 3" xfId="6671" hidden="1"/>
    <cellStyle name="Uwaga 3" xfId="6661" hidden="1"/>
    <cellStyle name="Uwaga 3" xfId="6659" hidden="1"/>
    <cellStyle name="Uwaga 3" xfId="6658" hidden="1"/>
    <cellStyle name="Uwaga 3" xfId="6646" hidden="1"/>
    <cellStyle name="Uwaga 3" xfId="6643" hidden="1"/>
    <cellStyle name="Uwaga 3" xfId="6641" hidden="1"/>
    <cellStyle name="Uwaga 3" xfId="6631" hidden="1"/>
    <cellStyle name="Uwaga 3" xfId="6628" hidden="1"/>
    <cellStyle name="Uwaga 3" xfId="6626" hidden="1"/>
    <cellStyle name="Uwaga 3" xfId="6616" hidden="1"/>
    <cellStyle name="Uwaga 3" xfId="6613" hidden="1"/>
    <cellStyle name="Uwaga 3" xfId="6611" hidden="1"/>
    <cellStyle name="Uwaga 3" xfId="6601" hidden="1"/>
    <cellStyle name="Uwaga 3" xfId="6599" hidden="1"/>
    <cellStyle name="Uwaga 3" xfId="6598" hidden="1"/>
    <cellStyle name="Uwaga 3" xfId="6585" hidden="1"/>
    <cellStyle name="Uwaga 3" xfId="6582" hidden="1"/>
    <cellStyle name="Uwaga 3" xfId="6580" hidden="1"/>
    <cellStyle name="Uwaga 3" xfId="6570" hidden="1"/>
    <cellStyle name="Uwaga 3" xfId="6567" hidden="1"/>
    <cellStyle name="Uwaga 3" xfId="6565" hidden="1"/>
    <cellStyle name="Uwaga 3" xfId="6555" hidden="1"/>
    <cellStyle name="Uwaga 3" xfId="6552" hidden="1"/>
    <cellStyle name="Uwaga 3" xfId="6550" hidden="1"/>
    <cellStyle name="Uwaga 3" xfId="6541" hidden="1"/>
    <cellStyle name="Uwaga 3" xfId="6539" hidden="1"/>
    <cellStyle name="Uwaga 3" xfId="6538" hidden="1"/>
    <cellStyle name="Uwaga 3" xfId="6526" hidden="1"/>
    <cellStyle name="Uwaga 3" xfId="6524" hidden="1"/>
    <cellStyle name="Uwaga 3" xfId="6522" hidden="1"/>
    <cellStyle name="Uwaga 3" xfId="6511" hidden="1"/>
    <cellStyle name="Uwaga 3" xfId="6509" hidden="1"/>
    <cellStyle name="Uwaga 3" xfId="6507" hidden="1"/>
    <cellStyle name="Uwaga 3" xfId="6496" hidden="1"/>
    <cellStyle name="Uwaga 3" xfId="6494" hidden="1"/>
    <cellStyle name="Uwaga 3" xfId="6492" hidden="1"/>
    <cellStyle name="Uwaga 3" xfId="6481" hidden="1"/>
    <cellStyle name="Uwaga 3" xfId="6479" hidden="1"/>
    <cellStyle name="Uwaga 3" xfId="6478" hidden="1"/>
    <cellStyle name="Uwaga 3" xfId="6465" hidden="1"/>
    <cellStyle name="Uwaga 3" xfId="6462" hidden="1"/>
    <cellStyle name="Uwaga 3" xfId="6460" hidden="1"/>
    <cellStyle name="Uwaga 3" xfId="6450" hidden="1"/>
    <cellStyle name="Uwaga 3" xfId="6447" hidden="1"/>
    <cellStyle name="Uwaga 3" xfId="6445" hidden="1"/>
    <cellStyle name="Uwaga 3" xfId="6435" hidden="1"/>
    <cellStyle name="Uwaga 3" xfId="6432" hidden="1"/>
    <cellStyle name="Uwaga 3" xfId="6430" hidden="1"/>
    <cellStyle name="Uwaga 3" xfId="6421" hidden="1"/>
    <cellStyle name="Uwaga 3" xfId="6419" hidden="1"/>
    <cellStyle name="Uwaga 3" xfId="6417" hidden="1"/>
    <cellStyle name="Uwaga 3" xfId="6405" hidden="1"/>
    <cellStyle name="Uwaga 3" xfId="6402" hidden="1"/>
    <cellStyle name="Uwaga 3" xfId="6400" hidden="1"/>
    <cellStyle name="Uwaga 3" xfId="6390" hidden="1"/>
    <cellStyle name="Uwaga 3" xfId="6387" hidden="1"/>
    <cellStyle name="Uwaga 3" xfId="6385" hidden="1"/>
    <cellStyle name="Uwaga 3" xfId="6375" hidden="1"/>
    <cellStyle name="Uwaga 3" xfId="6372" hidden="1"/>
    <cellStyle name="Uwaga 3" xfId="6370" hidden="1"/>
    <cellStyle name="Uwaga 3" xfId="6363" hidden="1"/>
    <cellStyle name="Uwaga 3" xfId="6360" hidden="1"/>
    <cellStyle name="Uwaga 3" xfId="6358" hidden="1"/>
    <cellStyle name="Uwaga 3" xfId="6348" hidden="1"/>
    <cellStyle name="Uwaga 3" xfId="6345" hidden="1"/>
    <cellStyle name="Uwaga 3" xfId="6342" hidden="1"/>
    <cellStyle name="Uwaga 3" xfId="6333" hidden="1"/>
    <cellStyle name="Uwaga 3" xfId="6329" hidden="1"/>
    <cellStyle name="Uwaga 3" xfId="6326" hidden="1"/>
    <cellStyle name="Uwaga 3" xfId="6318" hidden="1"/>
    <cellStyle name="Uwaga 3" xfId="6315" hidden="1"/>
    <cellStyle name="Uwaga 3" xfId="6312" hidden="1"/>
    <cellStyle name="Uwaga 3" xfId="6303" hidden="1"/>
    <cellStyle name="Uwaga 3" xfId="6300" hidden="1"/>
    <cellStyle name="Uwaga 3" xfId="6297" hidden="1"/>
    <cellStyle name="Uwaga 3" xfId="6287" hidden="1"/>
    <cellStyle name="Uwaga 3" xfId="6283" hidden="1"/>
    <cellStyle name="Uwaga 3" xfId="6280" hidden="1"/>
    <cellStyle name="Uwaga 3" xfId="6271" hidden="1"/>
    <cellStyle name="Uwaga 3" xfId="6267" hidden="1"/>
    <cellStyle name="Uwaga 3" xfId="6265" hidden="1"/>
    <cellStyle name="Uwaga 3" xfId="6257" hidden="1"/>
    <cellStyle name="Uwaga 3" xfId="6253" hidden="1"/>
    <cellStyle name="Uwaga 3" xfId="6250" hidden="1"/>
    <cellStyle name="Uwaga 3" xfId="6243" hidden="1"/>
    <cellStyle name="Uwaga 3" xfId="6240" hidden="1"/>
    <cellStyle name="Uwaga 3" xfId="6237" hidden="1"/>
    <cellStyle name="Uwaga 3" xfId="6228" hidden="1"/>
    <cellStyle name="Uwaga 3" xfId="6223" hidden="1"/>
    <cellStyle name="Uwaga 3" xfId="6220" hidden="1"/>
    <cellStyle name="Uwaga 3" xfId="6213" hidden="1"/>
    <cellStyle name="Uwaga 3" xfId="6208" hidden="1"/>
    <cellStyle name="Uwaga 3" xfId="6205" hidden="1"/>
    <cellStyle name="Uwaga 3" xfId="6198" hidden="1"/>
    <cellStyle name="Uwaga 3" xfId="6193" hidden="1"/>
    <cellStyle name="Uwaga 3" xfId="6190" hidden="1"/>
    <cellStyle name="Uwaga 3" xfId="6184" hidden="1"/>
    <cellStyle name="Uwaga 3" xfId="6180" hidden="1"/>
    <cellStyle name="Uwaga 3" xfId="6177" hidden="1"/>
    <cellStyle name="Uwaga 3" xfId="6169" hidden="1"/>
    <cellStyle name="Uwaga 3" xfId="6164" hidden="1"/>
    <cellStyle name="Uwaga 3" xfId="6160" hidden="1"/>
    <cellStyle name="Uwaga 3" xfId="6154" hidden="1"/>
    <cellStyle name="Uwaga 3" xfId="6149" hidden="1"/>
    <cellStyle name="Uwaga 3" xfId="6145" hidden="1"/>
    <cellStyle name="Uwaga 3" xfId="6139" hidden="1"/>
    <cellStyle name="Uwaga 3" xfId="6134" hidden="1"/>
    <cellStyle name="Uwaga 3" xfId="6130" hidden="1"/>
    <cellStyle name="Uwaga 3" xfId="6125" hidden="1"/>
    <cellStyle name="Uwaga 3" xfId="6121" hidden="1"/>
    <cellStyle name="Uwaga 3" xfId="6117" hidden="1"/>
    <cellStyle name="Uwaga 3" xfId="6109" hidden="1"/>
    <cellStyle name="Uwaga 3" xfId="6104" hidden="1"/>
    <cellStyle name="Uwaga 3" xfId="6100" hidden="1"/>
    <cellStyle name="Uwaga 3" xfId="6094" hidden="1"/>
    <cellStyle name="Uwaga 3" xfId="6089" hidden="1"/>
    <cellStyle name="Uwaga 3" xfId="6085" hidden="1"/>
    <cellStyle name="Uwaga 3" xfId="6079" hidden="1"/>
    <cellStyle name="Uwaga 3" xfId="6074" hidden="1"/>
    <cellStyle name="Uwaga 3" xfId="6070" hidden="1"/>
    <cellStyle name="Uwaga 3" xfId="6066" hidden="1"/>
    <cellStyle name="Uwaga 3" xfId="6061" hidden="1"/>
    <cellStyle name="Uwaga 3" xfId="6056" hidden="1"/>
    <cellStyle name="Uwaga 3" xfId="6051" hidden="1"/>
    <cellStyle name="Uwaga 3" xfId="6047" hidden="1"/>
    <cellStyle name="Uwaga 3" xfId="6043" hidden="1"/>
    <cellStyle name="Uwaga 3" xfId="6036" hidden="1"/>
    <cellStyle name="Uwaga 3" xfId="6032" hidden="1"/>
    <cellStyle name="Uwaga 3" xfId="6027" hidden="1"/>
    <cellStyle name="Uwaga 3" xfId="6021" hidden="1"/>
    <cellStyle name="Uwaga 3" xfId="6017" hidden="1"/>
    <cellStyle name="Uwaga 3" xfId="6012" hidden="1"/>
    <cellStyle name="Uwaga 3" xfId="6006" hidden="1"/>
    <cellStyle name="Uwaga 3" xfId="6002" hidden="1"/>
    <cellStyle name="Uwaga 3" xfId="5997" hidden="1"/>
    <cellStyle name="Uwaga 3" xfId="5991" hidden="1"/>
    <cellStyle name="Uwaga 3" xfId="5987" hidden="1"/>
    <cellStyle name="Uwaga 3" xfId="5983" hidden="1"/>
    <cellStyle name="Uwaga 3" xfId="6843" hidden="1"/>
    <cellStyle name="Uwaga 3" xfId="6842" hidden="1"/>
    <cellStyle name="Uwaga 3" xfId="6841" hidden="1"/>
    <cellStyle name="Uwaga 3" xfId="6828" hidden="1"/>
    <cellStyle name="Uwaga 3" xfId="6827" hidden="1"/>
    <cellStyle name="Uwaga 3" xfId="6826" hidden="1"/>
    <cellStyle name="Uwaga 3" xfId="6813" hidden="1"/>
    <cellStyle name="Uwaga 3" xfId="6812" hidden="1"/>
    <cellStyle name="Uwaga 3" xfId="6811" hidden="1"/>
    <cellStyle name="Uwaga 3" xfId="6798" hidden="1"/>
    <cellStyle name="Uwaga 3" xfId="6797" hidden="1"/>
    <cellStyle name="Uwaga 3" xfId="6796" hidden="1"/>
    <cellStyle name="Uwaga 3" xfId="6783" hidden="1"/>
    <cellStyle name="Uwaga 3" xfId="6782" hidden="1"/>
    <cellStyle name="Uwaga 3" xfId="6781" hidden="1"/>
    <cellStyle name="Uwaga 3" xfId="6769" hidden="1"/>
    <cellStyle name="Uwaga 3" xfId="6767" hidden="1"/>
    <cellStyle name="Uwaga 3" xfId="6765" hidden="1"/>
    <cellStyle name="Uwaga 3" xfId="6754" hidden="1"/>
    <cellStyle name="Uwaga 3" xfId="6752" hidden="1"/>
    <cellStyle name="Uwaga 3" xfId="6750" hidden="1"/>
    <cellStyle name="Uwaga 3" xfId="6739" hidden="1"/>
    <cellStyle name="Uwaga 3" xfId="6737" hidden="1"/>
    <cellStyle name="Uwaga 3" xfId="6735" hidden="1"/>
    <cellStyle name="Uwaga 3" xfId="6724" hidden="1"/>
    <cellStyle name="Uwaga 3" xfId="6722" hidden="1"/>
    <cellStyle name="Uwaga 3" xfId="6720" hidden="1"/>
    <cellStyle name="Uwaga 3" xfId="6709" hidden="1"/>
    <cellStyle name="Uwaga 3" xfId="6707" hidden="1"/>
    <cellStyle name="Uwaga 3" xfId="6705" hidden="1"/>
    <cellStyle name="Uwaga 3" xfId="6694" hidden="1"/>
    <cellStyle name="Uwaga 3" xfId="6692" hidden="1"/>
    <cellStyle name="Uwaga 3" xfId="6690" hidden="1"/>
    <cellStyle name="Uwaga 3" xfId="6679" hidden="1"/>
    <cellStyle name="Uwaga 3" xfId="6677" hidden="1"/>
    <cellStyle name="Uwaga 3" xfId="6675" hidden="1"/>
    <cellStyle name="Uwaga 3" xfId="6664" hidden="1"/>
    <cellStyle name="Uwaga 3" xfId="6662" hidden="1"/>
    <cellStyle name="Uwaga 3" xfId="6660" hidden="1"/>
    <cellStyle name="Uwaga 3" xfId="6649" hidden="1"/>
    <cellStyle name="Uwaga 3" xfId="6647" hidden="1"/>
    <cellStyle name="Uwaga 3" xfId="6645" hidden="1"/>
    <cellStyle name="Uwaga 3" xfId="6634" hidden="1"/>
    <cellStyle name="Uwaga 3" xfId="6632" hidden="1"/>
    <cellStyle name="Uwaga 3" xfId="6630" hidden="1"/>
    <cellStyle name="Uwaga 3" xfId="6619" hidden="1"/>
    <cellStyle name="Uwaga 3" xfId="6617" hidden="1"/>
    <cellStyle name="Uwaga 3" xfId="6615" hidden="1"/>
    <cellStyle name="Uwaga 3" xfId="6604" hidden="1"/>
    <cellStyle name="Uwaga 3" xfId="6602" hidden="1"/>
    <cellStyle name="Uwaga 3" xfId="6600" hidden="1"/>
    <cellStyle name="Uwaga 3" xfId="6589" hidden="1"/>
    <cellStyle name="Uwaga 3" xfId="6587" hidden="1"/>
    <cellStyle name="Uwaga 3" xfId="6584" hidden="1"/>
    <cellStyle name="Uwaga 3" xfId="6574" hidden="1"/>
    <cellStyle name="Uwaga 3" xfId="6571" hidden="1"/>
    <cellStyle name="Uwaga 3" xfId="6568" hidden="1"/>
    <cellStyle name="Uwaga 3" xfId="6559" hidden="1"/>
    <cellStyle name="Uwaga 3" xfId="6557" hidden="1"/>
    <cellStyle name="Uwaga 3" xfId="6554" hidden="1"/>
    <cellStyle name="Uwaga 3" xfId="6544" hidden="1"/>
    <cellStyle name="Uwaga 3" xfId="6542" hidden="1"/>
    <cellStyle name="Uwaga 3" xfId="6540" hidden="1"/>
    <cellStyle name="Uwaga 3" xfId="6529" hidden="1"/>
    <cellStyle name="Uwaga 3" xfId="6527" hidden="1"/>
    <cellStyle name="Uwaga 3" xfId="6525" hidden="1"/>
    <cellStyle name="Uwaga 3" xfId="6514" hidden="1"/>
    <cellStyle name="Uwaga 3" xfId="6512" hidden="1"/>
    <cellStyle name="Uwaga 3" xfId="6510" hidden="1"/>
    <cellStyle name="Uwaga 3" xfId="6499" hidden="1"/>
    <cellStyle name="Uwaga 3" xfId="6497" hidden="1"/>
    <cellStyle name="Uwaga 3" xfId="6495" hidden="1"/>
    <cellStyle name="Uwaga 3" xfId="6484" hidden="1"/>
    <cellStyle name="Uwaga 3" xfId="6482" hidden="1"/>
    <cellStyle name="Uwaga 3" xfId="6480" hidden="1"/>
    <cellStyle name="Uwaga 3" xfId="6469" hidden="1"/>
    <cellStyle name="Uwaga 3" xfId="6467" hidden="1"/>
    <cellStyle name="Uwaga 3" xfId="6464" hidden="1"/>
    <cellStyle name="Uwaga 3" xfId="6454" hidden="1"/>
    <cellStyle name="Uwaga 3" xfId="6451" hidden="1"/>
    <cellStyle name="Uwaga 3" xfId="6448" hidden="1"/>
    <cellStyle name="Uwaga 3" xfId="6439" hidden="1"/>
    <cellStyle name="Uwaga 3" xfId="6436" hidden="1"/>
    <cellStyle name="Uwaga 3" xfId="6433" hidden="1"/>
    <cellStyle name="Uwaga 3" xfId="6424" hidden="1"/>
    <cellStyle name="Uwaga 3" xfId="6422" hidden="1"/>
    <cellStyle name="Uwaga 3" xfId="6420" hidden="1"/>
    <cellStyle name="Uwaga 3" xfId="6409" hidden="1"/>
    <cellStyle name="Uwaga 3" xfId="6406" hidden="1"/>
    <cellStyle name="Uwaga 3" xfId="6403" hidden="1"/>
    <cellStyle name="Uwaga 3" xfId="6394" hidden="1"/>
    <cellStyle name="Uwaga 3" xfId="6391" hidden="1"/>
    <cellStyle name="Uwaga 3" xfId="6388" hidden="1"/>
    <cellStyle name="Uwaga 3" xfId="6379" hidden="1"/>
    <cellStyle name="Uwaga 3" xfId="6376" hidden="1"/>
    <cellStyle name="Uwaga 3" xfId="6373" hidden="1"/>
    <cellStyle name="Uwaga 3" xfId="6366" hidden="1"/>
    <cellStyle name="Uwaga 3" xfId="6362" hidden="1"/>
    <cellStyle name="Uwaga 3" xfId="6359" hidden="1"/>
    <cellStyle name="Uwaga 3" xfId="6351" hidden="1"/>
    <cellStyle name="Uwaga 3" xfId="6347" hidden="1"/>
    <cellStyle name="Uwaga 3" xfId="6344" hidden="1"/>
    <cellStyle name="Uwaga 3" xfId="6336" hidden="1"/>
    <cellStyle name="Uwaga 3" xfId="6332" hidden="1"/>
    <cellStyle name="Uwaga 3" xfId="6328" hidden="1"/>
    <cellStyle name="Uwaga 3" xfId="6321" hidden="1"/>
    <cellStyle name="Uwaga 3" xfId="6317" hidden="1"/>
    <cellStyle name="Uwaga 3" xfId="6314" hidden="1"/>
    <cellStyle name="Uwaga 3" xfId="6306" hidden="1"/>
    <cellStyle name="Uwaga 3" xfId="6302" hidden="1"/>
    <cellStyle name="Uwaga 3" xfId="6299" hidden="1"/>
    <cellStyle name="Uwaga 3" xfId="6290" hidden="1"/>
    <cellStyle name="Uwaga 3" xfId="6285" hidden="1"/>
    <cellStyle name="Uwaga 3" xfId="6281" hidden="1"/>
    <cellStyle name="Uwaga 3" xfId="6275" hidden="1"/>
    <cellStyle name="Uwaga 3" xfId="6270" hidden="1"/>
    <cellStyle name="Uwaga 3" xfId="6266" hidden="1"/>
    <cellStyle name="Uwaga 3" xfId="6260" hidden="1"/>
    <cellStyle name="Uwaga 3" xfId="6255" hidden="1"/>
    <cellStyle name="Uwaga 3" xfId="6251" hidden="1"/>
    <cellStyle name="Uwaga 3" xfId="6246" hidden="1"/>
    <cellStyle name="Uwaga 3" xfId="6242" hidden="1"/>
    <cellStyle name="Uwaga 3" xfId="6238" hidden="1"/>
    <cellStyle name="Uwaga 3" xfId="6231" hidden="1"/>
    <cellStyle name="Uwaga 3" xfId="6226" hidden="1"/>
    <cellStyle name="Uwaga 3" xfId="6222" hidden="1"/>
    <cellStyle name="Uwaga 3" xfId="6215" hidden="1"/>
    <cellStyle name="Uwaga 3" xfId="6210" hidden="1"/>
    <cellStyle name="Uwaga 3" xfId="6206" hidden="1"/>
    <cellStyle name="Uwaga 3" xfId="6201" hidden="1"/>
    <cellStyle name="Uwaga 3" xfId="6196" hidden="1"/>
    <cellStyle name="Uwaga 3" xfId="6192" hidden="1"/>
    <cellStyle name="Uwaga 3" xfId="6186" hidden="1"/>
    <cellStyle name="Uwaga 3" xfId="6182" hidden="1"/>
    <cellStyle name="Uwaga 3" xfId="6179" hidden="1"/>
    <cellStyle name="Uwaga 3" xfId="6172" hidden="1"/>
    <cellStyle name="Uwaga 3" xfId="6167" hidden="1"/>
    <cellStyle name="Uwaga 3" xfId="6162" hidden="1"/>
    <cellStyle name="Uwaga 3" xfId="6156" hidden="1"/>
    <cellStyle name="Uwaga 3" xfId="6151" hidden="1"/>
    <cellStyle name="Uwaga 3" xfId="6146" hidden="1"/>
    <cellStyle name="Uwaga 3" xfId="6141" hidden="1"/>
    <cellStyle name="Uwaga 3" xfId="6136" hidden="1"/>
    <cellStyle name="Uwaga 3" xfId="6131" hidden="1"/>
    <cellStyle name="Uwaga 3" xfId="6127" hidden="1"/>
    <cellStyle name="Uwaga 3" xfId="6123" hidden="1"/>
    <cellStyle name="Uwaga 3" xfId="6118" hidden="1"/>
    <cellStyle name="Uwaga 3" xfId="6111" hidden="1"/>
    <cellStyle name="Uwaga 3" xfId="6106" hidden="1"/>
    <cellStyle name="Uwaga 3" xfId="6101" hidden="1"/>
    <cellStyle name="Uwaga 3" xfId="6095" hidden="1"/>
    <cellStyle name="Uwaga 3" xfId="6090" hidden="1"/>
    <cellStyle name="Uwaga 3" xfId="6086" hidden="1"/>
    <cellStyle name="Uwaga 3" xfId="6081" hidden="1"/>
    <cellStyle name="Uwaga 3" xfId="6076" hidden="1"/>
    <cellStyle name="Uwaga 3" xfId="6071" hidden="1"/>
    <cellStyle name="Uwaga 3" xfId="6067" hidden="1"/>
    <cellStyle name="Uwaga 3" xfId="6062" hidden="1"/>
    <cellStyle name="Uwaga 3" xfId="6057" hidden="1"/>
    <cellStyle name="Uwaga 3" xfId="6052" hidden="1"/>
    <cellStyle name="Uwaga 3" xfId="6048" hidden="1"/>
    <cellStyle name="Uwaga 3" xfId="6044" hidden="1"/>
    <cellStyle name="Uwaga 3" xfId="6037" hidden="1"/>
    <cellStyle name="Uwaga 3" xfId="6033" hidden="1"/>
    <cellStyle name="Uwaga 3" xfId="6028" hidden="1"/>
    <cellStyle name="Uwaga 3" xfId="6022" hidden="1"/>
    <cellStyle name="Uwaga 3" xfId="6018" hidden="1"/>
    <cellStyle name="Uwaga 3" xfId="6013" hidden="1"/>
    <cellStyle name="Uwaga 3" xfId="6007" hidden="1"/>
    <cellStyle name="Uwaga 3" xfId="6003" hidden="1"/>
    <cellStyle name="Uwaga 3" xfId="5999" hidden="1"/>
    <cellStyle name="Uwaga 3" xfId="5992" hidden="1"/>
    <cellStyle name="Uwaga 3" xfId="5988" hidden="1"/>
    <cellStyle name="Uwaga 3" xfId="5984" hidden="1"/>
    <cellStyle name="Uwaga 3" xfId="6848" hidden="1"/>
    <cellStyle name="Uwaga 3" xfId="6846" hidden="1"/>
    <cellStyle name="Uwaga 3" xfId="6844" hidden="1"/>
    <cellStyle name="Uwaga 3" xfId="6831" hidden="1"/>
    <cellStyle name="Uwaga 3" xfId="6830" hidden="1"/>
    <cellStyle name="Uwaga 3" xfId="6829" hidden="1"/>
    <cellStyle name="Uwaga 3" xfId="6816" hidden="1"/>
    <cellStyle name="Uwaga 3" xfId="6815" hidden="1"/>
    <cellStyle name="Uwaga 3" xfId="6814" hidden="1"/>
    <cellStyle name="Uwaga 3" xfId="6802" hidden="1"/>
    <cellStyle name="Uwaga 3" xfId="6800" hidden="1"/>
    <cellStyle name="Uwaga 3" xfId="6799" hidden="1"/>
    <cellStyle name="Uwaga 3" xfId="6786" hidden="1"/>
    <cellStyle name="Uwaga 3" xfId="6785" hidden="1"/>
    <cellStyle name="Uwaga 3" xfId="6784" hidden="1"/>
    <cellStyle name="Uwaga 3" xfId="6772" hidden="1"/>
    <cellStyle name="Uwaga 3" xfId="6770" hidden="1"/>
    <cellStyle name="Uwaga 3" xfId="6768" hidden="1"/>
    <cellStyle name="Uwaga 3" xfId="6757" hidden="1"/>
    <cellStyle name="Uwaga 3" xfId="6755" hidden="1"/>
    <cellStyle name="Uwaga 3" xfId="6753" hidden="1"/>
    <cellStyle name="Uwaga 3" xfId="6742" hidden="1"/>
    <cellStyle name="Uwaga 3" xfId="6740" hidden="1"/>
    <cellStyle name="Uwaga 3" xfId="6738" hidden="1"/>
    <cellStyle name="Uwaga 3" xfId="6727" hidden="1"/>
    <cellStyle name="Uwaga 3" xfId="6725" hidden="1"/>
    <cellStyle name="Uwaga 3" xfId="6723" hidden="1"/>
    <cellStyle name="Uwaga 3" xfId="6712" hidden="1"/>
    <cellStyle name="Uwaga 3" xfId="6710" hidden="1"/>
    <cellStyle name="Uwaga 3" xfId="6708" hidden="1"/>
    <cellStyle name="Uwaga 3" xfId="6697" hidden="1"/>
    <cellStyle name="Uwaga 3" xfId="6695" hidden="1"/>
    <cellStyle name="Uwaga 3" xfId="6693" hidden="1"/>
    <cellStyle name="Uwaga 3" xfId="6682" hidden="1"/>
    <cellStyle name="Uwaga 3" xfId="6680" hidden="1"/>
    <cellStyle name="Uwaga 3" xfId="6678" hidden="1"/>
    <cellStyle name="Uwaga 3" xfId="6667" hidden="1"/>
    <cellStyle name="Uwaga 3" xfId="6665" hidden="1"/>
    <cellStyle name="Uwaga 3" xfId="6663" hidden="1"/>
    <cellStyle name="Uwaga 3" xfId="6652" hidden="1"/>
    <cellStyle name="Uwaga 3" xfId="6650" hidden="1"/>
    <cellStyle name="Uwaga 3" xfId="6648" hidden="1"/>
    <cellStyle name="Uwaga 3" xfId="6637" hidden="1"/>
    <cellStyle name="Uwaga 3" xfId="6635" hidden="1"/>
    <cellStyle name="Uwaga 3" xfId="6633" hidden="1"/>
    <cellStyle name="Uwaga 3" xfId="6622" hidden="1"/>
    <cellStyle name="Uwaga 3" xfId="6620" hidden="1"/>
    <cellStyle name="Uwaga 3" xfId="6618" hidden="1"/>
    <cellStyle name="Uwaga 3" xfId="6607" hidden="1"/>
    <cellStyle name="Uwaga 3" xfId="6605" hidden="1"/>
    <cellStyle name="Uwaga 3" xfId="6603" hidden="1"/>
    <cellStyle name="Uwaga 3" xfId="6592" hidden="1"/>
    <cellStyle name="Uwaga 3" xfId="6590" hidden="1"/>
    <cellStyle name="Uwaga 3" xfId="6588" hidden="1"/>
    <cellStyle name="Uwaga 3" xfId="6577" hidden="1"/>
    <cellStyle name="Uwaga 3" xfId="6575" hidden="1"/>
    <cellStyle name="Uwaga 3" xfId="6573" hidden="1"/>
    <cellStyle name="Uwaga 3" xfId="6562" hidden="1"/>
    <cellStyle name="Uwaga 3" xfId="6560" hidden="1"/>
    <cellStyle name="Uwaga 3" xfId="6558" hidden="1"/>
    <cellStyle name="Uwaga 3" xfId="6547" hidden="1"/>
    <cellStyle name="Uwaga 3" xfId="6545" hidden="1"/>
    <cellStyle name="Uwaga 3" xfId="6543" hidden="1"/>
    <cellStyle name="Uwaga 3" xfId="6532" hidden="1"/>
    <cellStyle name="Uwaga 3" xfId="6530" hidden="1"/>
    <cellStyle name="Uwaga 3" xfId="6528" hidden="1"/>
    <cellStyle name="Uwaga 3" xfId="6517" hidden="1"/>
    <cellStyle name="Uwaga 3" xfId="6515" hidden="1"/>
    <cellStyle name="Uwaga 3" xfId="6513" hidden="1"/>
    <cellStyle name="Uwaga 3" xfId="6502" hidden="1"/>
    <cellStyle name="Uwaga 3" xfId="6500" hidden="1"/>
    <cellStyle name="Uwaga 3" xfId="6498" hidden="1"/>
    <cellStyle name="Uwaga 3" xfId="6487" hidden="1"/>
    <cellStyle name="Uwaga 3" xfId="6485" hidden="1"/>
    <cellStyle name="Uwaga 3" xfId="6483" hidden="1"/>
    <cellStyle name="Uwaga 3" xfId="6472" hidden="1"/>
    <cellStyle name="Uwaga 3" xfId="6470" hidden="1"/>
    <cellStyle name="Uwaga 3" xfId="6468" hidden="1"/>
    <cellStyle name="Uwaga 3" xfId="6457" hidden="1"/>
    <cellStyle name="Uwaga 3" xfId="6455" hidden="1"/>
    <cellStyle name="Uwaga 3" xfId="6452" hidden="1"/>
    <cellStyle name="Uwaga 3" xfId="6442" hidden="1"/>
    <cellStyle name="Uwaga 3" xfId="6440" hidden="1"/>
    <cellStyle name="Uwaga 3" xfId="6438" hidden="1"/>
    <cellStyle name="Uwaga 3" xfId="6427" hidden="1"/>
    <cellStyle name="Uwaga 3" xfId="6425" hidden="1"/>
    <cellStyle name="Uwaga 3" xfId="6423" hidden="1"/>
    <cellStyle name="Uwaga 3" xfId="6412" hidden="1"/>
    <cellStyle name="Uwaga 3" xfId="6410" hidden="1"/>
    <cellStyle name="Uwaga 3" xfId="6407" hidden="1"/>
    <cellStyle name="Uwaga 3" xfId="6397" hidden="1"/>
    <cellStyle name="Uwaga 3" xfId="6395" hidden="1"/>
    <cellStyle name="Uwaga 3" xfId="6392" hidden="1"/>
    <cellStyle name="Uwaga 3" xfId="6382" hidden="1"/>
    <cellStyle name="Uwaga 3" xfId="6380" hidden="1"/>
    <cellStyle name="Uwaga 3" xfId="6377" hidden="1"/>
    <cellStyle name="Uwaga 3" xfId="6368" hidden="1"/>
    <cellStyle name="Uwaga 3" xfId="6365" hidden="1"/>
    <cellStyle name="Uwaga 3" xfId="6361" hidden="1"/>
    <cellStyle name="Uwaga 3" xfId="6353" hidden="1"/>
    <cellStyle name="Uwaga 3" xfId="6350" hidden="1"/>
    <cellStyle name="Uwaga 3" xfId="6346" hidden="1"/>
    <cellStyle name="Uwaga 3" xfId="6338" hidden="1"/>
    <cellStyle name="Uwaga 3" xfId="6335" hidden="1"/>
    <cellStyle name="Uwaga 3" xfId="6331" hidden="1"/>
    <cellStyle name="Uwaga 3" xfId="6323" hidden="1"/>
    <cellStyle name="Uwaga 3" xfId="6320" hidden="1"/>
    <cellStyle name="Uwaga 3" xfId="6316" hidden="1"/>
    <cellStyle name="Uwaga 3" xfId="6308" hidden="1"/>
    <cellStyle name="Uwaga 3" xfId="6305" hidden="1"/>
    <cellStyle name="Uwaga 3" xfId="6301" hidden="1"/>
    <cellStyle name="Uwaga 3" xfId="6293" hidden="1"/>
    <cellStyle name="Uwaga 3" xfId="6289" hidden="1"/>
    <cellStyle name="Uwaga 3" xfId="6284" hidden="1"/>
    <cellStyle name="Uwaga 3" xfId="6278" hidden="1"/>
    <cellStyle name="Uwaga 3" xfId="6274" hidden="1"/>
    <cellStyle name="Uwaga 3" xfId="6269" hidden="1"/>
    <cellStyle name="Uwaga 3" xfId="6263" hidden="1"/>
    <cellStyle name="Uwaga 3" xfId="6259" hidden="1"/>
    <cellStyle name="Uwaga 3" xfId="6254" hidden="1"/>
    <cellStyle name="Uwaga 3" xfId="6248" hidden="1"/>
    <cellStyle name="Uwaga 3" xfId="6245" hidden="1"/>
    <cellStyle name="Uwaga 3" xfId="6241" hidden="1"/>
    <cellStyle name="Uwaga 3" xfId="6233" hidden="1"/>
    <cellStyle name="Uwaga 3" xfId="6230" hidden="1"/>
    <cellStyle name="Uwaga 3" xfId="6225" hidden="1"/>
    <cellStyle name="Uwaga 3" xfId="6218" hidden="1"/>
    <cellStyle name="Uwaga 3" xfId="6214" hidden="1"/>
    <cellStyle name="Uwaga 3" xfId="6209" hidden="1"/>
    <cellStyle name="Uwaga 3" xfId="6203" hidden="1"/>
    <cellStyle name="Uwaga 3" xfId="6199" hidden="1"/>
    <cellStyle name="Uwaga 3" xfId="6194" hidden="1"/>
    <cellStyle name="Uwaga 3" xfId="6188" hidden="1"/>
    <cellStyle name="Uwaga 3" xfId="6185" hidden="1"/>
    <cellStyle name="Uwaga 3" xfId="6181" hidden="1"/>
    <cellStyle name="Uwaga 3" xfId="6173" hidden="1"/>
    <cellStyle name="Uwaga 3" xfId="6168" hidden="1"/>
    <cellStyle name="Uwaga 3" xfId="6163" hidden="1"/>
    <cellStyle name="Uwaga 3" xfId="6158" hidden="1"/>
    <cellStyle name="Uwaga 3" xfId="6153" hidden="1"/>
    <cellStyle name="Uwaga 3" xfId="6148" hidden="1"/>
    <cellStyle name="Uwaga 3" xfId="6143" hidden="1"/>
    <cellStyle name="Uwaga 3" xfId="6138" hidden="1"/>
    <cellStyle name="Uwaga 3" xfId="6133" hidden="1"/>
    <cellStyle name="Uwaga 3" xfId="6128" hidden="1"/>
    <cellStyle name="Uwaga 3" xfId="6124" hidden="1"/>
    <cellStyle name="Uwaga 3" xfId="6119" hidden="1"/>
    <cellStyle name="Uwaga 3" xfId="6112" hidden="1"/>
    <cellStyle name="Uwaga 3" xfId="6107" hidden="1"/>
    <cellStyle name="Uwaga 3" xfId="6102" hidden="1"/>
    <cellStyle name="Uwaga 3" xfId="6097" hidden="1"/>
    <cellStyle name="Uwaga 3" xfId="6092" hidden="1"/>
    <cellStyle name="Uwaga 3" xfId="6087" hidden="1"/>
    <cellStyle name="Uwaga 3" xfId="6082" hidden="1"/>
    <cellStyle name="Uwaga 3" xfId="6077" hidden="1"/>
    <cellStyle name="Uwaga 3" xfId="6072" hidden="1"/>
    <cellStyle name="Uwaga 3" xfId="6068" hidden="1"/>
    <cellStyle name="Uwaga 3" xfId="6063" hidden="1"/>
    <cellStyle name="Uwaga 3" xfId="6058" hidden="1"/>
    <cellStyle name="Uwaga 3" xfId="6053" hidden="1"/>
    <cellStyle name="Uwaga 3" xfId="6049" hidden="1"/>
    <cellStyle name="Uwaga 3" xfId="6045" hidden="1"/>
    <cellStyle name="Uwaga 3" xfId="6038" hidden="1"/>
    <cellStyle name="Uwaga 3" xfId="6034" hidden="1"/>
    <cellStyle name="Uwaga 3" xfId="6029" hidden="1"/>
    <cellStyle name="Uwaga 3" xfId="6023" hidden="1"/>
    <cellStyle name="Uwaga 3" xfId="6019" hidden="1"/>
    <cellStyle name="Uwaga 3" xfId="6014" hidden="1"/>
    <cellStyle name="Uwaga 3" xfId="6008" hidden="1"/>
    <cellStyle name="Uwaga 3" xfId="6004" hidden="1"/>
    <cellStyle name="Uwaga 3" xfId="6000" hidden="1"/>
    <cellStyle name="Uwaga 3" xfId="5993" hidden="1"/>
    <cellStyle name="Uwaga 3" xfId="5989" hidden="1"/>
    <cellStyle name="Uwaga 3" xfId="5985" hidden="1"/>
    <cellStyle name="Uwaga 3" xfId="6852" hidden="1"/>
    <cellStyle name="Uwaga 3" xfId="6851" hidden="1"/>
    <cellStyle name="Uwaga 3" xfId="6849" hidden="1"/>
    <cellStyle name="Uwaga 3" xfId="6836" hidden="1"/>
    <cellStyle name="Uwaga 3" xfId="6834" hidden="1"/>
    <cellStyle name="Uwaga 3" xfId="6832" hidden="1"/>
    <cellStyle name="Uwaga 3" xfId="6822" hidden="1"/>
    <cellStyle name="Uwaga 3" xfId="6820" hidden="1"/>
    <cellStyle name="Uwaga 3" xfId="6818" hidden="1"/>
    <cellStyle name="Uwaga 3" xfId="6807" hidden="1"/>
    <cellStyle name="Uwaga 3" xfId="6805" hidden="1"/>
    <cellStyle name="Uwaga 3" xfId="6803" hidden="1"/>
    <cellStyle name="Uwaga 3" xfId="6790" hidden="1"/>
    <cellStyle name="Uwaga 3" xfId="6788" hidden="1"/>
    <cellStyle name="Uwaga 3" xfId="6787" hidden="1"/>
    <cellStyle name="Uwaga 3" xfId="6774" hidden="1"/>
    <cellStyle name="Uwaga 3" xfId="6773" hidden="1"/>
    <cellStyle name="Uwaga 3" xfId="6771" hidden="1"/>
    <cellStyle name="Uwaga 3" xfId="6759" hidden="1"/>
    <cellStyle name="Uwaga 3" xfId="6758" hidden="1"/>
    <cellStyle name="Uwaga 3" xfId="6756" hidden="1"/>
    <cellStyle name="Uwaga 3" xfId="6744" hidden="1"/>
    <cellStyle name="Uwaga 3" xfId="6743" hidden="1"/>
    <cellStyle name="Uwaga 3" xfId="6741" hidden="1"/>
    <cellStyle name="Uwaga 3" xfId="6729" hidden="1"/>
    <cellStyle name="Uwaga 3" xfId="6728" hidden="1"/>
    <cellStyle name="Uwaga 3" xfId="6726" hidden="1"/>
    <cellStyle name="Uwaga 3" xfId="6714" hidden="1"/>
    <cellStyle name="Uwaga 3" xfId="6713" hidden="1"/>
    <cellStyle name="Uwaga 3" xfId="6711" hidden="1"/>
    <cellStyle name="Uwaga 3" xfId="6699" hidden="1"/>
    <cellStyle name="Uwaga 3" xfId="6698" hidden="1"/>
    <cellStyle name="Uwaga 3" xfId="6696" hidden="1"/>
    <cellStyle name="Uwaga 3" xfId="6684" hidden="1"/>
    <cellStyle name="Uwaga 3" xfId="6683" hidden="1"/>
    <cellStyle name="Uwaga 3" xfId="6681" hidden="1"/>
    <cellStyle name="Uwaga 3" xfId="6669" hidden="1"/>
    <cellStyle name="Uwaga 3" xfId="6668" hidden="1"/>
    <cellStyle name="Uwaga 3" xfId="6666" hidden="1"/>
    <cellStyle name="Uwaga 3" xfId="6654" hidden="1"/>
    <cellStyle name="Uwaga 3" xfId="6653" hidden="1"/>
    <cellStyle name="Uwaga 3" xfId="6651" hidden="1"/>
    <cellStyle name="Uwaga 3" xfId="6639" hidden="1"/>
    <cellStyle name="Uwaga 3" xfId="6638" hidden="1"/>
    <cellStyle name="Uwaga 3" xfId="6636" hidden="1"/>
    <cellStyle name="Uwaga 3" xfId="6624" hidden="1"/>
    <cellStyle name="Uwaga 3" xfId="6623" hidden="1"/>
    <cellStyle name="Uwaga 3" xfId="6621" hidden="1"/>
    <cellStyle name="Uwaga 3" xfId="6609" hidden="1"/>
    <cellStyle name="Uwaga 3" xfId="6608" hidden="1"/>
    <cellStyle name="Uwaga 3" xfId="6606" hidden="1"/>
    <cellStyle name="Uwaga 3" xfId="6594" hidden="1"/>
    <cellStyle name="Uwaga 3" xfId="6593" hidden="1"/>
    <cellStyle name="Uwaga 3" xfId="6591" hidden="1"/>
    <cellStyle name="Uwaga 3" xfId="6579" hidden="1"/>
    <cellStyle name="Uwaga 3" xfId="6578" hidden="1"/>
    <cellStyle name="Uwaga 3" xfId="6576" hidden="1"/>
    <cellStyle name="Uwaga 3" xfId="6564" hidden="1"/>
    <cellStyle name="Uwaga 3" xfId="6563" hidden="1"/>
    <cellStyle name="Uwaga 3" xfId="6561" hidden="1"/>
    <cellStyle name="Uwaga 3" xfId="6549" hidden="1"/>
    <cellStyle name="Uwaga 3" xfId="6548" hidden="1"/>
    <cellStyle name="Uwaga 3" xfId="6546" hidden="1"/>
    <cellStyle name="Uwaga 3" xfId="6534" hidden="1"/>
    <cellStyle name="Uwaga 3" xfId="6533" hidden="1"/>
    <cellStyle name="Uwaga 3" xfId="6531" hidden="1"/>
    <cellStyle name="Uwaga 3" xfId="6519" hidden="1"/>
    <cellStyle name="Uwaga 3" xfId="6518" hidden="1"/>
    <cellStyle name="Uwaga 3" xfId="6516" hidden="1"/>
    <cellStyle name="Uwaga 3" xfId="6504" hidden="1"/>
    <cellStyle name="Uwaga 3" xfId="6503" hidden="1"/>
    <cellStyle name="Uwaga 3" xfId="6501" hidden="1"/>
    <cellStyle name="Uwaga 3" xfId="6489" hidden="1"/>
    <cellStyle name="Uwaga 3" xfId="6488" hidden="1"/>
    <cellStyle name="Uwaga 3" xfId="6486" hidden="1"/>
    <cellStyle name="Uwaga 3" xfId="6474" hidden="1"/>
    <cellStyle name="Uwaga 3" xfId="6473" hidden="1"/>
    <cellStyle name="Uwaga 3" xfId="6471" hidden="1"/>
    <cellStyle name="Uwaga 3" xfId="6459" hidden="1"/>
    <cellStyle name="Uwaga 3" xfId="6458" hidden="1"/>
    <cellStyle name="Uwaga 3" xfId="6456" hidden="1"/>
    <cellStyle name="Uwaga 3" xfId="6444" hidden="1"/>
    <cellStyle name="Uwaga 3" xfId="6443" hidden="1"/>
    <cellStyle name="Uwaga 3" xfId="6441" hidden="1"/>
    <cellStyle name="Uwaga 3" xfId="6429" hidden="1"/>
    <cellStyle name="Uwaga 3" xfId="6428" hidden="1"/>
    <cellStyle name="Uwaga 3" xfId="6426" hidden="1"/>
    <cellStyle name="Uwaga 3" xfId="6414" hidden="1"/>
    <cellStyle name="Uwaga 3" xfId="6413" hidden="1"/>
    <cellStyle name="Uwaga 3" xfId="6411" hidden="1"/>
    <cellStyle name="Uwaga 3" xfId="6399" hidden="1"/>
    <cellStyle name="Uwaga 3" xfId="6398" hidden="1"/>
    <cellStyle name="Uwaga 3" xfId="6396" hidden="1"/>
    <cellStyle name="Uwaga 3" xfId="6384" hidden="1"/>
    <cellStyle name="Uwaga 3" xfId="6383" hidden="1"/>
    <cellStyle name="Uwaga 3" xfId="6381" hidden="1"/>
    <cellStyle name="Uwaga 3" xfId="6369" hidden="1"/>
    <cellStyle name="Uwaga 3" xfId="6367" hidden="1"/>
    <cellStyle name="Uwaga 3" xfId="6364" hidden="1"/>
    <cellStyle name="Uwaga 3" xfId="6354" hidden="1"/>
    <cellStyle name="Uwaga 3" xfId="6352" hidden="1"/>
    <cellStyle name="Uwaga 3" xfId="6349" hidden="1"/>
    <cellStyle name="Uwaga 3" xfId="6339" hidden="1"/>
    <cellStyle name="Uwaga 3" xfId="6337" hidden="1"/>
    <cellStyle name="Uwaga 3" xfId="6334" hidden="1"/>
    <cellStyle name="Uwaga 3" xfId="6324" hidden="1"/>
    <cellStyle name="Uwaga 3" xfId="6322" hidden="1"/>
    <cellStyle name="Uwaga 3" xfId="6319" hidden="1"/>
    <cellStyle name="Uwaga 3" xfId="6309" hidden="1"/>
    <cellStyle name="Uwaga 3" xfId="6307" hidden="1"/>
    <cellStyle name="Uwaga 3" xfId="6304" hidden="1"/>
    <cellStyle name="Uwaga 3" xfId="6294" hidden="1"/>
    <cellStyle name="Uwaga 3" xfId="6292" hidden="1"/>
    <cellStyle name="Uwaga 3" xfId="6288" hidden="1"/>
    <cellStyle name="Uwaga 3" xfId="6279" hidden="1"/>
    <cellStyle name="Uwaga 3" xfId="6276" hidden="1"/>
    <cellStyle name="Uwaga 3" xfId="6272" hidden="1"/>
    <cellStyle name="Uwaga 3" xfId="6264" hidden="1"/>
    <cellStyle name="Uwaga 3" xfId="6262" hidden="1"/>
    <cellStyle name="Uwaga 3" xfId="6258" hidden="1"/>
    <cellStyle name="Uwaga 3" xfId="6249" hidden="1"/>
    <cellStyle name="Uwaga 3" xfId="6247" hidden="1"/>
    <cellStyle name="Uwaga 3" xfId="6244" hidden="1"/>
    <cellStyle name="Uwaga 3" xfId="6234" hidden="1"/>
    <cellStyle name="Uwaga 3" xfId="6232" hidden="1"/>
    <cellStyle name="Uwaga 3" xfId="6227" hidden="1"/>
    <cellStyle name="Uwaga 3" xfId="6219" hidden="1"/>
    <cellStyle name="Uwaga 3" xfId="6217" hidden="1"/>
    <cellStyle name="Uwaga 3" xfId="6212" hidden="1"/>
    <cellStyle name="Uwaga 3" xfId="6204" hidden="1"/>
    <cellStyle name="Uwaga 3" xfId="6202" hidden="1"/>
    <cellStyle name="Uwaga 3" xfId="6197" hidden="1"/>
    <cellStyle name="Uwaga 3" xfId="6189" hidden="1"/>
    <cellStyle name="Uwaga 3" xfId="6187" hidden="1"/>
    <cellStyle name="Uwaga 3" xfId="6183" hidden="1"/>
    <cellStyle name="Uwaga 3" xfId="6174" hidden="1"/>
    <cellStyle name="Uwaga 3" xfId="6171" hidden="1"/>
    <cellStyle name="Uwaga 3" xfId="6166" hidden="1"/>
    <cellStyle name="Uwaga 3" xfId="6159" hidden="1"/>
    <cellStyle name="Uwaga 3" xfId="6155" hidden="1"/>
    <cellStyle name="Uwaga 3" xfId="6150" hidden="1"/>
    <cellStyle name="Uwaga 3" xfId="6144" hidden="1"/>
    <cellStyle name="Uwaga 3" xfId="6140" hidden="1"/>
    <cellStyle name="Uwaga 3" xfId="6135" hidden="1"/>
    <cellStyle name="Uwaga 3" xfId="6129" hidden="1"/>
    <cellStyle name="Uwaga 3" xfId="6126" hidden="1"/>
    <cellStyle name="Uwaga 3" xfId="6122" hidden="1"/>
    <cellStyle name="Uwaga 3" xfId="6113" hidden="1"/>
    <cellStyle name="Uwaga 3" xfId="6108" hidden="1"/>
    <cellStyle name="Uwaga 3" xfId="6103" hidden="1"/>
    <cellStyle name="Uwaga 3" xfId="6098" hidden="1"/>
    <cellStyle name="Uwaga 3" xfId="6093" hidden="1"/>
    <cellStyle name="Uwaga 3" xfId="6088" hidden="1"/>
    <cellStyle name="Uwaga 3" xfId="6083" hidden="1"/>
    <cellStyle name="Uwaga 3" xfId="6078" hidden="1"/>
    <cellStyle name="Uwaga 3" xfId="6073" hidden="1"/>
    <cellStyle name="Uwaga 3" xfId="6069" hidden="1"/>
    <cellStyle name="Uwaga 3" xfId="6064" hidden="1"/>
    <cellStyle name="Uwaga 3" xfId="6059" hidden="1"/>
    <cellStyle name="Uwaga 3" xfId="6054" hidden="1"/>
    <cellStyle name="Uwaga 3" xfId="6050" hidden="1"/>
    <cellStyle name="Uwaga 3" xfId="6046" hidden="1"/>
    <cellStyle name="Uwaga 3" xfId="6039" hidden="1"/>
    <cellStyle name="Uwaga 3" xfId="6035" hidden="1"/>
    <cellStyle name="Uwaga 3" xfId="6030" hidden="1"/>
    <cellStyle name="Uwaga 3" xfId="6024" hidden="1"/>
    <cellStyle name="Uwaga 3" xfId="6020" hidden="1"/>
    <cellStyle name="Uwaga 3" xfId="6015" hidden="1"/>
    <cellStyle name="Uwaga 3" xfId="6009" hidden="1"/>
    <cellStyle name="Uwaga 3" xfId="6005" hidden="1"/>
    <cellStyle name="Uwaga 3" xfId="6001" hidden="1"/>
    <cellStyle name="Uwaga 3" xfId="5994" hidden="1"/>
    <cellStyle name="Uwaga 3" xfId="5990" hidden="1"/>
    <cellStyle name="Uwaga 3" xfId="5986" hidden="1"/>
    <cellStyle name="Uwaga 3" xfId="3517" hidden="1"/>
    <cellStyle name="Uwaga 3" xfId="5033" hidden="1"/>
    <cellStyle name="Uwaga 3" xfId="3516" hidden="1"/>
    <cellStyle name="Uwaga 3" xfId="3514" hidden="1"/>
    <cellStyle name="Uwaga 3" xfId="5036" hidden="1"/>
    <cellStyle name="Uwaga 3" xfId="6927" hidden="1"/>
    <cellStyle name="Uwaga 3" xfId="6932" hidden="1"/>
    <cellStyle name="Uwaga 3" xfId="6933" hidden="1"/>
    <cellStyle name="Uwaga 3" xfId="6936" hidden="1"/>
    <cellStyle name="Uwaga 3" xfId="6941" hidden="1"/>
    <cellStyle name="Uwaga 3" xfId="6942" hidden="1"/>
    <cellStyle name="Uwaga 3" xfId="6943" hidden="1"/>
    <cellStyle name="Uwaga 3" xfId="6950" hidden="1"/>
    <cellStyle name="Uwaga 3" xfId="6953" hidden="1"/>
    <cellStyle name="Uwaga 3" xfId="6956" hidden="1"/>
    <cellStyle name="Uwaga 3" xfId="6962" hidden="1"/>
    <cellStyle name="Uwaga 3" xfId="6965" hidden="1"/>
    <cellStyle name="Uwaga 3" xfId="6967" hidden="1"/>
    <cellStyle name="Uwaga 3" xfId="6972" hidden="1"/>
    <cellStyle name="Uwaga 3" xfId="6975" hidden="1"/>
    <cellStyle name="Uwaga 3" xfId="6976" hidden="1"/>
    <cellStyle name="Uwaga 3" xfId="6980" hidden="1"/>
    <cellStyle name="Uwaga 3" xfId="6983" hidden="1"/>
    <cellStyle name="Uwaga 3" xfId="6985" hidden="1"/>
    <cellStyle name="Uwaga 3" xfId="6986" hidden="1"/>
    <cellStyle name="Uwaga 3" xfId="6987" hidden="1"/>
    <cellStyle name="Uwaga 3" xfId="6990" hidden="1"/>
    <cellStyle name="Uwaga 3" xfId="6997" hidden="1"/>
    <cellStyle name="Uwaga 3" xfId="7000" hidden="1"/>
    <cellStyle name="Uwaga 3" xfId="7003" hidden="1"/>
    <cellStyle name="Uwaga 3" xfId="7006" hidden="1"/>
    <cellStyle name="Uwaga 3" xfId="7009" hidden="1"/>
    <cellStyle name="Uwaga 3" xfId="7012" hidden="1"/>
    <cellStyle name="Uwaga 3" xfId="7014" hidden="1"/>
    <cellStyle name="Uwaga 3" xfId="7017" hidden="1"/>
    <cellStyle name="Uwaga 3" xfId="7020" hidden="1"/>
    <cellStyle name="Uwaga 3" xfId="7022" hidden="1"/>
    <cellStyle name="Uwaga 3" xfId="7023" hidden="1"/>
    <cellStyle name="Uwaga 3" xfId="7025" hidden="1"/>
    <cellStyle name="Uwaga 3" xfId="7032" hidden="1"/>
    <cellStyle name="Uwaga 3" xfId="7035" hidden="1"/>
    <cellStyle name="Uwaga 3" xfId="7038" hidden="1"/>
    <cellStyle name="Uwaga 3" xfId="7042" hidden="1"/>
    <cellStyle name="Uwaga 3" xfId="7045" hidden="1"/>
    <cellStyle name="Uwaga 3" xfId="7048" hidden="1"/>
    <cellStyle name="Uwaga 3" xfId="7050" hidden="1"/>
    <cellStyle name="Uwaga 3" xfId="7053" hidden="1"/>
    <cellStyle name="Uwaga 3" xfId="7056" hidden="1"/>
    <cellStyle name="Uwaga 3" xfId="7058" hidden="1"/>
    <cellStyle name="Uwaga 3" xfId="7059" hidden="1"/>
    <cellStyle name="Uwaga 3" xfId="7062" hidden="1"/>
    <cellStyle name="Uwaga 3" xfId="7069" hidden="1"/>
    <cellStyle name="Uwaga 3" xfId="7072" hidden="1"/>
    <cellStyle name="Uwaga 3" xfId="7075" hidden="1"/>
    <cellStyle name="Uwaga 3" xfId="7079" hidden="1"/>
    <cellStyle name="Uwaga 3" xfId="7082" hidden="1"/>
    <cellStyle name="Uwaga 3" xfId="7084" hidden="1"/>
    <cellStyle name="Uwaga 3" xfId="7087" hidden="1"/>
    <cellStyle name="Uwaga 3" xfId="7090" hidden="1"/>
    <cellStyle name="Uwaga 3" xfId="7093" hidden="1"/>
    <cellStyle name="Uwaga 3" xfId="7094" hidden="1"/>
    <cellStyle name="Uwaga 3" xfId="7095" hidden="1"/>
    <cellStyle name="Uwaga 3" xfId="7097" hidden="1"/>
    <cellStyle name="Uwaga 3" xfId="7103" hidden="1"/>
    <cellStyle name="Uwaga 3" xfId="7104" hidden="1"/>
    <cellStyle name="Uwaga 3" xfId="7106" hidden="1"/>
    <cellStyle name="Uwaga 3" xfId="7112" hidden="1"/>
    <cellStyle name="Uwaga 3" xfId="7114" hidden="1"/>
    <cellStyle name="Uwaga 3" xfId="7117" hidden="1"/>
    <cellStyle name="Uwaga 3" xfId="7121" hidden="1"/>
    <cellStyle name="Uwaga 3" xfId="7122" hidden="1"/>
    <cellStyle name="Uwaga 3" xfId="7124" hidden="1"/>
    <cellStyle name="Uwaga 3" xfId="7130" hidden="1"/>
    <cellStyle name="Uwaga 3" xfId="7131" hidden="1"/>
    <cellStyle name="Uwaga 3" xfId="7132" hidden="1"/>
    <cellStyle name="Uwaga 3" xfId="7140" hidden="1"/>
    <cellStyle name="Uwaga 3" xfId="7143" hidden="1"/>
    <cellStyle name="Uwaga 3" xfId="7146" hidden="1"/>
    <cellStyle name="Uwaga 3" xfId="7149" hidden="1"/>
    <cellStyle name="Uwaga 3" xfId="7152" hidden="1"/>
    <cellStyle name="Uwaga 3" xfId="7155" hidden="1"/>
    <cellStyle name="Uwaga 3" xfId="7158" hidden="1"/>
    <cellStyle name="Uwaga 3" xfId="7161" hidden="1"/>
    <cellStyle name="Uwaga 3" xfId="7164" hidden="1"/>
    <cellStyle name="Uwaga 3" xfId="7166" hidden="1"/>
    <cellStyle name="Uwaga 3" xfId="7167" hidden="1"/>
    <cellStyle name="Uwaga 3" xfId="7169" hidden="1"/>
    <cellStyle name="Uwaga 3" xfId="7176" hidden="1"/>
    <cellStyle name="Uwaga 3" xfId="7179" hidden="1"/>
    <cellStyle name="Uwaga 3" xfId="7182" hidden="1"/>
    <cellStyle name="Uwaga 3" xfId="7185" hidden="1"/>
    <cellStyle name="Uwaga 3" xfId="7188" hidden="1"/>
    <cellStyle name="Uwaga 3" xfId="7191" hidden="1"/>
    <cellStyle name="Uwaga 3" xfId="7194" hidden="1"/>
    <cellStyle name="Uwaga 3" xfId="7196" hidden="1"/>
    <cellStyle name="Uwaga 3" xfId="7199" hidden="1"/>
    <cellStyle name="Uwaga 3" xfId="7202" hidden="1"/>
    <cellStyle name="Uwaga 3" xfId="7203" hidden="1"/>
    <cellStyle name="Uwaga 3" xfId="7204" hidden="1"/>
    <cellStyle name="Uwaga 3" xfId="7211" hidden="1"/>
    <cellStyle name="Uwaga 3" xfId="7212" hidden="1"/>
    <cellStyle name="Uwaga 3" xfId="7214" hidden="1"/>
    <cellStyle name="Uwaga 3" xfId="7220" hidden="1"/>
    <cellStyle name="Uwaga 3" xfId="7221" hidden="1"/>
    <cellStyle name="Uwaga 3" xfId="7223" hidden="1"/>
    <cellStyle name="Uwaga 3" xfId="7229" hidden="1"/>
    <cellStyle name="Uwaga 3" xfId="7230" hidden="1"/>
    <cellStyle name="Uwaga 3" xfId="7232" hidden="1"/>
    <cellStyle name="Uwaga 3" xfId="7238" hidden="1"/>
    <cellStyle name="Uwaga 3" xfId="7239" hidden="1"/>
    <cellStyle name="Uwaga 3" xfId="7240" hidden="1"/>
    <cellStyle name="Uwaga 3" xfId="7248" hidden="1"/>
    <cellStyle name="Uwaga 3" xfId="7250" hidden="1"/>
    <cellStyle name="Uwaga 3" xfId="7253" hidden="1"/>
    <cellStyle name="Uwaga 3" xfId="7257" hidden="1"/>
    <cellStyle name="Uwaga 3" xfId="7260" hidden="1"/>
    <cellStyle name="Uwaga 3" xfId="7263" hidden="1"/>
    <cellStyle name="Uwaga 3" xfId="7266" hidden="1"/>
    <cellStyle name="Uwaga 3" xfId="7268" hidden="1"/>
    <cellStyle name="Uwaga 3" xfId="7271" hidden="1"/>
    <cellStyle name="Uwaga 3" xfId="7274" hidden="1"/>
    <cellStyle name="Uwaga 3" xfId="7275" hidden="1"/>
    <cellStyle name="Uwaga 3" xfId="7276" hidden="1"/>
    <cellStyle name="Uwaga 3" xfId="7283" hidden="1"/>
    <cellStyle name="Uwaga 3" xfId="7285" hidden="1"/>
    <cellStyle name="Uwaga 3" xfId="7287" hidden="1"/>
    <cellStyle name="Uwaga 3" xfId="7292" hidden="1"/>
    <cellStyle name="Uwaga 3" xfId="7294" hidden="1"/>
    <cellStyle name="Uwaga 3" xfId="7296" hidden="1"/>
    <cellStyle name="Uwaga 3" xfId="7301" hidden="1"/>
    <cellStyle name="Uwaga 3" xfId="7303" hidden="1"/>
    <cellStyle name="Uwaga 3" xfId="7305" hidden="1"/>
    <cellStyle name="Uwaga 3" xfId="7310" hidden="1"/>
    <cellStyle name="Uwaga 3" xfId="7311" hidden="1"/>
    <cellStyle name="Uwaga 3" xfId="7312" hidden="1"/>
    <cellStyle name="Uwaga 3" xfId="7319" hidden="1"/>
    <cellStyle name="Uwaga 3" xfId="7321" hidden="1"/>
    <cellStyle name="Uwaga 3" xfId="7323" hidden="1"/>
    <cellStyle name="Uwaga 3" xfId="7328" hidden="1"/>
    <cellStyle name="Uwaga 3" xfId="7330" hidden="1"/>
    <cellStyle name="Uwaga 3" xfId="7332" hidden="1"/>
    <cellStyle name="Uwaga 3" xfId="7337" hidden="1"/>
    <cellStyle name="Uwaga 3" xfId="7339" hidden="1"/>
    <cellStyle name="Uwaga 3" xfId="7340" hidden="1"/>
    <cellStyle name="Uwaga 3" xfId="7346" hidden="1"/>
    <cellStyle name="Uwaga 3" xfId="7347" hidden="1"/>
    <cellStyle name="Uwaga 3" xfId="7348" hidden="1"/>
    <cellStyle name="Uwaga 3" xfId="7355" hidden="1"/>
    <cellStyle name="Uwaga 3" xfId="7357" hidden="1"/>
    <cellStyle name="Uwaga 3" xfId="7359" hidden="1"/>
    <cellStyle name="Uwaga 3" xfId="7364" hidden="1"/>
    <cellStyle name="Uwaga 3" xfId="7366" hidden="1"/>
    <cellStyle name="Uwaga 3" xfId="7368" hidden="1"/>
    <cellStyle name="Uwaga 3" xfId="7373" hidden="1"/>
    <cellStyle name="Uwaga 3" xfId="7375" hidden="1"/>
    <cellStyle name="Uwaga 3" xfId="7377" hidden="1"/>
    <cellStyle name="Uwaga 3" xfId="7382" hidden="1"/>
    <cellStyle name="Uwaga 3" xfId="7383" hidden="1"/>
    <cellStyle name="Uwaga 3" xfId="7385" hidden="1"/>
    <cellStyle name="Uwaga 3" xfId="7391" hidden="1"/>
    <cellStyle name="Uwaga 3" xfId="7392" hidden="1"/>
    <cellStyle name="Uwaga 3" xfId="7393" hidden="1"/>
    <cellStyle name="Uwaga 3" xfId="7400" hidden="1"/>
    <cellStyle name="Uwaga 3" xfId="7401" hidden="1"/>
    <cellStyle name="Uwaga 3" xfId="7402" hidden="1"/>
    <cellStyle name="Uwaga 3" xfId="7409" hidden="1"/>
    <cellStyle name="Uwaga 3" xfId="7410" hidden="1"/>
    <cellStyle name="Uwaga 3" xfId="7411" hidden="1"/>
    <cellStyle name="Uwaga 3" xfId="7418" hidden="1"/>
    <cellStyle name="Uwaga 3" xfId="7419" hidden="1"/>
    <cellStyle name="Uwaga 3" xfId="7420" hidden="1"/>
    <cellStyle name="Uwaga 3" xfId="7427" hidden="1"/>
    <cellStyle name="Uwaga 3" xfId="7428" hidden="1"/>
    <cellStyle name="Uwaga 3" xfId="7429" hidden="1"/>
    <cellStyle name="Uwaga 3" xfId="7479" hidden="1"/>
    <cellStyle name="Uwaga 3" xfId="7480" hidden="1"/>
    <cellStyle name="Uwaga 3" xfId="7482" hidden="1"/>
    <cellStyle name="Uwaga 3" xfId="7494" hidden="1"/>
    <cellStyle name="Uwaga 3" xfId="7495" hidden="1"/>
    <cellStyle name="Uwaga 3" xfId="7500" hidden="1"/>
    <cellStyle name="Uwaga 3" xfId="7509" hidden="1"/>
    <cellStyle name="Uwaga 3" xfId="7510" hidden="1"/>
    <cellStyle name="Uwaga 3" xfId="7515" hidden="1"/>
    <cellStyle name="Uwaga 3" xfId="7524" hidden="1"/>
    <cellStyle name="Uwaga 3" xfId="7525" hidden="1"/>
    <cellStyle name="Uwaga 3" xfId="7526" hidden="1"/>
    <cellStyle name="Uwaga 3" xfId="7539" hidden="1"/>
    <cellStyle name="Uwaga 3" xfId="7544" hidden="1"/>
    <cellStyle name="Uwaga 3" xfId="7549" hidden="1"/>
    <cellStyle name="Uwaga 3" xfId="7559" hidden="1"/>
    <cellStyle name="Uwaga 3" xfId="7564" hidden="1"/>
    <cellStyle name="Uwaga 3" xfId="7568" hidden="1"/>
    <cellStyle name="Uwaga 3" xfId="7575" hidden="1"/>
    <cellStyle name="Uwaga 3" xfId="7580" hidden="1"/>
    <cellStyle name="Uwaga 3" xfId="7583" hidden="1"/>
    <cellStyle name="Uwaga 3" xfId="7589" hidden="1"/>
    <cellStyle name="Uwaga 3" xfId="7594" hidden="1"/>
    <cellStyle name="Uwaga 3" xfId="7598" hidden="1"/>
    <cellStyle name="Uwaga 3" xfId="7599" hidden="1"/>
    <cellStyle name="Uwaga 3" xfId="7600" hidden="1"/>
    <cellStyle name="Uwaga 3" xfId="7604" hidden="1"/>
    <cellStyle name="Uwaga 3" xfId="7616" hidden="1"/>
    <cellStyle name="Uwaga 3" xfId="7621" hidden="1"/>
    <cellStyle name="Uwaga 3" xfId="7626" hidden="1"/>
    <cellStyle name="Uwaga 3" xfId="7631" hidden="1"/>
    <cellStyle name="Uwaga 3" xfId="7636" hidden="1"/>
    <cellStyle name="Uwaga 3" xfId="7641" hidden="1"/>
    <cellStyle name="Uwaga 3" xfId="7645" hidden="1"/>
    <cellStyle name="Uwaga 3" xfId="7649" hidden="1"/>
    <cellStyle name="Uwaga 3" xfId="7654" hidden="1"/>
    <cellStyle name="Uwaga 3" xfId="7659" hidden="1"/>
    <cellStyle name="Uwaga 3" xfId="7660" hidden="1"/>
    <cellStyle name="Uwaga 3" xfId="7662" hidden="1"/>
    <cellStyle name="Uwaga 3" xfId="7675" hidden="1"/>
    <cellStyle name="Uwaga 3" xfId="7679" hidden="1"/>
    <cellStyle name="Uwaga 3" xfId="7684" hidden="1"/>
    <cellStyle name="Uwaga 3" xfId="7691" hidden="1"/>
    <cellStyle name="Uwaga 3" xfId="7695" hidden="1"/>
    <cellStyle name="Uwaga 3" xfId="7700" hidden="1"/>
    <cellStyle name="Uwaga 3" xfId="7705" hidden="1"/>
    <cellStyle name="Uwaga 3" xfId="7708" hidden="1"/>
    <cellStyle name="Uwaga 3" xfId="7713" hidden="1"/>
    <cellStyle name="Uwaga 3" xfId="7719" hidden="1"/>
    <cellStyle name="Uwaga 3" xfId="7720" hidden="1"/>
    <cellStyle name="Uwaga 3" xfId="7723" hidden="1"/>
    <cellStyle name="Uwaga 3" xfId="7736" hidden="1"/>
    <cellStyle name="Uwaga 3" xfId="7740" hidden="1"/>
    <cellStyle name="Uwaga 3" xfId="7745" hidden="1"/>
    <cellStyle name="Uwaga 3" xfId="7752" hidden="1"/>
    <cellStyle name="Uwaga 3" xfId="7757" hidden="1"/>
    <cellStyle name="Uwaga 3" xfId="7761" hidden="1"/>
    <cellStyle name="Uwaga 3" xfId="7766" hidden="1"/>
    <cellStyle name="Uwaga 3" xfId="7770" hidden="1"/>
    <cellStyle name="Uwaga 3" xfId="7775" hidden="1"/>
    <cellStyle name="Uwaga 3" xfId="7779" hidden="1"/>
    <cellStyle name="Uwaga 3" xfId="7780" hidden="1"/>
    <cellStyle name="Uwaga 3" xfId="7782" hidden="1"/>
    <cellStyle name="Uwaga 3" xfId="7794" hidden="1"/>
    <cellStyle name="Uwaga 3" xfId="7795" hidden="1"/>
    <cellStyle name="Uwaga 3" xfId="7797" hidden="1"/>
    <cellStyle name="Uwaga 3" xfId="7809" hidden="1"/>
    <cellStyle name="Uwaga 3" xfId="7811" hidden="1"/>
    <cellStyle name="Uwaga 3" xfId="7814" hidden="1"/>
    <cellStyle name="Uwaga 3" xfId="7824" hidden="1"/>
    <cellStyle name="Uwaga 3" xfId="7825" hidden="1"/>
    <cellStyle name="Uwaga 3" xfId="7827" hidden="1"/>
    <cellStyle name="Uwaga 3" xfId="7839" hidden="1"/>
    <cellStyle name="Uwaga 3" xfId="7840" hidden="1"/>
    <cellStyle name="Uwaga 3" xfId="7841" hidden="1"/>
    <cellStyle name="Uwaga 3" xfId="7855" hidden="1"/>
    <cellStyle name="Uwaga 3" xfId="7858" hidden="1"/>
    <cellStyle name="Uwaga 3" xfId="7862" hidden="1"/>
    <cellStyle name="Uwaga 3" xfId="7870" hidden="1"/>
    <cellStyle name="Uwaga 3" xfId="7873" hidden="1"/>
    <cellStyle name="Uwaga 3" xfId="7877" hidden="1"/>
    <cellStyle name="Uwaga 3" xfId="7885" hidden="1"/>
    <cellStyle name="Uwaga 3" xfId="7888" hidden="1"/>
    <cellStyle name="Uwaga 3" xfId="7892" hidden="1"/>
    <cellStyle name="Uwaga 3" xfId="7899" hidden="1"/>
    <cellStyle name="Uwaga 3" xfId="7900" hidden="1"/>
    <cellStyle name="Uwaga 3" xfId="7902" hidden="1"/>
    <cellStyle name="Uwaga 3" xfId="7915" hidden="1"/>
    <cellStyle name="Uwaga 3" xfId="7918" hidden="1"/>
    <cellStyle name="Uwaga 3" xfId="7921" hidden="1"/>
    <cellStyle name="Uwaga 3" xfId="7930" hidden="1"/>
    <cellStyle name="Uwaga 3" xfId="7933" hidden="1"/>
    <cellStyle name="Uwaga 3" xfId="7937" hidden="1"/>
    <cellStyle name="Uwaga 3" xfId="7945" hidden="1"/>
    <cellStyle name="Uwaga 3" xfId="7947" hidden="1"/>
    <cellStyle name="Uwaga 3" xfId="7950" hidden="1"/>
    <cellStyle name="Uwaga 3" xfId="7959" hidden="1"/>
    <cellStyle name="Uwaga 3" xfId="7960" hidden="1"/>
    <cellStyle name="Uwaga 3" xfId="7961" hidden="1"/>
    <cellStyle name="Uwaga 3" xfId="7974" hidden="1"/>
    <cellStyle name="Uwaga 3" xfId="7975" hidden="1"/>
    <cellStyle name="Uwaga 3" xfId="7977" hidden="1"/>
    <cellStyle name="Uwaga 3" xfId="7989" hidden="1"/>
    <cellStyle name="Uwaga 3" xfId="7990" hidden="1"/>
    <cellStyle name="Uwaga 3" xfId="7992" hidden="1"/>
    <cellStyle name="Uwaga 3" xfId="8004" hidden="1"/>
    <cellStyle name="Uwaga 3" xfId="8005" hidden="1"/>
    <cellStyle name="Uwaga 3" xfId="8007" hidden="1"/>
    <cellStyle name="Uwaga 3" xfId="8019" hidden="1"/>
    <cellStyle name="Uwaga 3" xfId="8020" hidden="1"/>
    <cellStyle name="Uwaga 3" xfId="8021" hidden="1"/>
    <cellStyle name="Uwaga 3" xfId="8035" hidden="1"/>
    <cellStyle name="Uwaga 3" xfId="8037" hidden="1"/>
    <cellStyle name="Uwaga 3" xfId="8040" hidden="1"/>
    <cellStyle name="Uwaga 3" xfId="8050" hidden="1"/>
    <cellStyle name="Uwaga 3" xfId="8053" hidden="1"/>
    <cellStyle name="Uwaga 3" xfId="8056" hidden="1"/>
    <cellStyle name="Uwaga 3" xfId="8065" hidden="1"/>
    <cellStyle name="Uwaga 3" xfId="8067" hidden="1"/>
    <cellStyle name="Uwaga 3" xfId="8070" hidden="1"/>
    <cellStyle name="Uwaga 3" xfId="8079" hidden="1"/>
    <cellStyle name="Uwaga 3" xfId="8080" hidden="1"/>
    <cellStyle name="Uwaga 3" xfId="8081" hidden="1"/>
    <cellStyle name="Uwaga 3" xfId="8094" hidden="1"/>
    <cellStyle name="Uwaga 3" xfId="8096" hidden="1"/>
    <cellStyle name="Uwaga 3" xfId="8098" hidden="1"/>
    <cellStyle name="Uwaga 3" xfId="8109" hidden="1"/>
    <cellStyle name="Uwaga 3" xfId="8111" hidden="1"/>
    <cellStyle name="Uwaga 3" xfId="8113" hidden="1"/>
    <cellStyle name="Uwaga 3" xfId="8124" hidden="1"/>
    <cellStyle name="Uwaga 3" xfId="8126" hidden="1"/>
    <cellStyle name="Uwaga 3" xfId="8128" hidden="1"/>
    <cellStyle name="Uwaga 3" xfId="8139" hidden="1"/>
    <cellStyle name="Uwaga 3" xfId="8140" hidden="1"/>
    <cellStyle name="Uwaga 3" xfId="8141" hidden="1"/>
    <cellStyle name="Uwaga 3" xfId="8154" hidden="1"/>
    <cellStyle name="Uwaga 3" xfId="8156" hidden="1"/>
    <cellStyle name="Uwaga 3" xfId="8158" hidden="1"/>
    <cellStyle name="Uwaga 3" xfId="8169" hidden="1"/>
    <cellStyle name="Uwaga 3" xfId="8171" hidden="1"/>
    <cellStyle name="Uwaga 3" xfId="8173" hidden="1"/>
    <cellStyle name="Uwaga 3" xfId="8184" hidden="1"/>
    <cellStyle name="Uwaga 3" xfId="8186" hidden="1"/>
    <cellStyle name="Uwaga 3" xfId="8187" hidden="1"/>
    <cellStyle name="Uwaga 3" xfId="8199" hidden="1"/>
    <cellStyle name="Uwaga 3" xfId="8200" hidden="1"/>
    <cellStyle name="Uwaga 3" xfId="8201" hidden="1"/>
    <cellStyle name="Uwaga 3" xfId="8214" hidden="1"/>
    <cellStyle name="Uwaga 3" xfId="8216" hidden="1"/>
    <cellStyle name="Uwaga 3" xfId="8218" hidden="1"/>
    <cellStyle name="Uwaga 3" xfId="8229" hidden="1"/>
    <cellStyle name="Uwaga 3" xfId="8231" hidden="1"/>
    <cellStyle name="Uwaga 3" xfId="8233" hidden="1"/>
    <cellStyle name="Uwaga 3" xfId="8244" hidden="1"/>
    <cellStyle name="Uwaga 3" xfId="8246" hidden="1"/>
    <cellStyle name="Uwaga 3" xfId="8248" hidden="1"/>
    <cellStyle name="Uwaga 3" xfId="8259" hidden="1"/>
    <cellStyle name="Uwaga 3" xfId="8260" hidden="1"/>
    <cellStyle name="Uwaga 3" xfId="8262" hidden="1"/>
    <cellStyle name="Uwaga 3" xfId="8273" hidden="1"/>
    <cellStyle name="Uwaga 3" xfId="8275" hidden="1"/>
    <cellStyle name="Uwaga 3" xfId="8276" hidden="1"/>
    <cellStyle name="Uwaga 3" xfId="8285" hidden="1"/>
    <cellStyle name="Uwaga 3" xfId="8288" hidden="1"/>
    <cellStyle name="Uwaga 3" xfId="8290" hidden="1"/>
    <cellStyle name="Uwaga 3" xfId="8301" hidden="1"/>
    <cellStyle name="Uwaga 3" xfId="8303" hidden="1"/>
    <cellStyle name="Uwaga 3" xfId="8305" hidden="1"/>
    <cellStyle name="Uwaga 3" xfId="8317" hidden="1"/>
    <cellStyle name="Uwaga 3" xfId="8319" hidden="1"/>
    <cellStyle name="Uwaga 3" xfId="8321" hidden="1"/>
    <cellStyle name="Uwaga 3" xfId="8329" hidden="1"/>
    <cellStyle name="Uwaga 3" xfId="8331" hidden="1"/>
    <cellStyle name="Uwaga 3" xfId="8334" hidden="1"/>
    <cellStyle name="Uwaga 3" xfId="8324" hidden="1"/>
    <cellStyle name="Uwaga 3" xfId="8323" hidden="1"/>
    <cellStyle name="Uwaga 3" xfId="8322" hidden="1"/>
    <cellStyle name="Uwaga 3" xfId="8309" hidden="1"/>
    <cellStyle name="Uwaga 3" xfId="8308" hidden="1"/>
    <cellStyle name="Uwaga 3" xfId="8307" hidden="1"/>
    <cellStyle name="Uwaga 3" xfId="8294" hidden="1"/>
    <cellStyle name="Uwaga 3" xfId="8293" hidden="1"/>
    <cellStyle name="Uwaga 3" xfId="8292" hidden="1"/>
    <cellStyle name="Uwaga 3" xfId="8279" hidden="1"/>
    <cellStyle name="Uwaga 3" xfId="8278" hidden="1"/>
    <cellStyle name="Uwaga 3" xfId="8277" hidden="1"/>
    <cellStyle name="Uwaga 3" xfId="8264" hidden="1"/>
    <cellStyle name="Uwaga 3" xfId="8263" hidden="1"/>
    <cellStyle name="Uwaga 3" xfId="8261" hidden="1"/>
    <cellStyle name="Uwaga 3" xfId="8250" hidden="1"/>
    <cellStyle name="Uwaga 3" xfId="8247" hidden="1"/>
    <cellStyle name="Uwaga 3" xfId="8245" hidden="1"/>
    <cellStyle name="Uwaga 3" xfId="8235" hidden="1"/>
    <cellStyle name="Uwaga 3" xfId="8232" hidden="1"/>
    <cellStyle name="Uwaga 3" xfId="8230" hidden="1"/>
    <cellStyle name="Uwaga 3" xfId="8220" hidden="1"/>
    <cellStyle name="Uwaga 3" xfId="8217" hidden="1"/>
    <cellStyle name="Uwaga 3" xfId="8215" hidden="1"/>
    <cellStyle name="Uwaga 3" xfId="8205" hidden="1"/>
    <cellStyle name="Uwaga 3" xfId="8203" hidden="1"/>
    <cellStyle name="Uwaga 3" xfId="8202" hidden="1"/>
    <cellStyle name="Uwaga 3" xfId="8190" hidden="1"/>
    <cellStyle name="Uwaga 3" xfId="8188" hidden="1"/>
    <cellStyle name="Uwaga 3" xfId="8185" hidden="1"/>
    <cellStyle name="Uwaga 3" xfId="8175" hidden="1"/>
    <cellStyle name="Uwaga 3" xfId="8172" hidden="1"/>
    <cellStyle name="Uwaga 3" xfId="8170" hidden="1"/>
    <cellStyle name="Uwaga 3" xfId="8160" hidden="1"/>
    <cellStyle name="Uwaga 3" xfId="8157" hidden="1"/>
    <cellStyle name="Uwaga 3" xfId="8155" hidden="1"/>
    <cellStyle name="Uwaga 3" xfId="8145" hidden="1"/>
    <cellStyle name="Uwaga 3" xfId="8143" hidden="1"/>
    <cellStyle name="Uwaga 3" xfId="8142" hidden="1"/>
    <cellStyle name="Uwaga 3" xfId="8130" hidden="1"/>
    <cellStyle name="Uwaga 3" xfId="8127" hidden="1"/>
    <cellStyle name="Uwaga 3" xfId="8125" hidden="1"/>
    <cellStyle name="Uwaga 3" xfId="8115" hidden="1"/>
    <cellStyle name="Uwaga 3" xfId="8112" hidden="1"/>
    <cellStyle name="Uwaga 3" xfId="8110" hidden="1"/>
    <cellStyle name="Uwaga 3" xfId="8100" hidden="1"/>
    <cellStyle name="Uwaga 3" xfId="8097" hidden="1"/>
    <cellStyle name="Uwaga 3" xfId="8095" hidden="1"/>
    <cellStyle name="Uwaga 3" xfId="8085" hidden="1"/>
    <cellStyle name="Uwaga 3" xfId="8083" hidden="1"/>
    <cellStyle name="Uwaga 3" xfId="8082" hidden="1"/>
    <cellStyle name="Uwaga 3" xfId="8069" hidden="1"/>
    <cellStyle name="Uwaga 3" xfId="8066" hidden="1"/>
    <cellStyle name="Uwaga 3" xfId="8064" hidden="1"/>
    <cellStyle name="Uwaga 3" xfId="8054" hidden="1"/>
    <cellStyle name="Uwaga 3" xfId="8051" hidden="1"/>
    <cellStyle name="Uwaga 3" xfId="8049" hidden="1"/>
    <cellStyle name="Uwaga 3" xfId="8039" hidden="1"/>
    <cellStyle name="Uwaga 3" xfId="8036" hidden="1"/>
    <cellStyle name="Uwaga 3" xfId="8034" hidden="1"/>
    <cellStyle name="Uwaga 3" xfId="8025" hidden="1"/>
    <cellStyle name="Uwaga 3" xfId="8023" hidden="1"/>
    <cellStyle name="Uwaga 3" xfId="8022" hidden="1"/>
    <cellStyle name="Uwaga 3" xfId="8010" hidden="1"/>
    <cellStyle name="Uwaga 3" xfId="8008" hidden="1"/>
    <cellStyle name="Uwaga 3" xfId="8006" hidden="1"/>
    <cellStyle name="Uwaga 3" xfId="7995" hidden="1"/>
    <cellStyle name="Uwaga 3" xfId="7993" hidden="1"/>
    <cellStyle name="Uwaga 3" xfId="7991" hidden="1"/>
    <cellStyle name="Uwaga 3" xfId="7980" hidden="1"/>
    <cellStyle name="Uwaga 3" xfId="7978" hidden="1"/>
    <cellStyle name="Uwaga 3" xfId="7976" hidden="1"/>
    <cellStyle name="Uwaga 3" xfId="7965" hidden="1"/>
    <cellStyle name="Uwaga 3" xfId="7963" hidden="1"/>
    <cellStyle name="Uwaga 3" xfId="7962" hidden="1"/>
    <cellStyle name="Uwaga 3" xfId="7949" hidden="1"/>
    <cellStyle name="Uwaga 3" xfId="7946" hidden="1"/>
    <cellStyle name="Uwaga 3" xfId="7944" hidden="1"/>
    <cellStyle name="Uwaga 3" xfId="7934" hidden="1"/>
    <cellStyle name="Uwaga 3" xfId="7931" hidden="1"/>
    <cellStyle name="Uwaga 3" xfId="7929" hidden="1"/>
    <cellStyle name="Uwaga 3" xfId="7919" hidden="1"/>
    <cellStyle name="Uwaga 3" xfId="7916" hidden="1"/>
    <cellStyle name="Uwaga 3" xfId="7914" hidden="1"/>
    <cellStyle name="Uwaga 3" xfId="7905" hidden="1"/>
    <cellStyle name="Uwaga 3" xfId="7903" hidden="1"/>
    <cellStyle name="Uwaga 3" xfId="7901" hidden="1"/>
    <cellStyle name="Uwaga 3" xfId="7889" hidden="1"/>
    <cellStyle name="Uwaga 3" xfId="7886" hidden="1"/>
    <cellStyle name="Uwaga 3" xfId="7884" hidden="1"/>
    <cellStyle name="Uwaga 3" xfId="7874" hidden="1"/>
    <cellStyle name="Uwaga 3" xfId="7871" hidden="1"/>
    <cellStyle name="Uwaga 3" xfId="7869" hidden="1"/>
    <cellStyle name="Uwaga 3" xfId="7859" hidden="1"/>
    <cellStyle name="Uwaga 3" xfId="7856" hidden="1"/>
    <cellStyle name="Uwaga 3" xfId="7854" hidden="1"/>
    <cellStyle name="Uwaga 3" xfId="7847" hidden="1"/>
    <cellStyle name="Uwaga 3" xfId="7844" hidden="1"/>
    <cellStyle name="Uwaga 3" xfId="7842" hidden="1"/>
    <cellStyle name="Uwaga 3" xfId="7832" hidden="1"/>
    <cellStyle name="Uwaga 3" xfId="7829" hidden="1"/>
    <cellStyle name="Uwaga 3" xfId="7826" hidden="1"/>
    <cellStyle name="Uwaga 3" xfId="7817" hidden="1"/>
    <cellStyle name="Uwaga 3" xfId="7813" hidden="1"/>
    <cellStyle name="Uwaga 3" xfId="7810" hidden="1"/>
    <cellStyle name="Uwaga 3" xfId="7802" hidden="1"/>
    <cellStyle name="Uwaga 3" xfId="7799" hidden="1"/>
    <cellStyle name="Uwaga 3" xfId="7796" hidden="1"/>
    <cellStyle name="Uwaga 3" xfId="7787" hidden="1"/>
    <cellStyle name="Uwaga 3" xfId="7784" hidden="1"/>
    <cellStyle name="Uwaga 3" xfId="7781" hidden="1"/>
    <cellStyle name="Uwaga 3" xfId="7771" hidden="1"/>
    <cellStyle name="Uwaga 3" xfId="7767" hidden="1"/>
    <cellStyle name="Uwaga 3" xfId="7764" hidden="1"/>
    <cellStyle name="Uwaga 3" xfId="7755" hidden="1"/>
    <cellStyle name="Uwaga 3" xfId="7751" hidden="1"/>
    <cellStyle name="Uwaga 3" xfId="7749" hidden="1"/>
    <cellStyle name="Uwaga 3" xfId="7741" hidden="1"/>
    <cellStyle name="Uwaga 3" xfId="7737" hidden="1"/>
    <cellStyle name="Uwaga 3" xfId="7734" hidden="1"/>
    <cellStyle name="Uwaga 3" xfId="7727" hidden="1"/>
    <cellStyle name="Uwaga 3" xfId="7724" hidden="1"/>
    <cellStyle name="Uwaga 3" xfId="7721" hidden="1"/>
    <cellStyle name="Uwaga 3" xfId="7712" hidden="1"/>
    <cellStyle name="Uwaga 3" xfId="7707" hidden="1"/>
    <cellStyle name="Uwaga 3" xfId="7704" hidden="1"/>
    <cellStyle name="Uwaga 3" xfId="7697" hidden="1"/>
    <cellStyle name="Uwaga 3" xfId="7692" hidden="1"/>
    <cellStyle name="Uwaga 3" xfId="7689" hidden="1"/>
    <cellStyle name="Uwaga 3" xfId="7682" hidden="1"/>
    <cellStyle name="Uwaga 3" xfId="7677" hidden="1"/>
    <cellStyle name="Uwaga 3" xfId="7674" hidden="1"/>
    <cellStyle name="Uwaga 3" xfId="7668" hidden="1"/>
    <cellStyle name="Uwaga 3" xfId="7664" hidden="1"/>
    <cellStyle name="Uwaga 3" xfId="7661" hidden="1"/>
    <cellStyle name="Uwaga 3" xfId="7653" hidden="1"/>
    <cellStyle name="Uwaga 3" xfId="7648" hidden="1"/>
    <cellStyle name="Uwaga 3" xfId="7644" hidden="1"/>
    <cellStyle name="Uwaga 3" xfId="7638" hidden="1"/>
    <cellStyle name="Uwaga 3" xfId="7633" hidden="1"/>
    <cellStyle name="Uwaga 3" xfId="7629" hidden="1"/>
    <cellStyle name="Uwaga 3" xfId="7623" hidden="1"/>
    <cellStyle name="Uwaga 3" xfId="7618" hidden="1"/>
    <cellStyle name="Uwaga 3" xfId="7614" hidden="1"/>
    <cellStyle name="Uwaga 3" xfId="7609" hidden="1"/>
    <cellStyle name="Uwaga 3" xfId="7605" hidden="1"/>
    <cellStyle name="Uwaga 3" xfId="7601" hidden="1"/>
    <cellStyle name="Uwaga 3" xfId="7593" hidden="1"/>
    <cellStyle name="Uwaga 3" xfId="7588" hidden="1"/>
    <cellStyle name="Uwaga 3" xfId="7584" hidden="1"/>
    <cellStyle name="Uwaga 3" xfId="7578" hidden="1"/>
    <cellStyle name="Uwaga 3" xfId="7573" hidden="1"/>
    <cellStyle name="Uwaga 3" xfId="7569" hidden="1"/>
    <cellStyle name="Uwaga 3" xfId="7563" hidden="1"/>
    <cellStyle name="Uwaga 3" xfId="7558" hidden="1"/>
    <cellStyle name="Uwaga 3" xfId="7554" hidden="1"/>
    <cellStyle name="Uwaga 3" xfId="7550" hidden="1"/>
    <cellStyle name="Uwaga 3" xfId="7545" hidden="1"/>
    <cellStyle name="Uwaga 3" xfId="7540" hidden="1"/>
    <cellStyle name="Uwaga 3" xfId="7535" hidden="1"/>
    <cellStyle name="Uwaga 3" xfId="7531" hidden="1"/>
    <cellStyle name="Uwaga 3" xfId="7527" hidden="1"/>
    <cellStyle name="Uwaga 3" xfId="7520" hidden="1"/>
    <cellStyle name="Uwaga 3" xfId="7516" hidden="1"/>
    <cellStyle name="Uwaga 3" xfId="7511" hidden="1"/>
    <cellStyle name="Uwaga 3" xfId="7505" hidden="1"/>
    <cellStyle name="Uwaga 3" xfId="7501" hidden="1"/>
    <cellStyle name="Uwaga 3" xfId="7496" hidden="1"/>
    <cellStyle name="Uwaga 3" xfId="7490" hidden="1"/>
    <cellStyle name="Uwaga 3" xfId="7486" hidden="1"/>
    <cellStyle name="Uwaga 3" xfId="7481" hidden="1"/>
    <cellStyle name="Uwaga 3" xfId="7475" hidden="1"/>
    <cellStyle name="Uwaga 3" xfId="7471" hidden="1"/>
    <cellStyle name="Uwaga 3" xfId="7467" hidden="1"/>
    <cellStyle name="Uwaga 3" xfId="8327" hidden="1"/>
    <cellStyle name="Uwaga 3" xfId="8326" hidden="1"/>
    <cellStyle name="Uwaga 3" xfId="8325" hidden="1"/>
    <cellStyle name="Uwaga 3" xfId="8312" hidden="1"/>
    <cellStyle name="Uwaga 3" xfId="8311" hidden="1"/>
    <cellStyle name="Uwaga 3" xfId="8310" hidden="1"/>
    <cellStyle name="Uwaga 3" xfId="8297" hidden="1"/>
    <cellStyle name="Uwaga 3" xfId="8296" hidden="1"/>
    <cellStyle name="Uwaga 3" xfId="8295" hidden="1"/>
    <cellStyle name="Uwaga 3" xfId="8282" hidden="1"/>
    <cellStyle name="Uwaga 3" xfId="8281" hidden="1"/>
    <cellStyle name="Uwaga 3" xfId="8280" hidden="1"/>
    <cellStyle name="Uwaga 3" xfId="8267" hidden="1"/>
    <cellStyle name="Uwaga 3" xfId="8266" hidden="1"/>
    <cellStyle name="Uwaga 3" xfId="8265" hidden="1"/>
    <cellStyle name="Uwaga 3" xfId="8253" hidden="1"/>
    <cellStyle name="Uwaga 3" xfId="8251" hidden="1"/>
    <cellStyle name="Uwaga 3" xfId="8249" hidden="1"/>
    <cellStyle name="Uwaga 3" xfId="8238" hidden="1"/>
    <cellStyle name="Uwaga 3" xfId="8236" hidden="1"/>
    <cellStyle name="Uwaga 3" xfId="8234" hidden="1"/>
    <cellStyle name="Uwaga 3" xfId="8223" hidden="1"/>
    <cellStyle name="Uwaga 3" xfId="8221" hidden="1"/>
    <cellStyle name="Uwaga 3" xfId="8219" hidden="1"/>
    <cellStyle name="Uwaga 3" xfId="8208" hidden="1"/>
    <cellStyle name="Uwaga 3" xfId="8206" hidden="1"/>
    <cellStyle name="Uwaga 3" xfId="8204" hidden="1"/>
    <cellStyle name="Uwaga 3" xfId="8193" hidden="1"/>
    <cellStyle name="Uwaga 3" xfId="8191" hidden="1"/>
    <cellStyle name="Uwaga 3" xfId="8189" hidden="1"/>
    <cellStyle name="Uwaga 3" xfId="8178" hidden="1"/>
    <cellStyle name="Uwaga 3" xfId="8176" hidden="1"/>
    <cellStyle name="Uwaga 3" xfId="8174" hidden="1"/>
    <cellStyle name="Uwaga 3" xfId="8163" hidden="1"/>
    <cellStyle name="Uwaga 3" xfId="8161" hidden="1"/>
    <cellStyle name="Uwaga 3" xfId="8159" hidden="1"/>
    <cellStyle name="Uwaga 3" xfId="8148" hidden="1"/>
    <cellStyle name="Uwaga 3" xfId="8146" hidden="1"/>
    <cellStyle name="Uwaga 3" xfId="8144" hidden="1"/>
    <cellStyle name="Uwaga 3" xfId="8133" hidden="1"/>
    <cellStyle name="Uwaga 3" xfId="8131" hidden="1"/>
    <cellStyle name="Uwaga 3" xfId="8129" hidden="1"/>
    <cellStyle name="Uwaga 3" xfId="8118" hidden="1"/>
    <cellStyle name="Uwaga 3" xfId="8116" hidden="1"/>
    <cellStyle name="Uwaga 3" xfId="8114" hidden="1"/>
    <cellStyle name="Uwaga 3" xfId="8103" hidden="1"/>
    <cellStyle name="Uwaga 3" xfId="8101" hidden="1"/>
    <cellStyle name="Uwaga 3" xfId="8099" hidden="1"/>
    <cellStyle name="Uwaga 3" xfId="8088" hidden="1"/>
    <cellStyle name="Uwaga 3" xfId="8086" hidden="1"/>
    <cellStyle name="Uwaga 3" xfId="8084" hidden="1"/>
    <cellStyle name="Uwaga 3" xfId="8073" hidden="1"/>
    <cellStyle name="Uwaga 3" xfId="8071" hidden="1"/>
    <cellStyle name="Uwaga 3" xfId="8068" hidden="1"/>
    <cellStyle name="Uwaga 3" xfId="8058" hidden="1"/>
    <cellStyle name="Uwaga 3" xfId="8055" hidden="1"/>
    <cellStyle name="Uwaga 3" xfId="8052" hidden="1"/>
    <cellStyle name="Uwaga 3" xfId="8043" hidden="1"/>
    <cellStyle name="Uwaga 3" xfId="8041" hidden="1"/>
    <cellStyle name="Uwaga 3" xfId="8038" hidden="1"/>
    <cellStyle name="Uwaga 3" xfId="8028" hidden="1"/>
    <cellStyle name="Uwaga 3" xfId="8026" hidden="1"/>
    <cellStyle name="Uwaga 3" xfId="8024" hidden="1"/>
    <cellStyle name="Uwaga 3" xfId="8013" hidden="1"/>
    <cellStyle name="Uwaga 3" xfId="8011" hidden="1"/>
    <cellStyle name="Uwaga 3" xfId="8009" hidden="1"/>
    <cellStyle name="Uwaga 3" xfId="7998" hidden="1"/>
    <cellStyle name="Uwaga 3" xfId="7996" hidden="1"/>
    <cellStyle name="Uwaga 3" xfId="7994" hidden="1"/>
    <cellStyle name="Uwaga 3" xfId="7983" hidden="1"/>
    <cellStyle name="Uwaga 3" xfId="7981" hidden="1"/>
    <cellStyle name="Uwaga 3" xfId="7979" hidden="1"/>
    <cellStyle name="Uwaga 3" xfId="7968" hidden="1"/>
    <cellStyle name="Uwaga 3" xfId="7966" hidden="1"/>
    <cellStyle name="Uwaga 3" xfId="7964" hidden="1"/>
    <cellStyle name="Uwaga 3" xfId="7953" hidden="1"/>
    <cellStyle name="Uwaga 3" xfId="7951" hidden="1"/>
    <cellStyle name="Uwaga 3" xfId="7948" hidden="1"/>
    <cellStyle name="Uwaga 3" xfId="7938" hidden="1"/>
    <cellStyle name="Uwaga 3" xfId="7935" hidden="1"/>
    <cellStyle name="Uwaga 3" xfId="7932" hidden="1"/>
    <cellStyle name="Uwaga 3" xfId="7923" hidden="1"/>
    <cellStyle name="Uwaga 3" xfId="7920" hidden="1"/>
    <cellStyle name="Uwaga 3" xfId="7917" hidden="1"/>
    <cellStyle name="Uwaga 3" xfId="7908" hidden="1"/>
    <cellStyle name="Uwaga 3" xfId="7906" hidden="1"/>
    <cellStyle name="Uwaga 3" xfId="7904" hidden="1"/>
    <cellStyle name="Uwaga 3" xfId="7893" hidden="1"/>
    <cellStyle name="Uwaga 3" xfId="7890" hidden="1"/>
    <cellStyle name="Uwaga 3" xfId="7887" hidden="1"/>
    <cellStyle name="Uwaga 3" xfId="7878" hidden="1"/>
    <cellStyle name="Uwaga 3" xfId="7875" hidden="1"/>
    <cellStyle name="Uwaga 3" xfId="7872" hidden="1"/>
    <cellStyle name="Uwaga 3" xfId="7863" hidden="1"/>
    <cellStyle name="Uwaga 3" xfId="7860" hidden="1"/>
    <cellStyle name="Uwaga 3" xfId="7857" hidden="1"/>
    <cellStyle name="Uwaga 3" xfId="7850" hidden="1"/>
    <cellStyle name="Uwaga 3" xfId="7846" hidden="1"/>
    <cellStyle name="Uwaga 3" xfId="7843" hidden="1"/>
    <cellStyle name="Uwaga 3" xfId="7835" hidden="1"/>
    <cellStyle name="Uwaga 3" xfId="7831" hidden="1"/>
    <cellStyle name="Uwaga 3" xfId="7828" hidden="1"/>
    <cellStyle name="Uwaga 3" xfId="7820" hidden="1"/>
    <cellStyle name="Uwaga 3" xfId="7816" hidden="1"/>
    <cellStyle name="Uwaga 3" xfId="7812" hidden="1"/>
    <cellStyle name="Uwaga 3" xfId="7805" hidden="1"/>
    <cellStyle name="Uwaga 3" xfId="7801" hidden="1"/>
    <cellStyle name="Uwaga 3" xfId="7798" hidden="1"/>
    <cellStyle name="Uwaga 3" xfId="7790" hidden="1"/>
    <cellStyle name="Uwaga 3" xfId="7786" hidden="1"/>
    <cellStyle name="Uwaga 3" xfId="7783" hidden="1"/>
    <cellStyle name="Uwaga 3" xfId="7774" hidden="1"/>
    <cellStyle name="Uwaga 3" xfId="7769" hidden="1"/>
    <cellStyle name="Uwaga 3" xfId="7765" hidden="1"/>
    <cellStyle name="Uwaga 3" xfId="7759" hidden="1"/>
    <cellStyle name="Uwaga 3" xfId="7754" hidden="1"/>
    <cellStyle name="Uwaga 3" xfId="7750" hidden="1"/>
    <cellStyle name="Uwaga 3" xfId="7744" hidden="1"/>
    <cellStyle name="Uwaga 3" xfId="7739" hidden="1"/>
    <cellStyle name="Uwaga 3" xfId="7735" hidden="1"/>
    <cellStyle name="Uwaga 3" xfId="7730" hidden="1"/>
    <cellStyle name="Uwaga 3" xfId="7726" hidden="1"/>
    <cellStyle name="Uwaga 3" xfId="7722" hidden="1"/>
    <cellStyle name="Uwaga 3" xfId="7715" hidden="1"/>
    <cellStyle name="Uwaga 3" xfId="7710" hidden="1"/>
    <cellStyle name="Uwaga 3" xfId="7706" hidden="1"/>
    <cellStyle name="Uwaga 3" xfId="7699" hidden="1"/>
    <cellStyle name="Uwaga 3" xfId="7694" hidden="1"/>
    <cellStyle name="Uwaga 3" xfId="7690" hidden="1"/>
    <cellStyle name="Uwaga 3" xfId="7685" hidden="1"/>
    <cellStyle name="Uwaga 3" xfId="7680" hidden="1"/>
    <cellStyle name="Uwaga 3" xfId="7676" hidden="1"/>
    <cellStyle name="Uwaga 3" xfId="7670" hidden="1"/>
    <cellStyle name="Uwaga 3" xfId="7666" hidden="1"/>
    <cellStyle name="Uwaga 3" xfId="7663" hidden="1"/>
    <cellStyle name="Uwaga 3" xfId="7656" hidden="1"/>
    <cellStyle name="Uwaga 3" xfId="7651" hidden="1"/>
    <cellStyle name="Uwaga 3" xfId="7646" hidden="1"/>
    <cellStyle name="Uwaga 3" xfId="7640" hidden="1"/>
    <cellStyle name="Uwaga 3" xfId="7635" hidden="1"/>
    <cellStyle name="Uwaga 3" xfId="7630" hidden="1"/>
    <cellStyle name="Uwaga 3" xfId="7625" hidden="1"/>
    <cellStyle name="Uwaga 3" xfId="7620" hidden="1"/>
    <cellStyle name="Uwaga 3" xfId="7615" hidden="1"/>
    <cellStyle name="Uwaga 3" xfId="7611" hidden="1"/>
    <cellStyle name="Uwaga 3" xfId="7607" hidden="1"/>
    <cellStyle name="Uwaga 3" xfId="7602" hidden="1"/>
    <cellStyle name="Uwaga 3" xfId="7595" hidden="1"/>
    <cellStyle name="Uwaga 3" xfId="7590" hidden="1"/>
    <cellStyle name="Uwaga 3" xfId="7585" hidden="1"/>
    <cellStyle name="Uwaga 3" xfId="7579" hidden="1"/>
    <cellStyle name="Uwaga 3" xfId="7574" hidden="1"/>
    <cellStyle name="Uwaga 3" xfId="7570" hidden="1"/>
    <cellStyle name="Uwaga 3" xfId="7565" hidden="1"/>
    <cellStyle name="Uwaga 3" xfId="7560" hidden="1"/>
    <cellStyle name="Uwaga 3" xfId="7555" hidden="1"/>
    <cellStyle name="Uwaga 3" xfId="7551" hidden="1"/>
    <cellStyle name="Uwaga 3" xfId="7546" hidden="1"/>
    <cellStyle name="Uwaga 3" xfId="7541" hidden="1"/>
    <cellStyle name="Uwaga 3" xfId="7536" hidden="1"/>
    <cellStyle name="Uwaga 3" xfId="7532" hidden="1"/>
    <cellStyle name="Uwaga 3" xfId="7528" hidden="1"/>
    <cellStyle name="Uwaga 3" xfId="7521" hidden="1"/>
    <cellStyle name="Uwaga 3" xfId="7517" hidden="1"/>
    <cellStyle name="Uwaga 3" xfId="7512" hidden="1"/>
    <cellStyle name="Uwaga 3" xfId="7506" hidden="1"/>
    <cellStyle name="Uwaga 3" xfId="7502" hidden="1"/>
    <cellStyle name="Uwaga 3" xfId="7497" hidden="1"/>
    <cellStyle name="Uwaga 3" xfId="7491" hidden="1"/>
    <cellStyle name="Uwaga 3" xfId="7487" hidden="1"/>
    <cellStyle name="Uwaga 3" xfId="7483" hidden="1"/>
    <cellStyle name="Uwaga 3" xfId="7476" hidden="1"/>
    <cellStyle name="Uwaga 3" xfId="7472" hidden="1"/>
    <cellStyle name="Uwaga 3" xfId="7468" hidden="1"/>
    <cellStyle name="Uwaga 3" xfId="8332" hidden="1"/>
    <cellStyle name="Uwaga 3" xfId="8330" hidden="1"/>
    <cellStyle name="Uwaga 3" xfId="8328" hidden="1"/>
    <cellStyle name="Uwaga 3" xfId="8315" hidden="1"/>
    <cellStyle name="Uwaga 3" xfId="8314" hidden="1"/>
    <cellStyle name="Uwaga 3" xfId="8313" hidden="1"/>
    <cellStyle name="Uwaga 3" xfId="8300" hidden="1"/>
    <cellStyle name="Uwaga 3" xfId="8299" hidden="1"/>
    <cellStyle name="Uwaga 3" xfId="8298" hidden="1"/>
    <cellStyle name="Uwaga 3" xfId="8286" hidden="1"/>
    <cellStyle name="Uwaga 3" xfId="8284" hidden="1"/>
    <cellStyle name="Uwaga 3" xfId="8283" hidden="1"/>
    <cellStyle name="Uwaga 3" xfId="8270" hidden="1"/>
    <cellStyle name="Uwaga 3" xfId="8269" hidden="1"/>
    <cellStyle name="Uwaga 3" xfId="8268" hidden="1"/>
    <cellStyle name="Uwaga 3" xfId="8256" hidden="1"/>
    <cellStyle name="Uwaga 3" xfId="8254" hidden="1"/>
    <cellStyle name="Uwaga 3" xfId="8252" hidden="1"/>
    <cellStyle name="Uwaga 3" xfId="8241" hidden="1"/>
    <cellStyle name="Uwaga 3" xfId="8239" hidden="1"/>
    <cellStyle name="Uwaga 3" xfId="8237" hidden="1"/>
    <cellStyle name="Uwaga 3" xfId="8226" hidden="1"/>
    <cellStyle name="Uwaga 3" xfId="8224" hidden="1"/>
    <cellStyle name="Uwaga 3" xfId="8222" hidden="1"/>
    <cellStyle name="Uwaga 3" xfId="8211" hidden="1"/>
    <cellStyle name="Uwaga 3" xfId="8209" hidden="1"/>
    <cellStyle name="Uwaga 3" xfId="8207" hidden="1"/>
    <cellStyle name="Uwaga 3" xfId="8196" hidden="1"/>
    <cellStyle name="Uwaga 3" xfId="8194" hidden="1"/>
    <cellStyle name="Uwaga 3" xfId="8192" hidden="1"/>
    <cellStyle name="Uwaga 3" xfId="8181" hidden="1"/>
    <cellStyle name="Uwaga 3" xfId="8179" hidden="1"/>
    <cellStyle name="Uwaga 3" xfId="8177" hidden="1"/>
    <cellStyle name="Uwaga 3" xfId="8166" hidden="1"/>
    <cellStyle name="Uwaga 3" xfId="8164" hidden="1"/>
    <cellStyle name="Uwaga 3" xfId="8162" hidden="1"/>
    <cellStyle name="Uwaga 3" xfId="8151" hidden="1"/>
    <cellStyle name="Uwaga 3" xfId="8149" hidden="1"/>
    <cellStyle name="Uwaga 3" xfId="8147" hidden="1"/>
    <cellStyle name="Uwaga 3" xfId="8136" hidden="1"/>
    <cellStyle name="Uwaga 3" xfId="8134" hidden="1"/>
    <cellStyle name="Uwaga 3" xfId="8132" hidden="1"/>
    <cellStyle name="Uwaga 3" xfId="8121" hidden="1"/>
    <cellStyle name="Uwaga 3" xfId="8119" hidden="1"/>
    <cellStyle name="Uwaga 3" xfId="8117" hidden="1"/>
    <cellStyle name="Uwaga 3" xfId="8106" hidden="1"/>
    <cellStyle name="Uwaga 3" xfId="8104" hidden="1"/>
    <cellStyle name="Uwaga 3" xfId="8102" hidden="1"/>
    <cellStyle name="Uwaga 3" xfId="8091" hidden="1"/>
    <cellStyle name="Uwaga 3" xfId="8089" hidden="1"/>
    <cellStyle name="Uwaga 3" xfId="8087" hidden="1"/>
    <cellStyle name="Uwaga 3" xfId="8076" hidden="1"/>
    <cellStyle name="Uwaga 3" xfId="8074" hidden="1"/>
    <cellStyle name="Uwaga 3" xfId="8072" hidden="1"/>
    <cellStyle name="Uwaga 3" xfId="8061" hidden="1"/>
    <cellStyle name="Uwaga 3" xfId="8059" hidden="1"/>
    <cellStyle name="Uwaga 3" xfId="8057" hidden="1"/>
    <cellStyle name="Uwaga 3" xfId="8046" hidden="1"/>
    <cellStyle name="Uwaga 3" xfId="8044" hidden="1"/>
    <cellStyle name="Uwaga 3" xfId="8042" hidden="1"/>
    <cellStyle name="Uwaga 3" xfId="8031" hidden="1"/>
    <cellStyle name="Uwaga 3" xfId="8029" hidden="1"/>
    <cellStyle name="Uwaga 3" xfId="8027" hidden="1"/>
    <cellStyle name="Uwaga 3" xfId="8016" hidden="1"/>
    <cellStyle name="Uwaga 3" xfId="8014" hidden="1"/>
    <cellStyle name="Uwaga 3" xfId="8012" hidden="1"/>
    <cellStyle name="Uwaga 3" xfId="8001" hidden="1"/>
    <cellStyle name="Uwaga 3" xfId="7999" hidden="1"/>
    <cellStyle name="Uwaga 3" xfId="7997" hidden="1"/>
    <cellStyle name="Uwaga 3" xfId="7986" hidden="1"/>
    <cellStyle name="Uwaga 3" xfId="7984" hidden="1"/>
    <cellStyle name="Uwaga 3" xfId="7982" hidden="1"/>
    <cellStyle name="Uwaga 3" xfId="7971" hidden="1"/>
    <cellStyle name="Uwaga 3" xfId="7969" hidden="1"/>
    <cellStyle name="Uwaga 3" xfId="7967" hidden="1"/>
    <cellStyle name="Uwaga 3" xfId="7956" hidden="1"/>
    <cellStyle name="Uwaga 3" xfId="7954" hidden="1"/>
    <cellStyle name="Uwaga 3" xfId="7952" hidden="1"/>
    <cellStyle name="Uwaga 3" xfId="7941" hidden="1"/>
    <cellStyle name="Uwaga 3" xfId="7939" hidden="1"/>
    <cellStyle name="Uwaga 3" xfId="7936" hidden="1"/>
    <cellStyle name="Uwaga 3" xfId="7926" hidden="1"/>
    <cellStyle name="Uwaga 3" xfId="7924" hidden="1"/>
    <cellStyle name="Uwaga 3" xfId="7922" hidden="1"/>
    <cellStyle name="Uwaga 3" xfId="7911" hidden="1"/>
    <cellStyle name="Uwaga 3" xfId="7909" hidden="1"/>
    <cellStyle name="Uwaga 3" xfId="7907" hidden="1"/>
    <cellStyle name="Uwaga 3" xfId="7896" hidden="1"/>
    <cellStyle name="Uwaga 3" xfId="7894" hidden="1"/>
    <cellStyle name="Uwaga 3" xfId="7891" hidden="1"/>
    <cellStyle name="Uwaga 3" xfId="7881" hidden="1"/>
    <cellStyle name="Uwaga 3" xfId="7879" hidden="1"/>
    <cellStyle name="Uwaga 3" xfId="7876" hidden="1"/>
    <cellStyle name="Uwaga 3" xfId="7866" hidden="1"/>
    <cellStyle name="Uwaga 3" xfId="7864" hidden="1"/>
    <cellStyle name="Uwaga 3" xfId="7861" hidden="1"/>
    <cellStyle name="Uwaga 3" xfId="7852" hidden="1"/>
    <cellStyle name="Uwaga 3" xfId="7849" hidden="1"/>
    <cellStyle name="Uwaga 3" xfId="7845" hidden="1"/>
    <cellStyle name="Uwaga 3" xfId="7837" hidden="1"/>
    <cellStyle name="Uwaga 3" xfId="7834" hidden="1"/>
    <cellStyle name="Uwaga 3" xfId="7830" hidden="1"/>
    <cellStyle name="Uwaga 3" xfId="7822" hidden="1"/>
    <cellStyle name="Uwaga 3" xfId="7819" hidden="1"/>
    <cellStyle name="Uwaga 3" xfId="7815" hidden="1"/>
    <cellStyle name="Uwaga 3" xfId="7807" hidden="1"/>
    <cellStyle name="Uwaga 3" xfId="7804" hidden="1"/>
    <cellStyle name="Uwaga 3" xfId="7800" hidden="1"/>
    <cellStyle name="Uwaga 3" xfId="7792" hidden="1"/>
    <cellStyle name="Uwaga 3" xfId="7789" hidden="1"/>
    <cellStyle name="Uwaga 3" xfId="7785" hidden="1"/>
    <cellStyle name="Uwaga 3" xfId="7777" hidden="1"/>
    <cellStyle name="Uwaga 3" xfId="7773" hidden="1"/>
    <cellStyle name="Uwaga 3" xfId="7768" hidden="1"/>
    <cellStyle name="Uwaga 3" xfId="7762" hidden="1"/>
    <cellStyle name="Uwaga 3" xfId="7758" hidden="1"/>
    <cellStyle name="Uwaga 3" xfId="7753" hidden="1"/>
    <cellStyle name="Uwaga 3" xfId="7747" hidden="1"/>
    <cellStyle name="Uwaga 3" xfId="7743" hidden="1"/>
    <cellStyle name="Uwaga 3" xfId="7738" hidden="1"/>
    <cellStyle name="Uwaga 3" xfId="7732" hidden="1"/>
    <cellStyle name="Uwaga 3" xfId="7729" hidden="1"/>
    <cellStyle name="Uwaga 3" xfId="7725" hidden="1"/>
    <cellStyle name="Uwaga 3" xfId="7717" hidden="1"/>
    <cellStyle name="Uwaga 3" xfId="7714" hidden="1"/>
    <cellStyle name="Uwaga 3" xfId="7709" hidden="1"/>
    <cellStyle name="Uwaga 3" xfId="7702" hidden="1"/>
    <cellStyle name="Uwaga 3" xfId="7698" hidden="1"/>
    <cellStyle name="Uwaga 3" xfId="7693" hidden="1"/>
    <cellStyle name="Uwaga 3" xfId="7687" hidden="1"/>
    <cellStyle name="Uwaga 3" xfId="7683" hidden="1"/>
    <cellStyle name="Uwaga 3" xfId="7678" hidden="1"/>
    <cellStyle name="Uwaga 3" xfId="7672" hidden="1"/>
    <cellStyle name="Uwaga 3" xfId="7669" hidden="1"/>
    <cellStyle name="Uwaga 3" xfId="7665" hidden="1"/>
    <cellStyle name="Uwaga 3" xfId="7657" hidden="1"/>
    <cellStyle name="Uwaga 3" xfId="7652" hidden="1"/>
    <cellStyle name="Uwaga 3" xfId="7647" hidden="1"/>
    <cellStyle name="Uwaga 3" xfId="7642" hidden="1"/>
    <cellStyle name="Uwaga 3" xfId="7637" hidden="1"/>
    <cellStyle name="Uwaga 3" xfId="7632" hidden="1"/>
    <cellStyle name="Uwaga 3" xfId="7627" hidden="1"/>
    <cellStyle name="Uwaga 3" xfId="7622" hidden="1"/>
    <cellStyle name="Uwaga 3" xfId="7617" hidden="1"/>
    <cellStyle name="Uwaga 3" xfId="7612" hidden="1"/>
    <cellStyle name="Uwaga 3" xfId="7608" hidden="1"/>
    <cellStyle name="Uwaga 3" xfId="7603" hidden="1"/>
    <cellStyle name="Uwaga 3" xfId="7596" hidden="1"/>
    <cellStyle name="Uwaga 3" xfId="7591" hidden="1"/>
    <cellStyle name="Uwaga 3" xfId="7586" hidden="1"/>
    <cellStyle name="Uwaga 3" xfId="7581" hidden="1"/>
    <cellStyle name="Uwaga 3" xfId="7576" hidden="1"/>
    <cellStyle name="Uwaga 3" xfId="7571" hidden="1"/>
    <cellStyle name="Uwaga 3" xfId="7566" hidden="1"/>
    <cellStyle name="Uwaga 3" xfId="7561" hidden="1"/>
    <cellStyle name="Uwaga 3" xfId="7556" hidden="1"/>
    <cellStyle name="Uwaga 3" xfId="7552" hidden="1"/>
    <cellStyle name="Uwaga 3" xfId="7547" hidden="1"/>
    <cellStyle name="Uwaga 3" xfId="7542" hidden="1"/>
    <cellStyle name="Uwaga 3" xfId="7537" hidden="1"/>
    <cellStyle name="Uwaga 3" xfId="7533" hidden="1"/>
    <cellStyle name="Uwaga 3" xfId="7529" hidden="1"/>
    <cellStyle name="Uwaga 3" xfId="7522" hidden="1"/>
    <cellStyle name="Uwaga 3" xfId="7518" hidden="1"/>
    <cellStyle name="Uwaga 3" xfId="7513" hidden="1"/>
    <cellStyle name="Uwaga 3" xfId="7507" hidden="1"/>
    <cellStyle name="Uwaga 3" xfId="7503" hidden="1"/>
    <cellStyle name="Uwaga 3" xfId="7498" hidden="1"/>
    <cellStyle name="Uwaga 3" xfId="7492" hidden="1"/>
    <cellStyle name="Uwaga 3" xfId="7488" hidden="1"/>
    <cellStyle name="Uwaga 3" xfId="7484" hidden="1"/>
    <cellStyle name="Uwaga 3" xfId="7477" hidden="1"/>
    <cellStyle name="Uwaga 3" xfId="7473" hidden="1"/>
    <cellStyle name="Uwaga 3" xfId="7469" hidden="1"/>
    <cellStyle name="Uwaga 3" xfId="8336" hidden="1"/>
    <cellStyle name="Uwaga 3" xfId="8335" hidden="1"/>
    <cellStyle name="Uwaga 3" xfId="8333" hidden="1"/>
    <cellStyle name="Uwaga 3" xfId="8320" hidden="1"/>
    <cellStyle name="Uwaga 3" xfId="8318" hidden="1"/>
    <cellStyle name="Uwaga 3" xfId="8316" hidden="1"/>
    <cellStyle name="Uwaga 3" xfId="8306" hidden="1"/>
    <cellStyle name="Uwaga 3" xfId="8304" hidden="1"/>
    <cellStyle name="Uwaga 3" xfId="8302" hidden="1"/>
    <cellStyle name="Uwaga 3" xfId="8291" hidden="1"/>
    <cellStyle name="Uwaga 3" xfId="8289" hidden="1"/>
    <cellStyle name="Uwaga 3" xfId="8287" hidden="1"/>
    <cellStyle name="Uwaga 3" xfId="8274" hidden="1"/>
    <cellStyle name="Uwaga 3" xfId="8272" hidden="1"/>
    <cellStyle name="Uwaga 3" xfId="8271" hidden="1"/>
    <cellStyle name="Uwaga 3" xfId="8258" hidden="1"/>
    <cellStyle name="Uwaga 3" xfId="8257" hidden="1"/>
    <cellStyle name="Uwaga 3" xfId="8255" hidden="1"/>
    <cellStyle name="Uwaga 3" xfId="8243" hidden="1"/>
    <cellStyle name="Uwaga 3" xfId="8242" hidden="1"/>
    <cellStyle name="Uwaga 3" xfId="8240" hidden="1"/>
    <cellStyle name="Uwaga 3" xfId="8228" hidden="1"/>
    <cellStyle name="Uwaga 3" xfId="8227" hidden="1"/>
    <cellStyle name="Uwaga 3" xfId="8225" hidden="1"/>
    <cellStyle name="Uwaga 3" xfId="8213" hidden="1"/>
    <cellStyle name="Uwaga 3" xfId="8212" hidden="1"/>
    <cellStyle name="Uwaga 3" xfId="8210" hidden="1"/>
    <cellStyle name="Uwaga 3" xfId="8198" hidden="1"/>
    <cellStyle name="Uwaga 3" xfId="8197" hidden="1"/>
    <cellStyle name="Uwaga 3" xfId="8195" hidden="1"/>
    <cellStyle name="Uwaga 3" xfId="8183" hidden="1"/>
    <cellStyle name="Uwaga 3" xfId="8182" hidden="1"/>
    <cellStyle name="Uwaga 3" xfId="8180" hidden="1"/>
    <cellStyle name="Uwaga 3" xfId="8168" hidden="1"/>
    <cellStyle name="Uwaga 3" xfId="8167" hidden="1"/>
    <cellStyle name="Uwaga 3" xfId="8165" hidden="1"/>
    <cellStyle name="Uwaga 3" xfId="8153" hidden="1"/>
    <cellStyle name="Uwaga 3" xfId="8152" hidden="1"/>
    <cellStyle name="Uwaga 3" xfId="8150" hidden="1"/>
    <cellStyle name="Uwaga 3" xfId="8138" hidden="1"/>
    <cellStyle name="Uwaga 3" xfId="8137" hidden="1"/>
    <cellStyle name="Uwaga 3" xfId="8135" hidden="1"/>
    <cellStyle name="Uwaga 3" xfId="8123" hidden="1"/>
    <cellStyle name="Uwaga 3" xfId="8122" hidden="1"/>
    <cellStyle name="Uwaga 3" xfId="8120" hidden="1"/>
    <cellStyle name="Uwaga 3" xfId="8108" hidden="1"/>
    <cellStyle name="Uwaga 3" xfId="8107" hidden="1"/>
    <cellStyle name="Uwaga 3" xfId="8105" hidden="1"/>
    <cellStyle name="Uwaga 3" xfId="8093" hidden="1"/>
    <cellStyle name="Uwaga 3" xfId="8092" hidden="1"/>
    <cellStyle name="Uwaga 3" xfId="8090" hidden="1"/>
    <cellStyle name="Uwaga 3" xfId="8078" hidden="1"/>
    <cellStyle name="Uwaga 3" xfId="8077" hidden="1"/>
    <cellStyle name="Uwaga 3" xfId="8075" hidden="1"/>
    <cellStyle name="Uwaga 3" xfId="8063" hidden="1"/>
    <cellStyle name="Uwaga 3" xfId="8062" hidden="1"/>
    <cellStyle name="Uwaga 3" xfId="8060" hidden="1"/>
    <cellStyle name="Uwaga 3" xfId="8048" hidden="1"/>
    <cellStyle name="Uwaga 3" xfId="8047" hidden="1"/>
    <cellStyle name="Uwaga 3" xfId="8045" hidden="1"/>
    <cellStyle name="Uwaga 3" xfId="8033" hidden="1"/>
    <cellStyle name="Uwaga 3" xfId="8032" hidden="1"/>
    <cellStyle name="Uwaga 3" xfId="8030" hidden="1"/>
    <cellStyle name="Uwaga 3" xfId="8018" hidden="1"/>
    <cellStyle name="Uwaga 3" xfId="8017" hidden="1"/>
    <cellStyle name="Uwaga 3" xfId="8015" hidden="1"/>
    <cellStyle name="Uwaga 3" xfId="8003" hidden="1"/>
    <cellStyle name="Uwaga 3" xfId="8002" hidden="1"/>
    <cellStyle name="Uwaga 3" xfId="8000" hidden="1"/>
    <cellStyle name="Uwaga 3" xfId="7988" hidden="1"/>
    <cellStyle name="Uwaga 3" xfId="7987" hidden="1"/>
    <cellStyle name="Uwaga 3" xfId="7985" hidden="1"/>
    <cellStyle name="Uwaga 3" xfId="7973" hidden="1"/>
    <cellStyle name="Uwaga 3" xfId="7972" hidden="1"/>
    <cellStyle name="Uwaga 3" xfId="7970" hidden="1"/>
    <cellStyle name="Uwaga 3" xfId="7958" hidden="1"/>
    <cellStyle name="Uwaga 3" xfId="7957" hidden="1"/>
    <cellStyle name="Uwaga 3" xfId="7955" hidden="1"/>
    <cellStyle name="Uwaga 3" xfId="7943" hidden="1"/>
    <cellStyle name="Uwaga 3" xfId="7942" hidden="1"/>
    <cellStyle name="Uwaga 3" xfId="7940" hidden="1"/>
    <cellStyle name="Uwaga 3" xfId="7928" hidden="1"/>
    <cellStyle name="Uwaga 3" xfId="7927" hidden="1"/>
    <cellStyle name="Uwaga 3" xfId="7925" hidden="1"/>
    <cellStyle name="Uwaga 3" xfId="7913" hidden="1"/>
    <cellStyle name="Uwaga 3" xfId="7912" hidden="1"/>
    <cellStyle name="Uwaga 3" xfId="7910" hidden="1"/>
    <cellStyle name="Uwaga 3" xfId="7898" hidden="1"/>
    <cellStyle name="Uwaga 3" xfId="7897" hidden="1"/>
    <cellStyle name="Uwaga 3" xfId="7895" hidden="1"/>
    <cellStyle name="Uwaga 3" xfId="7883" hidden="1"/>
    <cellStyle name="Uwaga 3" xfId="7882" hidden="1"/>
    <cellStyle name="Uwaga 3" xfId="7880" hidden="1"/>
    <cellStyle name="Uwaga 3" xfId="7868" hidden="1"/>
    <cellStyle name="Uwaga 3" xfId="7867" hidden="1"/>
    <cellStyle name="Uwaga 3" xfId="7865" hidden="1"/>
    <cellStyle name="Uwaga 3" xfId="7853" hidden="1"/>
    <cellStyle name="Uwaga 3" xfId="7851" hidden="1"/>
    <cellStyle name="Uwaga 3" xfId="7848" hidden="1"/>
    <cellStyle name="Uwaga 3" xfId="7838" hidden="1"/>
    <cellStyle name="Uwaga 3" xfId="7836" hidden="1"/>
    <cellStyle name="Uwaga 3" xfId="7833" hidden="1"/>
    <cellStyle name="Uwaga 3" xfId="7823" hidden="1"/>
    <cellStyle name="Uwaga 3" xfId="7821" hidden="1"/>
    <cellStyle name="Uwaga 3" xfId="7818" hidden="1"/>
    <cellStyle name="Uwaga 3" xfId="7808" hidden="1"/>
    <cellStyle name="Uwaga 3" xfId="7806" hidden="1"/>
    <cellStyle name="Uwaga 3" xfId="7803" hidden="1"/>
    <cellStyle name="Uwaga 3" xfId="7793" hidden="1"/>
    <cellStyle name="Uwaga 3" xfId="7791" hidden="1"/>
    <cellStyle name="Uwaga 3" xfId="7788" hidden="1"/>
    <cellStyle name="Uwaga 3" xfId="7778" hidden="1"/>
    <cellStyle name="Uwaga 3" xfId="7776" hidden="1"/>
    <cellStyle name="Uwaga 3" xfId="7772" hidden="1"/>
    <cellStyle name="Uwaga 3" xfId="7763" hidden="1"/>
    <cellStyle name="Uwaga 3" xfId="7760" hidden="1"/>
    <cellStyle name="Uwaga 3" xfId="7756" hidden="1"/>
    <cellStyle name="Uwaga 3" xfId="7748" hidden="1"/>
    <cellStyle name="Uwaga 3" xfId="7746" hidden="1"/>
    <cellStyle name="Uwaga 3" xfId="7742" hidden="1"/>
    <cellStyle name="Uwaga 3" xfId="7733" hidden="1"/>
    <cellStyle name="Uwaga 3" xfId="7731" hidden="1"/>
    <cellStyle name="Uwaga 3" xfId="7728" hidden="1"/>
    <cellStyle name="Uwaga 3" xfId="7718" hidden="1"/>
    <cellStyle name="Uwaga 3" xfId="7716" hidden="1"/>
    <cellStyle name="Uwaga 3" xfId="7711" hidden="1"/>
    <cellStyle name="Uwaga 3" xfId="7703" hidden="1"/>
    <cellStyle name="Uwaga 3" xfId="7701" hidden="1"/>
    <cellStyle name="Uwaga 3" xfId="7696" hidden="1"/>
    <cellStyle name="Uwaga 3" xfId="7688" hidden="1"/>
    <cellStyle name="Uwaga 3" xfId="7686" hidden="1"/>
    <cellStyle name="Uwaga 3" xfId="7681" hidden="1"/>
    <cellStyle name="Uwaga 3" xfId="7673" hidden="1"/>
    <cellStyle name="Uwaga 3" xfId="7671" hidden="1"/>
    <cellStyle name="Uwaga 3" xfId="7667" hidden="1"/>
    <cellStyle name="Uwaga 3" xfId="7658" hidden="1"/>
    <cellStyle name="Uwaga 3" xfId="7655" hidden="1"/>
    <cellStyle name="Uwaga 3" xfId="7650" hidden="1"/>
    <cellStyle name="Uwaga 3" xfId="7643" hidden="1"/>
    <cellStyle name="Uwaga 3" xfId="7639" hidden="1"/>
    <cellStyle name="Uwaga 3" xfId="7634" hidden="1"/>
    <cellStyle name="Uwaga 3" xfId="7628" hidden="1"/>
    <cellStyle name="Uwaga 3" xfId="7624" hidden="1"/>
    <cellStyle name="Uwaga 3" xfId="7619" hidden="1"/>
    <cellStyle name="Uwaga 3" xfId="7613" hidden="1"/>
    <cellStyle name="Uwaga 3" xfId="7610" hidden="1"/>
    <cellStyle name="Uwaga 3" xfId="7606" hidden="1"/>
    <cellStyle name="Uwaga 3" xfId="7597" hidden="1"/>
    <cellStyle name="Uwaga 3" xfId="7592" hidden="1"/>
    <cellStyle name="Uwaga 3" xfId="7587" hidden="1"/>
    <cellStyle name="Uwaga 3" xfId="7582" hidden="1"/>
    <cellStyle name="Uwaga 3" xfId="7577" hidden="1"/>
    <cellStyle name="Uwaga 3" xfId="7572" hidden="1"/>
    <cellStyle name="Uwaga 3" xfId="7567" hidden="1"/>
    <cellStyle name="Uwaga 3" xfId="7562" hidden="1"/>
    <cellStyle name="Uwaga 3" xfId="7557" hidden="1"/>
    <cellStyle name="Uwaga 3" xfId="7553" hidden="1"/>
    <cellStyle name="Uwaga 3" xfId="7548" hidden="1"/>
    <cellStyle name="Uwaga 3" xfId="7543" hidden="1"/>
    <cellStyle name="Uwaga 3" xfId="7538" hidden="1"/>
    <cellStyle name="Uwaga 3" xfId="7534" hidden="1"/>
    <cellStyle name="Uwaga 3" xfId="7530" hidden="1"/>
    <cellStyle name="Uwaga 3" xfId="7523" hidden="1"/>
    <cellStyle name="Uwaga 3" xfId="7519" hidden="1"/>
    <cellStyle name="Uwaga 3" xfId="7514" hidden="1"/>
    <cellStyle name="Uwaga 3" xfId="7508" hidden="1"/>
    <cellStyle name="Uwaga 3" xfId="7504" hidden="1"/>
    <cellStyle name="Uwaga 3" xfId="7499" hidden="1"/>
    <cellStyle name="Uwaga 3" xfId="7493" hidden="1"/>
    <cellStyle name="Uwaga 3" xfId="7489" hidden="1"/>
    <cellStyle name="Uwaga 3" xfId="7485" hidden="1"/>
    <cellStyle name="Uwaga 3" xfId="7478" hidden="1"/>
    <cellStyle name="Uwaga 3" xfId="7474" hidden="1"/>
    <cellStyle name="Uwaga 3" xfId="7470" hidden="1"/>
    <cellStyle name="Uwaga 3" xfId="7423" hidden="1"/>
    <cellStyle name="Uwaga 3" xfId="7422" hidden="1"/>
    <cellStyle name="Uwaga 3" xfId="7421" hidden="1"/>
    <cellStyle name="Uwaga 3" xfId="7414" hidden="1"/>
    <cellStyle name="Uwaga 3" xfId="7413" hidden="1"/>
    <cellStyle name="Uwaga 3" xfId="7412" hidden="1"/>
    <cellStyle name="Uwaga 3" xfId="7405" hidden="1"/>
    <cellStyle name="Uwaga 3" xfId="7404" hidden="1"/>
    <cellStyle name="Uwaga 3" xfId="7403" hidden="1"/>
    <cellStyle name="Uwaga 3" xfId="7396" hidden="1"/>
    <cellStyle name="Uwaga 3" xfId="7395" hidden="1"/>
    <cellStyle name="Uwaga 3" xfId="7394" hidden="1"/>
    <cellStyle name="Uwaga 3" xfId="7387" hidden="1"/>
    <cellStyle name="Uwaga 3" xfId="7386" hidden="1"/>
    <cellStyle name="Uwaga 3" xfId="7384" hidden="1"/>
    <cellStyle name="Uwaga 3" xfId="7379" hidden="1"/>
    <cellStyle name="Uwaga 3" xfId="7376" hidden="1"/>
    <cellStyle name="Uwaga 3" xfId="7374" hidden="1"/>
    <cellStyle name="Uwaga 3" xfId="7370" hidden="1"/>
    <cellStyle name="Uwaga 3" xfId="7367" hidden="1"/>
    <cellStyle name="Uwaga 3" xfId="7365" hidden="1"/>
    <cellStyle name="Uwaga 3" xfId="7361" hidden="1"/>
    <cellStyle name="Uwaga 3" xfId="7358" hidden="1"/>
    <cellStyle name="Uwaga 3" xfId="7356" hidden="1"/>
    <cellStyle name="Uwaga 3" xfId="7352" hidden="1"/>
    <cellStyle name="Uwaga 3" xfId="7350" hidden="1"/>
    <cellStyle name="Uwaga 3" xfId="7349" hidden="1"/>
    <cellStyle name="Uwaga 3" xfId="7343" hidden="1"/>
    <cellStyle name="Uwaga 3" xfId="7341" hidden="1"/>
    <cellStyle name="Uwaga 3" xfId="7338" hidden="1"/>
    <cellStyle name="Uwaga 3" xfId="7334" hidden="1"/>
    <cellStyle name="Uwaga 3" xfId="7331" hidden="1"/>
    <cellStyle name="Uwaga 3" xfId="7329" hidden="1"/>
    <cellStyle name="Uwaga 3" xfId="7325" hidden="1"/>
    <cellStyle name="Uwaga 3" xfId="7322" hidden="1"/>
    <cellStyle name="Uwaga 3" xfId="7320" hidden="1"/>
    <cellStyle name="Uwaga 3" xfId="7316" hidden="1"/>
    <cellStyle name="Uwaga 3" xfId="7314" hidden="1"/>
    <cellStyle name="Uwaga 3" xfId="7313" hidden="1"/>
    <cellStyle name="Uwaga 3" xfId="7307" hidden="1"/>
    <cellStyle name="Uwaga 3" xfId="7304" hidden="1"/>
    <cellStyle name="Uwaga 3" xfId="7302" hidden="1"/>
    <cellStyle name="Uwaga 3" xfId="7298" hidden="1"/>
    <cellStyle name="Uwaga 3" xfId="7295" hidden="1"/>
    <cellStyle name="Uwaga 3" xfId="7293" hidden="1"/>
    <cellStyle name="Uwaga 3" xfId="7289" hidden="1"/>
    <cellStyle name="Uwaga 3" xfId="7286" hidden="1"/>
    <cellStyle name="Uwaga 3" xfId="7284" hidden="1"/>
    <cellStyle name="Uwaga 3" xfId="7280" hidden="1"/>
    <cellStyle name="Uwaga 3" xfId="7278" hidden="1"/>
    <cellStyle name="Uwaga 3" xfId="7277" hidden="1"/>
    <cellStyle name="Uwaga 3" xfId="7270" hidden="1"/>
    <cellStyle name="Uwaga 3" xfId="7267" hidden="1"/>
    <cellStyle name="Uwaga 3" xfId="7265" hidden="1"/>
    <cellStyle name="Uwaga 3" xfId="7261" hidden="1"/>
    <cellStyle name="Uwaga 3" xfId="7258" hidden="1"/>
    <cellStyle name="Uwaga 3" xfId="7256" hidden="1"/>
    <cellStyle name="Uwaga 3" xfId="7252" hidden="1"/>
    <cellStyle name="Uwaga 3" xfId="7249" hidden="1"/>
    <cellStyle name="Uwaga 3" xfId="7247" hidden="1"/>
    <cellStyle name="Uwaga 3" xfId="7244" hidden="1"/>
    <cellStyle name="Uwaga 3" xfId="7242" hidden="1"/>
    <cellStyle name="Uwaga 3" xfId="7241" hidden="1"/>
    <cellStyle name="Uwaga 3" xfId="7235" hidden="1"/>
    <cellStyle name="Uwaga 3" xfId="7233" hidden="1"/>
    <cellStyle name="Uwaga 3" xfId="7231" hidden="1"/>
    <cellStyle name="Uwaga 3" xfId="7226" hidden="1"/>
    <cellStyle name="Uwaga 3" xfId="7224" hidden="1"/>
    <cellStyle name="Uwaga 3" xfId="7222" hidden="1"/>
    <cellStyle name="Uwaga 3" xfId="7217" hidden="1"/>
    <cellStyle name="Uwaga 3" xfId="7215" hidden="1"/>
    <cellStyle name="Uwaga 3" xfId="7213" hidden="1"/>
    <cellStyle name="Uwaga 3" xfId="7208" hidden="1"/>
    <cellStyle name="Uwaga 3" xfId="7206" hidden="1"/>
    <cellStyle name="Uwaga 3" xfId="7205" hidden="1"/>
    <cellStyle name="Uwaga 3" xfId="7198" hidden="1"/>
    <cellStyle name="Uwaga 3" xfId="7195" hidden="1"/>
    <cellStyle name="Uwaga 3" xfId="7193" hidden="1"/>
    <cellStyle name="Uwaga 3" xfId="7189" hidden="1"/>
    <cellStyle name="Uwaga 3" xfId="7186" hidden="1"/>
    <cellStyle name="Uwaga 3" xfId="7184" hidden="1"/>
    <cellStyle name="Uwaga 3" xfId="7180" hidden="1"/>
    <cellStyle name="Uwaga 3" xfId="7177" hidden="1"/>
    <cellStyle name="Uwaga 3" xfId="7175" hidden="1"/>
    <cellStyle name="Uwaga 3" xfId="7172" hidden="1"/>
    <cellStyle name="Uwaga 3" xfId="7170" hidden="1"/>
    <cellStyle name="Uwaga 3" xfId="7168" hidden="1"/>
    <cellStyle name="Uwaga 3" xfId="7162" hidden="1"/>
    <cellStyle name="Uwaga 3" xfId="7159" hidden="1"/>
    <cellStyle name="Uwaga 3" xfId="7157" hidden="1"/>
    <cellStyle name="Uwaga 3" xfId="7153" hidden="1"/>
    <cellStyle name="Uwaga 3" xfId="7150" hidden="1"/>
    <cellStyle name="Uwaga 3" xfId="7148" hidden="1"/>
    <cellStyle name="Uwaga 3" xfId="7144" hidden="1"/>
    <cellStyle name="Uwaga 3" xfId="7141" hidden="1"/>
    <cellStyle name="Uwaga 3" xfId="7139" hidden="1"/>
    <cellStyle name="Uwaga 3" xfId="7137" hidden="1"/>
    <cellStyle name="Uwaga 3" xfId="7135" hidden="1"/>
    <cellStyle name="Uwaga 3" xfId="7133" hidden="1"/>
    <cellStyle name="Uwaga 3" xfId="7128" hidden="1"/>
    <cellStyle name="Uwaga 3" xfId="7126" hidden="1"/>
    <cellStyle name="Uwaga 3" xfId="7123" hidden="1"/>
    <cellStyle name="Uwaga 3" xfId="7119" hidden="1"/>
    <cellStyle name="Uwaga 3" xfId="7116" hidden="1"/>
    <cellStyle name="Uwaga 3" xfId="7113" hidden="1"/>
    <cellStyle name="Uwaga 3" xfId="7110" hidden="1"/>
    <cellStyle name="Uwaga 3" xfId="7108" hidden="1"/>
    <cellStyle name="Uwaga 3" xfId="7105" hidden="1"/>
    <cellStyle name="Uwaga 3" xfId="7101" hidden="1"/>
    <cellStyle name="Uwaga 3" xfId="7099" hidden="1"/>
    <cellStyle name="Uwaga 3" xfId="7096" hidden="1"/>
    <cellStyle name="Uwaga 3" xfId="7091" hidden="1"/>
    <cellStyle name="Uwaga 3" xfId="7088" hidden="1"/>
    <cellStyle name="Uwaga 3" xfId="7085" hidden="1"/>
    <cellStyle name="Uwaga 3" xfId="7081" hidden="1"/>
    <cellStyle name="Uwaga 3" xfId="7078" hidden="1"/>
    <cellStyle name="Uwaga 3" xfId="7076" hidden="1"/>
    <cellStyle name="Uwaga 3" xfId="7073" hidden="1"/>
    <cellStyle name="Uwaga 3" xfId="7070" hidden="1"/>
    <cellStyle name="Uwaga 3" xfId="7067" hidden="1"/>
    <cellStyle name="Uwaga 3" xfId="7065" hidden="1"/>
    <cellStyle name="Uwaga 3" xfId="7063" hidden="1"/>
    <cellStyle name="Uwaga 3" xfId="7060" hidden="1"/>
    <cellStyle name="Uwaga 3" xfId="7055" hidden="1"/>
    <cellStyle name="Uwaga 3" xfId="7052" hidden="1"/>
    <cellStyle name="Uwaga 3" xfId="7049" hidden="1"/>
    <cellStyle name="Uwaga 3" xfId="7046" hidden="1"/>
    <cellStyle name="Uwaga 3" xfId="7043" hidden="1"/>
    <cellStyle name="Uwaga 3" xfId="7040" hidden="1"/>
    <cellStyle name="Uwaga 3" xfId="7037" hidden="1"/>
    <cellStyle name="Uwaga 3" xfId="7034" hidden="1"/>
    <cellStyle name="Uwaga 3" xfId="7031" hidden="1"/>
    <cellStyle name="Uwaga 3" xfId="7029" hidden="1"/>
    <cellStyle name="Uwaga 3" xfId="7027" hidden="1"/>
    <cellStyle name="Uwaga 3" xfId="7024" hidden="1"/>
    <cellStyle name="Uwaga 3" xfId="7019" hidden="1"/>
    <cellStyle name="Uwaga 3" xfId="7016" hidden="1"/>
    <cellStyle name="Uwaga 3" xfId="7013" hidden="1"/>
    <cellStyle name="Uwaga 3" xfId="7010" hidden="1"/>
    <cellStyle name="Uwaga 3" xfId="7007" hidden="1"/>
    <cellStyle name="Uwaga 3" xfId="7004" hidden="1"/>
    <cellStyle name="Uwaga 3" xfId="7001" hidden="1"/>
    <cellStyle name="Uwaga 3" xfId="6998" hidden="1"/>
    <cellStyle name="Uwaga 3" xfId="6995" hidden="1"/>
    <cellStyle name="Uwaga 3" xfId="6993" hidden="1"/>
    <cellStyle name="Uwaga 3" xfId="6991" hidden="1"/>
    <cellStyle name="Uwaga 3" xfId="6988" hidden="1"/>
    <cellStyle name="Uwaga 3" xfId="6982" hidden="1"/>
    <cellStyle name="Uwaga 3" xfId="6979" hidden="1"/>
    <cellStyle name="Uwaga 3" xfId="6977" hidden="1"/>
    <cellStyle name="Uwaga 3" xfId="6973" hidden="1"/>
    <cellStyle name="Uwaga 3" xfId="6970" hidden="1"/>
    <cellStyle name="Uwaga 3" xfId="6968" hidden="1"/>
    <cellStyle name="Uwaga 3" xfId="6964" hidden="1"/>
    <cellStyle name="Uwaga 3" xfId="6961" hidden="1"/>
    <cellStyle name="Uwaga 3" xfId="6959" hidden="1"/>
    <cellStyle name="Uwaga 3" xfId="6957" hidden="1"/>
    <cellStyle name="Uwaga 3" xfId="6954" hidden="1"/>
    <cellStyle name="Uwaga 3" xfId="6951" hidden="1"/>
    <cellStyle name="Uwaga 3" xfId="6948" hidden="1"/>
    <cellStyle name="Uwaga 3" xfId="6946" hidden="1"/>
    <cellStyle name="Uwaga 3" xfId="6944" hidden="1"/>
    <cellStyle name="Uwaga 3" xfId="6939" hidden="1"/>
    <cellStyle name="Uwaga 3" xfId="6937" hidden="1"/>
    <cellStyle name="Uwaga 3" xfId="6934" hidden="1"/>
    <cellStyle name="Uwaga 3" xfId="6930" hidden="1"/>
    <cellStyle name="Uwaga 3" xfId="6928" hidden="1"/>
    <cellStyle name="Uwaga 3" xfId="4049" hidden="1"/>
    <cellStyle name="Uwaga 3" xfId="5035" hidden="1"/>
    <cellStyle name="Uwaga 3" xfId="4046" hidden="1"/>
    <cellStyle name="Uwaga 3" xfId="4045" hidden="1"/>
    <cellStyle name="Uwaga 3" xfId="5032" hidden="1"/>
    <cellStyle name="Uwaga 3" xfId="4043" hidden="1"/>
    <cellStyle name="Uwaga 3" xfId="3513" hidden="1"/>
    <cellStyle name="Uwaga 3" xfId="8460" hidden="1"/>
    <cellStyle name="Uwaga 3" xfId="8461" hidden="1"/>
    <cellStyle name="Uwaga 3" xfId="8463" hidden="1"/>
    <cellStyle name="Uwaga 3" xfId="8475" hidden="1"/>
    <cellStyle name="Uwaga 3" xfId="8476" hidden="1"/>
    <cellStyle name="Uwaga 3" xfId="8481" hidden="1"/>
    <cellStyle name="Uwaga 3" xfId="8490" hidden="1"/>
    <cellStyle name="Uwaga 3" xfId="8491" hidden="1"/>
    <cellStyle name="Uwaga 3" xfId="8496" hidden="1"/>
    <cellStyle name="Uwaga 3" xfId="8505" hidden="1"/>
    <cellStyle name="Uwaga 3" xfId="8506" hidden="1"/>
    <cellStyle name="Uwaga 3" xfId="8507" hidden="1"/>
    <cellStyle name="Uwaga 3" xfId="8520" hidden="1"/>
    <cellStyle name="Uwaga 3" xfId="8525" hidden="1"/>
    <cellStyle name="Uwaga 3" xfId="8530" hidden="1"/>
    <cellStyle name="Uwaga 3" xfId="8540" hidden="1"/>
    <cellStyle name="Uwaga 3" xfId="8545" hidden="1"/>
    <cellStyle name="Uwaga 3" xfId="8549" hidden="1"/>
    <cellStyle name="Uwaga 3" xfId="8556" hidden="1"/>
    <cellStyle name="Uwaga 3" xfId="8561" hidden="1"/>
    <cellStyle name="Uwaga 3" xfId="8564" hidden="1"/>
    <cellStyle name="Uwaga 3" xfId="8570" hidden="1"/>
    <cellStyle name="Uwaga 3" xfId="8575" hidden="1"/>
    <cellStyle name="Uwaga 3" xfId="8579" hidden="1"/>
    <cellStyle name="Uwaga 3" xfId="8580" hidden="1"/>
    <cellStyle name="Uwaga 3" xfId="8581" hidden="1"/>
    <cellStyle name="Uwaga 3" xfId="8585" hidden="1"/>
    <cellStyle name="Uwaga 3" xfId="8597" hidden="1"/>
    <cellStyle name="Uwaga 3" xfId="8602" hidden="1"/>
    <cellStyle name="Uwaga 3" xfId="8607" hidden="1"/>
    <cellStyle name="Uwaga 3" xfId="8612" hidden="1"/>
    <cellStyle name="Uwaga 3" xfId="8617" hidden="1"/>
    <cellStyle name="Uwaga 3" xfId="8622" hidden="1"/>
    <cellStyle name="Uwaga 3" xfId="8626" hidden="1"/>
    <cellStyle name="Uwaga 3" xfId="8630" hidden="1"/>
    <cellStyle name="Uwaga 3" xfId="8635" hidden="1"/>
    <cellStyle name="Uwaga 3" xfId="8640" hidden="1"/>
    <cellStyle name="Uwaga 3" xfId="8641" hidden="1"/>
    <cellStyle name="Uwaga 3" xfId="8643" hidden="1"/>
    <cellStyle name="Uwaga 3" xfId="8656" hidden="1"/>
    <cellStyle name="Uwaga 3" xfId="8660" hidden="1"/>
    <cellStyle name="Uwaga 3" xfId="8665" hidden="1"/>
    <cellStyle name="Uwaga 3" xfId="8672" hidden="1"/>
    <cellStyle name="Uwaga 3" xfId="8676" hidden="1"/>
    <cellStyle name="Uwaga 3" xfId="8681" hidden="1"/>
    <cellStyle name="Uwaga 3" xfId="8686" hidden="1"/>
    <cellStyle name="Uwaga 3" xfId="8689" hidden="1"/>
    <cellStyle name="Uwaga 3" xfId="8694" hidden="1"/>
    <cellStyle name="Uwaga 3" xfId="8700" hidden="1"/>
    <cellStyle name="Uwaga 3" xfId="8701" hidden="1"/>
    <cellStyle name="Uwaga 3" xfId="8704" hidden="1"/>
    <cellStyle name="Uwaga 3" xfId="8717" hidden="1"/>
    <cellStyle name="Uwaga 3" xfId="8721" hidden="1"/>
    <cellStyle name="Uwaga 3" xfId="8726" hidden="1"/>
    <cellStyle name="Uwaga 3" xfId="8733" hidden="1"/>
    <cellStyle name="Uwaga 3" xfId="8738" hidden="1"/>
    <cellStyle name="Uwaga 3" xfId="8742" hidden="1"/>
    <cellStyle name="Uwaga 3" xfId="8747" hidden="1"/>
    <cellStyle name="Uwaga 3" xfId="8751" hidden="1"/>
    <cellStyle name="Uwaga 3" xfId="8756" hidden="1"/>
    <cellStyle name="Uwaga 3" xfId="8760" hidden="1"/>
    <cellStyle name="Uwaga 3" xfId="8761" hidden="1"/>
    <cellStyle name="Uwaga 3" xfId="8763" hidden="1"/>
    <cellStyle name="Uwaga 3" xfId="8775" hidden="1"/>
    <cellStyle name="Uwaga 3" xfId="8776" hidden="1"/>
    <cellStyle name="Uwaga 3" xfId="8778" hidden="1"/>
    <cellStyle name="Uwaga 3" xfId="8790" hidden="1"/>
    <cellStyle name="Uwaga 3" xfId="8792" hidden="1"/>
    <cellStyle name="Uwaga 3" xfId="8795" hidden="1"/>
    <cellStyle name="Uwaga 3" xfId="8805" hidden="1"/>
    <cellStyle name="Uwaga 3" xfId="8806" hidden="1"/>
    <cellStyle name="Uwaga 3" xfId="8808" hidden="1"/>
    <cellStyle name="Uwaga 3" xfId="8820" hidden="1"/>
    <cellStyle name="Uwaga 3" xfId="8821" hidden="1"/>
    <cellStyle name="Uwaga 3" xfId="8822" hidden="1"/>
    <cellStyle name="Uwaga 3" xfId="8836" hidden="1"/>
    <cellStyle name="Uwaga 3" xfId="8839" hidden="1"/>
    <cellStyle name="Uwaga 3" xfId="8843" hidden="1"/>
    <cellStyle name="Uwaga 3" xfId="8851" hidden="1"/>
    <cellStyle name="Uwaga 3" xfId="8854" hidden="1"/>
    <cellStyle name="Uwaga 3" xfId="8858" hidden="1"/>
    <cellStyle name="Uwaga 3" xfId="8866" hidden="1"/>
    <cellStyle name="Uwaga 3" xfId="8869" hidden="1"/>
    <cellStyle name="Uwaga 3" xfId="8873" hidden="1"/>
    <cellStyle name="Uwaga 3" xfId="8880" hidden="1"/>
    <cellStyle name="Uwaga 3" xfId="8881" hidden="1"/>
    <cellStyle name="Uwaga 3" xfId="8883" hidden="1"/>
    <cellStyle name="Uwaga 3" xfId="8896" hidden="1"/>
    <cellStyle name="Uwaga 3" xfId="8899" hidden="1"/>
    <cellStyle name="Uwaga 3" xfId="8902" hidden="1"/>
    <cellStyle name="Uwaga 3" xfId="8911" hidden="1"/>
    <cellStyle name="Uwaga 3" xfId="8914" hidden="1"/>
    <cellStyle name="Uwaga 3" xfId="8918" hidden="1"/>
    <cellStyle name="Uwaga 3" xfId="8926" hidden="1"/>
    <cellStyle name="Uwaga 3" xfId="8928" hidden="1"/>
    <cellStyle name="Uwaga 3" xfId="8931" hidden="1"/>
    <cellStyle name="Uwaga 3" xfId="8940" hidden="1"/>
    <cellStyle name="Uwaga 3" xfId="8941" hidden="1"/>
    <cellStyle name="Uwaga 3" xfId="8942" hidden="1"/>
    <cellStyle name="Uwaga 3" xfId="8955" hidden="1"/>
    <cellStyle name="Uwaga 3" xfId="8956" hidden="1"/>
    <cellStyle name="Uwaga 3" xfId="8958" hidden="1"/>
    <cellStyle name="Uwaga 3" xfId="8970" hidden="1"/>
    <cellStyle name="Uwaga 3" xfId="8971" hidden="1"/>
    <cellStyle name="Uwaga 3" xfId="8973" hidden="1"/>
    <cellStyle name="Uwaga 3" xfId="8985" hidden="1"/>
    <cellStyle name="Uwaga 3" xfId="8986" hidden="1"/>
    <cellStyle name="Uwaga 3" xfId="8988" hidden="1"/>
    <cellStyle name="Uwaga 3" xfId="9000" hidden="1"/>
    <cellStyle name="Uwaga 3" xfId="9001" hidden="1"/>
    <cellStyle name="Uwaga 3" xfId="9002" hidden="1"/>
    <cellStyle name="Uwaga 3" xfId="9016" hidden="1"/>
    <cellStyle name="Uwaga 3" xfId="9018" hidden="1"/>
    <cellStyle name="Uwaga 3" xfId="9021" hidden="1"/>
    <cellStyle name="Uwaga 3" xfId="9031" hidden="1"/>
    <cellStyle name="Uwaga 3" xfId="9034" hidden="1"/>
    <cellStyle name="Uwaga 3" xfId="9037" hidden="1"/>
    <cellStyle name="Uwaga 3" xfId="9046" hidden="1"/>
    <cellStyle name="Uwaga 3" xfId="9048" hidden="1"/>
    <cellStyle name="Uwaga 3" xfId="9051" hidden="1"/>
    <cellStyle name="Uwaga 3" xfId="9060" hidden="1"/>
    <cellStyle name="Uwaga 3" xfId="9061" hidden="1"/>
    <cellStyle name="Uwaga 3" xfId="9062" hidden="1"/>
    <cellStyle name="Uwaga 3" xfId="9075" hidden="1"/>
    <cellStyle name="Uwaga 3" xfId="9077" hidden="1"/>
    <cellStyle name="Uwaga 3" xfId="9079" hidden="1"/>
    <cellStyle name="Uwaga 3" xfId="9090" hidden="1"/>
    <cellStyle name="Uwaga 3" xfId="9092" hidden="1"/>
    <cellStyle name="Uwaga 3" xfId="9094" hidden="1"/>
    <cellStyle name="Uwaga 3" xfId="9105" hidden="1"/>
    <cellStyle name="Uwaga 3" xfId="9107" hidden="1"/>
    <cellStyle name="Uwaga 3" xfId="9109" hidden="1"/>
    <cellStyle name="Uwaga 3" xfId="9120" hidden="1"/>
    <cellStyle name="Uwaga 3" xfId="9121" hidden="1"/>
    <cellStyle name="Uwaga 3" xfId="9122" hidden="1"/>
    <cellStyle name="Uwaga 3" xfId="9135" hidden="1"/>
    <cellStyle name="Uwaga 3" xfId="9137" hidden="1"/>
    <cellStyle name="Uwaga 3" xfId="9139" hidden="1"/>
    <cellStyle name="Uwaga 3" xfId="9150" hidden="1"/>
    <cellStyle name="Uwaga 3" xfId="9152" hidden="1"/>
    <cellStyle name="Uwaga 3" xfId="9154" hidden="1"/>
    <cellStyle name="Uwaga 3" xfId="9165" hidden="1"/>
    <cellStyle name="Uwaga 3" xfId="9167" hidden="1"/>
    <cellStyle name="Uwaga 3" xfId="9168" hidden="1"/>
    <cellStyle name="Uwaga 3" xfId="9180" hidden="1"/>
    <cellStyle name="Uwaga 3" xfId="9181" hidden="1"/>
    <cellStyle name="Uwaga 3" xfId="9182" hidden="1"/>
    <cellStyle name="Uwaga 3" xfId="9195" hidden="1"/>
    <cellStyle name="Uwaga 3" xfId="9197" hidden="1"/>
    <cellStyle name="Uwaga 3" xfId="9199" hidden="1"/>
    <cellStyle name="Uwaga 3" xfId="9210" hidden="1"/>
    <cellStyle name="Uwaga 3" xfId="9212" hidden="1"/>
    <cellStyle name="Uwaga 3" xfId="9214" hidden="1"/>
    <cellStyle name="Uwaga 3" xfId="9225" hidden="1"/>
    <cellStyle name="Uwaga 3" xfId="9227" hidden="1"/>
    <cellStyle name="Uwaga 3" xfId="9229" hidden="1"/>
    <cellStyle name="Uwaga 3" xfId="9240" hidden="1"/>
    <cellStyle name="Uwaga 3" xfId="9241" hidden="1"/>
    <cellStyle name="Uwaga 3" xfId="9243" hidden="1"/>
    <cellStyle name="Uwaga 3" xfId="9254" hidden="1"/>
    <cellStyle name="Uwaga 3" xfId="9256" hidden="1"/>
    <cellStyle name="Uwaga 3" xfId="9257" hidden="1"/>
    <cellStyle name="Uwaga 3" xfId="9266" hidden="1"/>
    <cellStyle name="Uwaga 3" xfId="9269" hidden="1"/>
    <cellStyle name="Uwaga 3" xfId="9271" hidden="1"/>
    <cellStyle name="Uwaga 3" xfId="9282" hidden="1"/>
    <cellStyle name="Uwaga 3" xfId="9284" hidden="1"/>
    <cellStyle name="Uwaga 3" xfId="9286" hidden="1"/>
    <cellStyle name="Uwaga 3" xfId="9298" hidden="1"/>
    <cellStyle name="Uwaga 3" xfId="9300" hidden="1"/>
    <cellStyle name="Uwaga 3" xfId="9302" hidden="1"/>
    <cellStyle name="Uwaga 3" xfId="9310" hidden="1"/>
    <cellStyle name="Uwaga 3" xfId="9312" hidden="1"/>
    <cellStyle name="Uwaga 3" xfId="9315" hidden="1"/>
    <cellStyle name="Uwaga 3" xfId="9305" hidden="1"/>
    <cellStyle name="Uwaga 3" xfId="9304" hidden="1"/>
    <cellStyle name="Uwaga 3" xfId="9303" hidden="1"/>
    <cellStyle name="Uwaga 3" xfId="9290" hidden="1"/>
    <cellStyle name="Uwaga 3" xfId="9289" hidden="1"/>
    <cellStyle name="Uwaga 3" xfId="9288" hidden="1"/>
    <cellStyle name="Uwaga 3" xfId="9275" hidden="1"/>
    <cellStyle name="Uwaga 3" xfId="9274" hidden="1"/>
    <cellStyle name="Uwaga 3" xfId="9273" hidden="1"/>
    <cellStyle name="Uwaga 3" xfId="9260" hidden="1"/>
    <cellStyle name="Uwaga 3" xfId="9259" hidden="1"/>
    <cellStyle name="Uwaga 3" xfId="9258" hidden="1"/>
    <cellStyle name="Uwaga 3" xfId="9245" hidden="1"/>
    <cellStyle name="Uwaga 3" xfId="9244" hidden="1"/>
    <cellStyle name="Uwaga 3" xfId="9242" hidden="1"/>
    <cellStyle name="Uwaga 3" xfId="9231" hidden="1"/>
    <cellStyle name="Uwaga 3" xfId="9228" hidden="1"/>
    <cellStyle name="Uwaga 3" xfId="9226" hidden="1"/>
    <cellStyle name="Uwaga 3" xfId="9216" hidden="1"/>
    <cellStyle name="Uwaga 3" xfId="9213" hidden="1"/>
    <cellStyle name="Uwaga 3" xfId="9211" hidden="1"/>
    <cellStyle name="Uwaga 3" xfId="9201" hidden="1"/>
    <cellStyle name="Uwaga 3" xfId="9198" hidden="1"/>
    <cellStyle name="Uwaga 3" xfId="9196" hidden="1"/>
    <cellStyle name="Uwaga 3" xfId="9186" hidden="1"/>
    <cellStyle name="Uwaga 3" xfId="9184" hidden="1"/>
    <cellStyle name="Uwaga 3" xfId="9183" hidden="1"/>
    <cellStyle name="Uwaga 3" xfId="9171" hidden="1"/>
    <cellStyle name="Uwaga 3" xfId="9169" hidden="1"/>
    <cellStyle name="Uwaga 3" xfId="9166" hidden="1"/>
    <cellStyle name="Uwaga 3" xfId="9156" hidden="1"/>
    <cellStyle name="Uwaga 3" xfId="9153" hidden="1"/>
    <cellStyle name="Uwaga 3" xfId="9151" hidden="1"/>
    <cellStyle name="Uwaga 3" xfId="9141" hidden="1"/>
    <cellStyle name="Uwaga 3" xfId="9138" hidden="1"/>
    <cellStyle name="Uwaga 3" xfId="9136" hidden="1"/>
    <cellStyle name="Uwaga 3" xfId="9126" hidden="1"/>
    <cellStyle name="Uwaga 3" xfId="9124" hidden="1"/>
    <cellStyle name="Uwaga 3" xfId="9123" hidden="1"/>
    <cellStyle name="Uwaga 3" xfId="9111" hidden="1"/>
    <cellStyle name="Uwaga 3" xfId="9108" hidden="1"/>
    <cellStyle name="Uwaga 3" xfId="9106" hidden="1"/>
    <cellStyle name="Uwaga 3" xfId="9096" hidden="1"/>
    <cellStyle name="Uwaga 3" xfId="9093" hidden="1"/>
    <cellStyle name="Uwaga 3" xfId="9091" hidden="1"/>
    <cellStyle name="Uwaga 3" xfId="9081" hidden="1"/>
    <cellStyle name="Uwaga 3" xfId="9078" hidden="1"/>
    <cellStyle name="Uwaga 3" xfId="9076" hidden="1"/>
    <cellStyle name="Uwaga 3" xfId="9066" hidden="1"/>
    <cellStyle name="Uwaga 3" xfId="9064" hidden="1"/>
    <cellStyle name="Uwaga 3" xfId="9063" hidden="1"/>
    <cellStyle name="Uwaga 3" xfId="9050" hidden="1"/>
    <cellStyle name="Uwaga 3" xfId="9047" hidden="1"/>
    <cellStyle name="Uwaga 3" xfId="9045" hidden="1"/>
    <cellStyle name="Uwaga 3" xfId="9035" hidden="1"/>
    <cellStyle name="Uwaga 3" xfId="9032" hidden="1"/>
    <cellStyle name="Uwaga 3" xfId="9030" hidden="1"/>
    <cellStyle name="Uwaga 3" xfId="9020" hidden="1"/>
    <cellStyle name="Uwaga 3" xfId="9017" hidden="1"/>
    <cellStyle name="Uwaga 3" xfId="9015" hidden="1"/>
    <cellStyle name="Uwaga 3" xfId="9006" hidden="1"/>
    <cellStyle name="Uwaga 3" xfId="9004" hidden="1"/>
    <cellStyle name="Uwaga 3" xfId="9003" hidden="1"/>
    <cellStyle name="Uwaga 3" xfId="8991" hidden="1"/>
    <cellStyle name="Uwaga 3" xfId="8989" hidden="1"/>
    <cellStyle name="Uwaga 3" xfId="8987" hidden="1"/>
    <cellStyle name="Uwaga 3" xfId="8976" hidden="1"/>
    <cellStyle name="Uwaga 3" xfId="8974" hidden="1"/>
    <cellStyle name="Uwaga 3" xfId="8972" hidden="1"/>
    <cellStyle name="Uwaga 3" xfId="8961" hidden="1"/>
    <cellStyle name="Uwaga 3" xfId="8959" hidden="1"/>
    <cellStyle name="Uwaga 3" xfId="8957" hidden="1"/>
    <cellStyle name="Uwaga 3" xfId="8946" hidden="1"/>
    <cellStyle name="Uwaga 3" xfId="8944" hidden="1"/>
    <cellStyle name="Uwaga 3" xfId="8943" hidden="1"/>
    <cellStyle name="Uwaga 3" xfId="8930" hidden="1"/>
    <cellStyle name="Uwaga 3" xfId="8927" hidden="1"/>
    <cellStyle name="Uwaga 3" xfId="8925" hidden="1"/>
    <cellStyle name="Uwaga 3" xfId="8915" hidden="1"/>
    <cellStyle name="Uwaga 3" xfId="8912" hidden="1"/>
    <cellStyle name="Uwaga 3" xfId="8910" hidden="1"/>
    <cellStyle name="Uwaga 3" xfId="8900" hidden="1"/>
    <cellStyle name="Uwaga 3" xfId="8897" hidden="1"/>
    <cellStyle name="Uwaga 3" xfId="8895" hidden="1"/>
    <cellStyle name="Uwaga 3" xfId="8886" hidden="1"/>
    <cellStyle name="Uwaga 3" xfId="8884" hidden="1"/>
    <cellStyle name="Uwaga 3" xfId="8882" hidden="1"/>
    <cellStyle name="Uwaga 3" xfId="8870" hidden="1"/>
    <cellStyle name="Uwaga 3" xfId="8867" hidden="1"/>
    <cellStyle name="Uwaga 3" xfId="8865" hidden="1"/>
    <cellStyle name="Uwaga 3" xfId="8855" hidden="1"/>
    <cellStyle name="Uwaga 3" xfId="8852" hidden="1"/>
    <cellStyle name="Uwaga 3" xfId="8850" hidden="1"/>
    <cellStyle name="Uwaga 3" xfId="8840" hidden="1"/>
    <cellStyle name="Uwaga 3" xfId="8837" hidden="1"/>
    <cellStyle name="Uwaga 3" xfId="8835" hidden="1"/>
    <cellStyle name="Uwaga 3" xfId="8828" hidden="1"/>
    <cellStyle name="Uwaga 3" xfId="8825" hidden="1"/>
    <cellStyle name="Uwaga 3" xfId="8823" hidden="1"/>
    <cellStyle name="Uwaga 3" xfId="8813" hidden="1"/>
    <cellStyle name="Uwaga 3" xfId="8810" hidden="1"/>
    <cellStyle name="Uwaga 3" xfId="8807" hidden="1"/>
    <cellStyle name="Uwaga 3" xfId="8798" hidden="1"/>
    <cellStyle name="Uwaga 3" xfId="8794" hidden="1"/>
    <cellStyle name="Uwaga 3" xfId="8791" hidden="1"/>
    <cellStyle name="Uwaga 3" xfId="8783" hidden="1"/>
    <cellStyle name="Uwaga 3" xfId="8780" hidden="1"/>
    <cellStyle name="Uwaga 3" xfId="8777" hidden="1"/>
    <cellStyle name="Uwaga 3" xfId="8768" hidden="1"/>
    <cellStyle name="Uwaga 3" xfId="8765" hidden="1"/>
    <cellStyle name="Uwaga 3" xfId="8762" hidden="1"/>
    <cellStyle name="Uwaga 3" xfId="8752" hidden="1"/>
    <cellStyle name="Uwaga 3" xfId="8748" hidden="1"/>
    <cellStyle name="Uwaga 3" xfId="8745" hidden="1"/>
    <cellStyle name="Uwaga 3" xfId="8736" hidden="1"/>
    <cellStyle name="Uwaga 3" xfId="8732" hidden="1"/>
    <cellStyle name="Uwaga 3" xfId="8730" hidden="1"/>
    <cellStyle name="Uwaga 3" xfId="8722" hidden="1"/>
    <cellStyle name="Uwaga 3" xfId="8718" hidden="1"/>
    <cellStyle name="Uwaga 3" xfId="8715" hidden="1"/>
    <cellStyle name="Uwaga 3" xfId="8708" hidden="1"/>
    <cellStyle name="Uwaga 3" xfId="8705" hidden="1"/>
    <cellStyle name="Uwaga 3" xfId="8702" hidden="1"/>
    <cellStyle name="Uwaga 3" xfId="8693" hidden="1"/>
    <cellStyle name="Uwaga 3" xfId="8688" hidden="1"/>
    <cellStyle name="Uwaga 3" xfId="8685" hidden="1"/>
    <cellStyle name="Uwaga 3" xfId="8678" hidden="1"/>
    <cellStyle name="Uwaga 3" xfId="8673" hidden="1"/>
    <cellStyle name="Uwaga 3" xfId="8670" hidden="1"/>
    <cellStyle name="Uwaga 3" xfId="8663" hidden="1"/>
    <cellStyle name="Uwaga 3" xfId="8658" hidden="1"/>
    <cellStyle name="Uwaga 3" xfId="8655" hidden="1"/>
    <cellStyle name="Uwaga 3" xfId="8649" hidden="1"/>
    <cellStyle name="Uwaga 3" xfId="8645" hidden="1"/>
    <cellStyle name="Uwaga 3" xfId="8642" hidden="1"/>
    <cellStyle name="Uwaga 3" xfId="8634" hidden="1"/>
    <cellStyle name="Uwaga 3" xfId="8629" hidden="1"/>
    <cellStyle name="Uwaga 3" xfId="8625" hidden="1"/>
    <cellStyle name="Uwaga 3" xfId="8619" hidden="1"/>
    <cellStyle name="Uwaga 3" xfId="8614" hidden="1"/>
    <cellStyle name="Uwaga 3" xfId="8610" hidden="1"/>
    <cellStyle name="Uwaga 3" xfId="8604" hidden="1"/>
    <cellStyle name="Uwaga 3" xfId="8599" hidden="1"/>
    <cellStyle name="Uwaga 3" xfId="8595" hidden="1"/>
    <cellStyle name="Uwaga 3" xfId="8590" hidden="1"/>
    <cellStyle name="Uwaga 3" xfId="8586" hidden="1"/>
    <cellStyle name="Uwaga 3" xfId="8582" hidden="1"/>
    <cellStyle name="Uwaga 3" xfId="8574" hidden="1"/>
    <cellStyle name="Uwaga 3" xfId="8569" hidden="1"/>
    <cellStyle name="Uwaga 3" xfId="8565" hidden="1"/>
    <cellStyle name="Uwaga 3" xfId="8559" hidden="1"/>
    <cellStyle name="Uwaga 3" xfId="8554" hidden="1"/>
    <cellStyle name="Uwaga 3" xfId="8550" hidden="1"/>
    <cellStyle name="Uwaga 3" xfId="8544" hidden="1"/>
    <cellStyle name="Uwaga 3" xfId="8539" hidden="1"/>
    <cellStyle name="Uwaga 3" xfId="8535" hidden="1"/>
    <cellStyle name="Uwaga 3" xfId="8531" hidden="1"/>
    <cellStyle name="Uwaga 3" xfId="8526" hidden="1"/>
    <cellStyle name="Uwaga 3" xfId="8521" hidden="1"/>
    <cellStyle name="Uwaga 3" xfId="8516" hidden="1"/>
    <cellStyle name="Uwaga 3" xfId="8512" hidden="1"/>
    <cellStyle name="Uwaga 3" xfId="8508" hidden="1"/>
    <cellStyle name="Uwaga 3" xfId="8501" hidden="1"/>
    <cellStyle name="Uwaga 3" xfId="8497" hidden="1"/>
    <cellStyle name="Uwaga 3" xfId="8492" hidden="1"/>
    <cellStyle name="Uwaga 3" xfId="8486" hidden="1"/>
    <cellStyle name="Uwaga 3" xfId="8482" hidden="1"/>
    <cellStyle name="Uwaga 3" xfId="8477" hidden="1"/>
    <cellStyle name="Uwaga 3" xfId="8471" hidden="1"/>
    <cellStyle name="Uwaga 3" xfId="8467" hidden="1"/>
    <cellStyle name="Uwaga 3" xfId="8462" hidden="1"/>
    <cellStyle name="Uwaga 3" xfId="8456" hidden="1"/>
    <cellStyle name="Uwaga 3" xfId="8452" hidden="1"/>
    <cellStyle name="Uwaga 3" xfId="8448" hidden="1"/>
    <cellStyle name="Uwaga 3" xfId="9308" hidden="1"/>
    <cellStyle name="Uwaga 3" xfId="9307" hidden="1"/>
    <cellStyle name="Uwaga 3" xfId="9306" hidden="1"/>
    <cellStyle name="Uwaga 3" xfId="9293" hidden="1"/>
    <cellStyle name="Uwaga 3" xfId="9292" hidden="1"/>
    <cellStyle name="Uwaga 3" xfId="9291" hidden="1"/>
    <cellStyle name="Uwaga 3" xfId="9278" hidden="1"/>
    <cellStyle name="Uwaga 3" xfId="9277" hidden="1"/>
    <cellStyle name="Uwaga 3" xfId="9276" hidden="1"/>
    <cellStyle name="Uwaga 3" xfId="9263" hidden="1"/>
    <cellStyle name="Uwaga 3" xfId="9262" hidden="1"/>
    <cellStyle name="Uwaga 3" xfId="9261" hidden="1"/>
    <cellStyle name="Uwaga 3" xfId="9248" hidden="1"/>
    <cellStyle name="Uwaga 3" xfId="9247" hidden="1"/>
    <cellStyle name="Uwaga 3" xfId="9246" hidden="1"/>
    <cellStyle name="Uwaga 3" xfId="9234" hidden="1"/>
    <cellStyle name="Uwaga 3" xfId="9232" hidden="1"/>
    <cellStyle name="Uwaga 3" xfId="9230" hidden="1"/>
    <cellStyle name="Uwaga 3" xfId="9219" hidden="1"/>
    <cellStyle name="Uwaga 3" xfId="9217" hidden="1"/>
    <cellStyle name="Uwaga 3" xfId="9215" hidden="1"/>
    <cellStyle name="Uwaga 3" xfId="9204" hidden="1"/>
    <cellStyle name="Uwaga 3" xfId="9202" hidden="1"/>
    <cellStyle name="Uwaga 3" xfId="9200" hidden="1"/>
    <cellStyle name="Uwaga 3" xfId="9189" hidden="1"/>
    <cellStyle name="Uwaga 3" xfId="9187" hidden="1"/>
    <cellStyle name="Uwaga 3" xfId="9185" hidden="1"/>
    <cellStyle name="Uwaga 3" xfId="9174" hidden="1"/>
    <cellStyle name="Uwaga 3" xfId="9172" hidden="1"/>
    <cellStyle name="Uwaga 3" xfId="9170" hidden="1"/>
    <cellStyle name="Uwaga 3" xfId="9159" hidden="1"/>
    <cellStyle name="Uwaga 3" xfId="9157" hidden="1"/>
    <cellStyle name="Uwaga 3" xfId="9155" hidden="1"/>
    <cellStyle name="Uwaga 3" xfId="9144" hidden="1"/>
    <cellStyle name="Uwaga 3" xfId="9142" hidden="1"/>
    <cellStyle name="Uwaga 3" xfId="9140" hidden="1"/>
    <cellStyle name="Uwaga 3" xfId="9129" hidden="1"/>
    <cellStyle name="Uwaga 3" xfId="9127" hidden="1"/>
    <cellStyle name="Uwaga 3" xfId="9125" hidden="1"/>
    <cellStyle name="Uwaga 3" xfId="9114" hidden="1"/>
    <cellStyle name="Uwaga 3" xfId="9112" hidden="1"/>
    <cellStyle name="Uwaga 3" xfId="9110" hidden="1"/>
    <cellStyle name="Uwaga 3" xfId="9099" hidden="1"/>
    <cellStyle name="Uwaga 3" xfId="9097" hidden="1"/>
    <cellStyle name="Uwaga 3" xfId="9095" hidden="1"/>
    <cellStyle name="Uwaga 3" xfId="9084" hidden="1"/>
    <cellStyle name="Uwaga 3" xfId="9082" hidden="1"/>
    <cellStyle name="Uwaga 3" xfId="9080" hidden="1"/>
    <cellStyle name="Uwaga 3" xfId="9069" hidden="1"/>
    <cellStyle name="Uwaga 3" xfId="9067" hidden="1"/>
    <cellStyle name="Uwaga 3" xfId="9065" hidden="1"/>
    <cellStyle name="Uwaga 3" xfId="9054" hidden="1"/>
    <cellStyle name="Uwaga 3" xfId="9052" hidden="1"/>
    <cellStyle name="Uwaga 3" xfId="9049" hidden="1"/>
    <cellStyle name="Uwaga 3" xfId="9039" hidden="1"/>
    <cellStyle name="Uwaga 3" xfId="9036" hidden="1"/>
    <cellStyle name="Uwaga 3" xfId="9033" hidden="1"/>
    <cellStyle name="Uwaga 3" xfId="9024" hidden="1"/>
    <cellStyle name="Uwaga 3" xfId="9022" hidden="1"/>
    <cellStyle name="Uwaga 3" xfId="9019" hidden="1"/>
    <cellStyle name="Uwaga 3" xfId="9009" hidden="1"/>
    <cellStyle name="Uwaga 3" xfId="9007" hidden="1"/>
    <cellStyle name="Uwaga 3" xfId="9005" hidden="1"/>
    <cellStyle name="Uwaga 3" xfId="8994" hidden="1"/>
    <cellStyle name="Uwaga 3" xfId="8992" hidden="1"/>
    <cellStyle name="Uwaga 3" xfId="8990" hidden="1"/>
    <cellStyle name="Uwaga 3" xfId="8979" hidden="1"/>
    <cellStyle name="Uwaga 3" xfId="8977" hidden="1"/>
    <cellStyle name="Uwaga 3" xfId="8975" hidden="1"/>
    <cellStyle name="Uwaga 3" xfId="8964" hidden="1"/>
    <cellStyle name="Uwaga 3" xfId="8962" hidden="1"/>
    <cellStyle name="Uwaga 3" xfId="8960" hidden="1"/>
    <cellStyle name="Uwaga 3" xfId="8949" hidden="1"/>
    <cellStyle name="Uwaga 3" xfId="8947" hidden="1"/>
    <cellStyle name="Uwaga 3" xfId="8945" hidden="1"/>
    <cellStyle name="Uwaga 3" xfId="8934" hidden="1"/>
    <cellStyle name="Uwaga 3" xfId="8932" hidden="1"/>
    <cellStyle name="Uwaga 3" xfId="8929" hidden="1"/>
    <cellStyle name="Uwaga 3" xfId="8919" hidden="1"/>
    <cellStyle name="Uwaga 3" xfId="8916" hidden="1"/>
    <cellStyle name="Uwaga 3" xfId="8913" hidden="1"/>
    <cellStyle name="Uwaga 3" xfId="8904" hidden="1"/>
    <cellStyle name="Uwaga 3" xfId="8901" hidden="1"/>
    <cellStyle name="Uwaga 3" xfId="8898" hidden="1"/>
    <cellStyle name="Uwaga 3" xfId="8889" hidden="1"/>
    <cellStyle name="Uwaga 3" xfId="8887" hidden="1"/>
    <cellStyle name="Uwaga 3" xfId="8885" hidden="1"/>
    <cellStyle name="Uwaga 3" xfId="8874" hidden="1"/>
    <cellStyle name="Uwaga 3" xfId="8871" hidden="1"/>
    <cellStyle name="Uwaga 3" xfId="8868" hidden="1"/>
    <cellStyle name="Uwaga 3" xfId="8859" hidden="1"/>
    <cellStyle name="Uwaga 3" xfId="8856" hidden="1"/>
    <cellStyle name="Uwaga 3" xfId="8853" hidden="1"/>
    <cellStyle name="Uwaga 3" xfId="8844" hidden="1"/>
    <cellStyle name="Uwaga 3" xfId="8841" hidden="1"/>
    <cellStyle name="Uwaga 3" xfId="8838" hidden="1"/>
    <cellStyle name="Uwaga 3" xfId="8831" hidden="1"/>
    <cellStyle name="Uwaga 3" xfId="8827" hidden="1"/>
    <cellStyle name="Uwaga 3" xfId="8824" hidden="1"/>
    <cellStyle name="Uwaga 3" xfId="8816" hidden="1"/>
    <cellStyle name="Uwaga 3" xfId="8812" hidden="1"/>
    <cellStyle name="Uwaga 3" xfId="8809" hidden="1"/>
    <cellStyle name="Uwaga 3" xfId="8801" hidden="1"/>
    <cellStyle name="Uwaga 3" xfId="8797" hidden="1"/>
    <cellStyle name="Uwaga 3" xfId="8793" hidden="1"/>
    <cellStyle name="Uwaga 3" xfId="8786" hidden="1"/>
    <cellStyle name="Uwaga 3" xfId="8782" hidden="1"/>
    <cellStyle name="Uwaga 3" xfId="8779" hidden="1"/>
    <cellStyle name="Uwaga 3" xfId="8771" hidden="1"/>
    <cellStyle name="Uwaga 3" xfId="8767" hidden="1"/>
    <cellStyle name="Uwaga 3" xfId="8764" hidden="1"/>
    <cellStyle name="Uwaga 3" xfId="8755" hidden="1"/>
    <cellStyle name="Uwaga 3" xfId="8750" hidden="1"/>
    <cellStyle name="Uwaga 3" xfId="8746" hidden="1"/>
    <cellStyle name="Uwaga 3" xfId="8740" hidden="1"/>
    <cellStyle name="Uwaga 3" xfId="8735" hidden="1"/>
    <cellStyle name="Uwaga 3" xfId="8731" hidden="1"/>
    <cellStyle name="Uwaga 3" xfId="8725" hidden="1"/>
    <cellStyle name="Uwaga 3" xfId="8720" hidden="1"/>
    <cellStyle name="Uwaga 3" xfId="8716" hidden="1"/>
    <cellStyle name="Uwaga 3" xfId="8711" hidden="1"/>
    <cellStyle name="Uwaga 3" xfId="8707" hidden="1"/>
    <cellStyle name="Uwaga 3" xfId="8703" hidden="1"/>
    <cellStyle name="Uwaga 3" xfId="8696" hidden="1"/>
    <cellStyle name="Uwaga 3" xfId="8691" hidden="1"/>
    <cellStyle name="Uwaga 3" xfId="8687" hidden="1"/>
    <cellStyle name="Uwaga 3" xfId="8680" hidden="1"/>
    <cellStyle name="Uwaga 3" xfId="8675" hidden="1"/>
    <cellStyle name="Uwaga 3" xfId="8671" hidden="1"/>
    <cellStyle name="Uwaga 3" xfId="8666" hidden="1"/>
    <cellStyle name="Uwaga 3" xfId="8661" hidden="1"/>
    <cellStyle name="Uwaga 3" xfId="8657" hidden="1"/>
    <cellStyle name="Uwaga 3" xfId="8651" hidden="1"/>
    <cellStyle name="Uwaga 3" xfId="8647" hidden="1"/>
    <cellStyle name="Uwaga 3" xfId="8644" hidden="1"/>
    <cellStyle name="Uwaga 3" xfId="8637" hidden="1"/>
    <cellStyle name="Uwaga 3" xfId="8632" hidden="1"/>
    <cellStyle name="Uwaga 3" xfId="8627" hidden="1"/>
    <cellStyle name="Uwaga 3" xfId="8621" hidden="1"/>
    <cellStyle name="Uwaga 3" xfId="8616" hidden="1"/>
    <cellStyle name="Uwaga 3" xfId="8611" hidden="1"/>
    <cellStyle name="Uwaga 3" xfId="8606" hidden="1"/>
    <cellStyle name="Uwaga 3" xfId="8601" hidden="1"/>
    <cellStyle name="Uwaga 3" xfId="8596" hidden="1"/>
    <cellStyle name="Uwaga 3" xfId="8592" hidden="1"/>
    <cellStyle name="Uwaga 3" xfId="8588" hidden="1"/>
    <cellStyle name="Uwaga 3" xfId="8583" hidden="1"/>
    <cellStyle name="Uwaga 3" xfId="8576" hidden="1"/>
    <cellStyle name="Uwaga 3" xfId="8571" hidden="1"/>
    <cellStyle name="Uwaga 3" xfId="8566" hidden="1"/>
    <cellStyle name="Uwaga 3" xfId="8560" hidden="1"/>
    <cellStyle name="Uwaga 3" xfId="8555" hidden="1"/>
    <cellStyle name="Uwaga 3" xfId="8551" hidden="1"/>
    <cellStyle name="Uwaga 3" xfId="8546" hidden="1"/>
    <cellStyle name="Uwaga 3" xfId="8541" hidden="1"/>
    <cellStyle name="Uwaga 3" xfId="8536" hidden="1"/>
    <cellStyle name="Uwaga 3" xfId="8532" hidden="1"/>
    <cellStyle name="Uwaga 3" xfId="8527" hidden="1"/>
    <cellStyle name="Uwaga 3" xfId="8522" hidden="1"/>
    <cellStyle name="Uwaga 3" xfId="8517" hidden="1"/>
    <cellStyle name="Uwaga 3" xfId="8513" hidden="1"/>
    <cellStyle name="Uwaga 3" xfId="8509" hidden="1"/>
    <cellStyle name="Uwaga 3" xfId="8502" hidden="1"/>
    <cellStyle name="Uwaga 3" xfId="8498" hidden="1"/>
    <cellStyle name="Uwaga 3" xfId="8493" hidden="1"/>
    <cellStyle name="Uwaga 3" xfId="8487" hidden="1"/>
    <cellStyle name="Uwaga 3" xfId="8483" hidden="1"/>
    <cellStyle name="Uwaga 3" xfId="8478" hidden="1"/>
    <cellStyle name="Uwaga 3" xfId="8472" hidden="1"/>
    <cellStyle name="Uwaga 3" xfId="8468" hidden="1"/>
    <cellStyle name="Uwaga 3" xfId="8464" hidden="1"/>
    <cellStyle name="Uwaga 3" xfId="8457" hidden="1"/>
    <cellStyle name="Uwaga 3" xfId="8453" hidden="1"/>
    <cellStyle name="Uwaga 3" xfId="8449" hidden="1"/>
    <cellStyle name="Uwaga 3" xfId="9313" hidden="1"/>
    <cellStyle name="Uwaga 3" xfId="9311" hidden="1"/>
    <cellStyle name="Uwaga 3" xfId="9309" hidden="1"/>
    <cellStyle name="Uwaga 3" xfId="9296" hidden="1"/>
    <cellStyle name="Uwaga 3" xfId="9295" hidden="1"/>
    <cellStyle name="Uwaga 3" xfId="9294" hidden="1"/>
    <cellStyle name="Uwaga 3" xfId="9281" hidden="1"/>
    <cellStyle name="Uwaga 3" xfId="9280" hidden="1"/>
    <cellStyle name="Uwaga 3" xfId="9279" hidden="1"/>
    <cellStyle name="Uwaga 3" xfId="9267" hidden="1"/>
    <cellStyle name="Uwaga 3" xfId="9265" hidden="1"/>
    <cellStyle name="Uwaga 3" xfId="9264" hidden="1"/>
    <cellStyle name="Uwaga 3" xfId="9251" hidden="1"/>
    <cellStyle name="Uwaga 3" xfId="9250" hidden="1"/>
    <cellStyle name="Uwaga 3" xfId="9249" hidden="1"/>
    <cellStyle name="Uwaga 3" xfId="9237" hidden="1"/>
    <cellStyle name="Uwaga 3" xfId="9235" hidden="1"/>
    <cellStyle name="Uwaga 3" xfId="9233" hidden="1"/>
    <cellStyle name="Uwaga 3" xfId="9222" hidden="1"/>
    <cellStyle name="Uwaga 3" xfId="9220" hidden="1"/>
    <cellStyle name="Uwaga 3" xfId="9218" hidden="1"/>
    <cellStyle name="Uwaga 3" xfId="9207" hidden="1"/>
    <cellStyle name="Uwaga 3" xfId="9205" hidden="1"/>
    <cellStyle name="Uwaga 3" xfId="9203" hidden="1"/>
    <cellStyle name="Uwaga 3" xfId="9192" hidden="1"/>
    <cellStyle name="Uwaga 3" xfId="9190" hidden="1"/>
    <cellStyle name="Uwaga 3" xfId="9188" hidden="1"/>
    <cellStyle name="Uwaga 3" xfId="9177" hidden="1"/>
    <cellStyle name="Uwaga 3" xfId="9175" hidden="1"/>
    <cellStyle name="Uwaga 3" xfId="9173" hidden="1"/>
    <cellStyle name="Uwaga 3" xfId="9162" hidden="1"/>
    <cellStyle name="Uwaga 3" xfId="9160" hidden="1"/>
    <cellStyle name="Uwaga 3" xfId="9158" hidden="1"/>
    <cellStyle name="Uwaga 3" xfId="9147" hidden="1"/>
    <cellStyle name="Uwaga 3" xfId="9145" hidden="1"/>
    <cellStyle name="Uwaga 3" xfId="9143" hidden="1"/>
    <cellStyle name="Uwaga 3" xfId="9132" hidden="1"/>
    <cellStyle name="Uwaga 3" xfId="9130" hidden="1"/>
    <cellStyle name="Uwaga 3" xfId="9128" hidden="1"/>
    <cellStyle name="Uwaga 3" xfId="9117" hidden="1"/>
    <cellStyle name="Uwaga 3" xfId="9115" hidden="1"/>
    <cellStyle name="Uwaga 3" xfId="9113" hidden="1"/>
    <cellStyle name="Uwaga 3" xfId="9102" hidden="1"/>
    <cellStyle name="Uwaga 3" xfId="9100" hidden="1"/>
    <cellStyle name="Uwaga 3" xfId="9098" hidden="1"/>
    <cellStyle name="Uwaga 3" xfId="9087" hidden="1"/>
    <cellStyle name="Uwaga 3" xfId="9085" hidden="1"/>
    <cellStyle name="Uwaga 3" xfId="9083" hidden="1"/>
    <cellStyle name="Uwaga 3" xfId="9072" hidden="1"/>
    <cellStyle name="Uwaga 3" xfId="9070" hidden="1"/>
    <cellStyle name="Uwaga 3" xfId="9068" hidden="1"/>
    <cellStyle name="Uwaga 3" xfId="9057" hidden="1"/>
    <cellStyle name="Uwaga 3" xfId="9055" hidden="1"/>
    <cellStyle name="Uwaga 3" xfId="9053" hidden="1"/>
    <cellStyle name="Uwaga 3" xfId="9042" hidden="1"/>
    <cellStyle name="Uwaga 3" xfId="9040" hidden="1"/>
    <cellStyle name="Uwaga 3" xfId="9038" hidden="1"/>
    <cellStyle name="Uwaga 3" xfId="9027" hidden="1"/>
    <cellStyle name="Uwaga 3" xfId="9025" hidden="1"/>
    <cellStyle name="Uwaga 3" xfId="9023" hidden="1"/>
    <cellStyle name="Uwaga 3" xfId="9012" hidden="1"/>
    <cellStyle name="Uwaga 3" xfId="9010" hidden="1"/>
    <cellStyle name="Uwaga 3" xfId="9008" hidden="1"/>
    <cellStyle name="Uwaga 3" xfId="8997" hidden="1"/>
    <cellStyle name="Uwaga 3" xfId="8995" hidden="1"/>
    <cellStyle name="Uwaga 3" xfId="8993" hidden="1"/>
    <cellStyle name="Uwaga 3" xfId="8982" hidden="1"/>
    <cellStyle name="Uwaga 3" xfId="8980" hidden="1"/>
    <cellStyle name="Uwaga 3" xfId="8978" hidden="1"/>
    <cellStyle name="Uwaga 3" xfId="8967" hidden="1"/>
    <cellStyle name="Uwaga 3" xfId="8965" hidden="1"/>
    <cellStyle name="Uwaga 3" xfId="8963" hidden="1"/>
    <cellStyle name="Uwaga 3" xfId="8952" hidden="1"/>
    <cellStyle name="Uwaga 3" xfId="8950" hidden="1"/>
    <cellStyle name="Uwaga 3" xfId="8948" hidden="1"/>
    <cellStyle name="Uwaga 3" xfId="8937" hidden="1"/>
    <cellStyle name="Uwaga 3" xfId="8935" hidden="1"/>
    <cellStyle name="Uwaga 3" xfId="8933" hidden="1"/>
    <cellStyle name="Uwaga 3" xfId="8922" hidden="1"/>
    <cellStyle name="Uwaga 3" xfId="8920" hidden="1"/>
    <cellStyle name="Uwaga 3" xfId="8917" hidden="1"/>
    <cellStyle name="Uwaga 3" xfId="8907" hidden="1"/>
    <cellStyle name="Uwaga 3" xfId="8905" hidden="1"/>
    <cellStyle name="Uwaga 3" xfId="8903" hidden="1"/>
    <cellStyle name="Uwaga 3" xfId="8892" hidden="1"/>
    <cellStyle name="Uwaga 3" xfId="8890" hidden="1"/>
    <cellStyle name="Uwaga 3" xfId="8888" hidden="1"/>
    <cellStyle name="Uwaga 3" xfId="8877" hidden="1"/>
    <cellStyle name="Uwaga 3" xfId="8875" hidden="1"/>
    <cellStyle name="Uwaga 3" xfId="8872" hidden="1"/>
    <cellStyle name="Uwaga 3" xfId="8862" hidden="1"/>
    <cellStyle name="Uwaga 3" xfId="8860" hidden="1"/>
    <cellStyle name="Uwaga 3" xfId="8857" hidden="1"/>
    <cellStyle name="Uwaga 3" xfId="8847" hidden="1"/>
    <cellStyle name="Uwaga 3" xfId="8845" hidden="1"/>
    <cellStyle name="Uwaga 3" xfId="8842" hidden="1"/>
    <cellStyle name="Uwaga 3" xfId="8833" hidden="1"/>
    <cellStyle name="Uwaga 3" xfId="8830" hidden="1"/>
    <cellStyle name="Uwaga 3" xfId="8826" hidden="1"/>
    <cellStyle name="Uwaga 3" xfId="8818" hidden="1"/>
    <cellStyle name="Uwaga 3" xfId="8815" hidden="1"/>
    <cellStyle name="Uwaga 3" xfId="8811" hidden="1"/>
    <cellStyle name="Uwaga 3" xfId="8803" hidden="1"/>
    <cellStyle name="Uwaga 3" xfId="8800" hidden="1"/>
    <cellStyle name="Uwaga 3" xfId="8796" hidden="1"/>
    <cellStyle name="Uwaga 3" xfId="8788" hidden="1"/>
    <cellStyle name="Uwaga 3" xfId="8785" hidden="1"/>
    <cellStyle name="Uwaga 3" xfId="8781" hidden="1"/>
    <cellStyle name="Uwaga 3" xfId="8773" hidden="1"/>
    <cellStyle name="Uwaga 3" xfId="8770" hidden="1"/>
    <cellStyle name="Uwaga 3" xfId="8766" hidden="1"/>
    <cellStyle name="Uwaga 3" xfId="8758" hidden="1"/>
    <cellStyle name="Uwaga 3" xfId="8754" hidden="1"/>
    <cellStyle name="Uwaga 3" xfId="8749" hidden="1"/>
    <cellStyle name="Uwaga 3" xfId="8743" hidden="1"/>
    <cellStyle name="Uwaga 3" xfId="8739" hidden="1"/>
    <cellStyle name="Uwaga 3" xfId="8734" hidden="1"/>
    <cellStyle name="Uwaga 3" xfId="8728" hidden="1"/>
    <cellStyle name="Uwaga 3" xfId="8724" hidden="1"/>
    <cellStyle name="Uwaga 3" xfId="8719" hidden="1"/>
    <cellStyle name="Uwaga 3" xfId="8713" hidden="1"/>
    <cellStyle name="Uwaga 3" xfId="8710" hidden="1"/>
    <cellStyle name="Uwaga 3" xfId="8706" hidden="1"/>
    <cellStyle name="Uwaga 3" xfId="8698" hidden="1"/>
    <cellStyle name="Uwaga 3" xfId="8695" hidden="1"/>
    <cellStyle name="Uwaga 3" xfId="8690" hidden="1"/>
    <cellStyle name="Uwaga 3" xfId="8683" hidden="1"/>
    <cellStyle name="Uwaga 3" xfId="8679" hidden="1"/>
    <cellStyle name="Uwaga 3" xfId="8674" hidden="1"/>
    <cellStyle name="Uwaga 3" xfId="8668" hidden="1"/>
    <cellStyle name="Uwaga 3" xfId="8664" hidden="1"/>
    <cellStyle name="Uwaga 3" xfId="8659" hidden="1"/>
    <cellStyle name="Uwaga 3" xfId="8653" hidden="1"/>
    <cellStyle name="Uwaga 3" xfId="8650" hidden="1"/>
    <cellStyle name="Uwaga 3" xfId="8646" hidden="1"/>
    <cellStyle name="Uwaga 3" xfId="8638" hidden="1"/>
    <cellStyle name="Uwaga 3" xfId="8633" hidden="1"/>
    <cellStyle name="Uwaga 3" xfId="8628" hidden="1"/>
    <cellStyle name="Uwaga 3" xfId="8623" hidden="1"/>
    <cellStyle name="Uwaga 3" xfId="8618" hidden="1"/>
    <cellStyle name="Uwaga 3" xfId="8613" hidden="1"/>
    <cellStyle name="Uwaga 3" xfId="8608" hidden="1"/>
    <cellStyle name="Uwaga 3" xfId="8603" hidden="1"/>
    <cellStyle name="Uwaga 3" xfId="8598" hidden="1"/>
    <cellStyle name="Uwaga 3" xfId="8593" hidden="1"/>
    <cellStyle name="Uwaga 3" xfId="8589" hidden="1"/>
    <cellStyle name="Uwaga 3" xfId="8584" hidden="1"/>
    <cellStyle name="Uwaga 3" xfId="8577" hidden="1"/>
    <cellStyle name="Uwaga 3" xfId="8572" hidden="1"/>
    <cellStyle name="Uwaga 3" xfId="8567" hidden="1"/>
    <cellStyle name="Uwaga 3" xfId="8562" hidden="1"/>
    <cellStyle name="Uwaga 3" xfId="8557" hidden="1"/>
    <cellStyle name="Uwaga 3" xfId="8552" hidden="1"/>
    <cellStyle name="Uwaga 3" xfId="8547" hidden="1"/>
    <cellStyle name="Uwaga 3" xfId="8542" hidden="1"/>
    <cellStyle name="Uwaga 3" xfId="8537" hidden="1"/>
    <cellStyle name="Uwaga 3" xfId="8533" hidden="1"/>
    <cellStyle name="Uwaga 3" xfId="8528" hidden="1"/>
    <cellStyle name="Uwaga 3" xfId="8523" hidden="1"/>
    <cellStyle name="Uwaga 3" xfId="8518" hidden="1"/>
    <cellStyle name="Uwaga 3" xfId="8514" hidden="1"/>
    <cellStyle name="Uwaga 3" xfId="8510" hidden="1"/>
    <cellStyle name="Uwaga 3" xfId="8503" hidden="1"/>
    <cellStyle name="Uwaga 3" xfId="8499" hidden="1"/>
    <cellStyle name="Uwaga 3" xfId="8494" hidden="1"/>
    <cellStyle name="Uwaga 3" xfId="8488" hidden="1"/>
    <cellStyle name="Uwaga 3" xfId="8484" hidden="1"/>
    <cellStyle name="Uwaga 3" xfId="8479" hidden="1"/>
    <cellStyle name="Uwaga 3" xfId="8473" hidden="1"/>
    <cellStyle name="Uwaga 3" xfId="8469" hidden="1"/>
    <cellStyle name="Uwaga 3" xfId="8465" hidden="1"/>
    <cellStyle name="Uwaga 3" xfId="8458" hidden="1"/>
    <cellStyle name="Uwaga 3" xfId="8454" hidden="1"/>
    <cellStyle name="Uwaga 3" xfId="8450" hidden="1"/>
    <cellStyle name="Uwaga 3" xfId="9317" hidden="1"/>
    <cellStyle name="Uwaga 3" xfId="9316" hidden="1"/>
    <cellStyle name="Uwaga 3" xfId="9314" hidden="1"/>
    <cellStyle name="Uwaga 3" xfId="9301" hidden="1"/>
    <cellStyle name="Uwaga 3" xfId="9299" hidden="1"/>
    <cellStyle name="Uwaga 3" xfId="9297" hidden="1"/>
    <cellStyle name="Uwaga 3" xfId="9287" hidden="1"/>
    <cellStyle name="Uwaga 3" xfId="9285" hidden="1"/>
    <cellStyle name="Uwaga 3" xfId="9283" hidden="1"/>
    <cellStyle name="Uwaga 3" xfId="9272" hidden="1"/>
    <cellStyle name="Uwaga 3" xfId="9270" hidden="1"/>
    <cellStyle name="Uwaga 3" xfId="9268" hidden="1"/>
    <cellStyle name="Uwaga 3" xfId="9255" hidden="1"/>
    <cellStyle name="Uwaga 3" xfId="9253" hidden="1"/>
    <cellStyle name="Uwaga 3" xfId="9252" hidden="1"/>
    <cellStyle name="Uwaga 3" xfId="9239" hidden="1"/>
    <cellStyle name="Uwaga 3" xfId="9238" hidden="1"/>
    <cellStyle name="Uwaga 3" xfId="9236" hidden="1"/>
    <cellStyle name="Uwaga 3" xfId="9224" hidden="1"/>
    <cellStyle name="Uwaga 3" xfId="9223" hidden="1"/>
    <cellStyle name="Uwaga 3" xfId="9221" hidden="1"/>
    <cellStyle name="Uwaga 3" xfId="9209" hidden="1"/>
    <cellStyle name="Uwaga 3" xfId="9208" hidden="1"/>
    <cellStyle name="Uwaga 3" xfId="9206" hidden="1"/>
    <cellStyle name="Uwaga 3" xfId="9194" hidden="1"/>
    <cellStyle name="Uwaga 3" xfId="9193" hidden="1"/>
    <cellStyle name="Uwaga 3" xfId="9191" hidden="1"/>
    <cellStyle name="Uwaga 3" xfId="9179" hidden="1"/>
    <cellStyle name="Uwaga 3" xfId="9178" hidden="1"/>
    <cellStyle name="Uwaga 3" xfId="9176" hidden="1"/>
    <cellStyle name="Uwaga 3" xfId="9164" hidden="1"/>
    <cellStyle name="Uwaga 3" xfId="9163" hidden="1"/>
    <cellStyle name="Uwaga 3" xfId="9161" hidden="1"/>
    <cellStyle name="Uwaga 3" xfId="9149" hidden="1"/>
    <cellStyle name="Uwaga 3" xfId="9148" hidden="1"/>
    <cellStyle name="Uwaga 3" xfId="9146" hidden="1"/>
    <cellStyle name="Uwaga 3" xfId="9134" hidden="1"/>
    <cellStyle name="Uwaga 3" xfId="9133" hidden="1"/>
    <cellStyle name="Uwaga 3" xfId="9131" hidden="1"/>
    <cellStyle name="Uwaga 3" xfId="9119" hidden="1"/>
    <cellStyle name="Uwaga 3" xfId="9118" hidden="1"/>
    <cellStyle name="Uwaga 3" xfId="9116" hidden="1"/>
    <cellStyle name="Uwaga 3" xfId="9104" hidden="1"/>
    <cellStyle name="Uwaga 3" xfId="9103" hidden="1"/>
    <cellStyle name="Uwaga 3" xfId="9101" hidden="1"/>
    <cellStyle name="Uwaga 3" xfId="9089" hidden="1"/>
    <cellStyle name="Uwaga 3" xfId="9088" hidden="1"/>
    <cellStyle name="Uwaga 3" xfId="9086" hidden="1"/>
    <cellStyle name="Uwaga 3" xfId="9074" hidden="1"/>
    <cellStyle name="Uwaga 3" xfId="9073" hidden="1"/>
    <cellStyle name="Uwaga 3" xfId="9071" hidden="1"/>
    <cellStyle name="Uwaga 3" xfId="9059" hidden="1"/>
    <cellStyle name="Uwaga 3" xfId="9058" hidden="1"/>
    <cellStyle name="Uwaga 3" xfId="9056" hidden="1"/>
    <cellStyle name="Uwaga 3" xfId="9044" hidden="1"/>
    <cellStyle name="Uwaga 3" xfId="9043" hidden="1"/>
    <cellStyle name="Uwaga 3" xfId="9041" hidden="1"/>
    <cellStyle name="Uwaga 3" xfId="9029" hidden="1"/>
    <cellStyle name="Uwaga 3" xfId="9028" hidden="1"/>
    <cellStyle name="Uwaga 3" xfId="9026" hidden="1"/>
    <cellStyle name="Uwaga 3" xfId="9014" hidden="1"/>
    <cellStyle name="Uwaga 3" xfId="9013" hidden="1"/>
    <cellStyle name="Uwaga 3" xfId="9011" hidden="1"/>
    <cellStyle name="Uwaga 3" xfId="8999" hidden="1"/>
    <cellStyle name="Uwaga 3" xfId="8998" hidden="1"/>
    <cellStyle name="Uwaga 3" xfId="8996" hidden="1"/>
    <cellStyle name="Uwaga 3" xfId="8984" hidden="1"/>
    <cellStyle name="Uwaga 3" xfId="8983" hidden="1"/>
    <cellStyle name="Uwaga 3" xfId="8981" hidden="1"/>
    <cellStyle name="Uwaga 3" xfId="8969" hidden="1"/>
    <cellStyle name="Uwaga 3" xfId="8968" hidden="1"/>
    <cellStyle name="Uwaga 3" xfId="8966" hidden="1"/>
    <cellStyle name="Uwaga 3" xfId="8954" hidden="1"/>
    <cellStyle name="Uwaga 3" xfId="8953" hidden="1"/>
    <cellStyle name="Uwaga 3" xfId="8951" hidden="1"/>
    <cellStyle name="Uwaga 3" xfId="8939" hidden="1"/>
    <cellStyle name="Uwaga 3" xfId="8938" hidden="1"/>
    <cellStyle name="Uwaga 3" xfId="8936" hidden="1"/>
    <cellStyle name="Uwaga 3" xfId="8924" hidden="1"/>
    <cellStyle name="Uwaga 3" xfId="8923" hidden="1"/>
    <cellStyle name="Uwaga 3" xfId="8921" hidden="1"/>
    <cellStyle name="Uwaga 3" xfId="8909" hidden="1"/>
    <cellStyle name="Uwaga 3" xfId="8908" hidden="1"/>
    <cellStyle name="Uwaga 3" xfId="8906" hidden="1"/>
    <cellStyle name="Uwaga 3" xfId="8894" hidden="1"/>
    <cellStyle name="Uwaga 3" xfId="8893" hidden="1"/>
    <cellStyle name="Uwaga 3" xfId="8891" hidden="1"/>
    <cellStyle name="Uwaga 3" xfId="8879" hidden="1"/>
    <cellStyle name="Uwaga 3" xfId="8878" hidden="1"/>
    <cellStyle name="Uwaga 3" xfId="8876" hidden="1"/>
    <cellStyle name="Uwaga 3" xfId="8864" hidden="1"/>
    <cellStyle name="Uwaga 3" xfId="8863" hidden="1"/>
    <cellStyle name="Uwaga 3" xfId="8861" hidden="1"/>
    <cellStyle name="Uwaga 3" xfId="8849" hidden="1"/>
    <cellStyle name="Uwaga 3" xfId="8848" hidden="1"/>
    <cellStyle name="Uwaga 3" xfId="8846" hidden="1"/>
    <cellStyle name="Uwaga 3" xfId="8834" hidden="1"/>
    <cellStyle name="Uwaga 3" xfId="8832" hidden="1"/>
    <cellStyle name="Uwaga 3" xfId="8829" hidden="1"/>
    <cellStyle name="Uwaga 3" xfId="8819" hidden="1"/>
    <cellStyle name="Uwaga 3" xfId="8817" hidden="1"/>
    <cellStyle name="Uwaga 3" xfId="8814" hidden="1"/>
    <cellStyle name="Uwaga 3" xfId="8804" hidden="1"/>
    <cellStyle name="Uwaga 3" xfId="8802" hidden="1"/>
    <cellStyle name="Uwaga 3" xfId="8799" hidden="1"/>
    <cellStyle name="Uwaga 3" xfId="8789" hidden="1"/>
    <cellStyle name="Uwaga 3" xfId="8787" hidden="1"/>
    <cellStyle name="Uwaga 3" xfId="8784" hidden="1"/>
    <cellStyle name="Uwaga 3" xfId="8774" hidden="1"/>
    <cellStyle name="Uwaga 3" xfId="8772" hidden="1"/>
    <cellStyle name="Uwaga 3" xfId="8769" hidden="1"/>
    <cellStyle name="Uwaga 3" xfId="8759" hidden="1"/>
    <cellStyle name="Uwaga 3" xfId="8757" hidden="1"/>
    <cellStyle name="Uwaga 3" xfId="8753" hidden="1"/>
    <cellStyle name="Uwaga 3" xfId="8744" hidden="1"/>
    <cellStyle name="Uwaga 3" xfId="8741" hidden="1"/>
    <cellStyle name="Uwaga 3" xfId="8737" hidden="1"/>
    <cellStyle name="Uwaga 3" xfId="8729" hidden="1"/>
    <cellStyle name="Uwaga 3" xfId="8727" hidden="1"/>
    <cellStyle name="Uwaga 3" xfId="8723" hidden="1"/>
    <cellStyle name="Uwaga 3" xfId="8714" hidden="1"/>
    <cellStyle name="Uwaga 3" xfId="8712" hidden="1"/>
    <cellStyle name="Uwaga 3" xfId="8709" hidden="1"/>
    <cellStyle name="Uwaga 3" xfId="8699" hidden="1"/>
    <cellStyle name="Uwaga 3" xfId="8697" hidden="1"/>
    <cellStyle name="Uwaga 3" xfId="8692" hidden="1"/>
    <cellStyle name="Uwaga 3" xfId="8684" hidden="1"/>
    <cellStyle name="Uwaga 3" xfId="8682" hidden="1"/>
    <cellStyle name="Uwaga 3" xfId="8677" hidden="1"/>
    <cellStyle name="Uwaga 3" xfId="8669" hidden="1"/>
    <cellStyle name="Uwaga 3" xfId="8667" hidden="1"/>
    <cellStyle name="Uwaga 3" xfId="8662" hidden="1"/>
    <cellStyle name="Uwaga 3" xfId="8654" hidden="1"/>
    <cellStyle name="Uwaga 3" xfId="8652" hidden="1"/>
    <cellStyle name="Uwaga 3" xfId="8648" hidden="1"/>
    <cellStyle name="Uwaga 3" xfId="8639" hidden="1"/>
    <cellStyle name="Uwaga 3" xfId="8636" hidden="1"/>
    <cellStyle name="Uwaga 3" xfId="8631" hidden="1"/>
    <cellStyle name="Uwaga 3" xfId="8624" hidden="1"/>
    <cellStyle name="Uwaga 3" xfId="8620" hidden="1"/>
    <cellStyle name="Uwaga 3" xfId="8615" hidden="1"/>
    <cellStyle name="Uwaga 3" xfId="8609" hidden="1"/>
    <cellStyle name="Uwaga 3" xfId="8605" hidden="1"/>
    <cellStyle name="Uwaga 3" xfId="8600" hidden="1"/>
    <cellStyle name="Uwaga 3" xfId="8594" hidden="1"/>
    <cellStyle name="Uwaga 3" xfId="8591" hidden="1"/>
    <cellStyle name="Uwaga 3" xfId="8587" hidden="1"/>
    <cellStyle name="Uwaga 3" xfId="8578" hidden="1"/>
    <cellStyle name="Uwaga 3" xfId="8573" hidden="1"/>
    <cellStyle name="Uwaga 3" xfId="8568" hidden="1"/>
    <cellStyle name="Uwaga 3" xfId="8563" hidden="1"/>
    <cellStyle name="Uwaga 3" xfId="8558" hidden="1"/>
    <cellStyle name="Uwaga 3" xfId="8553" hidden="1"/>
    <cellStyle name="Uwaga 3" xfId="8548" hidden="1"/>
    <cellStyle name="Uwaga 3" xfId="8543" hidden="1"/>
    <cellStyle name="Uwaga 3" xfId="8538" hidden="1"/>
    <cellStyle name="Uwaga 3" xfId="8534" hidden="1"/>
    <cellStyle name="Uwaga 3" xfId="8529" hidden="1"/>
    <cellStyle name="Uwaga 3" xfId="8524" hidden="1"/>
    <cellStyle name="Uwaga 3" xfId="8519" hidden="1"/>
    <cellStyle name="Uwaga 3" xfId="8515" hidden="1"/>
    <cellStyle name="Uwaga 3" xfId="8511" hidden="1"/>
    <cellStyle name="Uwaga 3" xfId="8504" hidden="1"/>
    <cellStyle name="Uwaga 3" xfId="8500" hidden="1"/>
    <cellStyle name="Uwaga 3" xfId="8495" hidden="1"/>
    <cellStyle name="Uwaga 3" xfId="8489" hidden="1"/>
    <cellStyle name="Uwaga 3" xfId="8485" hidden="1"/>
    <cellStyle name="Uwaga 3" xfId="8480" hidden="1"/>
    <cellStyle name="Uwaga 3" xfId="8474" hidden="1"/>
    <cellStyle name="Uwaga 3" xfId="8470" hidden="1"/>
    <cellStyle name="Uwaga 3" xfId="8466" hidden="1"/>
    <cellStyle name="Uwaga 3" xfId="8459" hidden="1"/>
    <cellStyle name="Uwaga 3" xfId="8455" hidden="1"/>
    <cellStyle name="Uwaga 3" xfId="8451" hidden="1"/>
    <cellStyle name="Uwaga 3" xfId="7426" hidden="1"/>
    <cellStyle name="Uwaga 3" xfId="7425" hidden="1"/>
    <cellStyle name="Uwaga 3" xfId="7424" hidden="1"/>
    <cellStyle name="Uwaga 3" xfId="7417" hidden="1"/>
    <cellStyle name="Uwaga 3" xfId="7416" hidden="1"/>
    <cellStyle name="Uwaga 3" xfId="7415" hidden="1"/>
    <cellStyle name="Uwaga 3" xfId="7408" hidden="1"/>
    <cellStyle name="Uwaga 3" xfId="7407" hidden="1"/>
    <cellStyle name="Uwaga 3" xfId="7406" hidden="1"/>
    <cellStyle name="Uwaga 3" xfId="7399" hidden="1"/>
    <cellStyle name="Uwaga 3" xfId="7398" hidden="1"/>
    <cellStyle name="Uwaga 3" xfId="7397" hidden="1"/>
    <cellStyle name="Uwaga 3" xfId="7390" hidden="1"/>
    <cellStyle name="Uwaga 3" xfId="7389" hidden="1"/>
    <cellStyle name="Uwaga 3" xfId="7388" hidden="1"/>
    <cellStyle name="Uwaga 3" xfId="7381" hidden="1"/>
    <cellStyle name="Uwaga 3" xfId="7380" hidden="1"/>
    <cellStyle name="Uwaga 3" xfId="7378" hidden="1"/>
    <cellStyle name="Uwaga 3" xfId="7372" hidden="1"/>
    <cellStyle name="Uwaga 3" xfId="7371" hidden="1"/>
    <cellStyle name="Uwaga 3" xfId="7369" hidden="1"/>
    <cellStyle name="Uwaga 3" xfId="7363" hidden="1"/>
    <cellStyle name="Uwaga 3" xfId="7362" hidden="1"/>
    <cellStyle name="Uwaga 3" xfId="7360" hidden="1"/>
    <cellStyle name="Uwaga 3" xfId="7354" hidden="1"/>
    <cellStyle name="Uwaga 3" xfId="7353" hidden="1"/>
    <cellStyle name="Uwaga 3" xfId="7351" hidden="1"/>
    <cellStyle name="Uwaga 3" xfId="7345" hidden="1"/>
    <cellStyle name="Uwaga 3" xfId="7344" hidden="1"/>
    <cellStyle name="Uwaga 3" xfId="7342" hidden="1"/>
    <cellStyle name="Uwaga 3" xfId="7336" hidden="1"/>
    <cellStyle name="Uwaga 3" xfId="7335" hidden="1"/>
    <cellStyle name="Uwaga 3" xfId="7333" hidden="1"/>
    <cellStyle name="Uwaga 3" xfId="7327" hidden="1"/>
    <cellStyle name="Uwaga 3" xfId="7326" hidden="1"/>
    <cellStyle name="Uwaga 3" xfId="7324" hidden="1"/>
    <cellStyle name="Uwaga 3" xfId="7318" hidden="1"/>
    <cellStyle name="Uwaga 3" xfId="7317" hidden="1"/>
    <cellStyle name="Uwaga 3" xfId="7315" hidden="1"/>
    <cellStyle name="Uwaga 3" xfId="7309" hidden="1"/>
    <cellStyle name="Uwaga 3" xfId="7308" hidden="1"/>
    <cellStyle name="Uwaga 3" xfId="7306" hidden="1"/>
    <cellStyle name="Uwaga 3" xfId="7300" hidden="1"/>
    <cellStyle name="Uwaga 3" xfId="7299" hidden="1"/>
    <cellStyle name="Uwaga 3" xfId="7297" hidden="1"/>
    <cellStyle name="Uwaga 3" xfId="7291" hidden="1"/>
    <cellStyle name="Uwaga 3" xfId="7290" hidden="1"/>
    <cellStyle name="Uwaga 3" xfId="7288" hidden="1"/>
    <cellStyle name="Uwaga 3" xfId="7282" hidden="1"/>
    <cellStyle name="Uwaga 3" xfId="7281" hidden="1"/>
    <cellStyle name="Uwaga 3" xfId="7279" hidden="1"/>
    <cellStyle name="Uwaga 3" xfId="7273" hidden="1"/>
    <cellStyle name="Uwaga 3" xfId="7272" hidden="1"/>
    <cellStyle name="Uwaga 3" xfId="7269" hidden="1"/>
    <cellStyle name="Uwaga 3" xfId="7264" hidden="1"/>
    <cellStyle name="Uwaga 3" xfId="7262" hidden="1"/>
    <cellStyle name="Uwaga 3" xfId="7259" hidden="1"/>
    <cellStyle name="Uwaga 3" xfId="7255" hidden="1"/>
    <cellStyle name="Uwaga 3" xfId="7254" hidden="1"/>
    <cellStyle name="Uwaga 3" xfId="7251" hidden="1"/>
    <cellStyle name="Uwaga 3" xfId="7246" hidden="1"/>
    <cellStyle name="Uwaga 3" xfId="7245" hidden="1"/>
    <cellStyle name="Uwaga 3" xfId="7243" hidden="1"/>
    <cellStyle name="Uwaga 3" xfId="7237" hidden="1"/>
    <cellStyle name="Uwaga 3" xfId="7236" hidden="1"/>
    <cellStyle name="Uwaga 3" xfId="7234" hidden="1"/>
    <cellStyle name="Uwaga 3" xfId="7228" hidden="1"/>
    <cellStyle name="Uwaga 3" xfId="7227" hidden="1"/>
    <cellStyle name="Uwaga 3" xfId="7225" hidden="1"/>
    <cellStyle name="Uwaga 3" xfId="7219" hidden="1"/>
    <cellStyle name="Uwaga 3" xfId="7218" hidden="1"/>
    <cellStyle name="Uwaga 3" xfId="7216" hidden="1"/>
    <cellStyle name="Uwaga 3" xfId="7210" hidden="1"/>
    <cellStyle name="Uwaga 3" xfId="7209" hidden="1"/>
    <cellStyle name="Uwaga 3" xfId="7207" hidden="1"/>
    <cellStyle name="Uwaga 3" xfId="7201" hidden="1"/>
    <cellStyle name="Uwaga 3" xfId="7200" hidden="1"/>
    <cellStyle name="Uwaga 3" xfId="7197" hidden="1"/>
    <cellStyle name="Uwaga 3" xfId="7192" hidden="1"/>
    <cellStyle name="Uwaga 3" xfId="7190" hidden="1"/>
    <cellStyle name="Uwaga 3" xfId="7187" hidden="1"/>
    <cellStyle name="Uwaga 3" xfId="7183" hidden="1"/>
    <cellStyle name="Uwaga 3" xfId="7181" hidden="1"/>
    <cellStyle name="Uwaga 3" xfId="7178" hidden="1"/>
    <cellStyle name="Uwaga 3" xfId="7174" hidden="1"/>
    <cellStyle name="Uwaga 3" xfId="7173" hidden="1"/>
    <cellStyle name="Uwaga 3" xfId="7171" hidden="1"/>
    <cellStyle name="Uwaga 3" xfId="7165" hidden="1"/>
    <cellStyle name="Uwaga 3" xfId="7163" hidden="1"/>
    <cellStyle name="Uwaga 3" xfId="7160" hidden="1"/>
    <cellStyle name="Uwaga 3" xfId="7156" hidden="1"/>
    <cellStyle name="Uwaga 3" xfId="7154" hidden="1"/>
    <cellStyle name="Uwaga 3" xfId="7151" hidden="1"/>
    <cellStyle name="Uwaga 3" xfId="7147" hidden="1"/>
    <cellStyle name="Uwaga 3" xfId="7145" hidden="1"/>
    <cellStyle name="Uwaga 3" xfId="7142" hidden="1"/>
    <cellStyle name="Uwaga 3" xfId="7138" hidden="1"/>
    <cellStyle name="Uwaga 3" xfId="7136" hidden="1"/>
    <cellStyle name="Uwaga 3" xfId="7134" hidden="1"/>
    <cellStyle name="Uwaga 3" xfId="7129" hidden="1"/>
    <cellStyle name="Uwaga 3" xfId="7127" hidden="1"/>
    <cellStyle name="Uwaga 3" xfId="7125" hidden="1"/>
    <cellStyle name="Uwaga 3" xfId="7120" hidden="1"/>
    <cellStyle name="Uwaga 3" xfId="7118" hidden="1"/>
    <cellStyle name="Uwaga 3" xfId="7115" hidden="1"/>
    <cellStyle name="Uwaga 3" xfId="7111" hidden="1"/>
    <cellStyle name="Uwaga 3" xfId="7109" hidden="1"/>
    <cellStyle name="Uwaga 3" xfId="7107" hidden="1"/>
    <cellStyle name="Uwaga 3" xfId="7102" hidden="1"/>
    <cellStyle name="Uwaga 3" xfId="7100" hidden="1"/>
    <cellStyle name="Uwaga 3" xfId="7098" hidden="1"/>
    <cellStyle name="Uwaga 3" xfId="7092" hidden="1"/>
    <cellStyle name="Uwaga 3" xfId="7089" hidden="1"/>
    <cellStyle name="Uwaga 3" xfId="7086" hidden="1"/>
    <cellStyle name="Uwaga 3" xfId="7083" hidden="1"/>
    <cellStyle name="Uwaga 3" xfId="7080" hidden="1"/>
    <cellStyle name="Uwaga 3" xfId="7077" hidden="1"/>
    <cellStyle name="Uwaga 3" xfId="7074" hidden="1"/>
    <cellStyle name="Uwaga 3" xfId="7071" hidden="1"/>
    <cellStyle name="Uwaga 3" xfId="7068" hidden="1"/>
    <cellStyle name="Uwaga 3" xfId="7066" hidden="1"/>
    <cellStyle name="Uwaga 3" xfId="7064" hidden="1"/>
    <cellStyle name="Uwaga 3" xfId="7061" hidden="1"/>
    <cellStyle name="Uwaga 3" xfId="7057" hidden="1"/>
    <cellStyle name="Uwaga 3" xfId="7054" hidden="1"/>
    <cellStyle name="Uwaga 3" xfId="7051" hidden="1"/>
    <cellStyle name="Uwaga 3" xfId="7047" hidden="1"/>
    <cellStyle name="Uwaga 3" xfId="7044" hidden="1"/>
    <cellStyle name="Uwaga 3" xfId="7041" hidden="1"/>
    <cellStyle name="Uwaga 3" xfId="7039" hidden="1"/>
    <cellStyle name="Uwaga 3" xfId="7036" hidden="1"/>
    <cellStyle name="Uwaga 3" xfId="7033" hidden="1"/>
    <cellStyle name="Uwaga 3" xfId="7030" hidden="1"/>
    <cellStyle name="Uwaga 3" xfId="7028" hidden="1"/>
    <cellStyle name="Uwaga 3" xfId="7026" hidden="1"/>
    <cellStyle name="Uwaga 3" xfId="7021" hidden="1"/>
    <cellStyle name="Uwaga 3" xfId="7018" hidden="1"/>
    <cellStyle name="Uwaga 3" xfId="7015" hidden="1"/>
    <cellStyle name="Uwaga 3" xfId="7011" hidden="1"/>
    <cellStyle name="Uwaga 3" xfId="7008" hidden="1"/>
    <cellStyle name="Uwaga 3" xfId="7005" hidden="1"/>
    <cellStyle name="Uwaga 3" xfId="7002" hidden="1"/>
    <cellStyle name="Uwaga 3" xfId="6999" hidden="1"/>
    <cellStyle name="Uwaga 3" xfId="6996" hidden="1"/>
    <cellStyle name="Uwaga 3" xfId="6994" hidden="1"/>
    <cellStyle name="Uwaga 3" xfId="6992" hidden="1"/>
    <cellStyle name="Uwaga 3" xfId="6989" hidden="1"/>
    <cellStyle name="Uwaga 3" xfId="6984" hidden="1"/>
    <cellStyle name="Uwaga 3" xfId="6981" hidden="1"/>
    <cellStyle name="Uwaga 3" xfId="6978" hidden="1"/>
    <cellStyle name="Uwaga 3" xfId="6974" hidden="1"/>
    <cellStyle name="Uwaga 3" xfId="6971" hidden="1"/>
    <cellStyle name="Uwaga 3" xfId="6969" hidden="1"/>
    <cellStyle name="Uwaga 3" xfId="6966" hidden="1"/>
    <cellStyle name="Uwaga 3" xfId="6963" hidden="1"/>
    <cellStyle name="Uwaga 3" xfId="6960" hidden="1"/>
    <cellStyle name="Uwaga 3" xfId="6958" hidden="1"/>
    <cellStyle name="Uwaga 3" xfId="6955" hidden="1"/>
    <cellStyle name="Uwaga 3" xfId="6952" hidden="1"/>
    <cellStyle name="Uwaga 3" xfId="6949" hidden="1"/>
    <cellStyle name="Uwaga 3" xfId="6947" hidden="1"/>
    <cellStyle name="Uwaga 3" xfId="6945" hidden="1"/>
    <cellStyle name="Uwaga 3" xfId="6940" hidden="1"/>
    <cellStyle name="Uwaga 3" xfId="6938" hidden="1"/>
    <cellStyle name="Uwaga 3" xfId="6935" hidden="1"/>
    <cellStyle name="Uwaga 3" xfId="6931" hidden="1"/>
    <cellStyle name="Uwaga 3" xfId="6929" hidden="1"/>
    <cellStyle name="Uwaga 3" xfId="3512" hidden="1"/>
    <cellStyle name="Uwaga 3" xfId="4047" hidden="1"/>
    <cellStyle name="Uwaga 3" xfId="3515" hidden="1"/>
    <cellStyle name="Uwaga 3" xfId="5034" hidden="1"/>
    <cellStyle name="Uwaga 3" xfId="4044" hidden="1"/>
    <cellStyle name="Uwaga 3" xfId="3518" hidden="1"/>
    <cellStyle name="Uwaga 3" xfId="5031" hidden="1"/>
    <cellStyle name="Uwaga 3" xfId="9405" hidden="1"/>
    <cellStyle name="Uwaga 3" xfId="9406" hidden="1"/>
    <cellStyle name="Uwaga 3" xfId="9408" hidden="1"/>
    <cellStyle name="Uwaga 3" xfId="9420" hidden="1"/>
    <cellStyle name="Uwaga 3" xfId="9421" hidden="1"/>
    <cellStyle name="Uwaga 3" xfId="9426" hidden="1"/>
    <cellStyle name="Uwaga 3" xfId="9435" hidden="1"/>
    <cellStyle name="Uwaga 3" xfId="9436" hidden="1"/>
    <cellStyle name="Uwaga 3" xfId="9441" hidden="1"/>
    <cellStyle name="Uwaga 3" xfId="9450" hidden="1"/>
    <cellStyle name="Uwaga 3" xfId="9451" hidden="1"/>
    <cellStyle name="Uwaga 3" xfId="9452" hidden="1"/>
    <cellStyle name="Uwaga 3" xfId="9465" hidden="1"/>
    <cellStyle name="Uwaga 3" xfId="9470" hidden="1"/>
    <cellStyle name="Uwaga 3" xfId="9475" hidden="1"/>
    <cellStyle name="Uwaga 3" xfId="9485" hidden="1"/>
    <cellStyle name="Uwaga 3" xfId="9490" hidden="1"/>
    <cellStyle name="Uwaga 3" xfId="9494" hidden="1"/>
    <cellStyle name="Uwaga 3" xfId="9501" hidden="1"/>
    <cellStyle name="Uwaga 3" xfId="9506" hidden="1"/>
    <cellStyle name="Uwaga 3" xfId="9509" hidden="1"/>
    <cellStyle name="Uwaga 3" xfId="9515" hidden="1"/>
    <cellStyle name="Uwaga 3" xfId="9520" hidden="1"/>
    <cellStyle name="Uwaga 3" xfId="9524" hidden="1"/>
    <cellStyle name="Uwaga 3" xfId="9525" hidden="1"/>
    <cellStyle name="Uwaga 3" xfId="9526" hidden="1"/>
    <cellStyle name="Uwaga 3" xfId="9530" hidden="1"/>
    <cellStyle name="Uwaga 3" xfId="9542" hidden="1"/>
    <cellStyle name="Uwaga 3" xfId="9547" hidden="1"/>
    <cellStyle name="Uwaga 3" xfId="9552" hidden="1"/>
    <cellStyle name="Uwaga 3" xfId="9557" hidden="1"/>
    <cellStyle name="Uwaga 3" xfId="9562" hidden="1"/>
    <cellStyle name="Uwaga 3" xfId="9567" hidden="1"/>
    <cellStyle name="Uwaga 3" xfId="9571" hidden="1"/>
    <cellStyle name="Uwaga 3" xfId="9575" hidden="1"/>
    <cellStyle name="Uwaga 3" xfId="9580" hidden="1"/>
    <cellStyle name="Uwaga 3" xfId="9585" hidden="1"/>
    <cellStyle name="Uwaga 3" xfId="9586" hidden="1"/>
    <cellStyle name="Uwaga 3" xfId="9588" hidden="1"/>
    <cellStyle name="Uwaga 3" xfId="9601" hidden="1"/>
    <cellStyle name="Uwaga 3" xfId="9605" hidden="1"/>
    <cellStyle name="Uwaga 3" xfId="9610" hidden="1"/>
    <cellStyle name="Uwaga 3" xfId="9617" hidden="1"/>
    <cellStyle name="Uwaga 3" xfId="9621" hidden="1"/>
    <cellStyle name="Uwaga 3" xfId="9626" hidden="1"/>
    <cellStyle name="Uwaga 3" xfId="9631" hidden="1"/>
    <cellStyle name="Uwaga 3" xfId="9634" hidden="1"/>
    <cellStyle name="Uwaga 3" xfId="9639" hidden="1"/>
    <cellStyle name="Uwaga 3" xfId="9645" hidden="1"/>
    <cellStyle name="Uwaga 3" xfId="9646" hidden="1"/>
    <cellStyle name="Uwaga 3" xfId="9649" hidden="1"/>
    <cellStyle name="Uwaga 3" xfId="9662" hidden="1"/>
    <cellStyle name="Uwaga 3" xfId="9666" hidden="1"/>
    <cellStyle name="Uwaga 3" xfId="9671" hidden="1"/>
    <cellStyle name="Uwaga 3" xfId="9678" hidden="1"/>
    <cellStyle name="Uwaga 3" xfId="9683" hidden="1"/>
    <cellStyle name="Uwaga 3" xfId="9687" hidden="1"/>
    <cellStyle name="Uwaga 3" xfId="9692" hidden="1"/>
    <cellStyle name="Uwaga 3" xfId="9696" hidden="1"/>
    <cellStyle name="Uwaga 3" xfId="9701" hidden="1"/>
    <cellStyle name="Uwaga 3" xfId="9705" hidden="1"/>
    <cellStyle name="Uwaga 3" xfId="9706" hidden="1"/>
    <cellStyle name="Uwaga 3" xfId="9708" hidden="1"/>
    <cellStyle name="Uwaga 3" xfId="9720" hidden="1"/>
    <cellStyle name="Uwaga 3" xfId="9721" hidden="1"/>
    <cellStyle name="Uwaga 3" xfId="9723" hidden="1"/>
    <cellStyle name="Uwaga 3" xfId="9735" hidden="1"/>
    <cellStyle name="Uwaga 3" xfId="9737" hidden="1"/>
    <cellStyle name="Uwaga 3" xfId="9740" hidden="1"/>
    <cellStyle name="Uwaga 3" xfId="9750" hidden="1"/>
    <cellStyle name="Uwaga 3" xfId="9751" hidden="1"/>
    <cellStyle name="Uwaga 3" xfId="9753" hidden="1"/>
    <cellStyle name="Uwaga 3" xfId="9765" hidden="1"/>
    <cellStyle name="Uwaga 3" xfId="9766" hidden="1"/>
    <cellStyle name="Uwaga 3" xfId="9767" hidden="1"/>
    <cellStyle name="Uwaga 3" xfId="9781" hidden="1"/>
    <cellStyle name="Uwaga 3" xfId="9784" hidden="1"/>
    <cellStyle name="Uwaga 3" xfId="9788" hidden="1"/>
    <cellStyle name="Uwaga 3" xfId="9796" hidden="1"/>
    <cellStyle name="Uwaga 3" xfId="9799" hidden="1"/>
    <cellStyle name="Uwaga 3" xfId="9803" hidden="1"/>
    <cellStyle name="Uwaga 3" xfId="9811" hidden="1"/>
    <cellStyle name="Uwaga 3" xfId="9814" hidden="1"/>
    <cellStyle name="Uwaga 3" xfId="9818" hidden="1"/>
    <cellStyle name="Uwaga 3" xfId="9825" hidden="1"/>
    <cellStyle name="Uwaga 3" xfId="9826" hidden="1"/>
    <cellStyle name="Uwaga 3" xfId="9828" hidden="1"/>
    <cellStyle name="Uwaga 3" xfId="9841" hidden="1"/>
    <cellStyle name="Uwaga 3" xfId="9844" hidden="1"/>
    <cellStyle name="Uwaga 3" xfId="9847" hidden="1"/>
    <cellStyle name="Uwaga 3" xfId="9856" hidden="1"/>
    <cellStyle name="Uwaga 3" xfId="9859" hidden="1"/>
    <cellStyle name="Uwaga 3" xfId="9863" hidden="1"/>
    <cellStyle name="Uwaga 3" xfId="9871" hidden="1"/>
    <cellStyle name="Uwaga 3" xfId="9873" hidden="1"/>
    <cellStyle name="Uwaga 3" xfId="9876" hidden="1"/>
    <cellStyle name="Uwaga 3" xfId="9885" hidden="1"/>
    <cellStyle name="Uwaga 3" xfId="9886" hidden="1"/>
    <cellStyle name="Uwaga 3" xfId="9887" hidden="1"/>
    <cellStyle name="Uwaga 3" xfId="9900" hidden="1"/>
    <cellStyle name="Uwaga 3" xfId="9901" hidden="1"/>
    <cellStyle name="Uwaga 3" xfId="9903" hidden="1"/>
    <cellStyle name="Uwaga 3" xfId="9915" hidden="1"/>
    <cellStyle name="Uwaga 3" xfId="9916" hidden="1"/>
    <cellStyle name="Uwaga 3" xfId="9918" hidden="1"/>
    <cellStyle name="Uwaga 3" xfId="9930" hidden="1"/>
    <cellStyle name="Uwaga 3" xfId="9931" hidden="1"/>
    <cellStyle name="Uwaga 3" xfId="9933" hidden="1"/>
    <cellStyle name="Uwaga 3" xfId="9945" hidden="1"/>
    <cellStyle name="Uwaga 3" xfId="9946" hidden="1"/>
    <cellStyle name="Uwaga 3" xfId="9947" hidden="1"/>
    <cellStyle name="Uwaga 3" xfId="9961" hidden="1"/>
    <cellStyle name="Uwaga 3" xfId="9963" hidden="1"/>
    <cellStyle name="Uwaga 3" xfId="9966" hidden="1"/>
    <cellStyle name="Uwaga 3" xfId="9976" hidden="1"/>
    <cellStyle name="Uwaga 3" xfId="9979" hidden="1"/>
    <cellStyle name="Uwaga 3" xfId="9982" hidden="1"/>
    <cellStyle name="Uwaga 3" xfId="9991" hidden="1"/>
    <cellStyle name="Uwaga 3" xfId="9993" hidden="1"/>
    <cellStyle name="Uwaga 3" xfId="9996" hidden="1"/>
    <cellStyle name="Uwaga 3" xfId="10005" hidden="1"/>
    <cellStyle name="Uwaga 3" xfId="10006" hidden="1"/>
    <cellStyle name="Uwaga 3" xfId="10007" hidden="1"/>
    <cellStyle name="Uwaga 3" xfId="10020" hidden="1"/>
    <cellStyle name="Uwaga 3" xfId="10022" hidden="1"/>
    <cellStyle name="Uwaga 3" xfId="10024" hidden="1"/>
    <cellStyle name="Uwaga 3" xfId="10035" hidden="1"/>
    <cellStyle name="Uwaga 3" xfId="10037" hidden="1"/>
    <cellStyle name="Uwaga 3" xfId="10039" hidden="1"/>
    <cellStyle name="Uwaga 3" xfId="10050" hidden="1"/>
    <cellStyle name="Uwaga 3" xfId="10052" hidden="1"/>
    <cellStyle name="Uwaga 3" xfId="10054" hidden="1"/>
    <cellStyle name="Uwaga 3" xfId="10065" hidden="1"/>
    <cellStyle name="Uwaga 3" xfId="10066" hidden="1"/>
    <cellStyle name="Uwaga 3" xfId="10067" hidden="1"/>
    <cellStyle name="Uwaga 3" xfId="10080" hidden="1"/>
    <cellStyle name="Uwaga 3" xfId="10082" hidden="1"/>
    <cellStyle name="Uwaga 3" xfId="10084" hidden="1"/>
    <cellStyle name="Uwaga 3" xfId="10095" hidden="1"/>
    <cellStyle name="Uwaga 3" xfId="10097" hidden="1"/>
    <cellStyle name="Uwaga 3" xfId="10099" hidden="1"/>
    <cellStyle name="Uwaga 3" xfId="10110" hidden="1"/>
    <cellStyle name="Uwaga 3" xfId="10112" hidden="1"/>
    <cellStyle name="Uwaga 3" xfId="10113" hidden="1"/>
    <cellStyle name="Uwaga 3" xfId="10125" hidden="1"/>
    <cellStyle name="Uwaga 3" xfId="10126" hidden="1"/>
    <cellStyle name="Uwaga 3" xfId="10127" hidden="1"/>
    <cellStyle name="Uwaga 3" xfId="10140" hidden="1"/>
    <cellStyle name="Uwaga 3" xfId="10142" hidden="1"/>
    <cellStyle name="Uwaga 3" xfId="10144" hidden="1"/>
    <cellStyle name="Uwaga 3" xfId="10155" hidden="1"/>
    <cellStyle name="Uwaga 3" xfId="10157" hidden="1"/>
    <cellStyle name="Uwaga 3" xfId="10159" hidden="1"/>
    <cellStyle name="Uwaga 3" xfId="10170" hidden="1"/>
    <cellStyle name="Uwaga 3" xfId="10172" hidden="1"/>
    <cellStyle name="Uwaga 3" xfId="10174" hidden="1"/>
    <cellStyle name="Uwaga 3" xfId="10185" hidden="1"/>
    <cellStyle name="Uwaga 3" xfId="10186" hidden="1"/>
    <cellStyle name="Uwaga 3" xfId="10188" hidden="1"/>
    <cellStyle name="Uwaga 3" xfId="10199" hidden="1"/>
    <cellStyle name="Uwaga 3" xfId="10201" hidden="1"/>
    <cellStyle name="Uwaga 3" xfId="10202" hidden="1"/>
    <cellStyle name="Uwaga 3" xfId="10211" hidden="1"/>
    <cellStyle name="Uwaga 3" xfId="10214" hidden="1"/>
    <cellStyle name="Uwaga 3" xfId="10216" hidden="1"/>
    <cellStyle name="Uwaga 3" xfId="10227" hidden="1"/>
    <cellStyle name="Uwaga 3" xfId="10229" hidden="1"/>
    <cellStyle name="Uwaga 3" xfId="10231" hidden="1"/>
    <cellStyle name="Uwaga 3" xfId="10243" hidden="1"/>
    <cellStyle name="Uwaga 3" xfId="10245" hidden="1"/>
    <cellStyle name="Uwaga 3" xfId="10247" hidden="1"/>
    <cellStyle name="Uwaga 3" xfId="10255" hidden="1"/>
    <cellStyle name="Uwaga 3" xfId="10257" hidden="1"/>
    <cellStyle name="Uwaga 3" xfId="10260" hidden="1"/>
    <cellStyle name="Uwaga 3" xfId="10250" hidden="1"/>
    <cellStyle name="Uwaga 3" xfId="10249" hidden="1"/>
    <cellStyle name="Uwaga 3" xfId="10248" hidden="1"/>
    <cellStyle name="Uwaga 3" xfId="10235" hidden="1"/>
    <cellStyle name="Uwaga 3" xfId="10234" hidden="1"/>
    <cellStyle name="Uwaga 3" xfId="10233" hidden="1"/>
    <cellStyle name="Uwaga 3" xfId="10220" hidden="1"/>
    <cellStyle name="Uwaga 3" xfId="10219" hidden="1"/>
    <cellStyle name="Uwaga 3" xfId="10218" hidden="1"/>
    <cellStyle name="Uwaga 3" xfId="10205" hidden="1"/>
    <cellStyle name="Uwaga 3" xfId="10204" hidden="1"/>
    <cellStyle name="Uwaga 3" xfId="10203" hidden="1"/>
    <cellStyle name="Uwaga 3" xfId="10190" hidden="1"/>
    <cellStyle name="Uwaga 3" xfId="10189" hidden="1"/>
    <cellStyle name="Uwaga 3" xfId="10187" hidden="1"/>
    <cellStyle name="Uwaga 3" xfId="10176" hidden="1"/>
    <cellStyle name="Uwaga 3" xfId="10173" hidden="1"/>
    <cellStyle name="Uwaga 3" xfId="10171" hidden="1"/>
    <cellStyle name="Uwaga 3" xfId="10161" hidden="1"/>
    <cellStyle name="Uwaga 3" xfId="10158" hidden="1"/>
    <cellStyle name="Uwaga 3" xfId="10156" hidden="1"/>
    <cellStyle name="Uwaga 3" xfId="10146" hidden="1"/>
    <cellStyle name="Uwaga 3" xfId="10143" hidden="1"/>
    <cellStyle name="Uwaga 3" xfId="10141" hidden="1"/>
    <cellStyle name="Uwaga 3" xfId="10131" hidden="1"/>
    <cellStyle name="Uwaga 3" xfId="10129" hidden="1"/>
    <cellStyle name="Uwaga 3" xfId="10128" hidden="1"/>
    <cellStyle name="Uwaga 3" xfId="10116" hidden="1"/>
    <cellStyle name="Uwaga 3" xfId="10114" hidden="1"/>
    <cellStyle name="Uwaga 3" xfId="10111" hidden="1"/>
    <cellStyle name="Uwaga 3" xfId="10101" hidden="1"/>
    <cellStyle name="Uwaga 3" xfId="10098" hidden="1"/>
    <cellStyle name="Uwaga 3" xfId="10096" hidden="1"/>
    <cellStyle name="Uwaga 3" xfId="10086" hidden="1"/>
    <cellStyle name="Uwaga 3" xfId="10083" hidden="1"/>
    <cellStyle name="Uwaga 3" xfId="10081" hidden="1"/>
    <cellStyle name="Uwaga 3" xfId="10071" hidden="1"/>
    <cellStyle name="Uwaga 3" xfId="10069" hidden="1"/>
    <cellStyle name="Uwaga 3" xfId="10068" hidden="1"/>
    <cellStyle name="Uwaga 3" xfId="10056" hidden="1"/>
    <cellStyle name="Uwaga 3" xfId="10053" hidden="1"/>
    <cellStyle name="Uwaga 3" xfId="10051" hidden="1"/>
    <cellStyle name="Uwaga 3" xfId="10041" hidden="1"/>
    <cellStyle name="Uwaga 3" xfId="10038" hidden="1"/>
    <cellStyle name="Uwaga 3" xfId="10036" hidden="1"/>
    <cellStyle name="Uwaga 3" xfId="10026" hidden="1"/>
    <cellStyle name="Uwaga 3" xfId="10023" hidden="1"/>
    <cellStyle name="Uwaga 3" xfId="10021" hidden="1"/>
    <cellStyle name="Uwaga 3" xfId="10011" hidden="1"/>
    <cellStyle name="Uwaga 3" xfId="10009" hidden="1"/>
    <cellStyle name="Uwaga 3" xfId="10008" hidden="1"/>
    <cellStyle name="Uwaga 3" xfId="9995" hidden="1"/>
    <cellStyle name="Uwaga 3" xfId="9992" hidden="1"/>
    <cellStyle name="Uwaga 3" xfId="9990" hidden="1"/>
    <cellStyle name="Uwaga 3" xfId="9980" hidden="1"/>
    <cellStyle name="Uwaga 3" xfId="9977" hidden="1"/>
    <cellStyle name="Uwaga 3" xfId="9975" hidden="1"/>
    <cellStyle name="Uwaga 3" xfId="9965" hidden="1"/>
    <cellStyle name="Uwaga 3" xfId="9962" hidden="1"/>
    <cellStyle name="Uwaga 3" xfId="9960" hidden="1"/>
    <cellStyle name="Uwaga 3" xfId="9951" hidden="1"/>
    <cellStyle name="Uwaga 3" xfId="9949" hidden="1"/>
    <cellStyle name="Uwaga 3" xfId="9948" hidden="1"/>
    <cellStyle name="Uwaga 3" xfId="9936" hidden="1"/>
    <cellStyle name="Uwaga 3" xfId="9934" hidden="1"/>
    <cellStyle name="Uwaga 3" xfId="9932" hidden="1"/>
    <cellStyle name="Uwaga 3" xfId="9921" hidden="1"/>
    <cellStyle name="Uwaga 3" xfId="9919" hidden="1"/>
    <cellStyle name="Uwaga 3" xfId="9917" hidden="1"/>
    <cellStyle name="Uwaga 3" xfId="9906" hidden="1"/>
    <cellStyle name="Uwaga 3" xfId="9904" hidden="1"/>
    <cellStyle name="Uwaga 3" xfId="9902" hidden="1"/>
    <cellStyle name="Uwaga 3" xfId="9891" hidden="1"/>
    <cellStyle name="Uwaga 3" xfId="9889" hidden="1"/>
    <cellStyle name="Uwaga 3" xfId="9888" hidden="1"/>
    <cellStyle name="Uwaga 3" xfId="9875" hidden="1"/>
    <cellStyle name="Uwaga 3" xfId="9872" hidden="1"/>
    <cellStyle name="Uwaga 3" xfId="9870" hidden="1"/>
    <cellStyle name="Uwaga 3" xfId="9860" hidden="1"/>
    <cellStyle name="Uwaga 3" xfId="9857" hidden="1"/>
    <cellStyle name="Uwaga 3" xfId="9855" hidden="1"/>
    <cellStyle name="Uwaga 3" xfId="9845" hidden="1"/>
    <cellStyle name="Uwaga 3" xfId="9842" hidden="1"/>
    <cellStyle name="Uwaga 3" xfId="9840" hidden="1"/>
    <cellStyle name="Uwaga 3" xfId="9831" hidden="1"/>
    <cellStyle name="Uwaga 3" xfId="9829" hidden="1"/>
    <cellStyle name="Uwaga 3" xfId="9827" hidden="1"/>
    <cellStyle name="Uwaga 3" xfId="9815" hidden="1"/>
    <cellStyle name="Uwaga 3" xfId="9812" hidden="1"/>
    <cellStyle name="Uwaga 3" xfId="9810" hidden="1"/>
    <cellStyle name="Uwaga 3" xfId="9800" hidden="1"/>
    <cellStyle name="Uwaga 3" xfId="9797" hidden="1"/>
    <cellStyle name="Uwaga 3" xfId="9795" hidden="1"/>
    <cellStyle name="Uwaga 3" xfId="9785" hidden="1"/>
    <cellStyle name="Uwaga 3" xfId="9782" hidden="1"/>
    <cellStyle name="Uwaga 3" xfId="9780" hidden="1"/>
    <cellStyle name="Uwaga 3" xfId="9773" hidden="1"/>
    <cellStyle name="Uwaga 3" xfId="9770" hidden="1"/>
    <cellStyle name="Uwaga 3" xfId="9768" hidden="1"/>
    <cellStyle name="Uwaga 3" xfId="9758" hidden="1"/>
    <cellStyle name="Uwaga 3" xfId="9755" hidden="1"/>
    <cellStyle name="Uwaga 3" xfId="9752" hidden="1"/>
    <cellStyle name="Uwaga 3" xfId="9743" hidden="1"/>
    <cellStyle name="Uwaga 3" xfId="9739" hidden="1"/>
    <cellStyle name="Uwaga 3" xfId="9736" hidden="1"/>
    <cellStyle name="Uwaga 3" xfId="9728" hidden="1"/>
    <cellStyle name="Uwaga 3" xfId="9725" hidden="1"/>
    <cellStyle name="Uwaga 3" xfId="9722" hidden="1"/>
    <cellStyle name="Uwaga 3" xfId="9713" hidden="1"/>
    <cellStyle name="Uwaga 3" xfId="9710" hidden="1"/>
    <cellStyle name="Uwaga 3" xfId="9707" hidden="1"/>
    <cellStyle name="Uwaga 3" xfId="9697" hidden="1"/>
    <cellStyle name="Uwaga 3" xfId="9693" hidden="1"/>
    <cellStyle name="Uwaga 3" xfId="9690" hidden="1"/>
    <cellStyle name="Uwaga 3" xfId="9681" hidden="1"/>
    <cellStyle name="Uwaga 3" xfId="9677" hidden="1"/>
    <cellStyle name="Uwaga 3" xfId="9675" hidden="1"/>
    <cellStyle name="Uwaga 3" xfId="9667" hidden="1"/>
    <cellStyle name="Uwaga 3" xfId="9663" hidden="1"/>
    <cellStyle name="Uwaga 3" xfId="9660" hidden="1"/>
    <cellStyle name="Uwaga 3" xfId="9653" hidden="1"/>
    <cellStyle name="Uwaga 3" xfId="9650" hidden="1"/>
    <cellStyle name="Uwaga 3" xfId="9647" hidden="1"/>
    <cellStyle name="Uwaga 3" xfId="9638" hidden="1"/>
    <cellStyle name="Uwaga 3" xfId="9633" hidden="1"/>
    <cellStyle name="Uwaga 3" xfId="9630" hidden="1"/>
    <cellStyle name="Uwaga 3" xfId="9623" hidden="1"/>
    <cellStyle name="Uwaga 3" xfId="9618" hidden="1"/>
    <cellStyle name="Uwaga 3" xfId="9615" hidden="1"/>
    <cellStyle name="Uwaga 3" xfId="9608" hidden="1"/>
    <cellStyle name="Uwaga 3" xfId="9603" hidden="1"/>
    <cellStyle name="Uwaga 3" xfId="9600" hidden="1"/>
    <cellStyle name="Uwaga 3" xfId="9594" hidden="1"/>
    <cellStyle name="Uwaga 3" xfId="9590" hidden="1"/>
    <cellStyle name="Uwaga 3" xfId="9587" hidden="1"/>
    <cellStyle name="Uwaga 3" xfId="9579" hidden="1"/>
    <cellStyle name="Uwaga 3" xfId="9574" hidden="1"/>
    <cellStyle name="Uwaga 3" xfId="9570" hidden="1"/>
    <cellStyle name="Uwaga 3" xfId="9564" hidden="1"/>
    <cellStyle name="Uwaga 3" xfId="9559" hidden="1"/>
    <cellStyle name="Uwaga 3" xfId="9555" hidden="1"/>
    <cellStyle name="Uwaga 3" xfId="9549" hidden="1"/>
    <cellStyle name="Uwaga 3" xfId="9544" hidden="1"/>
    <cellStyle name="Uwaga 3" xfId="9540" hidden="1"/>
    <cellStyle name="Uwaga 3" xfId="9535" hidden="1"/>
    <cellStyle name="Uwaga 3" xfId="9531" hidden="1"/>
    <cellStyle name="Uwaga 3" xfId="9527" hidden="1"/>
    <cellStyle name="Uwaga 3" xfId="9519" hidden="1"/>
    <cellStyle name="Uwaga 3" xfId="9514" hidden="1"/>
    <cellStyle name="Uwaga 3" xfId="9510" hidden="1"/>
    <cellStyle name="Uwaga 3" xfId="9504" hidden="1"/>
    <cellStyle name="Uwaga 3" xfId="9499" hidden="1"/>
    <cellStyle name="Uwaga 3" xfId="9495" hidden="1"/>
    <cellStyle name="Uwaga 3" xfId="9489" hidden="1"/>
    <cellStyle name="Uwaga 3" xfId="9484" hidden="1"/>
    <cellStyle name="Uwaga 3" xfId="9480" hidden="1"/>
    <cellStyle name="Uwaga 3" xfId="9476" hidden="1"/>
    <cellStyle name="Uwaga 3" xfId="9471" hidden="1"/>
    <cellStyle name="Uwaga 3" xfId="9466" hidden="1"/>
    <cellStyle name="Uwaga 3" xfId="9461" hidden="1"/>
    <cellStyle name="Uwaga 3" xfId="9457" hidden="1"/>
    <cellStyle name="Uwaga 3" xfId="9453" hidden="1"/>
    <cellStyle name="Uwaga 3" xfId="9446" hidden="1"/>
    <cellStyle name="Uwaga 3" xfId="9442" hidden="1"/>
    <cellStyle name="Uwaga 3" xfId="9437" hidden="1"/>
    <cellStyle name="Uwaga 3" xfId="9431" hidden="1"/>
    <cellStyle name="Uwaga 3" xfId="9427" hidden="1"/>
    <cellStyle name="Uwaga 3" xfId="9422" hidden="1"/>
    <cellStyle name="Uwaga 3" xfId="9416" hidden="1"/>
    <cellStyle name="Uwaga 3" xfId="9412" hidden="1"/>
    <cellStyle name="Uwaga 3" xfId="9407" hidden="1"/>
    <cellStyle name="Uwaga 3" xfId="9401" hidden="1"/>
    <cellStyle name="Uwaga 3" xfId="9397" hidden="1"/>
    <cellStyle name="Uwaga 3" xfId="9393" hidden="1"/>
    <cellStyle name="Uwaga 3" xfId="10253" hidden="1"/>
    <cellStyle name="Uwaga 3" xfId="10252" hidden="1"/>
    <cellStyle name="Uwaga 3" xfId="10251" hidden="1"/>
    <cellStyle name="Uwaga 3" xfId="10238" hidden="1"/>
    <cellStyle name="Uwaga 3" xfId="10237" hidden="1"/>
    <cellStyle name="Uwaga 3" xfId="10236" hidden="1"/>
    <cellStyle name="Uwaga 3" xfId="10223" hidden="1"/>
    <cellStyle name="Uwaga 3" xfId="10222" hidden="1"/>
    <cellStyle name="Uwaga 3" xfId="10221" hidden="1"/>
    <cellStyle name="Uwaga 3" xfId="10208" hidden="1"/>
    <cellStyle name="Uwaga 3" xfId="10207" hidden="1"/>
    <cellStyle name="Uwaga 3" xfId="10206" hidden="1"/>
    <cellStyle name="Uwaga 3" xfId="10193" hidden="1"/>
    <cellStyle name="Uwaga 3" xfId="10192" hidden="1"/>
    <cellStyle name="Uwaga 3" xfId="10191" hidden="1"/>
    <cellStyle name="Uwaga 3" xfId="10179" hidden="1"/>
    <cellStyle name="Uwaga 3" xfId="10177" hidden="1"/>
    <cellStyle name="Uwaga 3" xfId="10175" hidden="1"/>
    <cellStyle name="Uwaga 3" xfId="10164" hidden="1"/>
    <cellStyle name="Uwaga 3" xfId="10162" hidden="1"/>
    <cellStyle name="Uwaga 3" xfId="10160" hidden="1"/>
    <cellStyle name="Uwaga 3" xfId="10149" hidden="1"/>
    <cellStyle name="Uwaga 3" xfId="10147" hidden="1"/>
    <cellStyle name="Uwaga 3" xfId="10145" hidden="1"/>
    <cellStyle name="Uwaga 3" xfId="10134" hidden="1"/>
    <cellStyle name="Uwaga 3" xfId="10132" hidden="1"/>
    <cellStyle name="Uwaga 3" xfId="10130" hidden="1"/>
    <cellStyle name="Uwaga 3" xfId="10119" hidden="1"/>
    <cellStyle name="Uwaga 3" xfId="10117" hidden="1"/>
    <cellStyle name="Uwaga 3" xfId="10115" hidden="1"/>
    <cellStyle name="Uwaga 3" xfId="10104" hidden="1"/>
    <cellStyle name="Uwaga 3" xfId="10102" hidden="1"/>
    <cellStyle name="Uwaga 3" xfId="10100" hidden="1"/>
    <cellStyle name="Uwaga 3" xfId="10089" hidden="1"/>
    <cellStyle name="Uwaga 3" xfId="10087" hidden="1"/>
    <cellStyle name="Uwaga 3" xfId="10085" hidden="1"/>
    <cellStyle name="Uwaga 3" xfId="10074" hidden="1"/>
    <cellStyle name="Uwaga 3" xfId="10072" hidden="1"/>
    <cellStyle name="Uwaga 3" xfId="10070" hidden="1"/>
    <cellStyle name="Uwaga 3" xfId="10059" hidden="1"/>
    <cellStyle name="Uwaga 3" xfId="10057" hidden="1"/>
    <cellStyle name="Uwaga 3" xfId="10055" hidden="1"/>
    <cellStyle name="Uwaga 3" xfId="10044" hidden="1"/>
    <cellStyle name="Uwaga 3" xfId="10042" hidden="1"/>
    <cellStyle name="Uwaga 3" xfId="10040" hidden="1"/>
    <cellStyle name="Uwaga 3" xfId="10029" hidden="1"/>
    <cellStyle name="Uwaga 3" xfId="10027" hidden="1"/>
    <cellStyle name="Uwaga 3" xfId="10025" hidden="1"/>
    <cellStyle name="Uwaga 3" xfId="10014" hidden="1"/>
    <cellStyle name="Uwaga 3" xfId="10012" hidden="1"/>
    <cellStyle name="Uwaga 3" xfId="10010" hidden="1"/>
    <cellStyle name="Uwaga 3" xfId="9999" hidden="1"/>
    <cellStyle name="Uwaga 3" xfId="9997" hidden="1"/>
    <cellStyle name="Uwaga 3" xfId="9994" hidden="1"/>
    <cellStyle name="Uwaga 3" xfId="9984" hidden="1"/>
    <cellStyle name="Uwaga 3" xfId="9981" hidden="1"/>
    <cellStyle name="Uwaga 3" xfId="9978" hidden="1"/>
    <cellStyle name="Uwaga 3" xfId="9969" hidden="1"/>
    <cellStyle name="Uwaga 3" xfId="9967" hidden="1"/>
    <cellStyle name="Uwaga 3" xfId="9964" hidden="1"/>
    <cellStyle name="Uwaga 3" xfId="9954" hidden="1"/>
    <cellStyle name="Uwaga 3" xfId="9952" hidden="1"/>
    <cellStyle name="Uwaga 3" xfId="9950" hidden="1"/>
    <cellStyle name="Uwaga 3" xfId="9939" hidden="1"/>
    <cellStyle name="Uwaga 3" xfId="9937" hidden="1"/>
    <cellStyle name="Uwaga 3" xfId="9935" hidden="1"/>
    <cellStyle name="Uwaga 3" xfId="9924" hidden="1"/>
    <cellStyle name="Uwaga 3" xfId="9922" hidden="1"/>
    <cellStyle name="Uwaga 3" xfId="9920" hidden="1"/>
    <cellStyle name="Uwaga 3" xfId="9909" hidden="1"/>
    <cellStyle name="Uwaga 3" xfId="9907" hidden="1"/>
    <cellStyle name="Uwaga 3" xfId="9905" hidden="1"/>
    <cellStyle name="Uwaga 3" xfId="9894" hidden="1"/>
    <cellStyle name="Uwaga 3" xfId="9892" hidden="1"/>
    <cellStyle name="Uwaga 3" xfId="9890" hidden="1"/>
    <cellStyle name="Uwaga 3" xfId="9879" hidden="1"/>
    <cellStyle name="Uwaga 3" xfId="9877" hidden="1"/>
    <cellStyle name="Uwaga 3" xfId="9874" hidden="1"/>
    <cellStyle name="Uwaga 3" xfId="9864" hidden="1"/>
    <cellStyle name="Uwaga 3" xfId="9861" hidden="1"/>
    <cellStyle name="Uwaga 3" xfId="9858" hidden="1"/>
    <cellStyle name="Uwaga 3" xfId="9849" hidden="1"/>
    <cellStyle name="Uwaga 3" xfId="9846" hidden="1"/>
    <cellStyle name="Uwaga 3" xfId="9843" hidden="1"/>
    <cellStyle name="Uwaga 3" xfId="9834" hidden="1"/>
    <cellStyle name="Uwaga 3" xfId="9832" hidden="1"/>
    <cellStyle name="Uwaga 3" xfId="9830" hidden="1"/>
    <cellStyle name="Uwaga 3" xfId="9819" hidden="1"/>
    <cellStyle name="Uwaga 3" xfId="9816" hidden="1"/>
    <cellStyle name="Uwaga 3" xfId="9813" hidden="1"/>
    <cellStyle name="Uwaga 3" xfId="9804" hidden="1"/>
    <cellStyle name="Uwaga 3" xfId="9801" hidden="1"/>
    <cellStyle name="Uwaga 3" xfId="9798" hidden="1"/>
    <cellStyle name="Uwaga 3" xfId="9789" hidden="1"/>
    <cellStyle name="Uwaga 3" xfId="9786" hidden="1"/>
    <cellStyle name="Uwaga 3" xfId="9783" hidden="1"/>
    <cellStyle name="Uwaga 3" xfId="9776" hidden="1"/>
    <cellStyle name="Uwaga 3" xfId="9772" hidden="1"/>
    <cellStyle name="Uwaga 3" xfId="9769" hidden="1"/>
    <cellStyle name="Uwaga 3" xfId="9761" hidden="1"/>
    <cellStyle name="Uwaga 3" xfId="9757" hidden="1"/>
    <cellStyle name="Uwaga 3" xfId="9754" hidden="1"/>
    <cellStyle name="Uwaga 3" xfId="9746" hidden="1"/>
    <cellStyle name="Uwaga 3" xfId="9742" hidden="1"/>
    <cellStyle name="Uwaga 3" xfId="9738" hidden="1"/>
    <cellStyle name="Uwaga 3" xfId="9731" hidden="1"/>
    <cellStyle name="Uwaga 3" xfId="9727" hidden="1"/>
    <cellStyle name="Uwaga 3" xfId="9724" hidden="1"/>
    <cellStyle name="Uwaga 3" xfId="9716" hidden="1"/>
    <cellStyle name="Uwaga 3" xfId="9712" hidden="1"/>
    <cellStyle name="Uwaga 3" xfId="9709" hidden="1"/>
    <cellStyle name="Uwaga 3" xfId="9700" hidden="1"/>
    <cellStyle name="Uwaga 3" xfId="9695" hidden="1"/>
    <cellStyle name="Uwaga 3" xfId="9691" hidden="1"/>
    <cellStyle name="Uwaga 3" xfId="9685" hidden="1"/>
    <cellStyle name="Uwaga 3" xfId="9680" hidden="1"/>
    <cellStyle name="Uwaga 3" xfId="9676" hidden="1"/>
    <cellStyle name="Uwaga 3" xfId="9670" hidden="1"/>
    <cellStyle name="Uwaga 3" xfId="9665" hidden="1"/>
    <cellStyle name="Uwaga 3" xfId="9661" hidden="1"/>
    <cellStyle name="Uwaga 3" xfId="9656" hidden="1"/>
    <cellStyle name="Uwaga 3" xfId="9652" hidden="1"/>
    <cellStyle name="Uwaga 3" xfId="9648" hidden="1"/>
    <cellStyle name="Uwaga 3" xfId="9641" hidden="1"/>
    <cellStyle name="Uwaga 3" xfId="9636" hidden="1"/>
    <cellStyle name="Uwaga 3" xfId="9632" hidden="1"/>
    <cellStyle name="Uwaga 3" xfId="9625" hidden="1"/>
    <cellStyle name="Uwaga 3" xfId="9620" hidden="1"/>
    <cellStyle name="Uwaga 3" xfId="9616" hidden="1"/>
    <cellStyle name="Uwaga 3" xfId="9611" hidden="1"/>
    <cellStyle name="Uwaga 3" xfId="9606" hidden="1"/>
    <cellStyle name="Uwaga 3" xfId="9602" hidden="1"/>
    <cellStyle name="Uwaga 3" xfId="9596" hidden="1"/>
    <cellStyle name="Uwaga 3" xfId="9592" hidden="1"/>
    <cellStyle name="Uwaga 3" xfId="9589" hidden="1"/>
    <cellStyle name="Uwaga 3" xfId="9582" hidden="1"/>
    <cellStyle name="Uwaga 3" xfId="9577" hidden="1"/>
    <cellStyle name="Uwaga 3" xfId="9572" hidden="1"/>
    <cellStyle name="Uwaga 3" xfId="9566" hidden="1"/>
    <cellStyle name="Uwaga 3" xfId="9561" hidden="1"/>
    <cellStyle name="Uwaga 3" xfId="9556" hidden="1"/>
    <cellStyle name="Uwaga 3" xfId="9551" hidden="1"/>
    <cellStyle name="Uwaga 3" xfId="9546" hidden="1"/>
    <cellStyle name="Uwaga 3" xfId="9541" hidden="1"/>
    <cellStyle name="Uwaga 3" xfId="9537" hidden="1"/>
    <cellStyle name="Uwaga 3" xfId="9533" hidden="1"/>
    <cellStyle name="Uwaga 3" xfId="9528" hidden="1"/>
    <cellStyle name="Uwaga 3" xfId="9521" hidden="1"/>
    <cellStyle name="Uwaga 3" xfId="9516" hidden="1"/>
    <cellStyle name="Uwaga 3" xfId="9511" hidden="1"/>
    <cellStyle name="Uwaga 3" xfId="9505" hidden="1"/>
    <cellStyle name="Uwaga 3" xfId="9500" hidden="1"/>
    <cellStyle name="Uwaga 3" xfId="9496" hidden="1"/>
    <cellStyle name="Uwaga 3" xfId="9491" hidden="1"/>
    <cellStyle name="Uwaga 3" xfId="9486" hidden="1"/>
    <cellStyle name="Uwaga 3" xfId="9481" hidden="1"/>
    <cellStyle name="Uwaga 3" xfId="9477" hidden="1"/>
    <cellStyle name="Uwaga 3" xfId="9472" hidden="1"/>
    <cellStyle name="Uwaga 3" xfId="9467" hidden="1"/>
    <cellStyle name="Uwaga 3" xfId="9462" hidden="1"/>
    <cellStyle name="Uwaga 3" xfId="9458" hidden="1"/>
    <cellStyle name="Uwaga 3" xfId="9454" hidden="1"/>
    <cellStyle name="Uwaga 3" xfId="9447" hidden="1"/>
    <cellStyle name="Uwaga 3" xfId="9443" hidden="1"/>
    <cellStyle name="Uwaga 3" xfId="9438" hidden="1"/>
    <cellStyle name="Uwaga 3" xfId="9432" hidden="1"/>
    <cellStyle name="Uwaga 3" xfId="9428" hidden="1"/>
    <cellStyle name="Uwaga 3" xfId="9423" hidden="1"/>
    <cellStyle name="Uwaga 3" xfId="9417" hidden="1"/>
    <cellStyle name="Uwaga 3" xfId="9413" hidden="1"/>
    <cellStyle name="Uwaga 3" xfId="9409" hidden="1"/>
    <cellStyle name="Uwaga 3" xfId="9402" hidden="1"/>
    <cellStyle name="Uwaga 3" xfId="9398" hidden="1"/>
    <cellStyle name="Uwaga 3" xfId="9394" hidden="1"/>
    <cellStyle name="Uwaga 3" xfId="10258" hidden="1"/>
    <cellStyle name="Uwaga 3" xfId="10256" hidden="1"/>
    <cellStyle name="Uwaga 3" xfId="10254" hidden="1"/>
    <cellStyle name="Uwaga 3" xfId="10241" hidden="1"/>
    <cellStyle name="Uwaga 3" xfId="10240" hidden="1"/>
    <cellStyle name="Uwaga 3" xfId="10239" hidden="1"/>
    <cellStyle name="Uwaga 3" xfId="10226" hidden="1"/>
    <cellStyle name="Uwaga 3" xfId="10225" hidden="1"/>
    <cellStyle name="Uwaga 3" xfId="10224" hidden="1"/>
    <cellStyle name="Uwaga 3" xfId="10212" hidden="1"/>
    <cellStyle name="Uwaga 3" xfId="10210" hidden="1"/>
    <cellStyle name="Uwaga 3" xfId="10209" hidden="1"/>
    <cellStyle name="Uwaga 3" xfId="10196" hidden="1"/>
    <cellStyle name="Uwaga 3" xfId="10195" hidden="1"/>
    <cellStyle name="Uwaga 3" xfId="10194" hidden="1"/>
    <cellStyle name="Uwaga 3" xfId="10182" hidden="1"/>
    <cellStyle name="Uwaga 3" xfId="10180" hidden="1"/>
    <cellStyle name="Uwaga 3" xfId="10178" hidden="1"/>
    <cellStyle name="Uwaga 3" xfId="10167" hidden="1"/>
    <cellStyle name="Uwaga 3" xfId="10165" hidden="1"/>
    <cellStyle name="Uwaga 3" xfId="10163" hidden="1"/>
    <cellStyle name="Uwaga 3" xfId="10152" hidden="1"/>
    <cellStyle name="Uwaga 3" xfId="10150" hidden="1"/>
    <cellStyle name="Uwaga 3" xfId="10148" hidden="1"/>
    <cellStyle name="Uwaga 3" xfId="10137" hidden="1"/>
    <cellStyle name="Uwaga 3" xfId="10135" hidden="1"/>
    <cellStyle name="Uwaga 3" xfId="10133" hidden="1"/>
    <cellStyle name="Uwaga 3" xfId="10122" hidden="1"/>
    <cellStyle name="Uwaga 3" xfId="10120" hidden="1"/>
    <cellStyle name="Uwaga 3" xfId="10118" hidden="1"/>
    <cellStyle name="Uwaga 3" xfId="10107" hidden="1"/>
    <cellStyle name="Uwaga 3" xfId="10105" hidden="1"/>
    <cellStyle name="Uwaga 3" xfId="10103" hidden="1"/>
    <cellStyle name="Uwaga 3" xfId="10092" hidden="1"/>
    <cellStyle name="Uwaga 3" xfId="10090" hidden="1"/>
    <cellStyle name="Uwaga 3" xfId="10088" hidden="1"/>
    <cellStyle name="Uwaga 3" xfId="10077" hidden="1"/>
    <cellStyle name="Uwaga 3" xfId="10075" hidden="1"/>
    <cellStyle name="Uwaga 3" xfId="10073" hidden="1"/>
    <cellStyle name="Uwaga 3" xfId="10062" hidden="1"/>
    <cellStyle name="Uwaga 3" xfId="10060" hidden="1"/>
    <cellStyle name="Uwaga 3" xfId="10058" hidden="1"/>
    <cellStyle name="Uwaga 3" xfId="10047" hidden="1"/>
    <cellStyle name="Uwaga 3" xfId="10045" hidden="1"/>
    <cellStyle name="Uwaga 3" xfId="10043" hidden="1"/>
    <cellStyle name="Uwaga 3" xfId="10032" hidden="1"/>
    <cellStyle name="Uwaga 3" xfId="10030" hidden="1"/>
    <cellStyle name="Uwaga 3" xfId="10028" hidden="1"/>
    <cellStyle name="Uwaga 3" xfId="10017" hidden="1"/>
    <cellStyle name="Uwaga 3" xfId="10015" hidden="1"/>
    <cellStyle name="Uwaga 3" xfId="10013" hidden="1"/>
    <cellStyle name="Uwaga 3" xfId="10002" hidden="1"/>
    <cellStyle name="Uwaga 3" xfId="10000" hidden="1"/>
    <cellStyle name="Uwaga 3" xfId="9998" hidden="1"/>
    <cellStyle name="Uwaga 3" xfId="9987" hidden="1"/>
    <cellStyle name="Uwaga 3" xfId="9985" hidden="1"/>
    <cellStyle name="Uwaga 3" xfId="9983" hidden="1"/>
    <cellStyle name="Uwaga 3" xfId="9972" hidden="1"/>
    <cellStyle name="Uwaga 3" xfId="9970" hidden="1"/>
    <cellStyle name="Uwaga 3" xfId="9968" hidden="1"/>
    <cellStyle name="Uwaga 3" xfId="9957" hidden="1"/>
    <cellStyle name="Uwaga 3" xfId="9955" hidden="1"/>
    <cellStyle name="Uwaga 3" xfId="9953" hidden="1"/>
    <cellStyle name="Uwaga 3" xfId="9942" hidden="1"/>
    <cellStyle name="Uwaga 3" xfId="9940" hidden="1"/>
    <cellStyle name="Uwaga 3" xfId="9938" hidden="1"/>
    <cellStyle name="Uwaga 3" xfId="9927" hidden="1"/>
    <cellStyle name="Uwaga 3" xfId="9925" hidden="1"/>
    <cellStyle name="Uwaga 3" xfId="9923" hidden="1"/>
    <cellStyle name="Uwaga 3" xfId="9912" hidden="1"/>
    <cellStyle name="Uwaga 3" xfId="9910" hidden="1"/>
    <cellStyle name="Uwaga 3" xfId="9908" hidden="1"/>
    <cellStyle name="Uwaga 3" xfId="9897" hidden="1"/>
    <cellStyle name="Uwaga 3" xfId="9895" hidden="1"/>
    <cellStyle name="Uwaga 3" xfId="9893" hidden="1"/>
    <cellStyle name="Uwaga 3" xfId="9882" hidden="1"/>
    <cellStyle name="Uwaga 3" xfId="9880" hidden="1"/>
    <cellStyle name="Uwaga 3" xfId="9878" hidden="1"/>
    <cellStyle name="Uwaga 3" xfId="9867" hidden="1"/>
    <cellStyle name="Uwaga 3" xfId="9865" hidden="1"/>
    <cellStyle name="Uwaga 3" xfId="9862" hidden="1"/>
    <cellStyle name="Uwaga 3" xfId="9852" hidden="1"/>
    <cellStyle name="Uwaga 3" xfId="9850" hidden="1"/>
    <cellStyle name="Uwaga 3" xfId="9848" hidden="1"/>
    <cellStyle name="Uwaga 3" xfId="9837" hidden="1"/>
    <cellStyle name="Uwaga 3" xfId="9835" hidden="1"/>
    <cellStyle name="Uwaga 3" xfId="9833" hidden="1"/>
    <cellStyle name="Uwaga 3" xfId="9822" hidden="1"/>
    <cellStyle name="Uwaga 3" xfId="9820" hidden="1"/>
    <cellStyle name="Uwaga 3" xfId="9817" hidden="1"/>
    <cellStyle name="Uwaga 3" xfId="9807" hidden="1"/>
    <cellStyle name="Uwaga 3" xfId="9805" hidden="1"/>
    <cellStyle name="Uwaga 3" xfId="9802" hidden="1"/>
    <cellStyle name="Uwaga 3" xfId="9792" hidden="1"/>
    <cellStyle name="Uwaga 3" xfId="9790" hidden="1"/>
    <cellStyle name="Uwaga 3" xfId="9787" hidden="1"/>
    <cellStyle name="Uwaga 3" xfId="9778" hidden="1"/>
    <cellStyle name="Uwaga 3" xfId="9775" hidden="1"/>
    <cellStyle name="Uwaga 3" xfId="9771" hidden="1"/>
    <cellStyle name="Uwaga 3" xfId="9763" hidden="1"/>
    <cellStyle name="Uwaga 3" xfId="9760" hidden="1"/>
    <cellStyle name="Uwaga 3" xfId="9756" hidden="1"/>
    <cellStyle name="Uwaga 3" xfId="9748" hidden="1"/>
    <cellStyle name="Uwaga 3" xfId="9745" hidden="1"/>
    <cellStyle name="Uwaga 3" xfId="9741" hidden="1"/>
    <cellStyle name="Uwaga 3" xfId="9733" hidden="1"/>
    <cellStyle name="Uwaga 3" xfId="9730" hidden="1"/>
    <cellStyle name="Uwaga 3" xfId="9726" hidden="1"/>
    <cellStyle name="Uwaga 3" xfId="9718" hidden="1"/>
    <cellStyle name="Uwaga 3" xfId="9715" hidden="1"/>
    <cellStyle name="Uwaga 3" xfId="9711" hidden="1"/>
    <cellStyle name="Uwaga 3" xfId="9703" hidden="1"/>
    <cellStyle name="Uwaga 3" xfId="9699" hidden="1"/>
    <cellStyle name="Uwaga 3" xfId="9694" hidden="1"/>
    <cellStyle name="Uwaga 3" xfId="9688" hidden="1"/>
    <cellStyle name="Uwaga 3" xfId="9684" hidden="1"/>
    <cellStyle name="Uwaga 3" xfId="9679" hidden="1"/>
    <cellStyle name="Uwaga 3" xfId="9673" hidden="1"/>
    <cellStyle name="Uwaga 3" xfId="9669" hidden="1"/>
    <cellStyle name="Uwaga 3" xfId="9664" hidden="1"/>
    <cellStyle name="Uwaga 3" xfId="9658" hidden="1"/>
    <cellStyle name="Uwaga 3" xfId="9655" hidden="1"/>
    <cellStyle name="Uwaga 3" xfId="9651" hidden="1"/>
    <cellStyle name="Uwaga 3" xfId="9643" hidden="1"/>
    <cellStyle name="Uwaga 3" xfId="9640" hidden="1"/>
    <cellStyle name="Uwaga 3" xfId="9635" hidden="1"/>
    <cellStyle name="Uwaga 3" xfId="9628" hidden="1"/>
    <cellStyle name="Uwaga 3" xfId="9624" hidden="1"/>
    <cellStyle name="Uwaga 3" xfId="9619" hidden="1"/>
    <cellStyle name="Uwaga 3" xfId="9613" hidden="1"/>
    <cellStyle name="Uwaga 3" xfId="9609" hidden="1"/>
    <cellStyle name="Uwaga 3" xfId="9604" hidden="1"/>
    <cellStyle name="Uwaga 3" xfId="9598" hidden="1"/>
    <cellStyle name="Uwaga 3" xfId="9595" hidden="1"/>
    <cellStyle name="Uwaga 3" xfId="9591"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8" hidden="1"/>
    <cellStyle name="Uwaga 3" xfId="9543" hidden="1"/>
    <cellStyle name="Uwaga 3" xfId="9538" hidden="1"/>
    <cellStyle name="Uwaga 3" xfId="9534" hidden="1"/>
    <cellStyle name="Uwaga 3" xfId="9529" hidden="1"/>
    <cellStyle name="Uwaga 3" xfId="9522" hidden="1"/>
    <cellStyle name="Uwaga 3" xfId="9517" hidden="1"/>
    <cellStyle name="Uwaga 3" xfId="9512" hidden="1"/>
    <cellStyle name="Uwaga 3" xfId="9507" hidden="1"/>
    <cellStyle name="Uwaga 3" xfId="9502" hidden="1"/>
    <cellStyle name="Uwaga 3" xfId="9497" hidden="1"/>
    <cellStyle name="Uwaga 3" xfId="9492" hidden="1"/>
    <cellStyle name="Uwaga 3" xfId="9487" hidden="1"/>
    <cellStyle name="Uwaga 3" xfId="9482" hidden="1"/>
    <cellStyle name="Uwaga 3" xfId="9478" hidden="1"/>
    <cellStyle name="Uwaga 3" xfId="9473" hidden="1"/>
    <cellStyle name="Uwaga 3" xfId="9468" hidden="1"/>
    <cellStyle name="Uwaga 3" xfId="9463" hidden="1"/>
    <cellStyle name="Uwaga 3" xfId="9459" hidden="1"/>
    <cellStyle name="Uwaga 3" xfId="9455" hidden="1"/>
    <cellStyle name="Uwaga 3" xfId="9448" hidden="1"/>
    <cellStyle name="Uwaga 3" xfId="9444" hidden="1"/>
    <cellStyle name="Uwaga 3" xfId="9439" hidden="1"/>
    <cellStyle name="Uwaga 3" xfId="9433" hidden="1"/>
    <cellStyle name="Uwaga 3" xfId="9429" hidden="1"/>
    <cellStyle name="Uwaga 3" xfId="9424" hidden="1"/>
    <cellStyle name="Uwaga 3" xfId="9418" hidden="1"/>
    <cellStyle name="Uwaga 3" xfId="9414" hidden="1"/>
    <cellStyle name="Uwaga 3" xfId="9410" hidden="1"/>
    <cellStyle name="Uwaga 3" xfId="9403" hidden="1"/>
    <cellStyle name="Uwaga 3" xfId="9399" hidden="1"/>
    <cellStyle name="Uwaga 3" xfId="9395" hidden="1"/>
    <cellStyle name="Uwaga 3" xfId="10262" hidden="1"/>
    <cellStyle name="Uwaga 3" xfId="10261" hidden="1"/>
    <cellStyle name="Uwaga 3" xfId="10259" hidden="1"/>
    <cellStyle name="Uwaga 3" xfId="10246" hidden="1"/>
    <cellStyle name="Uwaga 3" xfId="10244" hidden="1"/>
    <cellStyle name="Uwaga 3" xfId="10242" hidden="1"/>
    <cellStyle name="Uwaga 3" xfId="10232" hidden="1"/>
    <cellStyle name="Uwaga 3" xfId="10230" hidden="1"/>
    <cellStyle name="Uwaga 3" xfId="10228" hidden="1"/>
    <cellStyle name="Uwaga 3" xfId="10217" hidden="1"/>
    <cellStyle name="Uwaga 3" xfId="10215" hidden="1"/>
    <cellStyle name="Uwaga 3" xfId="10213" hidden="1"/>
    <cellStyle name="Uwaga 3" xfId="10200" hidden="1"/>
    <cellStyle name="Uwaga 3" xfId="10198" hidden="1"/>
    <cellStyle name="Uwaga 3" xfId="10197" hidden="1"/>
    <cellStyle name="Uwaga 3" xfId="10184" hidden="1"/>
    <cellStyle name="Uwaga 3" xfId="10183" hidden="1"/>
    <cellStyle name="Uwaga 3" xfId="10181" hidden="1"/>
    <cellStyle name="Uwaga 3" xfId="10169" hidden="1"/>
    <cellStyle name="Uwaga 3" xfId="10168" hidden="1"/>
    <cellStyle name="Uwaga 3" xfId="10166" hidden="1"/>
    <cellStyle name="Uwaga 3" xfId="10154" hidden="1"/>
    <cellStyle name="Uwaga 3" xfId="10153" hidden="1"/>
    <cellStyle name="Uwaga 3" xfId="10151" hidden="1"/>
    <cellStyle name="Uwaga 3" xfId="10139" hidden="1"/>
    <cellStyle name="Uwaga 3" xfId="10138" hidden="1"/>
    <cellStyle name="Uwaga 3" xfId="10136" hidden="1"/>
    <cellStyle name="Uwaga 3" xfId="10124" hidden="1"/>
    <cellStyle name="Uwaga 3" xfId="10123" hidden="1"/>
    <cellStyle name="Uwaga 3" xfId="10121" hidden="1"/>
    <cellStyle name="Uwaga 3" xfId="10109" hidden="1"/>
    <cellStyle name="Uwaga 3" xfId="10108" hidden="1"/>
    <cellStyle name="Uwaga 3" xfId="10106" hidden="1"/>
    <cellStyle name="Uwaga 3" xfId="10094" hidden="1"/>
    <cellStyle name="Uwaga 3" xfId="10093" hidden="1"/>
    <cellStyle name="Uwaga 3" xfId="10091" hidden="1"/>
    <cellStyle name="Uwaga 3" xfId="10079" hidden="1"/>
    <cellStyle name="Uwaga 3" xfId="10078" hidden="1"/>
    <cellStyle name="Uwaga 3" xfId="10076" hidden="1"/>
    <cellStyle name="Uwaga 3" xfId="10064" hidden="1"/>
    <cellStyle name="Uwaga 3" xfId="10063" hidden="1"/>
    <cellStyle name="Uwaga 3" xfId="10061" hidden="1"/>
    <cellStyle name="Uwaga 3" xfId="10049" hidden="1"/>
    <cellStyle name="Uwaga 3" xfId="10048" hidden="1"/>
    <cellStyle name="Uwaga 3" xfId="10046" hidden="1"/>
    <cellStyle name="Uwaga 3" xfId="10034" hidden="1"/>
    <cellStyle name="Uwaga 3" xfId="10033" hidden="1"/>
    <cellStyle name="Uwaga 3" xfId="10031" hidden="1"/>
    <cellStyle name="Uwaga 3" xfId="10019" hidden="1"/>
    <cellStyle name="Uwaga 3" xfId="10018" hidden="1"/>
    <cellStyle name="Uwaga 3" xfId="10016" hidden="1"/>
    <cellStyle name="Uwaga 3" xfId="10004" hidden="1"/>
    <cellStyle name="Uwaga 3" xfId="10003" hidden="1"/>
    <cellStyle name="Uwaga 3" xfId="10001" hidden="1"/>
    <cellStyle name="Uwaga 3" xfId="9989" hidden="1"/>
    <cellStyle name="Uwaga 3" xfId="9988" hidden="1"/>
    <cellStyle name="Uwaga 3" xfId="9986" hidden="1"/>
    <cellStyle name="Uwaga 3" xfId="9974" hidden="1"/>
    <cellStyle name="Uwaga 3" xfId="9973" hidden="1"/>
    <cellStyle name="Uwaga 3" xfId="9971" hidden="1"/>
    <cellStyle name="Uwaga 3" xfId="9959" hidden="1"/>
    <cellStyle name="Uwaga 3" xfId="9958" hidden="1"/>
    <cellStyle name="Uwaga 3" xfId="9956" hidden="1"/>
    <cellStyle name="Uwaga 3" xfId="9944" hidden="1"/>
    <cellStyle name="Uwaga 3" xfId="9943" hidden="1"/>
    <cellStyle name="Uwaga 3" xfId="9941" hidden="1"/>
    <cellStyle name="Uwaga 3" xfId="9929" hidden="1"/>
    <cellStyle name="Uwaga 3" xfId="9928" hidden="1"/>
    <cellStyle name="Uwaga 3" xfId="9926" hidden="1"/>
    <cellStyle name="Uwaga 3" xfId="9914" hidden="1"/>
    <cellStyle name="Uwaga 3" xfId="9913" hidden="1"/>
    <cellStyle name="Uwaga 3" xfId="9911" hidden="1"/>
    <cellStyle name="Uwaga 3" xfId="9899" hidden="1"/>
    <cellStyle name="Uwaga 3" xfId="9898" hidden="1"/>
    <cellStyle name="Uwaga 3" xfId="9896" hidden="1"/>
    <cellStyle name="Uwaga 3" xfId="9884" hidden="1"/>
    <cellStyle name="Uwaga 3" xfId="9883" hidden="1"/>
    <cellStyle name="Uwaga 3" xfId="9881" hidden="1"/>
    <cellStyle name="Uwaga 3" xfId="9869" hidden="1"/>
    <cellStyle name="Uwaga 3" xfId="9868" hidden="1"/>
    <cellStyle name="Uwaga 3" xfId="9866" hidden="1"/>
    <cellStyle name="Uwaga 3" xfId="9854" hidden="1"/>
    <cellStyle name="Uwaga 3" xfId="9853" hidden="1"/>
    <cellStyle name="Uwaga 3" xfId="9851" hidden="1"/>
    <cellStyle name="Uwaga 3" xfId="9839" hidden="1"/>
    <cellStyle name="Uwaga 3" xfId="9838" hidden="1"/>
    <cellStyle name="Uwaga 3" xfId="9836" hidden="1"/>
    <cellStyle name="Uwaga 3" xfId="9824" hidden="1"/>
    <cellStyle name="Uwaga 3" xfId="9823" hidden="1"/>
    <cellStyle name="Uwaga 3" xfId="9821" hidden="1"/>
    <cellStyle name="Uwaga 3" xfId="9809" hidden="1"/>
    <cellStyle name="Uwaga 3" xfId="9808" hidden="1"/>
    <cellStyle name="Uwaga 3" xfId="9806" hidden="1"/>
    <cellStyle name="Uwaga 3" xfId="9794" hidden="1"/>
    <cellStyle name="Uwaga 3" xfId="9793" hidden="1"/>
    <cellStyle name="Uwaga 3" xfId="9791" hidden="1"/>
    <cellStyle name="Uwaga 3" xfId="9779" hidden="1"/>
    <cellStyle name="Uwaga 3" xfId="9777" hidden="1"/>
    <cellStyle name="Uwaga 3" xfId="9774" hidden="1"/>
    <cellStyle name="Uwaga 3" xfId="9764" hidden="1"/>
    <cellStyle name="Uwaga 3" xfId="9762" hidden="1"/>
    <cellStyle name="Uwaga 3" xfId="9759" hidden="1"/>
    <cellStyle name="Uwaga 3" xfId="9749" hidden="1"/>
    <cellStyle name="Uwaga 3" xfId="9747" hidden="1"/>
    <cellStyle name="Uwaga 3" xfId="9744" hidden="1"/>
    <cellStyle name="Uwaga 3" xfId="9734" hidden="1"/>
    <cellStyle name="Uwaga 3" xfId="9732" hidden="1"/>
    <cellStyle name="Uwaga 3" xfId="9729" hidden="1"/>
    <cellStyle name="Uwaga 3" xfId="9719" hidden="1"/>
    <cellStyle name="Uwaga 3" xfId="9717" hidden="1"/>
    <cellStyle name="Uwaga 3" xfId="9714" hidden="1"/>
    <cellStyle name="Uwaga 3" xfId="9704" hidden="1"/>
    <cellStyle name="Uwaga 3" xfId="9702" hidden="1"/>
    <cellStyle name="Uwaga 3" xfId="9698" hidden="1"/>
    <cellStyle name="Uwaga 3" xfId="9689" hidden="1"/>
    <cellStyle name="Uwaga 3" xfId="9686" hidden="1"/>
    <cellStyle name="Uwaga 3" xfId="9682" hidden="1"/>
    <cellStyle name="Uwaga 3" xfId="9674" hidden="1"/>
    <cellStyle name="Uwaga 3" xfId="9672" hidden="1"/>
    <cellStyle name="Uwaga 3" xfId="9668" hidden="1"/>
    <cellStyle name="Uwaga 3" xfId="9659" hidden="1"/>
    <cellStyle name="Uwaga 3" xfId="9657" hidden="1"/>
    <cellStyle name="Uwaga 3" xfId="9654" hidden="1"/>
    <cellStyle name="Uwaga 3" xfId="9644" hidden="1"/>
    <cellStyle name="Uwaga 3" xfId="9642" hidden="1"/>
    <cellStyle name="Uwaga 3" xfId="9637" hidden="1"/>
    <cellStyle name="Uwaga 3" xfId="9629" hidden="1"/>
    <cellStyle name="Uwaga 3" xfId="9627" hidden="1"/>
    <cellStyle name="Uwaga 3" xfId="9622" hidden="1"/>
    <cellStyle name="Uwaga 3" xfId="9614" hidden="1"/>
    <cellStyle name="Uwaga 3" xfId="9612" hidden="1"/>
    <cellStyle name="Uwaga 3" xfId="9607" hidden="1"/>
    <cellStyle name="Uwaga 3" xfId="9599" hidden="1"/>
    <cellStyle name="Uwaga 3" xfId="9597" hidden="1"/>
    <cellStyle name="Uwaga 3" xfId="9593" hidden="1"/>
    <cellStyle name="Uwaga 3" xfId="9584" hidden="1"/>
    <cellStyle name="Uwaga 3" xfId="9581" hidden="1"/>
    <cellStyle name="Uwaga 3" xfId="9576" hidden="1"/>
    <cellStyle name="Uwaga 3" xfId="9569" hidden="1"/>
    <cellStyle name="Uwaga 3" xfId="9565" hidden="1"/>
    <cellStyle name="Uwaga 3" xfId="9560" hidden="1"/>
    <cellStyle name="Uwaga 3" xfId="9554" hidden="1"/>
    <cellStyle name="Uwaga 3" xfId="9550" hidden="1"/>
    <cellStyle name="Uwaga 3" xfId="9545" hidden="1"/>
    <cellStyle name="Uwaga 3" xfId="9539" hidden="1"/>
    <cellStyle name="Uwaga 3" xfId="9536" hidden="1"/>
    <cellStyle name="Uwaga 3" xfId="9532" hidden="1"/>
    <cellStyle name="Uwaga 3" xfId="9523" hidden="1"/>
    <cellStyle name="Uwaga 3" xfId="9518" hidden="1"/>
    <cellStyle name="Uwaga 3" xfId="9513" hidden="1"/>
    <cellStyle name="Uwaga 3" xfId="9508" hidden="1"/>
    <cellStyle name="Uwaga 3" xfId="9503" hidden="1"/>
    <cellStyle name="Uwaga 3" xfId="9498" hidden="1"/>
    <cellStyle name="Uwaga 3" xfId="9493" hidden="1"/>
    <cellStyle name="Uwaga 3" xfId="9488" hidden="1"/>
    <cellStyle name="Uwaga 3" xfId="9483" hidden="1"/>
    <cellStyle name="Uwaga 3" xfId="9479" hidden="1"/>
    <cellStyle name="Uwaga 3" xfId="9474" hidden="1"/>
    <cellStyle name="Uwaga 3" xfId="9469" hidden="1"/>
    <cellStyle name="Uwaga 3" xfId="9464" hidden="1"/>
    <cellStyle name="Uwaga 3" xfId="9460" hidden="1"/>
    <cellStyle name="Uwaga 3" xfId="9456" hidden="1"/>
    <cellStyle name="Uwaga 3" xfId="9449" hidden="1"/>
    <cellStyle name="Uwaga 3" xfId="9445" hidden="1"/>
    <cellStyle name="Uwaga 3" xfId="9440" hidden="1"/>
    <cellStyle name="Uwaga 3" xfId="9434" hidden="1"/>
    <cellStyle name="Uwaga 3" xfId="9430" hidden="1"/>
    <cellStyle name="Uwaga 3" xfId="9425" hidden="1"/>
    <cellStyle name="Uwaga 3" xfId="9419" hidden="1"/>
    <cellStyle name="Uwaga 3" xfId="9415" hidden="1"/>
    <cellStyle name="Uwaga 3" xfId="9411" hidden="1"/>
    <cellStyle name="Uwaga 3" xfId="9404" hidden="1"/>
    <cellStyle name="Uwaga 3" xfId="9400" hidden="1"/>
    <cellStyle name="Uwaga 3" xfId="9396" hidden="1"/>
    <cellStyle name="Uwaga 3" xfId="10344" hidden="1"/>
    <cellStyle name="Uwaga 3" xfId="10345" hidden="1"/>
    <cellStyle name="Uwaga 3" xfId="10347" hidden="1"/>
    <cellStyle name="Uwaga 3" xfId="10353" hidden="1"/>
    <cellStyle name="Uwaga 3" xfId="10354" hidden="1"/>
    <cellStyle name="Uwaga 3" xfId="10357" hidden="1"/>
    <cellStyle name="Uwaga 3" xfId="10362" hidden="1"/>
    <cellStyle name="Uwaga 3" xfId="10363" hidden="1"/>
    <cellStyle name="Uwaga 3" xfId="10366" hidden="1"/>
    <cellStyle name="Uwaga 3" xfId="10371" hidden="1"/>
    <cellStyle name="Uwaga 3" xfId="10372" hidden="1"/>
    <cellStyle name="Uwaga 3" xfId="10373" hidden="1"/>
    <cellStyle name="Uwaga 3" xfId="10380" hidden="1"/>
    <cellStyle name="Uwaga 3" xfId="10383" hidden="1"/>
    <cellStyle name="Uwaga 3" xfId="10386" hidden="1"/>
    <cellStyle name="Uwaga 3" xfId="10392" hidden="1"/>
    <cellStyle name="Uwaga 3" xfId="10395" hidden="1"/>
    <cellStyle name="Uwaga 3" xfId="10397" hidden="1"/>
    <cellStyle name="Uwaga 3" xfId="10402" hidden="1"/>
    <cellStyle name="Uwaga 3" xfId="10405" hidden="1"/>
    <cellStyle name="Uwaga 3" xfId="10406" hidden="1"/>
    <cellStyle name="Uwaga 3" xfId="10410" hidden="1"/>
    <cellStyle name="Uwaga 3" xfId="10413" hidden="1"/>
    <cellStyle name="Uwaga 3" xfId="10415" hidden="1"/>
    <cellStyle name="Uwaga 3" xfId="10416" hidden="1"/>
    <cellStyle name="Uwaga 3" xfId="10417" hidden="1"/>
    <cellStyle name="Uwaga 3" xfId="10420" hidden="1"/>
    <cellStyle name="Uwaga 3" xfId="10427" hidden="1"/>
    <cellStyle name="Uwaga 3" xfId="10430" hidden="1"/>
    <cellStyle name="Uwaga 3" xfId="10433" hidden="1"/>
    <cellStyle name="Uwaga 3" xfId="10436" hidden="1"/>
    <cellStyle name="Uwaga 3" xfId="10439" hidden="1"/>
    <cellStyle name="Uwaga 3" xfId="10442" hidden="1"/>
    <cellStyle name="Uwaga 3" xfId="10444" hidden="1"/>
    <cellStyle name="Uwaga 3" xfId="10447" hidden="1"/>
    <cellStyle name="Uwaga 3" xfId="10450" hidden="1"/>
    <cellStyle name="Uwaga 3" xfId="10452" hidden="1"/>
    <cellStyle name="Uwaga 3" xfId="10453" hidden="1"/>
    <cellStyle name="Uwaga 3" xfId="10455" hidden="1"/>
    <cellStyle name="Uwaga 3" xfId="10462" hidden="1"/>
    <cellStyle name="Uwaga 3" xfId="10465" hidden="1"/>
    <cellStyle name="Uwaga 3" xfId="10468" hidden="1"/>
    <cellStyle name="Uwaga 3" xfId="10472" hidden="1"/>
    <cellStyle name="Uwaga 3" xfId="10475" hidden="1"/>
    <cellStyle name="Uwaga 3" xfId="10478" hidden="1"/>
    <cellStyle name="Uwaga 3" xfId="10480" hidden="1"/>
    <cellStyle name="Uwaga 3" xfId="10483" hidden="1"/>
    <cellStyle name="Uwaga 3" xfId="10486" hidden="1"/>
    <cellStyle name="Uwaga 3" xfId="10488" hidden="1"/>
    <cellStyle name="Uwaga 3" xfId="10489" hidden="1"/>
    <cellStyle name="Uwaga 3" xfId="10492" hidden="1"/>
    <cellStyle name="Uwaga 3" xfId="10499" hidden="1"/>
    <cellStyle name="Uwaga 3" xfId="10502" hidden="1"/>
    <cellStyle name="Uwaga 3" xfId="10505" hidden="1"/>
    <cellStyle name="Uwaga 3" xfId="10509" hidden="1"/>
    <cellStyle name="Uwaga 3" xfId="10512" hidden="1"/>
    <cellStyle name="Uwaga 3" xfId="10514" hidden="1"/>
    <cellStyle name="Uwaga 3" xfId="10517" hidden="1"/>
    <cellStyle name="Uwaga 3" xfId="10520" hidden="1"/>
    <cellStyle name="Uwaga 3" xfId="10523" hidden="1"/>
    <cellStyle name="Uwaga 3" xfId="10524" hidden="1"/>
    <cellStyle name="Uwaga 3" xfId="10525" hidden="1"/>
    <cellStyle name="Uwaga 3" xfId="10527" hidden="1"/>
    <cellStyle name="Uwaga 3" xfId="10533" hidden="1"/>
    <cellStyle name="Uwaga 3" xfId="10534" hidden="1"/>
    <cellStyle name="Uwaga 3" xfId="10536" hidden="1"/>
    <cellStyle name="Uwaga 3" xfId="10542" hidden="1"/>
    <cellStyle name="Uwaga 3" xfId="10544" hidden="1"/>
    <cellStyle name="Uwaga 3" xfId="10547" hidden="1"/>
    <cellStyle name="Uwaga 3" xfId="10551" hidden="1"/>
    <cellStyle name="Uwaga 3" xfId="10552" hidden="1"/>
    <cellStyle name="Uwaga 3" xfId="10554" hidden="1"/>
    <cellStyle name="Uwaga 3" xfId="10560" hidden="1"/>
    <cellStyle name="Uwaga 3" xfId="10561" hidden="1"/>
    <cellStyle name="Uwaga 3" xfId="10562" hidden="1"/>
    <cellStyle name="Uwaga 3" xfId="10570" hidden="1"/>
    <cellStyle name="Uwaga 3" xfId="10573" hidden="1"/>
    <cellStyle name="Uwaga 3" xfId="10576" hidden="1"/>
    <cellStyle name="Uwaga 3" xfId="10579" hidden="1"/>
    <cellStyle name="Uwaga 3" xfId="10582" hidden="1"/>
    <cellStyle name="Uwaga 3" xfId="10585" hidden="1"/>
    <cellStyle name="Uwaga 3" xfId="10588" hidden="1"/>
    <cellStyle name="Uwaga 3" xfId="10591" hidden="1"/>
    <cellStyle name="Uwaga 3" xfId="10594" hidden="1"/>
    <cellStyle name="Uwaga 3" xfId="10596" hidden="1"/>
    <cellStyle name="Uwaga 3" xfId="10597" hidden="1"/>
    <cellStyle name="Uwaga 3" xfId="10599" hidden="1"/>
    <cellStyle name="Uwaga 3" xfId="10606" hidden="1"/>
    <cellStyle name="Uwaga 3" xfId="10609" hidden="1"/>
    <cellStyle name="Uwaga 3" xfId="10612" hidden="1"/>
    <cellStyle name="Uwaga 3" xfId="10615" hidden="1"/>
    <cellStyle name="Uwaga 3" xfId="10618" hidden="1"/>
    <cellStyle name="Uwaga 3" xfId="10621" hidden="1"/>
    <cellStyle name="Uwaga 3" xfId="10624" hidden="1"/>
    <cellStyle name="Uwaga 3" xfId="10626" hidden="1"/>
    <cellStyle name="Uwaga 3" xfId="10629" hidden="1"/>
    <cellStyle name="Uwaga 3" xfId="10632" hidden="1"/>
    <cellStyle name="Uwaga 3" xfId="10633" hidden="1"/>
    <cellStyle name="Uwaga 3" xfId="10634" hidden="1"/>
    <cellStyle name="Uwaga 3" xfId="10641" hidden="1"/>
    <cellStyle name="Uwaga 3" xfId="10642" hidden="1"/>
    <cellStyle name="Uwaga 3" xfId="10644" hidden="1"/>
    <cellStyle name="Uwaga 3" xfId="10650" hidden="1"/>
    <cellStyle name="Uwaga 3" xfId="10651" hidden="1"/>
    <cellStyle name="Uwaga 3" xfId="10653" hidden="1"/>
    <cellStyle name="Uwaga 3" xfId="10659" hidden="1"/>
    <cellStyle name="Uwaga 3" xfId="10660" hidden="1"/>
    <cellStyle name="Uwaga 3" xfId="10662" hidden="1"/>
    <cellStyle name="Uwaga 3" xfId="10668" hidden="1"/>
    <cellStyle name="Uwaga 3" xfId="10669" hidden="1"/>
    <cellStyle name="Uwaga 3" xfId="10670" hidden="1"/>
    <cellStyle name="Uwaga 3" xfId="10678" hidden="1"/>
    <cellStyle name="Uwaga 3" xfId="10680" hidden="1"/>
    <cellStyle name="Uwaga 3" xfId="10683" hidden="1"/>
    <cellStyle name="Uwaga 3" xfId="10687" hidden="1"/>
    <cellStyle name="Uwaga 3" xfId="10690" hidden="1"/>
    <cellStyle name="Uwaga 3" xfId="10693" hidden="1"/>
    <cellStyle name="Uwaga 3" xfId="10696" hidden="1"/>
    <cellStyle name="Uwaga 3" xfId="10698" hidden="1"/>
    <cellStyle name="Uwaga 3" xfId="10701" hidden="1"/>
    <cellStyle name="Uwaga 3" xfId="10704" hidden="1"/>
    <cellStyle name="Uwaga 3" xfId="10705" hidden="1"/>
    <cellStyle name="Uwaga 3" xfId="10706" hidden="1"/>
    <cellStyle name="Uwaga 3" xfId="10713" hidden="1"/>
    <cellStyle name="Uwaga 3" xfId="10715" hidden="1"/>
    <cellStyle name="Uwaga 3" xfId="10717" hidden="1"/>
    <cellStyle name="Uwaga 3" xfId="10722" hidden="1"/>
    <cellStyle name="Uwaga 3" xfId="10724" hidden="1"/>
    <cellStyle name="Uwaga 3" xfId="10726" hidden="1"/>
    <cellStyle name="Uwaga 3" xfId="10731" hidden="1"/>
    <cellStyle name="Uwaga 3" xfId="10733" hidden="1"/>
    <cellStyle name="Uwaga 3" xfId="10735" hidden="1"/>
    <cellStyle name="Uwaga 3" xfId="10740" hidden="1"/>
    <cellStyle name="Uwaga 3" xfId="10741" hidden="1"/>
    <cellStyle name="Uwaga 3" xfId="10742" hidden="1"/>
    <cellStyle name="Uwaga 3" xfId="10749" hidden="1"/>
    <cellStyle name="Uwaga 3" xfId="10751" hidden="1"/>
    <cellStyle name="Uwaga 3" xfId="10753" hidden="1"/>
    <cellStyle name="Uwaga 3" xfId="10758" hidden="1"/>
    <cellStyle name="Uwaga 3" xfId="10760" hidden="1"/>
    <cellStyle name="Uwaga 3" xfId="10762" hidden="1"/>
    <cellStyle name="Uwaga 3" xfId="10767" hidden="1"/>
    <cellStyle name="Uwaga 3" xfId="10769" hidden="1"/>
    <cellStyle name="Uwaga 3" xfId="10770" hidden="1"/>
    <cellStyle name="Uwaga 3" xfId="10776" hidden="1"/>
    <cellStyle name="Uwaga 3" xfId="10777" hidden="1"/>
    <cellStyle name="Uwaga 3" xfId="10778" hidden="1"/>
    <cellStyle name="Uwaga 3" xfId="10785" hidden="1"/>
    <cellStyle name="Uwaga 3" xfId="10787" hidden="1"/>
    <cellStyle name="Uwaga 3" xfId="10789" hidden="1"/>
    <cellStyle name="Uwaga 3" xfId="10794" hidden="1"/>
    <cellStyle name="Uwaga 3" xfId="10796" hidden="1"/>
    <cellStyle name="Uwaga 3" xfId="10798" hidden="1"/>
    <cellStyle name="Uwaga 3" xfId="10803" hidden="1"/>
    <cellStyle name="Uwaga 3" xfId="10805" hidden="1"/>
    <cellStyle name="Uwaga 3" xfId="10807" hidden="1"/>
    <cellStyle name="Uwaga 3" xfId="10812" hidden="1"/>
    <cellStyle name="Uwaga 3" xfId="10813" hidden="1"/>
    <cellStyle name="Uwaga 3" xfId="10815" hidden="1"/>
    <cellStyle name="Uwaga 3" xfId="10821" hidden="1"/>
    <cellStyle name="Uwaga 3" xfId="10822" hidden="1"/>
    <cellStyle name="Uwaga 3" xfId="10823" hidden="1"/>
    <cellStyle name="Uwaga 3" xfId="10830" hidden="1"/>
    <cellStyle name="Uwaga 3" xfId="10831" hidden="1"/>
    <cellStyle name="Uwaga 3" xfId="10832" hidden="1"/>
    <cellStyle name="Uwaga 3" xfId="10839" hidden="1"/>
    <cellStyle name="Uwaga 3" xfId="10840" hidden="1"/>
    <cellStyle name="Uwaga 3" xfId="10841" hidden="1"/>
    <cellStyle name="Uwaga 3" xfId="10848" hidden="1"/>
    <cellStyle name="Uwaga 3" xfId="10849" hidden="1"/>
    <cellStyle name="Uwaga 3" xfId="10850" hidden="1"/>
    <cellStyle name="Uwaga 3" xfId="10857" hidden="1"/>
    <cellStyle name="Uwaga 3" xfId="10858" hidden="1"/>
    <cellStyle name="Uwaga 3" xfId="10859" hidden="1"/>
    <cellStyle name="Uwaga 3" xfId="10909" hidden="1"/>
    <cellStyle name="Uwaga 3" xfId="10910" hidden="1"/>
    <cellStyle name="Uwaga 3" xfId="10912" hidden="1"/>
    <cellStyle name="Uwaga 3" xfId="10924" hidden="1"/>
    <cellStyle name="Uwaga 3" xfId="10925" hidden="1"/>
    <cellStyle name="Uwaga 3" xfId="10930" hidden="1"/>
    <cellStyle name="Uwaga 3" xfId="10939" hidden="1"/>
    <cellStyle name="Uwaga 3" xfId="10940" hidden="1"/>
    <cellStyle name="Uwaga 3" xfId="10945" hidden="1"/>
    <cellStyle name="Uwaga 3" xfId="10954" hidden="1"/>
    <cellStyle name="Uwaga 3" xfId="10955" hidden="1"/>
    <cellStyle name="Uwaga 3" xfId="10956" hidden="1"/>
    <cellStyle name="Uwaga 3" xfId="10969" hidden="1"/>
    <cellStyle name="Uwaga 3" xfId="10974" hidden="1"/>
    <cellStyle name="Uwaga 3" xfId="10979" hidden="1"/>
    <cellStyle name="Uwaga 3" xfId="10989" hidden="1"/>
    <cellStyle name="Uwaga 3" xfId="10994" hidden="1"/>
    <cellStyle name="Uwaga 3" xfId="10998" hidden="1"/>
    <cellStyle name="Uwaga 3" xfId="11005" hidden="1"/>
    <cellStyle name="Uwaga 3" xfId="11010" hidden="1"/>
    <cellStyle name="Uwaga 3" xfId="11013" hidden="1"/>
    <cellStyle name="Uwaga 3" xfId="11019" hidden="1"/>
    <cellStyle name="Uwaga 3" xfId="11024" hidden="1"/>
    <cellStyle name="Uwaga 3" xfId="11028" hidden="1"/>
    <cellStyle name="Uwaga 3" xfId="11029" hidden="1"/>
    <cellStyle name="Uwaga 3" xfId="11030" hidden="1"/>
    <cellStyle name="Uwaga 3" xfId="11034" hidden="1"/>
    <cellStyle name="Uwaga 3" xfId="11046" hidden="1"/>
    <cellStyle name="Uwaga 3" xfId="11051" hidden="1"/>
    <cellStyle name="Uwaga 3" xfId="11056" hidden="1"/>
    <cellStyle name="Uwaga 3" xfId="11061" hidden="1"/>
    <cellStyle name="Uwaga 3" xfId="11066" hidden="1"/>
    <cellStyle name="Uwaga 3" xfId="11071" hidden="1"/>
    <cellStyle name="Uwaga 3" xfId="11075" hidden="1"/>
    <cellStyle name="Uwaga 3" xfId="11079" hidden="1"/>
    <cellStyle name="Uwaga 3" xfId="11084" hidden="1"/>
    <cellStyle name="Uwaga 3" xfId="11089" hidden="1"/>
    <cellStyle name="Uwaga 3" xfId="11090" hidden="1"/>
    <cellStyle name="Uwaga 3" xfId="11092" hidden="1"/>
    <cellStyle name="Uwaga 3" xfId="11105" hidden="1"/>
    <cellStyle name="Uwaga 3" xfId="11109" hidden="1"/>
    <cellStyle name="Uwaga 3" xfId="11114" hidden="1"/>
    <cellStyle name="Uwaga 3" xfId="11121" hidden="1"/>
    <cellStyle name="Uwaga 3" xfId="11125" hidden="1"/>
    <cellStyle name="Uwaga 3" xfId="11130" hidden="1"/>
    <cellStyle name="Uwaga 3" xfId="11135" hidden="1"/>
    <cellStyle name="Uwaga 3" xfId="11138" hidden="1"/>
    <cellStyle name="Uwaga 3" xfId="11143" hidden="1"/>
    <cellStyle name="Uwaga 3" xfId="11149" hidden="1"/>
    <cellStyle name="Uwaga 3" xfId="11150" hidden="1"/>
    <cellStyle name="Uwaga 3" xfId="11153" hidden="1"/>
    <cellStyle name="Uwaga 3" xfId="11166" hidden="1"/>
    <cellStyle name="Uwaga 3" xfId="11170" hidden="1"/>
    <cellStyle name="Uwaga 3" xfId="11175" hidden="1"/>
    <cellStyle name="Uwaga 3" xfId="11182" hidden="1"/>
    <cellStyle name="Uwaga 3" xfId="11187" hidden="1"/>
    <cellStyle name="Uwaga 3" xfId="11191" hidden="1"/>
    <cellStyle name="Uwaga 3" xfId="11196" hidden="1"/>
    <cellStyle name="Uwaga 3" xfId="11200" hidden="1"/>
    <cellStyle name="Uwaga 3" xfId="11205" hidden="1"/>
    <cellStyle name="Uwaga 3" xfId="11209" hidden="1"/>
    <cellStyle name="Uwaga 3" xfId="11210" hidden="1"/>
    <cellStyle name="Uwaga 3" xfId="11212" hidden="1"/>
    <cellStyle name="Uwaga 3" xfId="11224" hidden="1"/>
    <cellStyle name="Uwaga 3" xfId="11225" hidden="1"/>
    <cellStyle name="Uwaga 3" xfId="11227" hidden="1"/>
    <cellStyle name="Uwaga 3" xfId="11239" hidden="1"/>
    <cellStyle name="Uwaga 3" xfId="11241" hidden="1"/>
    <cellStyle name="Uwaga 3" xfId="11244" hidden="1"/>
    <cellStyle name="Uwaga 3" xfId="11254" hidden="1"/>
    <cellStyle name="Uwaga 3" xfId="11255" hidden="1"/>
    <cellStyle name="Uwaga 3" xfId="11257" hidden="1"/>
    <cellStyle name="Uwaga 3" xfId="11269" hidden="1"/>
    <cellStyle name="Uwaga 3" xfId="11270" hidden="1"/>
    <cellStyle name="Uwaga 3" xfId="11271" hidden="1"/>
    <cellStyle name="Uwaga 3" xfId="11285" hidden="1"/>
    <cellStyle name="Uwaga 3" xfId="11288" hidden="1"/>
    <cellStyle name="Uwaga 3" xfId="11292" hidden="1"/>
    <cellStyle name="Uwaga 3" xfId="11300" hidden="1"/>
    <cellStyle name="Uwaga 3" xfId="11303" hidden="1"/>
    <cellStyle name="Uwaga 3" xfId="11307" hidden="1"/>
    <cellStyle name="Uwaga 3" xfId="11315" hidden="1"/>
    <cellStyle name="Uwaga 3" xfId="11318" hidden="1"/>
    <cellStyle name="Uwaga 3" xfId="11322" hidden="1"/>
    <cellStyle name="Uwaga 3" xfId="11329" hidden="1"/>
    <cellStyle name="Uwaga 3" xfId="11330" hidden="1"/>
    <cellStyle name="Uwaga 3" xfId="11332" hidden="1"/>
    <cellStyle name="Uwaga 3" xfId="11345" hidden="1"/>
    <cellStyle name="Uwaga 3" xfId="11348" hidden="1"/>
    <cellStyle name="Uwaga 3" xfId="11351" hidden="1"/>
    <cellStyle name="Uwaga 3" xfId="11360" hidden="1"/>
    <cellStyle name="Uwaga 3" xfId="11363" hidden="1"/>
    <cellStyle name="Uwaga 3" xfId="11367" hidden="1"/>
    <cellStyle name="Uwaga 3" xfId="11375" hidden="1"/>
    <cellStyle name="Uwaga 3" xfId="11377" hidden="1"/>
    <cellStyle name="Uwaga 3" xfId="11380" hidden="1"/>
    <cellStyle name="Uwaga 3" xfId="11389" hidden="1"/>
    <cellStyle name="Uwaga 3" xfId="11390" hidden="1"/>
    <cellStyle name="Uwaga 3" xfId="11391" hidden="1"/>
    <cellStyle name="Uwaga 3" xfId="11404" hidden="1"/>
    <cellStyle name="Uwaga 3" xfId="11405" hidden="1"/>
    <cellStyle name="Uwaga 3" xfId="11407" hidden="1"/>
    <cellStyle name="Uwaga 3" xfId="11419" hidden="1"/>
    <cellStyle name="Uwaga 3" xfId="11420" hidden="1"/>
    <cellStyle name="Uwaga 3" xfId="11422" hidden="1"/>
    <cellStyle name="Uwaga 3" xfId="11434" hidden="1"/>
    <cellStyle name="Uwaga 3" xfId="11435" hidden="1"/>
    <cellStyle name="Uwaga 3" xfId="11437" hidden="1"/>
    <cellStyle name="Uwaga 3" xfId="11449" hidden="1"/>
    <cellStyle name="Uwaga 3" xfId="11450" hidden="1"/>
    <cellStyle name="Uwaga 3" xfId="11451" hidden="1"/>
    <cellStyle name="Uwaga 3" xfId="11465" hidden="1"/>
    <cellStyle name="Uwaga 3" xfId="11467" hidden="1"/>
    <cellStyle name="Uwaga 3" xfId="11470" hidden="1"/>
    <cellStyle name="Uwaga 3" xfId="11480" hidden="1"/>
    <cellStyle name="Uwaga 3" xfId="11483" hidden="1"/>
    <cellStyle name="Uwaga 3" xfId="11486" hidden="1"/>
    <cellStyle name="Uwaga 3" xfId="11495" hidden="1"/>
    <cellStyle name="Uwaga 3" xfId="11497" hidden="1"/>
    <cellStyle name="Uwaga 3" xfId="11500" hidden="1"/>
    <cellStyle name="Uwaga 3" xfId="11509" hidden="1"/>
    <cellStyle name="Uwaga 3" xfId="11510" hidden="1"/>
    <cellStyle name="Uwaga 3" xfId="11511" hidden="1"/>
    <cellStyle name="Uwaga 3" xfId="11524" hidden="1"/>
    <cellStyle name="Uwaga 3" xfId="11526" hidden="1"/>
    <cellStyle name="Uwaga 3" xfId="11528" hidden="1"/>
    <cellStyle name="Uwaga 3" xfId="11539" hidden="1"/>
    <cellStyle name="Uwaga 3" xfId="11541" hidden="1"/>
    <cellStyle name="Uwaga 3" xfId="11543" hidden="1"/>
    <cellStyle name="Uwaga 3" xfId="11554" hidden="1"/>
    <cellStyle name="Uwaga 3" xfId="11556" hidden="1"/>
    <cellStyle name="Uwaga 3" xfId="11558" hidden="1"/>
    <cellStyle name="Uwaga 3" xfId="11569" hidden="1"/>
    <cellStyle name="Uwaga 3" xfId="11570" hidden="1"/>
    <cellStyle name="Uwaga 3" xfId="11571" hidden="1"/>
    <cellStyle name="Uwaga 3" xfId="11584" hidden="1"/>
    <cellStyle name="Uwaga 3" xfId="11586" hidden="1"/>
    <cellStyle name="Uwaga 3" xfId="11588" hidden="1"/>
    <cellStyle name="Uwaga 3" xfId="11599" hidden="1"/>
    <cellStyle name="Uwaga 3" xfId="11601" hidden="1"/>
    <cellStyle name="Uwaga 3" xfId="11603" hidden="1"/>
    <cellStyle name="Uwaga 3" xfId="11614" hidden="1"/>
    <cellStyle name="Uwaga 3" xfId="11616" hidden="1"/>
    <cellStyle name="Uwaga 3" xfId="11617" hidden="1"/>
    <cellStyle name="Uwaga 3" xfId="11629" hidden="1"/>
    <cellStyle name="Uwaga 3" xfId="11630" hidden="1"/>
    <cellStyle name="Uwaga 3" xfId="11631" hidden="1"/>
    <cellStyle name="Uwaga 3" xfId="11644" hidden="1"/>
    <cellStyle name="Uwaga 3" xfId="11646" hidden="1"/>
    <cellStyle name="Uwaga 3" xfId="11648" hidden="1"/>
    <cellStyle name="Uwaga 3" xfId="11659" hidden="1"/>
    <cellStyle name="Uwaga 3" xfId="11661" hidden="1"/>
    <cellStyle name="Uwaga 3" xfId="11663" hidden="1"/>
    <cellStyle name="Uwaga 3" xfId="11674" hidden="1"/>
    <cellStyle name="Uwaga 3" xfId="11676" hidden="1"/>
    <cellStyle name="Uwaga 3" xfId="11678" hidden="1"/>
    <cellStyle name="Uwaga 3" xfId="11689" hidden="1"/>
    <cellStyle name="Uwaga 3" xfId="11690" hidden="1"/>
    <cellStyle name="Uwaga 3" xfId="11692" hidden="1"/>
    <cellStyle name="Uwaga 3" xfId="11703" hidden="1"/>
    <cellStyle name="Uwaga 3" xfId="11705" hidden="1"/>
    <cellStyle name="Uwaga 3" xfId="11706" hidden="1"/>
    <cellStyle name="Uwaga 3" xfId="11715" hidden="1"/>
    <cellStyle name="Uwaga 3" xfId="11718" hidden="1"/>
    <cellStyle name="Uwaga 3" xfId="11720" hidden="1"/>
    <cellStyle name="Uwaga 3" xfId="11731" hidden="1"/>
    <cellStyle name="Uwaga 3" xfId="11733" hidden="1"/>
    <cellStyle name="Uwaga 3" xfId="11735" hidden="1"/>
    <cellStyle name="Uwaga 3" xfId="11747" hidden="1"/>
    <cellStyle name="Uwaga 3" xfId="11749" hidden="1"/>
    <cellStyle name="Uwaga 3" xfId="11751" hidden="1"/>
    <cellStyle name="Uwaga 3" xfId="11759" hidden="1"/>
    <cellStyle name="Uwaga 3" xfId="11761" hidden="1"/>
    <cellStyle name="Uwaga 3" xfId="11764" hidden="1"/>
    <cellStyle name="Uwaga 3" xfId="11754" hidden="1"/>
    <cellStyle name="Uwaga 3" xfId="11753" hidden="1"/>
    <cellStyle name="Uwaga 3" xfId="11752" hidden="1"/>
    <cellStyle name="Uwaga 3" xfId="11739" hidden="1"/>
    <cellStyle name="Uwaga 3" xfId="11738" hidden="1"/>
    <cellStyle name="Uwaga 3" xfId="11737" hidden="1"/>
    <cellStyle name="Uwaga 3" xfId="11724" hidden="1"/>
    <cellStyle name="Uwaga 3" xfId="11723" hidden="1"/>
    <cellStyle name="Uwaga 3" xfId="11722" hidden="1"/>
    <cellStyle name="Uwaga 3" xfId="11709" hidden="1"/>
    <cellStyle name="Uwaga 3" xfId="11708" hidden="1"/>
    <cellStyle name="Uwaga 3" xfId="11707" hidden="1"/>
    <cellStyle name="Uwaga 3" xfId="11694" hidden="1"/>
    <cellStyle name="Uwaga 3" xfId="11693" hidden="1"/>
    <cellStyle name="Uwaga 3" xfId="11691" hidden="1"/>
    <cellStyle name="Uwaga 3" xfId="11680" hidden="1"/>
    <cellStyle name="Uwaga 3" xfId="11677" hidden="1"/>
    <cellStyle name="Uwaga 3" xfId="11675" hidden="1"/>
    <cellStyle name="Uwaga 3" xfId="11665" hidden="1"/>
    <cellStyle name="Uwaga 3" xfId="11662" hidden="1"/>
    <cellStyle name="Uwaga 3" xfId="11660" hidden="1"/>
    <cellStyle name="Uwaga 3" xfId="11650" hidden="1"/>
    <cellStyle name="Uwaga 3" xfId="11647" hidden="1"/>
    <cellStyle name="Uwaga 3" xfId="11645" hidden="1"/>
    <cellStyle name="Uwaga 3" xfId="11635" hidden="1"/>
    <cellStyle name="Uwaga 3" xfId="11633" hidden="1"/>
    <cellStyle name="Uwaga 3" xfId="11632" hidden="1"/>
    <cellStyle name="Uwaga 3" xfId="11620" hidden="1"/>
    <cellStyle name="Uwaga 3" xfId="11618" hidden="1"/>
    <cellStyle name="Uwaga 3" xfId="11615" hidden="1"/>
    <cellStyle name="Uwaga 3" xfId="11605" hidden="1"/>
    <cellStyle name="Uwaga 3" xfId="11602" hidden="1"/>
    <cellStyle name="Uwaga 3" xfId="11600" hidden="1"/>
    <cellStyle name="Uwaga 3" xfId="11590" hidden="1"/>
    <cellStyle name="Uwaga 3" xfId="11587" hidden="1"/>
    <cellStyle name="Uwaga 3" xfId="11585" hidden="1"/>
    <cellStyle name="Uwaga 3" xfId="11575" hidden="1"/>
    <cellStyle name="Uwaga 3" xfId="11573" hidden="1"/>
    <cellStyle name="Uwaga 3" xfId="11572" hidden="1"/>
    <cellStyle name="Uwaga 3" xfId="11560" hidden="1"/>
    <cellStyle name="Uwaga 3" xfId="11557" hidden="1"/>
    <cellStyle name="Uwaga 3" xfId="11555" hidden="1"/>
    <cellStyle name="Uwaga 3" xfId="11545" hidden="1"/>
    <cellStyle name="Uwaga 3" xfId="11542" hidden="1"/>
    <cellStyle name="Uwaga 3" xfId="11540" hidden="1"/>
    <cellStyle name="Uwaga 3" xfId="11530" hidden="1"/>
    <cellStyle name="Uwaga 3" xfId="11527" hidden="1"/>
    <cellStyle name="Uwaga 3" xfId="11525" hidden="1"/>
    <cellStyle name="Uwaga 3" xfId="11515" hidden="1"/>
    <cellStyle name="Uwaga 3" xfId="11513" hidden="1"/>
    <cellStyle name="Uwaga 3" xfId="11512" hidden="1"/>
    <cellStyle name="Uwaga 3" xfId="11499" hidden="1"/>
    <cellStyle name="Uwaga 3" xfId="11496" hidden="1"/>
    <cellStyle name="Uwaga 3" xfId="11494" hidden="1"/>
    <cellStyle name="Uwaga 3" xfId="11484" hidden="1"/>
    <cellStyle name="Uwaga 3" xfId="11481" hidden="1"/>
    <cellStyle name="Uwaga 3" xfId="11479" hidden="1"/>
    <cellStyle name="Uwaga 3" xfId="11469" hidden="1"/>
    <cellStyle name="Uwaga 3" xfId="11466" hidden="1"/>
    <cellStyle name="Uwaga 3" xfId="11464" hidden="1"/>
    <cellStyle name="Uwaga 3" xfId="11455" hidden="1"/>
    <cellStyle name="Uwaga 3" xfId="11453" hidden="1"/>
    <cellStyle name="Uwaga 3" xfId="11452" hidden="1"/>
    <cellStyle name="Uwaga 3" xfId="11440" hidden="1"/>
    <cellStyle name="Uwaga 3" xfId="11438" hidden="1"/>
    <cellStyle name="Uwaga 3" xfId="11436" hidden="1"/>
    <cellStyle name="Uwaga 3" xfId="11425" hidden="1"/>
    <cellStyle name="Uwaga 3" xfId="11423" hidden="1"/>
    <cellStyle name="Uwaga 3" xfId="11421" hidden="1"/>
    <cellStyle name="Uwaga 3" xfId="11410" hidden="1"/>
    <cellStyle name="Uwaga 3" xfId="11408" hidden="1"/>
    <cellStyle name="Uwaga 3" xfId="11406" hidden="1"/>
    <cellStyle name="Uwaga 3" xfId="11395" hidden="1"/>
    <cellStyle name="Uwaga 3" xfId="11393" hidden="1"/>
    <cellStyle name="Uwaga 3" xfId="11392" hidden="1"/>
    <cellStyle name="Uwaga 3" xfId="11379" hidden="1"/>
    <cellStyle name="Uwaga 3" xfId="11376" hidden="1"/>
    <cellStyle name="Uwaga 3" xfId="11374" hidden="1"/>
    <cellStyle name="Uwaga 3" xfId="11364" hidden="1"/>
    <cellStyle name="Uwaga 3" xfId="11361" hidden="1"/>
    <cellStyle name="Uwaga 3" xfId="11359" hidden="1"/>
    <cellStyle name="Uwaga 3" xfId="11349" hidden="1"/>
    <cellStyle name="Uwaga 3" xfId="11346" hidden="1"/>
    <cellStyle name="Uwaga 3" xfId="11344" hidden="1"/>
    <cellStyle name="Uwaga 3" xfId="11335" hidden="1"/>
    <cellStyle name="Uwaga 3" xfId="11333" hidden="1"/>
    <cellStyle name="Uwaga 3" xfId="11331" hidden="1"/>
    <cellStyle name="Uwaga 3" xfId="11319" hidden="1"/>
    <cellStyle name="Uwaga 3" xfId="11316" hidden="1"/>
    <cellStyle name="Uwaga 3" xfId="11314" hidden="1"/>
    <cellStyle name="Uwaga 3" xfId="11304" hidden="1"/>
    <cellStyle name="Uwaga 3" xfId="11301" hidden="1"/>
    <cellStyle name="Uwaga 3" xfId="11299" hidden="1"/>
    <cellStyle name="Uwaga 3" xfId="11289" hidden="1"/>
    <cellStyle name="Uwaga 3" xfId="11286" hidden="1"/>
    <cellStyle name="Uwaga 3" xfId="11284" hidden="1"/>
    <cellStyle name="Uwaga 3" xfId="11277" hidden="1"/>
    <cellStyle name="Uwaga 3" xfId="11274" hidden="1"/>
    <cellStyle name="Uwaga 3" xfId="11272" hidden="1"/>
    <cellStyle name="Uwaga 3" xfId="11262" hidden="1"/>
    <cellStyle name="Uwaga 3" xfId="11259" hidden="1"/>
    <cellStyle name="Uwaga 3" xfId="11256" hidden="1"/>
    <cellStyle name="Uwaga 3" xfId="11247" hidden="1"/>
    <cellStyle name="Uwaga 3" xfId="11243" hidden="1"/>
    <cellStyle name="Uwaga 3" xfId="11240" hidden="1"/>
    <cellStyle name="Uwaga 3" xfId="11232" hidden="1"/>
    <cellStyle name="Uwaga 3" xfId="11229" hidden="1"/>
    <cellStyle name="Uwaga 3" xfId="11226" hidden="1"/>
    <cellStyle name="Uwaga 3" xfId="11217" hidden="1"/>
    <cellStyle name="Uwaga 3" xfId="11214" hidden="1"/>
    <cellStyle name="Uwaga 3" xfId="11211" hidden="1"/>
    <cellStyle name="Uwaga 3" xfId="11201" hidden="1"/>
    <cellStyle name="Uwaga 3" xfId="11197" hidden="1"/>
    <cellStyle name="Uwaga 3" xfId="11194" hidden="1"/>
    <cellStyle name="Uwaga 3" xfId="11185" hidden="1"/>
    <cellStyle name="Uwaga 3" xfId="11181" hidden="1"/>
    <cellStyle name="Uwaga 3" xfId="11179" hidden="1"/>
    <cellStyle name="Uwaga 3" xfId="11171" hidden="1"/>
    <cellStyle name="Uwaga 3" xfId="11167" hidden="1"/>
    <cellStyle name="Uwaga 3" xfId="11164" hidden="1"/>
    <cellStyle name="Uwaga 3" xfId="11157" hidden="1"/>
    <cellStyle name="Uwaga 3" xfId="11154" hidden="1"/>
    <cellStyle name="Uwaga 3" xfId="11151" hidden="1"/>
    <cellStyle name="Uwaga 3" xfId="11142" hidden="1"/>
    <cellStyle name="Uwaga 3" xfId="11137" hidden="1"/>
    <cellStyle name="Uwaga 3" xfId="11134" hidden="1"/>
    <cellStyle name="Uwaga 3" xfId="11127" hidden="1"/>
    <cellStyle name="Uwaga 3" xfId="11122" hidden="1"/>
    <cellStyle name="Uwaga 3" xfId="11119" hidden="1"/>
    <cellStyle name="Uwaga 3" xfId="11112" hidden="1"/>
    <cellStyle name="Uwaga 3" xfId="11107" hidden="1"/>
    <cellStyle name="Uwaga 3" xfId="11104" hidden="1"/>
    <cellStyle name="Uwaga 3" xfId="11098" hidden="1"/>
    <cellStyle name="Uwaga 3" xfId="11094" hidden="1"/>
    <cellStyle name="Uwaga 3" xfId="11091" hidden="1"/>
    <cellStyle name="Uwaga 3" xfId="11083" hidden="1"/>
    <cellStyle name="Uwaga 3" xfId="11078" hidden="1"/>
    <cellStyle name="Uwaga 3" xfId="11074" hidden="1"/>
    <cellStyle name="Uwaga 3" xfId="11068" hidden="1"/>
    <cellStyle name="Uwaga 3" xfId="11063" hidden="1"/>
    <cellStyle name="Uwaga 3" xfId="11059" hidden="1"/>
    <cellStyle name="Uwaga 3" xfId="11053" hidden="1"/>
    <cellStyle name="Uwaga 3" xfId="11048" hidden="1"/>
    <cellStyle name="Uwaga 3" xfId="11044" hidden="1"/>
    <cellStyle name="Uwaga 3" xfId="11039" hidden="1"/>
    <cellStyle name="Uwaga 3" xfId="11035" hidden="1"/>
    <cellStyle name="Uwaga 3" xfId="11031" hidden="1"/>
    <cellStyle name="Uwaga 3" xfId="11023" hidden="1"/>
    <cellStyle name="Uwaga 3" xfId="11018" hidden="1"/>
    <cellStyle name="Uwaga 3" xfId="11014" hidden="1"/>
    <cellStyle name="Uwaga 3" xfId="11008" hidden="1"/>
    <cellStyle name="Uwaga 3" xfId="11003" hidden="1"/>
    <cellStyle name="Uwaga 3" xfId="10999" hidden="1"/>
    <cellStyle name="Uwaga 3" xfId="10993" hidden="1"/>
    <cellStyle name="Uwaga 3" xfId="10988" hidden="1"/>
    <cellStyle name="Uwaga 3" xfId="10984" hidden="1"/>
    <cellStyle name="Uwaga 3" xfId="10980" hidden="1"/>
    <cellStyle name="Uwaga 3" xfId="10975" hidden="1"/>
    <cellStyle name="Uwaga 3" xfId="10970" hidden="1"/>
    <cellStyle name="Uwaga 3" xfId="10965" hidden="1"/>
    <cellStyle name="Uwaga 3" xfId="10961" hidden="1"/>
    <cellStyle name="Uwaga 3" xfId="10957" hidden="1"/>
    <cellStyle name="Uwaga 3" xfId="10950" hidden="1"/>
    <cellStyle name="Uwaga 3" xfId="10946" hidden="1"/>
    <cellStyle name="Uwaga 3" xfId="10941" hidden="1"/>
    <cellStyle name="Uwaga 3" xfId="10935" hidden="1"/>
    <cellStyle name="Uwaga 3" xfId="10931" hidden="1"/>
    <cellStyle name="Uwaga 3" xfId="10926" hidden="1"/>
    <cellStyle name="Uwaga 3" xfId="10920" hidden="1"/>
    <cellStyle name="Uwaga 3" xfId="10916" hidden="1"/>
    <cellStyle name="Uwaga 3" xfId="10911" hidden="1"/>
    <cellStyle name="Uwaga 3" xfId="10905" hidden="1"/>
    <cellStyle name="Uwaga 3" xfId="10901" hidden="1"/>
    <cellStyle name="Uwaga 3" xfId="10897" hidden="1"/>
    <cellStyle name="Uwaga 3" xfId="11757" hidden="1"/>
    <cellStyle name="Uwaga 3" xfId="11756" hidden="1"/>
    <cellStyle name="Uwaga 3" xfId="11755" hidden="1"/>
    <cellStyle name="Uwaga 3" xfId="11742" hidden="1"/>
    <cellStyle name="Uwaga 3" xfId="11741" hidden="1"/>
    <cellStyle name="Uwaga 3" xfId="11740" hidden="1"/>
    <cellStyle name="Uwaga 3" xfId="11727" hidden="1"/>
    <cellStyle name="Uwaga 3" xfId="11726" hidden="1"/>
    <cellStyle name="Uwaga 3" xfId="11725" hidden="1"/>
    <cellStyle name="Uwaga 3" xfId="11712" hidden="1"/>
    <cellStyle name="Uwaga 3" xfId="11711" hidden="1"/>
    <cellStyle name="Uwaga 3" xfId="11710" hidden="1"/>
    <cellStyle name="Uwaga 3" xfId="11697" hidden="1"/>
    <cellStyle name="Uwaga 3" xfId="11696" hidden="1"/>
    <cellStyle name="Uwaga 3" xfId="11695" hidden="1"/>
    <cellStyle name="Uwaga 3" xfId="11683" hidden="1"/>
    <cellStyle name="Uwaga 3" xfId="11681" hidden="1"/>
    <cellStyle name="Uwaga 3" xfId="11679" hidden="1"/>
    <cellStyle name="Uwaga 3" xfId="11668" hidden="1"/>
    <cellStyle name="Uwaga 3" xfId="11666" hidden="1"/>
    <cellStyle name="Uwaga 3" xfId="11664" hidden="1"/>
    <cellStyle name="Uwaga 3" xfId="11653" hidden="1"/>
    <cellStyle name="Uwaga 3" xfId="11651" hidden="1"/>
    <cellStyle name="Uwaga 3" xfId="11649" hidden="1"/>
    <cellStyle name="Uwaga 3" xfId="11638" hidden="1"/>
    <cellStyle name="Uwaga 3" xfId="11636" hidden="1"/>
    <cellStyle name="Uwaga 3" xfId="11634" hidden="1"/>
    <cellStyle name="Uwaga 3" xfId="11623" hidden="1"/>
    <cellStyle name="Uwaga 3" xfId="11621" hidden="1"/>
    <cellStyle name="Uwaga 3" xfId="11619" hidden="1"/>
    <cellStyle name="Uwaga 3" xfId="11608" hidden="1"/>
    <cellStyle name="Uwaga 3" xfId="11606" hidden="1"/>
    <cellStyle name="Uwaga 3" xfId="11604" hidden="1"/>
    <cellStyle name="Uwaga 3" xfId="11593" hidden="1"/>
    <cellStyle name="Uwaga 3" xfId="11591" hidden="1"/>
    <cellStyle name="Uwaga 3" xfId="11589" hidden="1"/>
    <cellStyle name="Uwaga 3" xfId="11578" hidden="1"/>
    <cellStyle name="Uwaga 3" xfId="11576" hidden="1"/>
    <cellStyle name="Uwaga 3" xfId="11574" hidden="1"/>
    <cellStyle name="Uwaga 3" xfId="11563" hidden="1"/>
    <cellStyle name="Uwaga 3" xfId="11561" hidden="1"/>
    <cellStyle name="Uwaga 3" xfId="11559" hidden="1"/>
    <cellStyle name="Uwaga 3" xfId="11548" hidden="1"/>
    <cellStyle name="Uwaga 3" xfId="11546" hidden="1"/>
    <cellStyle name="Uwaga 3" xfId="11544" hidden="1"/>
    <cellStyle name="Uwaga 3" xfId="11533" hidden="1"/>
    <cellStyle name="Uwaga 3" xfId="11531" hidden="1"/>
    <cellStyle name="Uwaga 3" xfId="11529" hidden="1"/>
    <cellStyle name="Uwaga 3" xfId="11518" hidden="1"/>
    <cellStyle name="Uwaga 3" xfId="11516" hidden="1"/>
    <cellStyle name="Uwaga 3" xfId="11514" hidden="1"/>
    <cellStyle name="Uwaga 3" xfId="11503" hidden="1"/>
    <cellStyle name="Uwaga 3" xfId="11501" hidden="1"/>
    <cellStyle name="Uwaga 3" xfId="11498" hidden="1"/>
    <cellStyle name="Uwaga 3" xfId="11488" hidden="1"/>
    <cellStyle name="Uwaga 3" xfId="11485" hidden="1"/>
    <cellStyle name="Uwaga 3" xfId="11482" hidden="1"/>
    <cellStyle name="Uwaga 3" xfId="11473" hidden="1"/>
    <cellStyle name="Uwaga 3" xfId="11471" hidden="1"/>
    <cellStyle name="Uwaga 3" xfId="11468" hidden="1"/>
    <cellStyle name="Uwaga 3" xfId="11458" hidden="1"/>
    <cellStyle name="Uwaga 3" xfId="11456" hidden="1"/>
    <cellStyle name="Uwaga 3" xfId="11454" hidden="1"/>
    <cellStyle name="Uwaga 3" xfId="11443" hidden="1"/>
    <cellStyle name="Uwaga 3" xfId="11441" hidden="1"/>
    <cellStyle name="Uwaga 3" xfId="11439" hidden="1"/>
    <cellStyle name="Uwaga 3" xfId="11428" hidden="1"/>
    <cellStyle name="Uwaga 3" xfId="11426" hidden="1"/>
    <cellStyle name="Uwaga 3" xfId="11424" hidden="1"/>
    <cellStyle name="Uwaga 3" xfId="11413" hidden="1"/>
    <cellStyle name="Uwaga 3" xfId="11411" hidden="1"/>
    <cellStyle name="Uwaga 3" xfId="11409" hidden="1"/>
    <cellStyle name="Uwaga 3" xfId="11398" hidden="1"/>
    <cellStyle name="Uwaga 3" xfId="11396" hidden="1"/>
    <cellStyle name="Uwaga 3" xfId="11394" hidden="1"/>
    <cellStyle name="Uwaga 3" xfId="11383" hidden="1"/>
    <cellStyle name="Uwaga 3" xfId="11381" hidden="1"/>
    <cellStyle name="Uwaga 3" xfId="11378" hidden="1"/>
    <cellStyle name="Uwaga 3" xfId="11368" hidden="1"/>
    <cellStyle name="Uwaga 3" xfId="11365" hidden="1"/>
    <cellStyle name="Uwaga 3" xfId="11362" hidden="1"/>
    <cellStyle name="Uwaga 3" xfId="11353" hidden="1"/>
    <cellStyle name="Uwaga 3" xfId="11350" hidden="1"/>
    <cellStyle name="Uwaga 3" xfId="11347" hidden="1"/>
    <cellStyle name="Uwaga 3" xfId="11338" hidden="1"/>
    <cellStyle name="Uwaga 3" xfId="11336" hidden="1"/>
    <cellStyle name="Uwaga 3" xfId="11334" hidden="1"/>
    <cellStyle name="Uwaga 3" xfId="11323" hidden="1"/>
    <cellStyle name="Uwaga 3" xfId="11320" hidden="1"/>
    <cellStyle name="Uwaga 3" xfId="11317" hidden="1"/>
    <cellStyle name="Uwaga 3" xfId="11308" hidden="1"/>
    <cellStyle name="Uwaga 3" xfId="11305" hidden="1"/>
    <cellStyle name="Uwaga 3" xfId="11302" hidden="1"/>
    <cellStyle name="Uwaga 3" xfId="11293" hidden="1"/>
    <cellStyle name="Uwaga 3" xfId="11290" hidden="1"/>
    <cellStyle name="Uwaga 3" xfId="11287" hidden="1"/>
    <cellStyle name="Uwaga 3" xfId="11280" hidden="1"/>
    <cellStyle name="Uwaga 3" xfId="11276" hidden="1"/>
    <cellStyle name="Uwaga 3" xfId="11273" hidden="1"/>
    <cellStyle name="Uwaga 3" xfId="11265" hidden="1"/>
    <cellStyle name="Uwaga 3" xfId="11261" hidden="1"/>
    <cellStyle name="Uwaga 3" xfId="11258" hidden="1"/>
    <cellStyle name="Uwaga 3" xfId="11250" hidden="1"/>
    <cellStyle name="Uwaga 3" xfId="11246" hidden="1"/>
    <cellStyle name="Uwaga 3" xfId="11242" hidden="1"/>
    <cellStyle name="Uwaga 3" xfId="11235" hidden="1"/>
    <cellStyle name="Uwaga 3" xfId="11231" hidden="1"/>
    <cellStyle name="Uwaga 3" xfId="11228" hidden="1"/>
    <cellStyle name="Uwaga 3" xfId="11220" hidden="1"/>
    <cellStyle name="Uwaga 3" xfId="11216" hidden="1"/>
    <cellStyle name="Uwaga 3" xfId="11213" hidden="1"/>
    <cellStyle name="Uwaga 3" xfId="11204" hidden="1"/>
    <cellStyle name="Uwaga 3" xfId="11199" hidden="1"/>
    <cellStyle name="Uwaga 3" xfId="11195" hidden="1"/>
    <cellStyle name="Uwaga 3" xfId="11189" hidden="1"/>
    <cellStyle name="Uwaga 3" xfId="11184" hidden="1"/>
    <cellStyle name="Uwaga 3" xfId="11180" hidden="1"/>
    <cellStyle name="Uwaga 3" xfId="11174" hidden="1"/>
    <cellStyle name="Uwaga 3" xfId="11169" hidden="1"/>
    <cellStyle name="Uwaga 3" xfId="11165" hidden="1"/>
    <cellStyle name="Uwaga 3" xfId="11160" hidden="1"/>
    <cellStyle name="Uwaga 3" xfId="11156" hidden="1"/>
    <cellStyle name="Uwaga 3" xfId="11152" hidden="1"/>
    <cellStyle name="Uwaga 3" xfId="11145" hidden="1"/>
    <cellStyle name="Uwaga 3" xfId="11140" hidden="1"/>
    <cellStyle name="Uwaga 3" xfId="11136" hidden="1"/>
    <cellStyle name="Uwaga 3" xfId="11129" hidden="1"/>
    <cellStyle name="Uwaga 3" xfId="11124" hidden="1"/>
    <cellStyle name="Uwaga 3" xfId="11120" hidden="1"/>
    <cellStyle name="Uwaga 3" xfId="11115" hidden="1"/>
    <cellStyle name="Uwaga 3" xfId="11110" hidden="1"/>
    <cellStyle name="Uwaga 3" xfId="11106" hidden="1"/>
    <cellStyle name="Uwaga 3" xfId="11100" hidden="1"/>
    <cellStyle name="Uwaga 3" xfId="11096" hidden="1"/>
    <cellStyle name="Uwaga 3" xfId="11093" hidden="1"/>
    <cellStyle name="Uwaga 3" xfId="11086" hidden="1"/>
    <cellStyle name="Uwaga 3" xfId="11081" hidden="1"/>
    <cellStyle name="Uwaga 3" xfId="11076" hidden="1"/>
    <cellStyle name="Uwaga 3" xfId="11070" hidden="1"/>
    <cellStyle name="Uwaga 3" xfId="11065" hidden="1"/>
    <cellStyle name="Uwaga 3" xfId="11060" hidden="1"/>
    <cellStyle name="Uwaga 3" xfId="11055" hidden="1"/>
    <cellStyle name="Uwaga 3" xfId="11050" hidden="1"/>
    <cellStyle name="Uwaga 3" xfId="11045" hidden="1"/>
    <cellStyle name="Uwaga 3" xfId="11041" hidden="1"/>
    <cellStyle name="Uwaga 3" xfId="11037" hidden="1"/>
    <cellStyle name="Uwaga 3" xfId="11032" hidden="1"/>
    <cellStyle name="Uwaga 3" xfId="11025" hidden="1"/>
    <cellStyle name="Uwaga 3" xfId="11020" hidden="1"/>
    <cellStyle name="Uwaga 3" xfId="11015" hidden="1"/>
    <cellStyle name="Uwaga 3" xfId="11009" hidden="1"/>
    <cellStyle name="Uwaga 3" xfId="11004" hidden="1"/>
    <cellStyle name="Uwaga 3" xfId="11000" hidden="1"/>
    <cellStyle name="Uwaga 3" xfId="10995" hidden="1"/>
    <cellStyle name="Uwaga 3" xfId="10990" hidden="1"/>
    <cellStyle name="Uwaga 3" xfId="10985" hidden="1"/>
    <cellStyle name="Uwaga 3" xfId="10981" hidden="1"/>
    <cellStyle name="Uwaga 3" xfId="10976" hidden="1"/>
    <cellStyle name="Uwaga 3" xfId="10971" hidden="1"/>
    <cellStyle name="Uwaga 3" xfId="10966" hidden="1"/>
    <cellStyle name="Uwaga 3" xfId="10962" hidden="1"/>
    <cellStyle name="Uwaga 3" xfId="10958" hidden="1"/>
    <cellStyle name="Uwaga 3" xfId="10951" hidden="1"/>
    <cellStyle name="Uwaga 3" xfId="10947" hidden="1"/>
    <cellStyle name="Uwaga 3" xfId="10942" hidden="1"/>
    <cellStyle name="Uwaga 3" xfId="10936" hidden="1"/>
    <cellStyle name="Uwaga 3" xfId="10932" hidden="1"/>
    <cellStyle name="Uwaga 3" xfId="10927" hidden="1"/>
    <cellStyle name="Uwaga 3" xfId="10921" hidden="1"/>
    <cellStyle name="Uwaga 3" xfId="10917" hidden="1"/>
    <cellStyle name="Uwaga 3" xfId="10913" hidden="1"/>
    <cellStyle name="Uwaga 3" xfId="10906" hidden="1"/>
    <cellStyle name="Uwaga 3" xfId="10902" hidden="1"/>
    <cellStyle name="Uwaga 3" xfId="10898" hidden="1"/>
    <cellStyle name="Uwaga 3" xfId="11762" hidden="1"/>
    <cellStyle name="Uwaga 3" xfId="11760" hidden="1"/>
    <cellStyle name="Uwaga 3" xfId="11758" hidden="1"/>
    <cellStyle name="Uwaga 3" xfId="11745" hidden="1"/>
    <cellStyle name="Uwaga 3" xfId="11744" hidden="1"/>
    <cellStyle name="Uwaga 3" xfId="11743" hidden="1"/>
    <cellStyle name="Uwaga 3" xfId="11730" hidden="1"/>
    <cellStyle name="Uwaga 3" xfId="11729" hidden="1"/>
    <cellStyle name="Uwaga 3" xfId="11728" hidden="1"/>
    <cellStyle name="Uwaga 3" xfId="11716" hidden="1"/>
    <cellStyle name="Uwaga 3" xfId="11714" hidden="1"/>
    <cellStyle name="Uwaga 3" xfId="11713" hidden="1"/>
    <cellStyle name="Uwaga 3" xfId="11700" hidden="1"/>
    <cellStyle name="Uwaga 3" xfId="11699" hidden="1"/>
    <cellStyle name="Uwaga 3" xfId="11698" hidden="1"/>
    <cellStyle name="Uwaga 3" xfId="11686" hidden="1"/>
    <cellStyle name="Uwaga 3" xfId="11684" hidden="1"/>
    <cellStyle name="Uwaga 3" xfId="11682" hidden="1"/>
    <cellStyle name="Uwaga 3" xfId="11671" hidden="1"/>
    <cellStyle name="Uwaga 3" xfId="11669" hidden="1"/>
    <cellStyle name="Uwaga 3" xfId="11667" hidden="1"/>
    <cellStyle name="Uwaga 3" xfId="11656" hidden="1"/>
    <cellStyle name="Uwaga 3" xfId="11654" hidden="1"/>
    <cellStyle name="Uwaga 3" xfId="11652" hidden="1"/>
    <cellStyle name="Uwaga 3" xfId="11641" hidden="1"/>
    <cellStyle name="Uwaga 3" xfId="11639" hidden="1"/>
    <cellStyle name="Uwaga 3" xfId="11637" hidden="1"/>
    <cellStyle name="Uwaga 3" xfId="11626" hidden="1"/>
    <cellStyle name="Uwaga 3" xfId="11624" hidden="1"/>
    <cellStyle name="Uwaga 3" xfId="11622" hidden="1"/>
    <cellStyle name="Uwaga 3" xfId="11611" hidden="1"/>
    <cellStyle name="Uwaga 3" xfId="11609" hidden="1"/>
    <cellStyle name="Uwaga 3" xfId="11607" hidden="1"/>
    <cellStyle name="Uwaga 3" xfId="11596" hidden="1"/>
    <cellStyle name="Uwaga 3" xfId="11594" hidden="1"/>
    <cellStyle name="Uwaga 3" xfId="11592" hidden="1"/>
    <cellStyle name="Uwaga 3" xfId="11581" hidden="1"/>
    <cellStyle name="Uwaga 3" xfId="11579" hidden="1"/>
    <cellStyle name="Uwaga 3" xfId="11577" hidden="1"/>
    <cellStyle name="Uwaga 3" xfId="11566" hidden="1"/>
    <cellStyle name="Uwaga 3" xfId="11564" hidden="1"/>
    <cellStyle name="Uwaga 3" xfId="11562" hidden="1"/>
    <cellStyle name="Uwaga 3" xfId="11551" hidden="1"/>
    <cellStyle name="Uwaga 3" xfId="11549" hidden="1"/>
    <cellStyle name="Uwaga 3" xfId="11547" hidden="1"/>
    <cellStyle name="Uwaga 3" xfId="11536" hidden="1"/>
    <cellStyle name="Uwaga 3" xfId="11534" hidden="1"/>
    <cellStyle name="Uwaga 3" xfId="11532" hidden="1"/>
    <cellStyle name="Uwaga 3" xfId="11521" hidden="1"/>
    <cellStyle name="Uwaga 3" xfId="11519" hidden="1"/>
    <cellStyle name="Uwaga 3" xfId="11517" hidden="1"/>
    <cellStyle name="Uwaga 3" xfId="11506" hidden="1"/>
    <cellStyle name="Uwaga 3" xfId="11504" hidden="1"/>
    <cellStyle name="Uwaga 3" xfId="11502" hidden="1"/>
    <cellStyle name="Uwaga 3" xfId="11491" hidden="1"/>
    <cellStyle name="Uwaga 3" xfId="11489" hidden="1"/>
    <cellStyle name="Uwaga 3" xfId="11487" hidden="1"/>
    <cellStyle name="Uwaga 3" xfId="11476" hidden="1"/>
    <cellStyle name="Uwaga 3" xfId="11474" hidden="1"/>
    <cellStyle name="Uwaga 3" xfId="11472" hidden="1"/>
    <cellStyle name="Uwaga 3" xfId="11461" hidden="1"/>
    <cellStyle name="Uwaga 3" xfId="11459" hidden="1"/>
    <cellStyle name="Uwaga 3" xfId="11457" hidden="1"/>
    <cellStyle name="Uwaga 3" xfId="11446" hidden="1"/>
    <cellStyle name="Uwaga 3" xfId="11444" hidden="1"/>
    <cellStyle name="Uwaga 3" xfId="11442" hidden="1"/>
    <cellStyle name="Uwaga 3" xfId="11431" hidden="1"/>
    <cellStyle name="Uwaga 3" xfId="11429" hidden="1"/>
    <cellStyle name="Uwaga 3" xfId="11427" hidden="1"/>
    <cellStyle name="Uwaga 3" xfId="11416" hidden="1"/>
    <cellStyle name="Uwaga 3" xfId="11414" hidden="1"/>
    <cellStyle name="Uwaga 3" xfId="11412" hidden="1"/>
    <cellStyle name="Uwaga 3" xfId="11401" hidden="1"/>
    <cellStyle name="Uwaga 3" xfId="11399" hidden="1"/>
    <cellStyle name="Uwaga 3" xfId="11397" hidden="1"/>
    <cellStyle name="Uwaga 3" xfId="11386" hidden="1"/>
    <cellStyle name="Uwaga 3" xfId="11384" hidden="1"/>
    <cellStyle name="Uwaga 3" xfId="11382" hidden="1"/>
    <cellStyle name="Uwaga 3" xfId="11371" hidden="1"/>
    <cellStyle name="Uwaga 3" xfId="11369" hidden="1"/>
    <cellStyle name="Uwaga 3" xfId="11366" hidden="1"/>
    <cellStyle name="Uwaga 3" xfId="11356" hidden="1"/>
    <cellStyle name="Uwaga 3" xfId="11354" hidden="1"/>
    <cellStyle name="Uwaga 3" xfId="11352" hidden="1"/>
    <cellStyle name="Uwaga 3" xfId="11341" hidden="1"/>
    <cellStyle name="Uwaga 3" xfId="11339" hidden="1"/>
    <cellStyle name="Uwaga 3" xfId="11337" hidden="1"/>
    <cellStyle name="Uwaga 3" xfId="11326" hidden="1"/>
    <cellStyle name="Uwaga 3" xfId="11324" hidden="1"/>
    <cellStyle name="Uwaga 3" xfId="11321" hidden="1"/>
    <cellStyle name="Uwaga 3" xfId="11311" hidden="1"/>
    <cellStyle name="Uwaga 3" xfId="11309" hidden="1"/>
    <cellStyle name="Uwaga 3" xfId="11306" hidden="1"/>
    <cellStyle name="Uwaga 3" xfId="11296" hidden="1"/>
    <cellStyle name="Uwaga 3" xfId="11294" hidden="1"/>
    <cellStyle name="Uwaga 3" xfId="11291" hidden="1"/>
    <cellStyle name="Uwaga 3" xfId="11282" hidden="1"/>
    <cellStyle name="Uwaga 3" xfId="11279" hidden="1"/>
    <cellStyle name="Uwaga 3" xfId="11275" hidden="1"/>
    <cellStyle name="Uwaga 3" xfId="11267" hidden="1"/>
    <cellStyle name="Uwaga 3" xfId="11264" hidden="1"/>
    <cellStyle name="Uwaga 3" xfId="11260" hidden="1"/>
    <cellStyle name="Uwaga 3" xfId="11252" hidden="1"/>
    <cellStyle name="Uwaga 3" xfId="11249" hidden="1"/>
    <cellStyle name="Uwaga 3" xfId="11245" hidden="1"/>
    <cellStyle name="Uwaga 3" xfId="11237" hidden="1"/>
    <cellStyle name="Uwaga 3" xfId="11234" hidden="1"/>
    <cellStyle name="Uwaga 3" xfId="11230" hidden="1"/>
    <cellStyle name="Uwaga 3" xfId="11222" hidden="1"/>
    <cellStyle name="Uwaga 3" xfId="11219" hidden="1"/>
    <cellStyle name="Uwaga 3" xfId="11215" hidden="1"/>
    <cellStyle name="Uwaga 3" xfId="11207" hidden="1"/>
    <cellStyle name="Uwaga 3" xfId="11203" hidden="1"/>
    <cellStyle name="Uwaga 3" xfId="11198" hidden="1"/>
    <cellStyle name="Uwaga 3" xfId="11192" hidden="1"/>
    <cellStyle name="Uwaga 3" xfId="11188" hidden="1"/>
    <cellStyle name="Uwaga 3" xfId="11183" hidden="1"/>
    <cellStyle name="Uwaga 3" xfId="11177" hidden="1"/>
    <cellStyle name="Uwaga 3" xfId="11173" hidden="1"/>
    <cellStyle name="Uwaga 3" xfId="11168" hidden="1"/>
    <cellStyle name="Uwaga 3" xfId="11162" hidden="1"/>
    <cellStyle name="Uwaga 3" xfId="11159" hidden="1"/>
    <cellStyle name="Uwaga 3" xfId="11155" hidden="1"/>
    <cellStyle name="Uwaga 3" xfId="11147" hidden="1"/>
    <cellStyle name="Uwaga 3" xfId="11144" hidden="1"/>
    <cellStyle name="Uwaga 3" xfId="11139" hidden="1"/>
    <cellStyle name="Uwaga 3" xfId="11132" hidden="1"/>
    <cellStyle name="Uwaga 3" xfId="11128" hidden="1"/>
    <cellStyle name="Uwaga 3" xfId="11123" hidden="1"/>
    <cellStyle name="Uwaga 3" xfId="11117" hidden="1"/>
    <cellStyle name="Uwaga 3" xfId="11113" hidden="1"/>
    <cellStyle name="Uwaga 3" xfId="11108" hidden="1"/>
    <cellStyle name="Uwaga 3" xfId="11102" hidden="1"/>
    <cellStyle name="Uwaga 3" xfId="11099" hidden="1"/>
    <cellStyle name="Uwaga 3" xfId="11095" hidden="1"/>
    <cellStyle name="Uwaga 3" xfId="11087" hidden="1"/>
    <cellStyle name="Uwaga 3" xfId="11082" hidden="1"/>
    <cellStyle name="Uwaga 3" xfId="11077" hidden="1"/>
    <cellStyle name="Uwaga 3" xfId="11072" hidden="1"/>
    <cellStyle name="Uwaga 3" xfId="11067" hidden="1"/>
    <cellStyle name="Uwaga 3" xfId="11062" hidden="1"/>
    <cellStyle name="Uwaga 3" xfId="11057" hidden="1"/>
    <cellStyle name="Uwaga 3" xfId="11052" hidden="1"/>
    <cellStyle name="Uwaga 3" xfId="11047" hidden="1"/>
    <cellStyle name="Uwaga 3" xfId="11042" hidden="1"/>
    <cellStyle name="Uwaga 3" xfId="11038" hidden="1"/>
    <cellStyle name="Uwaga 3" xfId="11033" hidden="1"/>
    <cellStyle name="Uwaga 3" xfId="11026" hidden="1"/>
    <cellStyle name="Uwaga 3" xfId="11021" hidden="1"/>
    <cellStyle name="Uwaga 3" xfId="11016" hidden="1"/>
    <cellStyle name="Uwaga 3" xfId="11011" hidden="1"/>
    <cellStyle name="Uwaga 3" xfId="11006" hidden="1"/>
    <cellStyle name="Uwaga 3" xfId="11001" hidden="1"/>
    <cellStyle name="Uwaga 3" xfId="10996" hidden="1"/>
    <cellStyle name="Uwaga 3" xfId="10991" hidden="1"/>
    <cellStyle name="Uwaga 3" xfId="10986" hidden="1"/>
    <cellStyle name="Uwaga 3" xfId="10982" hidden="1"/>
    <cellStyle name="Uwaga 3" xfId="10977" hidden="1"/>
    <cellStyle name="Uwaga 3" xfId="10972" hidden="1"/>
    <cellStyle name="Uwaga 3" xfId="10967" hidden="1"/>
    <cellStyle name="Uwaga 3" xfId="10963" hidden="1"/>
    <cellStyle name="Uwaga 3" xfId="10959" hidden="1"/>
    <cellStyle name="Uwaga 3" xfId="10952" hidden="1"/>
    <cellStyle name="Uwaga 3" xfId="10948" hidden="1"/>
    <cellStyle name="Uwaga 3" xfId="10943" hidden="1"/>
    <cellStyle name="Uwaga 3" xfId="10937" hidden="1"/>
    <cellStyle name="Uwaga 3" xfId="10933" hidden="1"/>
    <cellStyle name="Uwaga 3" xfId="10928" hidden="1"/>
    <cellStyle name="Uwaga 3" xfId="10922" hidden="1"/>
    <cellStyle name="Uwaga 3" xfId="10918" hidden="1"/>
    <cellStyle name="Uwaga 3" xfId="10914" hidden="1"/>
    <cellStyle name="Uwaga 3" xfId="10907" hidden="1"/>
    <cellStyle name="Uwaga 3" xfId="10903" hidden="1"/>
    <cellStyle name="Uwaga 3" xfId="10899" hidden="1"/>
    <cellStyle name="Uwaga 3" xfId="11766" hidden="1"/>
    <cellStyle name="Uwaga 3" xfId="11765" hidden="1"/>
    <cellStyle name="Uwaga 3" xfId="11763" hidden="1"/>
    <cellStyle name="Uwaga 3" xfId="11750" hidden="1"/>
    <cellStyle name="Uwaga 3" xfId="11748" hidden="1"/>
    <cellStyle name="Uwaga 3" xfId="11746" hidden="1"/>
    <cellStyle name="Uwaga 3" xfId="11736" hidden="1"/>
    <cellStyle name="Uwaga 3" xfId="11734" hidden="1"/>
    <cellStyle name="Uwaga 3" xfId="11732" hidden="1"/>
    <cellStyle name="Uwaga 3" xfId="11721" hidden="1"/>
    <cellStyle name="Uwaga 3" xfId="11719" hidden="1"/>
    <cellStyle name="Uwaga 3" xfId="11717" hidden="1"/>
    <cellStyle name="Uwaga 3" xfId="11704" hidden="1"/>
    <cellStyle name="Uwaga 3" xfId="11702" hidden="1"/>
    <cellStyle name="Uwaga 3" xfId="11701" hidden="1"/>
    <cellStyle name="Uwaga 3" xfId="11688" hidden="1"/>
    <cellStyle name="Uwaga 3" xfId="11687" hidden="1"/>
    <cellStyle name="Uwaga 3" xfId="11685" hidden="1"/>
    <cellStyle name="Uwaga 3" xfId="11673" hidden="1"/>
    <cellStyle name="Uwaga 3" xfId="11672" hidden="1"/>
    <cellStyle name="Uwaga 3" xfId="11670" hidden="1"/>
    <cellStyle name="Uwaga 3" xfId="11658" hidden="1"/>
    <cellStyle name="Uwaga 3" xfId="11657" hidden="1"/>
    <cellStyle name="Uwaga 3" xfId="11655" hidden="1"/>
    <cellStyle name="Uwaga 3" xfId="11643" hidden="1"/>
    <cellStyle name="Uwaga 3" xfId="11642" hidden="1"/>
    <cellStyle name="Uwaga 3" xfId="11640" hidden="1"/>
    <cellStyle name="Uwaga 3" xfId="11628" hidden="1"/>
    <cellStyle name="Uwaga 3" xfId="11627" hidden="1"/>
    <cellStyle name="Uwaga 3" xfId="11625" hidden="1"/>
    <cellStyle name="Uwaga 3" xfId="11613" hidden="1"/>
    <cellStyle name="Uwaga 3" xfId="11612" hidden="1"/>
    <cellStyle name="Uwaga 3" xfId="11610" hidden="1"/>
    <cellStyle name="Uwaga 3" xfId="11598" hidden="1"/>
    <cellStyle name="Uwaga 3" xfId="11597" hidden="1"/>
    <cellStyle name="Uwaga 3" xfId="11595" hidden="1"/>
    <cellStyle name="Uwaga 3" xfId="11583" hidden="1"/>
    <cellStyle name="Uwaga 3" xfId="11582" hidden="1"/>
    <cellStyle name="Uwaga 3" xfId="11580" hidden="1"/>
    <cellStyle name="Uwaga 3" xfId="11568" hidden="1"/>
    <cellStyle name="Uwaga 3" xfId="11567" hidden="1"/>
    <cellStyle name="Uwaga 3" xfId="11565" hidden="1"/>
    <cellStyle name="Uwaga 3" xfId="11553" hidden="1"/>
    <cellStyle name="Uwaga 3" xfId="11552" hidden="1"/>
    <cellStyle name="Uwaga 3" xfId="11550" hidden="1"/>
    <cellStyle name="Uwaga 3" xfId="11538" hidden="1"/>
    <cellStyle name="Uwaga 3" xfId="11537" hidden="1"/>
    <cellStyle name="Uwaga 3" xfId="11535" hidden="1"/>
    <cellStyle name="Uwaga 3" xfId="11523" hidden="1"/>
    <cellStyle name="Uwaga 3" xfId="11522" hidden="1"/>
    <cellStyle name="Uwaga 3" xfId="11520" hidden="1"/>
    <cellStyle name="Uwaga 3" xfId="11508" hidden="1"/>
    <cellStyle name="Uwaga 3" xfId="11507" hidden="1"/>
    <cellStyle name="Uwaga 3" xfId="11505" hidden="1"/>
    <cellStyle name="Uwaga 3" xfId="11493" hidden="1"/>
    <cellStyle name="Uwaga 3" xfId="11492" hidden="1"/>
    <cellStyle name="Uwaga 3" xfId="11490" hidden="1"/>
    <cellStyle name="Uwaga 3" xfId="11478" hidden="1"/>
    <cellStyle name="Uwaga 3" xfId="11477" hidden="1"/>
    <cellStyle name="Uwaga 3" xfId="11475" hidden="1"/>
    <cellStyle name="Uwaga 3" xfId="11463" hidden="1"/>
    <cellStyle name="Uwaga 3" xfId="11462" hidden="1"/>
    <cellStyle name="Uwaga 3" xfId="11460" hidden="1"/>
    <cellStyle name="Uwaga 3" xfId="11448" hidden="1"/>
    <cellStyle name="Uwaga 3" xfId="11447" hidden="1"/>
    <cellStyle name="Uwaga 3" xfId="11445" hidden="1"/>
    <cellStyle name="Uwaga 3" xfId="11433" hidden="1"/>
    <cellStyle name="Uwaga 3" xfId="11432" hidden="1"/>
    <cellStyle name="Uwaga 3" xfId="11430" hidden="1"/>
    <cellStyle name="Uwaga 3" xfId="11418" hidden="1"/>
    <cellStyle name="Uwaga 3" xfId="11417" hidden="1"/>
    <cellStyle name="Uwaga 3" xfId="11415" hidden="1"/>
    <cellStyle name="Uwaga 3" xfId="11403" hidden="1"/>
    <cellStyle name="Uwaga 3" xfId="11402" hidden="1"/>
    <cellStyle name="Uwaga 3" xfId="11400" hidden="1"/>
    <cellStyle name="Uwaga 3" xfId="11388" hidden="1"/>
    <cellStyle name="Uwaga 3" xfId="11387" hidden="1"/>
    <cellStyle name="Uwaga 3" xfId="11385" hidden="1"/>
    <cellStyle name="Uwaga 3" xfId="11373" hidden="1"/>
    <cellStyle name="Uwaga 3" xfId="11372" hidden="1"/>
    <cellStyle name="Uwaga 3" xfId="11370" hidden="1"/>
    <cellStyle name="Uwaga 3" xfId="11358" hidden="1"/>
    <cellStyle name="Uwaga 3" xfId="11357" hidden="1"/>
    <cellStyle name="Uwaga 3" xfId="11355" hidden="1"/>
    <cellStyle name="Uwaga 3" xfId="11343" hidden="1"/>
    <cellStyle name="Uwaga 3" xfId="11342" hidden="1"/>
    <cellStyle name="Uwaga 3" xfId="11340" hidden="1"/>
    <cellStyle name="Uwaga 3" xfId="11328" hidden="1"/>
    <cellStyle name="Uwaga 3" xfId="11327" hidden="1"/>
    <cellStyle name="Uwaga 3" xfId="11325" hidden="1"/>
    <cellStyle name="Uwaga 3" xfId="11313" hidden="1"/>
    <cellStyle name="Uwaga 3" xfId="11312" hidden="1"/>
    <cellStyle name="Uwaga 3" xfId="11310" hidden="1"/>
    <cellStyle name="Uwaga 3" xfId="11298" hidden="1"/>
    <cellStyle name="Uwaga 3" xfId="11297" hidden="1"/>
    <cellStyle name="Uwaga 3" xfId="11295" hidden="1"/>
    <cellStyle name="Uwaga 3" xfId="11283" hidden="1"/>
    <cellStyle name="Uwaga 3" xfId="11281" hidden="1"/>
    <cellStyle name="Uwaga 3" xfId="11278" hidden="1"/>
    <cellStyle name="Uwaga 3" xfId="11268" hidden="1"/>
    <cellStyle name="Uwaga 3" xfId="11266" hidden="1"/>
    <cellStyle name="Uwaga 3" xfId="11263" hidden="1"/>
    <cellStyle name="Uwaga 3" xfId="11253" hidden="1"/>
    <cellStyle name="Uwaga 3" xfId="11251" hidden="1"/>
    <cellStyle name="Uwaga 3" xfId="11248" hidden="1"/>
    <cellStyle name="Uwaga 3" xfId="11238" hidden="1"/>
    <cellStyle name="Uwaga 3" xfId="11236" hidden="1"/>
    <cellStyle name="Uwaga 3" xfId="11233" hidden="1"/>
    <cellStyle name="Uwaga 3" xfId="11223" hidden="1"/>
    <cellStyle name="Uwaga 3" xfId="11221" hidden="1"/>
    <cellStyle name="Uwaga 3" xfId="11218" hidden="1"/>
    <cellStyle name="Uwaga 3" xfId="11208" hidden="1"/>
    <cellStyle name="Uwaga 3" xfId="11206" hidden="1"/>
    <cellStyle name="Uwaga 3" xfId="11202" hidden="1"/>
    <cellStyle name="Uwaga 3" xfId="11193" hidden="1"/>
    <cellStyle name="Uwaga 3" xfId="11190" hidden="1"/>
    <cellStyle name="Uwaga 3" xfId="11186" hidden="1"/>
    <cellStyle name="Uwaga 3" xfId="11178" hidden="1"/>
    <cellStyle name="Uwaga 3" xfId="11176" hidden="1"/>
    <cellStyle name="Uwaga 3" xfId="11172" hidden="1"/>
    <cellStyle name="Uwaga 3" xfId="11163" hidden="1"/>
    <cellStyle name="Uwaga 3" xfId="11161" hidden="1"/>
    <cellStyle name="Uwaga 3" xfId="11158" hidden="1"/>
    <cellStyle name="Uwaga 3" xfId="11148" hidden="1"/>
    <cellStyle name="Uwaga 3" xfId="11146" hidden="1"/>
    <cellStyle name="Uwaga 3" xfId="11141" hidden="1"/>
    <cellStyle name="Uwaga 3" xfId="11133" hidden="1"/>
    <cellStyle name="Uwaga 3" xfId="11131" hidden="1"/>
    <cellStyle name="Uwaga 3" xfId="11126" hidden="1"/>
    <cellStyle name="Uwaga 3" xfId="11118" hidden="1"/>
    <cellStyle name="Uwaga 3" xfId="11116" hidden="1"/>
    <cellStyle name="Uwaga 3" xfId="11111" hidden="1"/>
    <cellStyle name="Uwaga 3" xfId="11103" hidden="1"/>
    <cellStyle name="Uwaga 3" xfId="11101" hidden="1"/>
    <cellStyle name="Uwaga 3" xfId="11097" hidden="1"/>
    <cellStyle name="Uwaga 3" xfId="11088" hidden="1"/>
    <cellStyle name="Uwaga 3" xfId="11085" hidden="1"/>
    <cellStyle name="Uwaga 3" xfId="11080" hidden="1"/>
    <cellStyle name="Uwaga 3" xfId="11073" hidden="1"/>
    <cellStyle name="Uwaga 3" xfId="11069" hidden="1"/>
    <cellStyle name="Uwaga 3" xfId="11064" hidden="1"/>
    <cellStyle name="Uwaga 3" xfId="11058" hidden="1"/>
    <cellStyle name="Uwaga 3" xfId="11054" hidden="1"/>
    <cellStyle name="Uwaga 3" xfId="11049" hidden="1"/>
    <cellStyle name="Uwaga 3" xfId="11043" hidden="1"/>
    <cellStyle name="Uwaga 3" xfId="11040" hidden="1"/>
    <cellStyle name="Uwaga 3" xfId="11036" hidden="1"/>
    <cellStyle name="Uwaga 3" xfId="11027" hidden="1"/>
    <cellStyle name="Uwaga 3" xfId="11022" hidden="1"/>
    <cellStyle name="Uwaga 3" xfId="11017" hidden="1"/>
    <cellStyle name="Uwaga 3" xfId="11012" hidden="1"/>
    <cellStyle name="Uwaga 3" xfId="11007" hidden="1"/>
    <cellStyle name="Uwaga 3" xfId="11002" hidden="1"/>
    <cellStyle name="Uwaga 3" xfId="10997" hidden="1"/>
    <cellStyle name="Uwaga 3" xfId="10992" hidden="1"/>
    <cellStyle name="Uwaga 3" xfId="10987" hidden="1"/>
    <cellStyle name="Uwaga 3" xfId="10983" hidden="1"/>
    <cellStyle name="Uwaga 3" xfId="10978" hidden="1"/>
    <cellStyle name="Uwaga 3" xfId="10973" hidden="1"/>
    <cellStyle name="Uwaga 3" xfId="10968" hidden="1"/>
    <cellStyle name="Uwaga 3" xfId="10964" hidden="1"/>
    <cellStyle name="Uwaga 3" xfId="10960" hidden="1"/>
    <cellStyle name="Uwaga 3" xfId="10953" hidden="1"/>
    <cellStyle name="Uwaga 3" xfId="10949" hidden="1"/>
    <cellStyle name="Uwaga 3" xfId="10944" hidden="1"/>
    <cellStyle name="Uwaga 3" xfId="10938" hidden="1"/>
    <cellStyle name="Uwaga 3" xfId="10934" hidden="1"/>
    <cellStyle name="Uwaga 3" xfId="10929" hidden="1"/>
    <cellStyle name="Uwaga 3" xfId="10923" hidden="1"/>
    <cellStyle name="Uwaga 3" xfId="10919" hidden="1"/>
    <cellStyle name="Uwaga 3" xfId="10915" hidden="1"/>
    <cellStyle name="Uwaga 3" xfId="10908" hidden="1"/>
    <cellStyle name="Uwaga 3" xfId="10904" hidden="1"/>
    <cellStyle name="Uwaga 3" xfId="10900" hidden="1"/>
    <cellStyle name="Uwaga 3" xfId="10853" hidden="1"/>
    <cellStyle name="Uwaga 3" xfId="10852" hidden="1"/>
    <cellStyle name="Uwaga 3" xfId="10851" hidden="1"/>
    <cellStyle name="Uwaga 3" xfId="10844" hidden="1"/>
    <cellStyle name="Uwaga 3" xfId="10843" hidden="1"/>
    <cellStyle name="Uwaga 3" xfId="10842" hidden="1"/>
    <cellStyle name="Uwaga 3" xfId="10835" hidden="1"/>
    <cellStyle name="Uwaga 3" xfId="10834" hidden="1"/>
    <cellStyle name="Uwaga 3" xfId="10833" hidden="1"/>
    <cellStyle name="Uwaga 3" xfId="10826" hidden="1"/>
    <cellStyle name="Uwaga 3" xfId="10825" hidden="1"/>
    <cellStyle name="Uwaga 3" xfId="10824" hidden="1"/>
    <cellStyle name="Uwaga 3" xfId="10817" hidden="1"/>
    <cellStyle name="Uwaga 3" xfId="10816" hidden="1"/>
    <cellStyle name="Uwaga 3" xfId="10814" hidden="1"/>
    <cellStyle name="Uwaga 3" xfId="10809" hidden="1"/>
    <cellStyle name="Uwaga 3" xfId="10806" hidden="1"/>
    <cellStyle name="Uwaga 3" xfId="10804" hidden="1"/>
    <cellStyle name="Uwaga 3" xfId="10800" hidden="1"/>
    <cellStyle name="Uwaga 3" xfId="10797" hidden="1"/>
    <cellStyle name="Uwaga 3" xfId="10795" hidden="1"/>
    <cellStyle name="Uwaga 3" xfId="10791" hidden="1"/>
    <cellStyle name="Uwaga 3" xfId="10788" hidden="1"/>
    <cellStyle name="Uwaga 3" xfId="10786" hidden="1"/>
    <cellStyle name="Uwaga 3" xfId="10782" hidden="1"/>
    <cellStyle name="Uwaga 3" xfId="10780" hidden="1"/>
    <cellStyle name="Uwaga 3" xfId="10779" hidden="1"/>
    <cellStyle name="Uwaga 3" xfId="10773" hidden="1"/>
    <cellStyle name="Uwaga 3" xfId="10771" hidden="1"/>
    <cellStyle name="Uwaga 3" xfId="10768" hidden="1"/>
    <cellStyle name="Uwaga 3" xfId="10764" hidden="1"/>
    <cellStyle name="Uwaga 3" xfId="10761" hidden="1"/>
    <cellStyle name="Uwaga 3" xfId="10759" hidden="1"/>
    <cellStyle name="Uwaga 3" xfId="10755" hidden="1"/>
    <cellStyle name="Uwaga 3" xfId="10752" hidden="1"/>
    <cellStyle name="Uwaga 3" xfId="10750" hidden="1"/>
    <cellStyle name="Uwaga 3" xfId="10746" hidden="1"/>
    <cellStyle name="Uwaga 3" xfId="10744" hidden="1"/>
    <cellStyle name="Uwaga 3" xfId="10743" hidden="1"/>
    <cellStyle name="Uwaga 3" xfId="10737" hidden="1"/>
    <cellStyle name="Uwaga 3" xfId="10734" hidden="1"/>
    <cellStyle name="Uwaga 3" xfId="10732" hidden="1"/>
    <cellStyle name="Uwaga 3" xfId="10728" hidden="1"/>
    <cellStyle name="Uwaga 3" xfId="10725" hidden="1"/>
    <cellStyle name="Uwaga 3" xfId="10723" hidden="1"/>
    <cellStyle name="Uwaga 3" xfId="10719" hidden="1"/>
    <cellStyle name="Uwaga 3" xfId="10716" hidden="1"/>
    <cellStyle name="Uwaga 3" xfId="10714" hidden="1"/>
    <cellStyle name="Uwaga 3" xfId="10710" hidden="1"/>
    <cellStyle name="Uwaga 3" xfId="10708" hidden="1"/>
    <cellStyle name="Uwaga 3" xfId="10707" hidden="1"/>
    <cellStyle name="Uwaga 3" xfId="10700" hidden="1"/>
    <cellStyle name="Uwaga 3" xfId="10697" hidden="1"/>
    <cellStyle name="Uwaga 3" xfId="10695" hidden="1"/>
    <cellStyle name="Uwaga 3" xfId="10691" hidden="1"/>
    <cellStyle name="Uwaga 3" xfId="10688" hidden="1"/>
    <cellStyle name="Uwaga 3" xfId="10686" hidden="1"/>
    <cellStyle name="Uwaga 3" xfId="10682" hidden="1"/>
    <cellStyle name="Uwaga 3" xfId="10679" hidden="1"/>
    <cellStyle name="Uwaga 3" xfId="10677" hidden="1"/>
    <cellStyle name="Uwaga 3" xfId="10674" hidden="1"/>
    <cellStyle name="Uwaga 3" xfId="10672" hidden="1"/>
    <cellStyle name="Uwaga 3" xfId="10671" hidden="1"/>
    <cellStyle name="Uwaga 3" xfId="10665" hidden="1"/>
    <cellStyle name="Uwaga 3" xfId="10663" hidden="1"/>
    <cellStyle name="Uwaga 3" xfId="10661" hidden="1"/>
    <cellStyle name="Uwaga 3" xfId="10656" hidden="1"/>
    <cellStyle name="Uwaga 3" xfId="10654" hidden="1"/>
    <cellStyle name="Uwaga 3" xfId="10652" hidden="1"/>
    <cellStyle name="Uwaga 3" xfId="10647" hidden="1"/>
    <cellStyle name="Uwaga 3" xfId="10645" hidden="1"/>
    <cellStyle name="Uwaga 3" xfId="10643" hidden="1"/>
    <cellStyle name="Uwaga 3" xfId="10638" hidden="1"/>
    <cellStyle name="Uwaga 3" xfId="10636" hidden="1"/>
    <cellStyle name="Uwaga 3" xfId="10635" hidden="1"/>
    <cellStyle name="Uwaga 3" xfId="10628" hidden="1"/>
    <cellStyle name="Uwaga 3" xfId="10625" hidden="1"/>
    <cellStyle name="Uwaga 3" xfId="10623" hidden="1"/>
    <cellStyle name="Uwaga 3" xfId="10619" hidden="1"/>
    <cellStyle name="Uwaga 3" xfId="10616" hidden="1"/>
    <cellStyle name="Uwaga 3" xfId="10614" hidden="1"/>
    <cellStyle name="Uwaga 3" xfId="10610" hidden="1"/>
    <cellStyle name="Uwaga 3" xfId="10607" hidden="1"/>
    <cellStyle name="Uwaga 3" xfId="10605" hidden="1"/>
    <cellStyle name="Uwaga 3" xfId="10602" hidden="1"/>
    <cellStyle name="Uwaga 3" xfId="10600" hidden="1"/>
    <cellStyle name="Uwaga 3" xfId="10598" hidden="1"/>
    <cellStyle name="Uwaga 3" xfId="10592" hidden="1"/>
    <cellStyle name="Uwaga 3" xfId="10589" hidden="1"/>
    <cellStyle name="Uwaga 3" xfId="10587" hidden="1"/>
    <cellStyle name="Uwaga 3" xfId="10583" hidden="1"/>
    <cellStyle name="Uwaga 3" xfId="10580" hidden="1"/>
    <cellStyle name="Uwaga 3" xfId="10578" hidden="1"/>
    <cellStyle name="Uwaga 3" xfId="10574" hidden="1"/>
    <cellStyle name="Uwaga 3" xfId="10571" hidden="1"/>
    <cellStyle name="Uwaga 3" xfId="10569" hidden="1"/>
    <cellStyle name="Uwaga 3" xfId="10567" hidden="1"/>
    <cellStyle name="Uwaga 3" xfId="10565" hidden="1"/>
    <cellStyle name="Uwaga 3" xfId="10563" hidden="1"/>
    <cellStyle name="Uwaga 3" xfId="10558" hidden="1"/>
    <cellStyle name="Uwaga 3" xfId="10556" hidden="1"/>
    <cellStyle name="Uwaga 3" xfId="10553" hidden="1"/>
    <cellStyle name="Uwaga 3" xfId="10549" hidden="1"/>
    <cellStyle name="Uwaga 3" xfId="10546" hidden="1"/>
    <cellStyle name="Uwaga 3" xfId="10543" hidden="1"/>
    <cellStyle name="Uwaga 3" xfId="10540" hidden="1"/>
    <cellStyle name="Uwaga 3" xfId="10538" hidden="1"/>
    <cellStyle name="Uwaga 3" xfId="10535" hidden="1"/>
    <cellStyle name="Uwaga 3" xfId="10531" hidden="1"/>
    <cellStyle name="Uwaga 3" xfId="10529" hidden="1"/>
    <cellStyle name="Uwaga 3" xfId="10526" hidden="1"/>
    <cellStyle name="Uwaga 3" xfId="10521" hidden="1"/>
    <cellStyle name="Uwaga 3" xfId="10518" hidden="1"/>
    <cellStyle name="Uwaga 3" xfId="10515" hidden="1"/>
    <cellStyle name="Uwaga 3" xfId="10511" hidden="1"/>
    <cellStyle name="Uwaga 3" xfId="10508" hidden="1"/>
    <cellStyle name="Uwaga 3" xfId="10506" hidden="1"/>
    <cellStyle name="Uwaga 3" xfId="10503" hidden="1"/>
    <cellStyle name="Uwaga 3" xfId="10500" hidden="1"/>
    <cellStyle name="Uwaga 3" xfId="10497" hidden="1"/>
    <cellStyle name="Uwaga 3" xfId="10495" hidden="1"/>
    <cellStyle name="Uwaga 3" xfId="10493" hidden="1"/>
    <cellStyle name="Uwaga 3" xfId="10490" hidden="1"/>
    <cellStyle name="Uwaga 3" xfId="10485" hidden="1"/>
    <cellStyle name="Uwaga 3" xfId="10482" hidden="1"/>
    <cellStyle name="Uwaga 3" xfId="10479" hidden="1"/>
    <cellStyle name="Uwaga 3" xfId="10476" hidden="1"/>
    <cellStyle name="Uwaga 3" xfId="10473" hidden="1"/>
    <cellStyle name="Uwaga 3" xfId="10470" hidden="1"/>
    <cellStyle name="Uwaga 3" xfId="10467" hidden="1"/>
    <cellStyle name="Uwaga 3" xfId="10464" hidden="1"/>
    <cellStyle name="Uwaga 3" xfId="10461" hidden="1"/>
    <cellStyle name="Uwaga 3" xfId="10459" hidden="1"/>
    <cellStyle name="Uwaga 3" xfId="10457" hidden="1"/>
    <cellStyle name="Uwaga 3" xfId="10454" hidden="1"/>
    <cellStyle name="Uwaga 3" xfId="10449" hidden="1"/>
    <cellStyle name="Uwaga 3" xfId="10446" hidden="1"/>
    <cellStyle name="Uwaga 3" xfId="10443" hidden="1"/>
    <cellStyle name="Uwaga 3" xfId="10440" hidden="1"/>
    <cellStyle name="Uwaga 3" xfId="10437" hidden="1"/>
    <cellStyle name="Uwaga 3" xfId="10434" hidden="1"/>
    <cellStyle name="Uwaga 3" xfId="10431" hidden="1"/>
    <cellStyle name="Uwaga 3" xfId="10428" hidden="1"/>
    <cellStyle name="Uwaga 3" xfId="10425" hidden="1"/>
    <cellStyle name="Uwaga 3" xfId="10423" hidden="1"/>
    <cellStyle name="Uwaga 3" xfId="10421" hidden="1"/>
    <cellStyle name="Uwaga 3" xfId="10418" hidden="1"/>
    <cellStyle name="Uwaga 3" xfId="10412" hidden="1"/>
    <cellStyle name="Uwaga 3" xfId="10409" hidden="1"/>
    <cellStyle name="Uwaga 3" xfId="10407" hidden="1"/>
    <cellStyle name="Uwaga 3" xfId="10403" hidden="1"/>
    <cellStyle name="Uwaga 3" xfId="10400" hidden="1"/>
    <cellStyle name="Uwaga 3" xfId="10398" hidden="1"/>
    <cellStyle name="Uwaga 3" xfId="10394" hidden="1"/>
    <cellStyle name="Uwaga 3" xfId="10391" hidden="1"/>
    <cellStyle name="Uwaga 3" xfId="10389" hidden="1"/>
    <cellStyle name="Uwaga 3" xfId="10387" hidden="1"/>
    <cellStyle name="Uwaga 3" xfId="10384" hidden="1"/>
    <cellStyle name="Uwaga 3" xfId="10381" hidden="1"/>
    <cellStyle name="Uwaga 3" xfId="10378" hidden="1"/>
    <cellStyle name="Uwaga 3" xfId="10376" hidden="1"/>
    <cellStyle name="Uwaga 3" xfId="10374" hidden="1"/>
    <cellStyle name="Uwaga 3" xfId="10369" hidden="1"/>
    <cellStyle name="Uwaga 3" xfId="10367" hidden="1"/>
    <cellStyle name="Uwaga 3" xfId="10364" hidden="1"/>
    <cellStyle name="Uwaga 3" xfId="10360" hidden="1"/>
    <cellStyle name="Uwaga 3" xfId="10358" hidden="1"/>
    <cellStyle name="Uwaga 3" xfId="10355" hidden="1"/>
    <cellStyle name="Uwaga 3" xfId="10351" hidden="1"/>
    <cellStyle name="Uwaga 3" xfId="10349" hidden="1"/>
    <cellStyle name="Uwaga 3" xfId="10346" hidden="1"/>
    <cellStyle name="Uwaga 3" xfId="10342" hidden="1"/>
    <cellStyle name="Uwaga 3" xfId="10340" hidden="1"/>
    <cellStyle name="Uwaga 3" xfId="10338" hidden="1"/>
    <cellStyle name="Uwaga 3" xfId="11890" hidden="1"/>
    <cellStyle name="Uwaga 3" xfId="11891" hidden="1"/>
    <cellStyle name="Uwaga 3" xfId="11893" hidden="1"/>
    <cellStyle name="Uwaga 3" xfId="11905" hidden="1"/>
    <cellStyle name="Uwaga 3" xfId="11906" hidden="1"/>
    <cellStyle name="Uwaga 3" xfId="11911" hidden="1"/>
    <cellStyle name="Uwaga 3" xfId="11920" hidden="1"/>
    <cellStyle name="Uwaga 3" xfId="11921" hidden="1"/>
    <cellStyle name="Uwaga 3" xfId="11926" hidden="1"/>
    <cellStyle name="Uwaga 3" xfId="11935" hidden="1"/>
    <cellStyle name="Uwaga 3" xfId="11936" hidden="1"/>
    <cellStyle name="Uwaga 3" xfId="11937" hidden="1"/>
    <cellStyle name="Uwaga 3" xfId="11950" hidden="1"/>
    <cellStyle name="Uwaga 3" xfId="11955" hidden="1"/>
    <cellStyle name="Uwaga 3" xfId="11960" hidden="1"/>
    <cellStyle name="Uwaga 3" xfId="11970" hidden="1"/>
    <cellStyle name="Uwaga 3" xfId="11975" hidden="1"/>
    <cellStyle name="Uwaga 3" xfId="11979" hidden="1"/>
    <cellStyle name="Uwaga 3" xfId="11986" hidden="1"/>
    <cellStyle name="Uwaga 3" xfId="11991" hidden="1"/>
    <cellStyle name="Uwaga 3" xfId="11994" hidden="1"/>
    <cellStyle name="Uwaga 3" xfId="12000" hidden="1"/>
    <cellStyle name="Uwaga 3" xfId="12005" hidden="1"/>
    <cellStyle name="Uwaga 3" xfId="12009" hidden="1"/>
    <cellStyle name="Uwaga 3" xfId="12010" hidden="1"/>
    <cellStyle name="Uwaga 3" xfId="12011" hidden="1"/>
    <cellStyle name="Uwaga 3" xfId="12015" hidden="1"/>
    <cellStyle name="Uwaga 3" xfId="12027" hidden="1"/>
    <cellStyle name="Uwaga 3" xfId="12032" hidden="1"/>
    <cellStyle name="Uwaga 3" xfId="12037" hidden="1"/>
    <cellStyle name="Uwaga 3" xfId="12042" hidden="1"/>
    <cellStyle name="Uwaga 3" xfId="12047" hidden="1"/>
    <cellStyle name="Uwaga 3" xfId="12052" hidden="1"/>
    <cellStyle name="Uwaga 3" xfId="12056" hidden="1"/>
    <cellStyle name="Uwaga 3" xfId="12060" hidden="1"/>
    <cellStyle name="Uwaga 3" xfId="12065" hidden="1"/>
    <cellStyle name="Uwaga 3" xfId="12070" hidden="1"/>
    <cellStyle name="Uwaga 3" xfId="12071" hidden="1"/>
    <cellStyle name="Uwaga 3" xfId="12073" hidden="1"/>
    <cellStyle name="Uwaga 3" xfId="12086" hidden="1"/>
    <cellStyle name="Uwaga 3" xfId="12090" hidden="1"/>
    <cellStyle name="Uwaga 3" xfId="12095" hidden="1"/>
    <cellStyle name="Uwaga 3" xfId="12102" hidden="1"/>
    <cellStyle name="Uwaga 3" xfId="12106" hidden="1"/>
    <cellStyle name="Uwaga 3" xfId="12111" hidden="1"/>
    <cellStyle name="Uwaga 3" xfId="12116" hidden="1"/>
    <cellStyle name="Uwaga 3" xfId="12119" hidden="1"/>
    <cellStyle name="Uwaga 3" xfId="12124" hidden="1"/>
    <cellStyle name="Uwaga 3" xfId="12130" hidden="1"/>
    <cellStyle name="Uwaga 3" xfId="12131" hidden="1"/>
    <cellStyle name="Uwaga 3" xfId="12134" hidden="1"/>
    <cellStyle name="Uwaga 3" xfId="12147" hidden="1"/>
    <cellStyle name="Uwaga 3" xfId="12151" hidden="1"/>
    <cellStyle name="Uwaga 3" xfId="12156" hidden="1"/>
    <cellStyle name="Uwaga 3" xfId="12163" hidden="1"/>
    <cellStyle name="Uwaga 3" xfId="12168" hidden="1"/>
    <cellStyle name="Uwaga 3" xfId="12172" hidden="1"/>
    <cellStyle name="Uwaga 3" xfId="12177" hidden="1"/>
    <cellStyle name="Uwaga 3" xfId="12181" hidden="1"/>
    <cellStyle name="Uwaga 3" xfId="12186" hidden="1"/>
    <cellStyle name="Uwaga 3" xfId="12190" hidden="1"/>
    <cellStyle name="Uwaga 3" xfId="12191" hidden="1"/>
    <cellStyle name="Uwaga 3" xfId="12193" hidden="1"/>
    <cellStyle name="Uwaga 3" xfId="12205" hidden="1"/>
    <cellStyle name="Uwaga 3" xfId="12206" hidden="1"/>
    <cellStyle name="Uwaga 3" xfId="12208" hidden="1"/>
    <cellStyle name="Uwaga 3" xfId="12220" hidden="1"/>
    <cellStyle name="Uwaga 3" xfId="12222" hidden="1"/>
    <cellStyle name="Uwaga 3" xfId="12225" hidden="1"/>
    <cellStyle name="Uwaga 3" xfId="12235" hidden="1"/>
    <cellStyle name="Uwaga 3" xfId="12236" hidden="1"/>
    <cellStyle name="Uwaga 3" xfId="12238" hidden="1"/>
    <cellStyle name="Uwaga 3" xfId="12250" hidden="1"/>
    <cellStyle name="Uwaga 3" xfId="12251" hidden="1"/>
    <cellStyle name="Uwaga 3" xfId="12252" hidden="1"/>
    <cellStyle name="Uwaga 3" xfId="12266" hidden="1"/>
    <cellStyle name="Uwaga 3" xfId="12269" hidden="1"/>
    <cellStyle name="Uwaga 3" xfId="12273" hidden="1"/>
    <cellStyle name="Uwaga 3" xfId="12281" hidden="1"/>
    <cellStyle name="Uwaga 3" xfId="12284" hidden="1"/>
    <cellStyle name="Uwaga 3" xfId="12288" hidden="1"/>
    <cellStyle name="Uwaga 3" xfId="12296" hidden="1"/>
    <cellStyle name="Uwaga 3" xfId="12299" hidden="1"/>
    <cellStyle name="Uwaga 3" xfId="12303" hidden="1"/>
    <cellStyle name="Uwaga 3" xfId="12310" hidden="1"/>
    <cellStyle name="Uwaga 3" xfId="12311" hidden="1"/>
    <cellStyle name="Uwaga 3" xfId="12313" hidden="1"/>
    <cellStyle name="Uwaga 3" xfId="12326" hidden="1"/>
    <cellStyle name="Uwaga 3" xfId="12329" hidden="1"/>
    <cellStyle name="Uwaga 3" xfId="12332" hidden="1"/>
    <cellStyle name="Uwaga 3" xfId="12341" hidden="1"/>
    <cellStyle name="Uwaga 3" xfId="12344" hidden="1"/>
    <cellStyle name="Uwaga 3" xfId="12348" hidden="1"/>
    <cellStyle name="Uwaga 3" xfId="12356" hidden="1"/>
    <cellStyle name="Uwaga 3" xfId="12358" hidden="1"/>
    <cellStyle name="Uwaga 3" xfId="12361" hidden="1"/>
    <cellStyle name="Uwaga 3" xfId="12370" hidden="1"/>
    <cellStyle name="Uwaga 3" xfId="12371" hidden="1"/>
    <cellStyle name="Uwaga 3" xfId="12372" hidden="1"/>
    <cellStyle name="Uwaga 3" xfId="12385" hidden="1"/>
    <cellStyle name="Uwaga 3" xfId="12386" hidden="1"/>
    <cellStyle name="Uwaga 3" xfId="12388" hidden="1"/>
    <cellStyle name="Uwaga 3" xfId="12400" hidden="1"/>
    <cellStyle name="Uwaga 3" xfId="12401" hidden="1"/>
    <cellStyle name="Uwaga 3" xfId="12403" hidden="1"/>
    <cellStyle name="Uwaga 3" xfId="12415" hidden="1"/>
    <cellStyle name="Uwaga 3" xfId="12416" hidden="1"/>
    <cellStyle name="Uwaga 3" xfId="12418" hidden="1"/>
    <cellStyle name="Uwaga 3" xfId="12430" hidden="1"/>
    <cellStyle name="Uwaga 3" xfId="12431" hidden="1"/>
    <cellStyle name="Uwaga 3" xfId="12432" hidden="1"/>
    <cellStyle name="Uwaga 3" xfId="12446" hidden="1"/>
    <cellStyle name="Uwaga 3" xfId="12448" hidden="1"/>
    <cellStyle name="Uwaga 3" xfId="12451" hidden="1"/>
    <cellStyle name="Uwaga 3" xfId="12461" hidden="1"/>
    <cellStyle name="Uwaga 3" xfId="12464" hidden="1"/>
    <cellStyle name="Uwaga 3" xfId="12467" hidden="1"/>
    <cellStyle name="Uwaga 3" xfId="12476" hidden="1"/>
    <cellStyle name="Uwaga 3" xfId="12478" hidden="1"/>
    <cellStyle name="Uwaga 3" xfId="12481" hidden="1"/>
    <cellStyle name="Uwaga 3" xfId="12490" hidden="1"/>
    <cellStyle name="Uwaga 3" xfId="12491" hidden="1"/>
    <cellStyle name="Uwaga 3" xfId="12492" hidden="1"/>
    <cellStyle name="Uwaga 3" xfId="12505" hidden="1"/>
    <cellStyle name="Uwaga 3" xfId="12507" hidden="1"/>
    <cellStyle name="Uwaga 3" xfId="12509" hidden="1"/>
    <cellStyle name="Uwaga 3" xfId="12520" hidden="1"/>
    <cellStyle name="Uwaga 3" xfId="12522" hidden="1"/>
    <cellStyle name="Uwaga 3" xfId="12524" hidden="1"/>
    <cellStyle name="Uwaga 3" xfId="12535" hidden="1"/>
    <cellStyle name="Uwaga 3" xfId="12537" hidden="1"/>
    <cellStyle name="Uwaga 3" xfId="12539" hidden="1"/>
    <cellStyle name="Uwaga 3" xfId="12550" hidden="1"/>
    <cellStyle name="Uwaga 3" xfId="12551" hidden="1"/>
    <cellStyle name="Uwaga 3" xfId="12552" hidden="1"/>
    <cellStyle name="Uwaga 3" xfId="12565" hidden="1"/>
    <cellStyle name="Uwaga 3" xfId="12567" hidden="1"/>
    <cellStyle name="Uwaga 3" xfId="12569" hidden="1"/>
    <cellStyle name="Uwaga 3" xfId="12580" hidden="1"/>
    <cellStyle name="Uwaga 3" xfId="12582" hidden="1"/>
    <cellStyle name="Uwaga 3" xfId="12584" hidden="1"/>
    <cellStyle name="Uwaga 3" xfId="12595" hidden="1"/>
    <cellStyle name="Uwaga 3" xfId="12597" hidden="1"/>
    <cellStyle name="Uwaga 3" xfId="12598" hidden="1"/>
    <cellStyle name="Uwaga 3" xfId="12610" hidden="1"/>
    <cellStyle name="Uwaga 3" xfId="12611" hidden="1"/>
    <cellStyle name="Uwaga 3" xfId="12612" hidden="1"/>
    <cellStyle name="Uwaga 3" xfId="12625" hidden="1"/>
    <cellStyle name="Uwaga 3" xfId="12627" hidden="1"/>
    <cellStyle name="Uwaga 3" xfId="12629" hidden="1"/>
    <cellStyle name="Uwaga 3" xfId="12640" hidden="1"/>
    <cellStyle name="Uwaga 3" xfId="12642" hidden="1"/>
    <cellStyle name="Uwaga 3" xfId="12644" hidden="1"/>
    <cellStyle name="Uwaga 3" xfId="12655" hidden="1"/>
    <cellStyle name="Uwaga 3" xfId="12657" hidden="1"/>
    <cellStyle name="Uwaga 3" xfId="12659" hidden="1"/>
    <cellStyle name="Uwaga 3" xfId="12670" hidden="1"/>
    <cellStyle name="Uwaga 3" xfId="12671" hidden="1"/>
    <cellStyle name="Uwaga 3" xfId="12673" hidden="1"/>
    <cellStyle name="Uwaga 3" xfId="12684" hidden="1"/>
    <cellStyle name="Uwaga 3" xfId="12686" hidden="1"/>
    <cellStyle name="Uwaga 3" xfId="12687" hidden="1"/>
    <cellStyle name="Uwaga 3" xfId="12696" hidden="1"/>
    <cellStyle name="Uwaga 3" xfId="12699" hidden="1"/>
    <cellStyle name="Uwaga 3" xfId="12701" hidden="1"/>
    <cellStyle name="Uwaga 3" xfId="12712" hidden="1"/>
    <cellStyle name="Uwaga 3" xfId="12714" hidden="1"/>
    <cellStyle name="Uwaga 3" xfId="12716" hidden="1"/>
    <cellStyle name="Uwaga 3" xfId="12728" hidden="1"/>
    <cellStyle name="Uwaga 3" xfId="12730" hidden="1"/>
    <cellStyle name="Uwaga 3" xfId="12732" hidden="1"/>
    <cellStyle name="Uwaga 3" xfId="12740" hidden="1"/>
    <cellStyle name="Uwaga 3" xfId="12742" hidden="1"/>
    <cellStyle name="Uwaga 3" xfId="12745" hidden="1"/>
    <cellStyle name="Uwaga 3" xfId="12735" hidden="1"/>
    <cellStyle name="Uwaga 3" xfId="12734" hidden="1"/>
    <cellStyle name="Uwaga 3" xfId="12733" hidden="1"/>
    <cellStyle name="Uwaga 3" xfId="12720" hidden="1"/>
    <cellStyle name="Uwaga 3" xfId="12719" hidden="1"/>
    <cellStyle name="Uwaga 3" xfId="12718" hidden="1"/>
    <cellStyle name="Uwaga 3" xfId="12705" hidden="1"/>
    <cellStyle name="Uwaga 3" xfId="12704" hidden="1"/>
    <cellStyle name="Uwaga 3" xfId="12703" hidden="1"/>
    <cellStyle name="Uwaga 3" xfId="12690" hidden="1"/>
    <cellStyle name="Uwaga 3" xfId="12689" hidden="1"/>
    <cellStyle name="Uwaga 3" xfId="12688" hidden="1"/>
    <cellStyle name="Uwaga 3" xfId="12675" hidden="1"/>
    <cellStyle name="Uwaga 3" xfId="12674" hidden="1"/>
    <cellStyle name="Uwaga 3" xfId="12672" hidden="1"/>
    <cellStyle name="Uwaga 3" xfId="12661" hidden="1"/>
    <cellStyle name="Uwaga 3" xfId="12658" hidden="1"/>
    <cellStyle name="Uwaga 3" xfId="12656" hidden="1"/>
    <cellStyle name="Uwaga 3" xfId="12646" hidden="1"/>
    <cellStyle name="Uwaga 3" xfId="12643" hidden="1"/>
    <cellStyle name="Uwaga 3" xfId="12641" hidden="1"/>
    <cellStyle name="Uwaga 3" xfId="12631" hidden="1"/>
    <cellStyle name="Uwaga 3" xfId="12628" hidden="1"/>
    <cellStyle name="Uwaga 3" xfId="12626" hidden="1"/>
    <cellStyle name="Uwaga 3" xfId="12616" hidden="1"/>
    <cellStyle name="Uwaga 3" xfId="12614" hidden="1"/>
    <cellStyle name="Uwaga 3" xfId="12613" hidden="1"/>
    <cellStyle name="Uwaga 3" xfId="12601" hidden="1"/>
    <cellStyle name="Uwaga 3" xfId="12599" hidden="1"/>
    <cellStyle name="Uwaga 3" xfId="12596" hidden="1"/>
    <cellStyle name="Uwaga 3" xfId="12586" hidden="1"/>
    <cellStyle name="Uwaga 3" xfId="12583" hidden="1"/>
    <cellStyle name="Uwaga 3" xfId="12581" hidden="1"/>
    <cellStyle name="Uwaga 3" xfId="12571" hidden="1"/>
    <cellStyle name="Uwaga 3" xfId="12568" hidden="1"/>
    <cellStyle name="Uwaga 3" xfId="12566" hidden="1"/>
    <cellStyle name="Uwaga 3" xfId="12556" hidden="1"/>
    <cellStyle name="Uwaga 3" xfId="12554" hidden="1"/>
    <cellStyle name="Uwaga 3" xfId="12553" hidden="1"/>
    <cellStyle name="Uwaga 3" xfId="12541" hidden="1"/>
    <cellStyle name="Uwaga 3" xfId="12538" hidden="1"/>
    <cellStyle name="Uwaga 3" xfId="12536" hidden="1"/>
    <cellStyle name="Uwaga 3" xfId="12526" hidden="1"/>
    <cellStyle name="Uwaga 3" xfId="12523" hidden="1"/>
    <cellStyle name="Uwaga 3" xfId="12521" hidden="1"/>
    <cellStyle name="Uwaga 3" xfId="12511" hidden="1"/>
    <cellStyle name="Uwaga 3" xfId="12508" hidden="1"/>
    <cellStyle name="Uwaga 3" xfId="12506" hidden="1"/>
    <cellStyle name="Uwaga 3" xfId="12496" hidden="1"/>
    <cellStyle name="Uwaga 3" xfId="12494" hidden="1"/>
    <cellStyle name="Uwaga 3" xfId="12493" hidden="1"/>
    <cellStyle name="Uwaga 3" xfId="12480" hidden="1"/>
    <cellStyle name="Uwaga 3" xfId="12477" hidden="1"/>
    <cellStyle name="Uwaga 3" xfId="12475" hidden="1"/>
    <cellStyle name="Uwaga 3" xfId="12465" hidden="1"/>
    <cellStyle name="Uwaga 3" xfId="12462" hidden="1"/>
    <cellStyle name="Uwaga 3" xfId="12460" hidden="1"/>
    <cellStyle name="Uwaga 3" xfId="12450" hidden="1"/>
    <cellStyle name="Uwaga 3" xfId="12447" hidden="1"/>
    <cellStyle name="Uwaga 3" xfId="12445" hidden="1"/>
    <cellStyle name="Uwaga 3" xfId="12436" hidden="1"/>
    <cellStyle name="Uwaga 3" xfId="12434" hidden="1"/>
    <cellStyle name="Uwaga 3" xfId="12433" hidden="1"/>
    <cellStyle name="Uwaga 3" xfId="12421" hidden="1"/>
    <cellStyle name="Uwaga 3" xfId="12419" hidden="1"/>
    <cellStyle name="Uwaga 3" xfId="12417" hidden="1"/>
    <cellStyle name="Uwaga 3" xfId="12406" hidden="1"/>
    <cellStyle name="Uwaga 3" xfId="12404" hidden="1"/>
    <cellStyle name="Uwaga 3" xfId="12402" hidden="1"/>
    <cellStyle name="Uwaga 3" xfId="12391" hidden="1"/>
    <cellStyle name="Uwaga 3" xfId="12389" hidden="1"/>
    <cellStyle name="Uwaga 3" xfId="12387" hidden="1"/>
    <cellStyle name="Uwaga 3" xfId="12376" hidden="1"/>
    <cellStyle name="Uwaga 3" xfId="12374" hidden="1"/>
    <cellStyle name="Uwaga 3" xfId="12373" hidden="1"/>
    <cellStyle name="Uwaga 3" xfId="12360" hidden="1"/>
    <cellStyle name="Uwaga 3" xfId="12357" hidden="1"/>
    <cellStyle name="Uwaga 3" xfId="12355" hidden="1"/>
    <cellStyle name="Uwaga 3" xfId="12345" hidden="1"/>
    <cellStyle name="Uwaga 3" xfId="12342" hidden="1"/>
    <cellStyle name="Uwaga 3" xfId="12340" hidden="1"/>
    <cellStyle name="Uwaga 3" xfId="12330" hidden="1"/>
    <cellStyle name="Uwaga 3" xfId="12327" hidden="1"/>
    <cellStyle name="Uwaga 3" xfId="12325" hidden="1"/>
    <cellStyle name="Uwaga 3" xfId="12316" hidden="1"/>
    <cellStyle name="Uwaga 3" xfId="12314" hidden="1"/>
    <cellStyle name="Uwaga 3" xfId="12312" hidden="1"/>
    <cellStyle name="Uwaga 3" xfId="12300" hidden="1"/>
    <cellStyle name="Uwaga 3" xfId="12297" hidden="1"/>
    <cellStyle name="Uwaga 3" xfId="12295" hidden="1"/>
    <cellStyle name="Uwaga 3" xfId="12285" hidden="1"/>
    <cellStyle name="Uwaga 3" xfId="12282" hidden="1"/>
    <cellStyle name="Uwaga 3" xfId="12280" hidden="1"/>
    <cellStyle name="Uwaga 3" xfId="12270" hidden="1"/>
    <cellStyle name="Uwaga 3" xfId="12267" hidden="1"/>
    <cellStyle name="Uwaga 3" xfId="12265" hidden="1"/>
    <cellStyle name="Uwaga 3" xfId="12258" hidden="1"/>
    <cellStyle name="Uwaga 3" xfId="12255" hidden="1"/>
    <cellStyle name="Uwaga 3" xfId="12253" hidden="1"/>
    <cellStyle name="Uwaga 3" xfId="12243" hidden="1"/>
    <cellStyle name="Uwaga 3" xfId="12240" hidden="1"/>
    <cellStyle name="Uwaga 3" xfId="12237" hidden="1"/>
    <cellStyle name="Uwaga 3" xfId="12228" hidden="1"/>
    <cellStyle name="Uwaga 3" xfId="12224" hidden="1"/>
    <cellStyle name="Uwaga 3" xfId="12221" hidden="1"/>
    <cellStyle name="Uwaga 3" xfId="12213" hidden="1"/>
    <cellStyle name="Uwaga 3" xfId="12210" hidden="1"/>
    <cellStyle name="Uwaga 3" xfId="12207" hidden="1"/>
    <cellStyle name="Uwaga 3" xfId="12198" hidden="1"/>
    <cellStyle name="Uwaga 3" xfId="12195" hidden="1"/>
    <cellStyle name="Uwaga 3" xfId="12192" hidden="1"/>
    <cellStyle name="Uwaga 3" xfId="12182" hidden="1"/>
    <cellStyle name="Uwaga 3" xfId="12178" hidden="1"/>
    <cellStyle name="Uwaga 3" xfId="12175" hidden="1"/>
    <cellStyle name="Uwaga 3" xfId="12166" hidden="1"/>
    <cellStyle name="Uwaga 3" xfId="12162" hidden="1"/>
    <cellStyle name="Uwaga 3" xfId="12160" hidden="1"/>
    <cellStyle name="Uwaga 3" xfId="12152" hidden="1"/>
    <cellStyle name="Uwaga 3" xfId="12148" hidden="1"/>
    <cellStyle name="Uwaga 3" xfId="12145" hidden="1"/>
    <cellStyle name="Uwaga 3" xfId="12138" hidden="1"/>
    <cellStyle name="Uwaga 3" xfId="12135" hidden="1"/>
    <cellStyle name="Uwaga 3" xfId="12132" hidden="1"/>
    <cellStyle name="Uwaga 3" xfId="12123" hidden="1"/>
    <cellStyle name="Uwaga 3" xfId="12118" hidden="1"/>
    <cellStyle name="Uwaga 3" xfId="12115" hidden="1"/>
    <cellStyle name="Uwaga 3" xfId="12108" hidden="1"/>
    <cellStyle name="Uwaga 3" xfId="12103" hidden="1"/>
    <cellStyle name="Uwaga 3" xfId="12100" hidden="1"/>
    <cellStyle name="Uwaga 3" xfId="12093" hidden="1"/>
    <cellStyle name="Uwaga 3" xfId="12088" hidden="1"/>
    <cellStyle name="Uwaga 3" xfId="12085" hidden="1"/>
    <cellStyle name="Uwaga 3" xfId="12079" hidden="1"/>
    <cellStyle name="Uwaga 3" xfId="12075" hidden="1"/>
    <cellStyle name="Uwaga 3" xfId="12072" hidden="1"/>
    <cellStyle name="Uwaga 3" xfId="12064" hidden="1"/>
    <cellStyle name="Uwaga 3" xfId="12059" hidden="1"/>
    <cellStyle name="Uwaga 3" xfId="12055" hidden="1"/>
    <cellStyle name="Uwaga 3" xfId="12049" hidden="1"/>
    <cellStyle name="Uwaga 3" xfId="12044" hidden="1"/>
    <cellStyle name="Uwaga 3" xfId="12040" hidden="1"/>
    <cellStyle name="Uwaga 3" xfId="12034" hidden="1"/>
    <cellStyle name="Uwaga 3" xfId="12029" hidden="1"/>
    <cellStyle name="Uwaga 3" xfId="12025" hidden="1"/>
    <cellStyle name="Uwaga 3" xfId="12020" hidden="1"/>
    <cellStyle name="Uwaga 3" xfId="12016" hidden="1"/>
    <cellStyle name="Uwaga 3" xfId="12012" hidden="1"/>
    <cellStyle name="Uwaga 3" xfId="12004" hidden="1"/>
    <cellStyle name="Uwaga 3" xfId="11999" hidden="1"/>
    <cellStyle name="Uwaga 3" xfId="11995" hidden="1"/>
    <cellStyle name="Uwaga 3" xfId="11989" hidden="1"/>
    <cellStyle name="Uwaga 3" xfId="11984" hidden="1"/>
    <cellStyle name="Uwaga 3" xfId="11980" hidden="1"/>
    <cellStyle name="Uwaga 3" xfId="11974" hidden="1"/>
    <cellStyle name="Uwaga 3" xfId="11969" hidden="1"/>
    <cellStyle name="Uwaga 3" xfId="11965" hidden="1"/>
    <cellStyle name="Uwaga 3" xfId="11961" hidden="1"/>
    <cellStyle name="Uwaga 3" xfId="11956" hidden="1"/>
    <cellStyle name="Uwaga 3" xfId="11951" hidden="1"/>
    <cellStyle name="Uwaga 3" xfId="11946" hidden="1"/>
    <cellStyle name="Uwaga 3" xfId="11942" hidden="1"/>
    <cellStyle name="Uwaga 3" xfId="11938" hidden="1"/>
    <cellStyle name="Uwaga 3" xfId="11931" hidden="1"/>
    <cellStyle name="Uwaga 3" xfId="11927" hidden="1"/>
    <cellStyle name="Uwaga 3" xfId="11922" hidden="1"/>
    <cellStyle name="Uwaga 3" xfId="11916" hidden="1"/>
    <cellStyle name="Uwaga 3" xfId="11912" hidden="1"/>
    <cellStyle name="Uwaga 3" xfId="11907" hidden="1"/>
    <cellStyle name="Uwaga 3" xfId="11901" hidden="1"/>
    <cellStyle name="Uwaga 3" xfId="11897" hidden="1"/>
    <cellStyle name="Uwaga 3" xfId="11892" hidden="1"/>
    <cellStyle name="Uwaga 3" xfId="11886" hidden="1"/>
    <cellStyle name="Uwaga 3" xfId="11882" hidden="1"/>
    <cellStyle name="Uwaga 3" xfId="11878" hidden="1"/>
    <cellStyle name="Uwaga 3" xfId="12738" hidden="1"/>
    <cellStyle name="Uwaga 3" xfId="12737" hidden="1"/>
    <cellStyle name="Uwaga 3" xfId="12736" hidden="1"/>
    <cellStyle name="Uwaga 3" xfId="12723" hidden="1"/>
    <cellStyle name="Uwaga 3" xfId="12722" hidden="1"/>
    <cellStyle name="Uwaga 3" xfId="12721" hidden="1"/>
    <cellStyle name="Uwaga 3" xfId="12708" hidden="1"/>
    <cellStyle name="Uwaga 3" xfId="12707" hidden="1"/>
    <cellStyle name="Uwaga 3" xfId="12706" hidden="1"/>
    <cellStyle name="Uwaga 3" xfId="12693" hidden="1"/>
    <cellStyle name="Uwaga 3" xfId="12692" hidden="1"/>
    <cellStyle name="Uwaga 3" xfId="12691" hidden="1"/>
    <cellStyle name="Uwaga 3" xfId="12678" hidden="1"/>
    <cellStyle name="Uwaga 3" xfId="12677" hidden="1"/>
    <cellStyle name="Uwaga 3" xfId="12676" hidden="1"/>
    <cellStyle name="Uwaga 3" xfId="12664" hidden="1"/>
    <cellStyle name="Uwaga 3" xfId="12662" hidden="1"/>
    <cellStyle name="Uwaga 3" xfId="12660" hidden="1"/>
    <cellStyle name="Uwaga 3" xfId="12649" hidden="1"/>
    <cellStyle name="Uwaga 3" xfId="12647" hidden="1"/>
    <cellStyle name="Uwaga 3" xfId="12645" hidden="1"/>
    <cellStyle name="Uwaga 3" xfId="12634" hidden="1"/>
    <cellStyle name="Uwaga 3" xfId="12632" hidden="1"/>
    <cellStyle name="Uwaga 3" xfId="12630" hidden="1"/>
    <cellStyle name="Uwaga 3" xfId="12619" hidden="1"/>
    <cellStyle name="Uwaga 3" xfId="12617" hidden="1"/>
    <cellStyle name="Uwaga 3" xfId="12615" hidden="1"/>
    <cellStyle name="Uwaga 3" xfId="12604" hidden="1"/>
    <cellStyle name="Uwaga 3" xfId="12602" hidden="1"/>
    <cellStyle name="Uwaga 3" xfId="12600" hidden="1"/>
    <cellStyle name="Uwaga 3" xfId="12589" hidden="1"/>
    <cellStyle name="Uwaga 3" xfId="12587" hidden="1"/>
    <cellStyle name="Uwaga 3" xfId="12585" hidden="1"/>
    <cellStyle name="Uwaga 3" xfId="12574" hidden="1"/>
    <cellStyle name="Uwaga 3" xfId="12572" hidden="1"/>
    <cellStyle name="Uwaga 3" xfId="12570" hidden="1"/>
    <cellStyle name="Uwaga 3" xfId="12559" hidden="1"/>
    <cellStyle name="Uwaga 3" xfId="12557" hidden="1"/>
    <cellStyle name="Uwaga 3" xfId="12555" hidden="1"/>
    <cellStyle name="Uwaga 3" xfId="12544" hidden="1"/>
    <cellStyle name="Uwaga 3" xfId="12542" hidden="1"/>
    <cellStyle name="Uwaga 3" xfId="12540" hidden="1"/>
    <cellStyle name="Uwaga 3" xfId="12529" hidden="1"/>
    <cellStyle name="Uwaga 3" xfId="12527" hidden="1"/>
    <cellStyle name="Uwaga 3" xfId="12525" hidden="1"/>
    <cellStyle name="Uwaga 3" xfId="12514" hidden="1"/>
    <cellStyle name="Uwaga 3" xfId="12512" hidden="1"/>
    <cellStyle name="Uwaga 3" xfId="12510" hidden="1"/>
    <cellStyle name="Uwaga 3" xfId="12499" hidden="1"/>
    <cellStyle name="Uwaga 3" xfId="12497" hidden="1"/>
    <cellStyle name="Uwaga 3" xfId="12495" hidden="1"/>
    <cellStyle name="Uwaga 3" xfId="12484" hidden="1"/>
    <cellStyle name="Uwaga 3" xfId="12482" hidden="1"/>
    <cellStyle name="Uwaga 3" xfId="12479" hidden="1"/>
    <cellStyle name="Uwaga 3" xfId="12469" hidden="1"/>
    <cellStyle name="Uwaga 3" xfId="12466" hidden="1"/>
    <cellStyle name="Uwaga 3" xfId="12463" hidden="1"/>
    <cellStyle name="Uwaga 3" xfId="12454" hidden="1"/>
    <cellStyle name="Uwaga 3" xfId="12452" hidden="1"/>
    <cellStyle name="Uwaga 3" xfId="12449" hidden="1"/>
    <cellStyle name="Uwaga 3" xfId="12439" hidden="1"/>
    <cellStyle name="Uwaga 3" xfId="12437" hidden="1"/>
    <cellStyle name="Uwaga 3" xfId="12435" hidden="1"/>
    <cellStyle name="Uwaga 3" xfId="12424" hidden="1"/>
    <cellStyle name="Uwaga 3" xfId="12422" hidden="1"/>
    <cellStyle name="Uwaga 3" xfId="12420" hidden="1"/>
    <cellStyle name="Uwaga 3" xfId="12409" hidden="1"/>
    <cellStyle name="Uwaga 3" xfId="12407" hidden="1"/>
    <cellStyle name="Uwaga 3" xfId="12405" hidden="1"/>
    <cellStyle name="Uwaga 3" xfId="12394" hidden="1"/>
    <cellStyle name="Uwaga 3" xfId="12392" hidden="1"/>
    <cellStyle name="Uwaga 3" xfId="12390" hidden="1"/>
    <cellStyle name="Uwaga 3" xfId="12379" hidden="1"/>
    <cellStyle name="Uwaga 3" xfId="12377" hidden="1"/>
    <cellStyle name="Uwaga 3" xfId="12375" hidden="1"/>
    <cellStyle name="Uwaga 3" xfId="12364" hidden="1"/>
    <cellStyle name="Uwaga 3" xfId="12362" hidden="1"/>
    <cellStyle name="Uwaga 3" xfId="12359" hidden="1"/>
    <cellStyle name="Uwaga 3" xfId="12349" hidden="1"/>
    <cellStyle name="Uwaga 3" xfId="12346" hidden="1"/>
    <cellStyle name="Uwaga 3" xfId="12343" hidden="1"/>
    <cellStyle name="Uwaga 3" xfId="12334" hidden="1"/>
    <cellStyle name="Uwaga 3" xfId="12331" hidden="1"/>
    <cellStyle name="Uwaga 3" xfId="12328" hidden="1"/>
    <cellStyle name="Uwaga 3" xfId="12319" hidden="1"/>
    <cellStyle name="Uwaga 3" xfId="12317" hidden="1"/>
    <cellStyle name="Uwaga 3" xfId="12315" hidden="1"/>
    <cellStyle name="Uwaga 3" xfId="12304" hidden="1"/>
    <cellStyle name="Uwaga 3" xfId="12301" hidden="1"/>
    <cellStyle name="Uwaga 3" xfId="12298" hidden="1"/>
    <cellStyle name="Uwaga 3" xfId="12289" hidden="1"/>
    <cellStyle name="Uwaga 3" xfId="12286" hidden="1"/>
    <cellStyle name="Uwaga 3" xfId="12283" hidden="1"/>
    <cellStyle name="Uwaga 3" xfId="12274" hidden="1"/>
    <cellStyle name="Uwaga 3" xfId="12271" hidden="1"/>
    <cellStyle name="Uwaga 3" xfId="12268" hidden="1"/>
    <cellStyle name="Uwaga 3" xfId="12261" hidden="1"/>
    <cellStyle name="Uwaga 3" xfId="12257" hidden="1"/>
    <cellStyle name="Uwaga 3" xfId="12254" hidden="1"/>
    <cellStyle name="Uwaga 3" xfId="12246" hidden="1"/>
    <cellStyle name="Uwaga 3" xfId="12242" hidden="1"/>
    <cellStyle name="Uwaga 3" xfId="12239" hidden="1"/>
    <cellStyle name="Uwaga 3" xfId="12231" hidden="1"/>
    <cellStyle name="Uwaga 3" xfId="12227" hidden="1"/>
    <cellStyle name="Uwaga 3" xfId="12223" hidden="1"/>
    <cellStyle name="Uwaga 3" xfId="12216" hidden="1"/>
    <cellStyle name="Uwaga 3" xfId="12212" hidden="1"/>
    <cellStyle name="Uwaga 3" xfId="12209" hidden="1"/>
    <cellStyle name="Uwaga 3" xfId="12201" hidden="1"/>
    <cellStyle name="Uwaga 3" xfId="12197" hidden="1"/>
    <cellStyle name="Uwaga 3" xfId="12194" hidden="1"/>
    <cellStyle name="Uwaga 3" xfId="12185" hidden="1"/>
    <cellStyle name="Uwaga 3" xfId="12180" hidden="1"/>
    <cellStyle name="Uwaga 3" xfId="12176" hidden="1"/>
    <cellStyle name="Uwaga 3" xfId="12170" hidden="1"/>
    <cellStyle name="Uwaga 3" xfId="12165" hidden="1"/>
    <cellStyle name="Uwaga 3" xfId="12161" hidden="1"/>
    <cellStyle name="Uwaga 3" xfId="12155" hidden="1"/>
    <cellStyle name="Uwaga 3" xfId="12150" hidden="1"/>
    <cellStyle name="Uwaga 3" xfId="12146" hidden="1"/>
    <cellStyle name="Uwaga 3" xfId="12141" hidden="1"/>
    <cellStyle name="Uwaga 3" xfId="12137" hidden="1"/>
    <cellStyle name="Uwaga 3" xfId="12133" hidden="1"/>
    <cellStyle name="Uwaga 3" xfId="12126" hidden="1"/>
    <cellStyle name="Uwaga 3" xfId="12121" hidden="1"/>
    <cellStyle name="Uwaga 3" xfId="12117" hidden="1"/>
    <cellStyle name="Uwaga 3" xfId="12110" hidden="1"/>
    <cellStyle name="Uwaga 3" xfId="12105" hidden="1"/>
    <cellStyle name="Uwaga 3" xfId="12101" hidden="1"/>
    <cellStyle name="Uwaga 3" xfId="12096" hidden="1"/>
    <cellStyle name="Uwaga 3" xfId="12091" hidden="1"/>
    <cellStyle name="Uwaga 3" xfId="12087" hidden="1"/>
    <cellStyle name="Uwaga 3" xfId="12081" hidden="1"/>
    <cellStyle name="Uwaga 3" xfId="12077" hidden="1"/>
    <cellStyle name="Uwaga 3" xfId="12074" hidden="1"/>
    <cellStyle name="Uwaga 3" xfId="12067" hidden="1"/>
    <cellStyle name="Uwaga 3" xfId="12062" hidden="1"/>
    <cellStyle name="Uwaga 3" xfId="12057" hidden="1"/>
    <cellStyle name="Uwaga 3" xfId="12051" hidden="1"/>
    <cellStyle name="Uwaga 3" xfId="12046" hidden="1"/>
    <cellStyle name="Uwaga 3" xfId="12041" hidden="1"/>
    <cellStyle name="Uwaga 3" xfId="12036" hidden="1"/>
    <cellStyle name="Uwaga 3" xfId="12031" hidden="1"/>
    <cellStyle name="Uwaga 3" xfId="12026" hidden="1"/>
    <cellStyle name="Uwaga 3" xfId="12022" hidden="1"/>
    <cellStyle name="Uwaga 3" xfId="12018" hidden="1"/>
    <cellStyle name="Uwaga 3" xfId="12013" hidden="1"/>
    <cellStyle name="Uwaga 3" xfId="12006" hidden="1"/>
    <cellStyle name="Uwaga 3" xfId="12001" hidden="1"/>
    <cellStyle name="Uwaga 3" xfId="11996" hidden="1"/>
    <cellStyle name="Uwaga 3" xfId="11990" hidden="1"/>
    <cellStyle name="Uwaga 3" xfId="11985" hidden="1"/>
    <cellStyle name="Uwaga 3" xfId="11981" hidden="1"/>
    <cellStyle name="Uwaga 3" xfId="11976" hidden="1"/>
    <cellStyle name="Uwaga 3" xfId="11971" hidden="1"/>
    <cellStyle name="Uwaga 3" xfId="11966" hidden="1"/>
    <cellStyle name="Uwaga 3" xfId="11962" hidden="1"/>
    <cellStyle name="Uwaga 3" xfId="11957" hidden="1"/>
    <cellStyle name="Uwaga 3" xfId="11952" hidden="1"/>
    <cellStyle name="Uwaga 3" xfId="11947" hidden="1"/>
    <cellStyle name="Uwaga 3" xfId="11943" hidden="1"/>
    <cellStyle name="Uwaga 3" xfId="11939" hidden="1"/>
    <cellStyle name="Uwaga 3" xfId="11932" hidden="1"/>
    <cellStyle name="Uwaga 3" xfId="11928" hidden="1"/>
    <cellStyle name="Uwaga 3" xfId="11923" hidden="1"/>
    <cellStyle name="Uwaga 3" xfId="11917" hidden="1"/>
    <cellStyle name="Uwaga 3" xfId="11913" hidden="1"/>
    <cellStyle name="Uwaga 3" xfId="11908" hidden="1"/>
    <cellStyle name="Uwaga 3" xfId="11902" hidden="1"/>
    <cellStyle name="Uwaga 3" xfId="11898" hidden="1"/>
    <cellStyle name="Uwaga 3" xfId="11894" hidden="1"/>
    <cellStyle name="Uwaga 3" xfId="11887" hidden="1"/>
    <cellStyle name="Uwaga 3" xfId="11883" hidden="1"/>
    <cellStyle name="Uwaga 3" xfId="11879" hidden="1"/>
    <cellStyle name="Uwaga 3" xfId="12743" hidden="1"/>
    <cellStyle name="Uwaga 3" xfId="12741" hidden="1"/>
    <cellStyle name="Uwaga 3" xfId="12739" hidden="1"/>
    <cellStyle name="Uwaga 3" xfId="12726" hidden="1"/>
    <cellStyle name="Uwaga 3" xfId="12725" hidden="1"/>
    <cellStyle name="Uwaga 3" xfId="12724" hidden="1"/>
    <cellStyle name="Uwaga 3" xfId="12711" hidden="1"/>
    <cellStyle name="Uwaga 3" xfId="12710" hidden="1"/>
    <cellStyle name="Uwaga 3" xfId="12709" hidden="1"/>
    <cellStyle name="Uwaga 3" xfId="12697" hidden="1"/>
    <cellStyle name="Uwaga 3" xfId="12695" hidden="1"/>
    <cellStyle name="Uwaga 3" xfId="12694" hidden="1"/>
    <cellStyle name="Uwaga 3" xfId="12681" hidden="1"/>
    <cellStyle name="Uwaga 3" xfId="12680" hidden="1"/>
    <cellStyle name="Uwaga 3" xfId="12679" hidden="1"/>
    <cellStyle name="Uwaga 3" xfId="12667" hidden="1"/>
    <cellStyle name="Uwaga 3" xfId="12665" hidden="1"/>
    <cellStyle name="Uwaga 3" xfId="12663" hidden="1"/>
    <cellStyle name="Uwaga 3" xfId="12652" hidden="1"/>
    <cellStyle name="Uwaga 3" xfId="12650" hidden="1"/>
    <cellStyle name="Uwaga 3" xfId="12648" hidden="1"/>
    <cellStyle name="Uwaga 3" xfId="12637" hidden="1"/>
    <cellStyle name="Uwaga 3" xfId="12635" hidden="1"/>
    <cellStyle name="Uwaga 3" xfId="12633" hidden="1"/>
    <cellStyle name="Uwaga 3" xfId="12622" hidden="1"/>
    <cellStyle name="Uwaga 3" xfId="12620" hidden="1"/>
    <cellStyle name="Uwaga 3" xfId="12618" hidden="1"/>
    <cellStyle name="Uwaga 3" xfId="12607" hidden="1"/>
    <cellStyle name="Uwaga 3" xfId="12605" hidden="1"/>
    <cellStyle name="Uwaga 3" xfId="12603" hidden="1"/>
    <cellStyle name="Uwaga 3" xfId="12592" hidden="1"/>
    <cellStyle name="Uwaga 3" xfId="12590" hidden="1"/>
    <cellStyle name="Uwaga 3" xfId="12588" hidden="1"/>
    <cellStyle name="Uwaga 3" xfId="12577" hidden="1"/>
    <cellStyle name="Uwaga 3" xfId="12575" hidden="1"/>
    <cellStyle name="Uwaga 3" xfId="12573" hidden="1"/>
    <cellStyle name="Uwaga 3" xfId="12562" hidden="1"/>
    <cellStyle name="Uwaga 3" xfId="12560" hidden="1"/>
    <cellStyle name="Uwaga 3" xfId="12558" hidden="1"/>
    <cellStyle name="Uwaga 3" xfId="12547" hidden="1"/>
    <cellStyle name="Uwaga 3" xfId="12545" hidden="1"/>
    <cellStyle name="Uwaga 3" xfId="12543" hidden="1"/>
    <cellStyle name="Uwaga 3" xfId="12532" hidden="1"/>
    <cellStyle name="Uwaga 3" xfId="12530" hidden="1"/>
    <cellStyle name="Uwaga 3" xfId="12528" hidden="1"/>
    <cellStyle name="Uwaga 3" xfId="12517" hidden="1"/>
    <cellStyle name="Uwaga 3" xfId="12515" hidden="1"/>
    <cellStyle name="Uwaga 3" xfId="12513" hidden="1"/>
    <cellStyle name="Uwaga 3" xfId="12502" hidden="1"/>
    <cellStyle name="Uwaga 3" xfId="12500" hidden="1"/>
    <cellStyle name="Uwaga 3" xfId="12498" hidden="1"/>
    <cellStyle name="Uwaga 3" xfId="12487" hidden="1"/>
    <cellStyle name="Uwaga 3" xfId="12485" hidden="1"/>
    <cellStyle name="Uwaga 3" xfId="12483" hidden="1"/>
    <cellStyle name="Uwaga 3" xfId="12472" hidden="1"/>
    <cellStyle name="Uwaga 3" xfId="12470" hidden="1"/>
    <cellStyle name="Uwaga 3" xfId="12468" hidden="1"/>
    <cellStyle name="Uwaga 3" xfId="12457" hidden="1"/>
    <cellStyle name="Uwaga 3" xfId="12455" hidden="1"/>
    <cellStyle name="Uwaga 3" xfId="12453" hidden="1"/>
    <cellStyle name="Uwaga 3" xfId="12442" hidden="1"/>
    <cellStyle name="Uwaga 3" xfId="12440" hidden="1"/>
    <cellStyle name="Uwaga 3" xfId="12438"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8" hidden="1"/>
    <cellStyle name="Uwaga 3" xfId="12367" hidden="1"/>
    <cellStyle name="Uwaga 3" xfId="12365" hidden="1"/>
    <cellStyle name="Uwaga 3" xfId="12363" hidden="1"/>
    <cellStyle name="Uwaga 3" xfId="12352" hidden="1"/>
    <cellStyle name="Uwaga 3" xfId="12350" hidden="1"/>
    <cellStyle name="Uwaga 3" xfId="12347" hidden="1"/>
    <cellStyle name="Uwaga 3" xfId="12337" hidden="1"/>
    <cellStyle name="Uwaga 3" xfId="12335" hidden="1"/>
    <cellStyle name="Uwaga 3" xfId="12333" hidden="1"/>
    <cellStyle name="Uwaga 3" xfId="12322" hidden="1"/>
    <cellStyle name="Uwaga 3" xfId="12320" hidden="1"/>
    <cellStyle name="Uwaga 3" xfId="12318" hidden="1"/>
    <cellStyle name="Uwaga 3" xfId="12307" hidden="1"/>
    <cellStyle name="Uwaga 3" xfId="12305" hidden="1"/>
    <cellStyle name="Uwaga 3" xfId="12302" hidden="1"/>
    <cellStyle name="Uwaga 3" xfId="12292" hidden="1"/>
    <cellStyle name="Uwaga 3" xfId="12290" hidden="1"/>
    <cellStyle name="Uwaga 3" xfId="12287" hidden="1"/>
    <cellStyle name="Uwaga 3" xfId="12277" hidden="1"/>
    <cellStyle name="Uwaga 3" xfId="12275" hidden="1"/>
    <cellStyle name="Uwaga 3" xfId="12272" hidden="1"/>
    <cellStyle name="Uwaga 3" xfId="12263" hidden="1"/>
    <cellStyle name="Uwaga 3" xfId="12260" hidden="1"/>
    <cellStyle name="Uwaga 3" xfId="12256" hidden="1"/>
    <cellStyle name="Uwaga 3" xfId="12248" hidden="1"/>
    <cellStyle name="Uwaga 3" xfId="12245" hidden="1"/>
    <cellStyle name="Uwaga 3" xfId="12241" hidden="1"/>
    <cellStyle name="Uwaga 3" xfId="12233" hidden="1"/>
    <cellStyle name="Uwaga 3" xfId="12230" hidden="1"/>
    <cellStyle name="Uwaga 3" xfId="12226" hidden="1"/>
    <cellStyle name="Uwaga 3" xfId="12218" hidden="1"/>
    <cellStyle name="Uwaga 3" xfId="12215" hidden="1"/>
    <cellStyle name="Uwaga 3" xfId="12211" hidden="1"/>
    <cellStyle name="Uwaga 3" xfId="12203" hidden="1"/>
    <cellStyle name="Uwaga 3" xfId="12200" hidden="1"/>
    <cellStyle name="Uwaga 3" xfId="12196" hidden="1"/>
    <cellStyle name="Uwaga 3" xfId="12188" hidden="1"/>
    <cellStyle name="Uwaga 3" xfId="12184" hidden="1"/>
    <cellStyle name="Uwaga 3" xfId="12179" hidden="1"/>
    <cellStyle name="Uwaga 3" xfId="12173" hidden="1"/>
    <cellStyle name="Uwaga 3" xfId="12169" hidden="1"/>
    <cellStyle name="Uwaga 3" xfId="12164" hidden="1"/>
    <cellStyle name="Uwaga 3" xfId="12158" hidden="1"/>
    <cellStyle name="Uwaga 3" xfId="12154" hidden="1"/>
    <cellStyle name="Uwaga 3" xfId="12149" hidden="1"/>
    <cellStyle name="Uwaga 3" xfId="12143" hidden="1"/>
    <cellStyle name="Uwaga 3" xfId="12140" hidden="1"/>
    <cellStyle name="Uwaga 3" xfId="12136" hidden="1"/>
    <cellStyle name="Uwaga 3" xfId="12128" hidden="1"/>
    <cellStyle name="Uwaga 3" xfId="12125" hidden="1"/>
    <cellStyle name="Uwaga 3" xfId="12120" hidden="1"/>
    <cellStyle name="Uwaga 3" xfId="12113" hidden="1"/>
    <cellStyle name="Uwaga 3" xfId="12109" hidden="1"/>
    <cellStyle name="Uwaga 3" xfId="12104" hidden="1"/>
    <cellStyle name="Uwaga 3" xfId="12098" hidden="1"/>
    <cellStyle name="Uwaga 3" xfId="12094" hidden="1"/>
    <cellStyle name="Uwaga 3" xfId="12089" hidden="1"/>
    <cellStyle name="Uwaga 3" xfId="12083" hidden="1"/>
    <cellStyle name="Uwaga 3" xfId="12080" hidden="1"/>
    <cellStyle name="Uwaga 3" xfId="12076" hidden="1"/>
    <cellStyle name="Uwaga 3" xfId="12068" hidden="1"/>
    <cellStyle name="Uwaga 3" xfId="12063" hidden="1"/>
    <cellStyle name="Uwaga 3" xfId="12058" hidden="1"/>
    <cellStyle name="Uwaga 3" xfId="12053" hidden="1"/>
    <cellStyle name="Uwaga 3" xfId="12048" hidden="1"/>
    <cellStyle name="Uwaga 3" xfId="12043" hidden="1"/>
    <cellStyle name="Uwaga 3" xfId="12038" hidden="1"/>
    <cellStyle name="Uwaga 3" xfId="12033" hidden="1"/>
    <cellStyle name="Uwaga 3" xfId="12028" hidden="1"/>
    <cellStyle name="Uwaga 3" xfId="12023" hidden="1"/>
    <cellStyle name="Uwaga 3" xfId="12019" hidden="1"/>
    <cellStyle name="Uwaga 3" xfId="12014" hidden="1"/>
    <cellStyle name="Uwaga 3" xfId="12007" hidden="1"/>
    <cellStyle name="Uwaga 3" xfId="12002" hidden="1"/>
    <cellStyle name="Uwaga 3" xfId="11997" hidden="1"/>
    <cellStyle name="Uwaga 3" xfId="11992" hidden="1"/>
    <cellStyle name="Uwaga 3" xfId="11987" hidden="1"/>
    <cellStyle name="Uwaga 3" xfId="11982" hidden="1"/>
    <cellStyle name="Uwaga 3" xfId="11977" hidden="1"/>
    <cellStyle name="Uwaga 3" xfId="11972" hidden="1"/>
    <cellStyle name="Uwaga 3" xfId="11967" hidden="1"/>
    <cellStyle name="Uwaga 3" xfId="11963" hidden="1"/>
    <cellStyle name="Uwaga 3" xfId="11958" hidden="1"/>
    <cellStyle name="Uwaga 3" xfId="11953" hidden="1"/>
    <cellStyle name="Uwaga 3" xfId="11948" hidden="1"/>
    <cellStyle name="Uwaga 3" xfId="11944" hidden="1"/>
    <cellStyle name="Uwaga 3" xfId="11940" hidden="1"/>
    <cellStyle name="Uwaga 3" xfId="11933" hidden="1"/>
    <cellStyle name="Uwaga 3" xfId="11929" hidden="1"/>
    <cellStyle name="Uwaga 3" xfId="11924" hidden="1"/>
    <cellStyle name="Uwaga 3" xfId="11918" hidden="1"/>
    <cellStyle name="Uwaga 3" xfId="11914" hidden="1"/>
    <cellStyle name="Uwaga 3" xfId="11909" hidden="1"/>
    <cellStyle name="Uwaga 3" xfId="11903" hidden="1"/>
    <cellStyle name="Uwaga 3" xfId="11899" hidden="1"/>
    <cellStyle name="Uwaga 3" xfId="11895" hidden="1"/>
    <cellStyle name="Uwaga 3" xfId="11888" hidden="1"/>
    <cellStyle name="Uwaga 3" xfId="11884" hidden="1"/>
    <cellStyle name="Uwaga 3" xfId="11880" hidden="1"/>
    <cellStyle name="Uwaga 3" xfId="12747" hidden="1"/>
    <cellStyle name="Uwaga 3" xfId="12746" hidden="1"/>
    <cellStyle name="Uwaga 3" xfId="12744" hidden="1"/>
    <cellStyle name="Uwaga 3" xfId="12731" hidden="1"/>
    <cellStyle name="Uwaga 3" xfId="12729" hidden="1"/>
    <cellStyle name="Uwaga 3" xfId="12727" hidden="1"/>
    <cellStyle name="Uwaga 3" xfId="12717" hidden="1"/>
    <cellStyle name="Uwaga 3" xfId="12715" hidden="1"/>
    <cellStyle name="Uwaga 3" xfId="12713" hidden="1"/>
    <cellStyle name="Uwaga 3" xfId="12702" hidden="1"/>
    <cellStyle name="Uwaga 3" xfId="12700" hidden="1"/>
    <cellStyle name="Uwaga 3" xfId="12698" hidden="1"/>
    <cellStyle name="Uwaga 3" xfId="12685" hidden="1"/>
    <cellStyle name="Uwaga 3" xfId="12683" hidden="1"/>
    <cellStyle name="Uwaga 3" xfId="12682" hidden="1"/>
    <cellStyle name="Uwaga 3" xfId="12669" hidden="1"/>
    <cellStyle name="Uwaga 3" xfId="12668" hidden="1"/>
    <cellStyle name="Uwaga 3" xfId="12666" hidden="1"/>
    <cellStyle name="Uwaga 3" xfId="12654" hidden="1"/>
    <cellStyle name="Uwaga 3" xfId="12653" hidden="1"/>
    <cellStyle name="Uwaga 3" xfId="12651" hidden="1"/>
    <cellStyle name="Uwaga 3" xfId="12639" hidden="1"/>
    <cellStyle name="Uwaga 3" xfId="12638" hidden="1"/>
    <cellStyle name="Uwaga 3" xfId="12636" hidden="1"/>
    <cellStyle name="Uwaga 3" xfId="12624" hidden="1"/>
    <cellStyle name="Uwaga 3" xfId="12623" hidden="1"/>
    <cellStyle name="Uwaga 3" xfId="12621" hidden="1"/>
    <cellStyle name="Uwaga 3" xfId="12609" hidden="1"/>
    <cellStyle name="Uwaga 3" xfId="12608" hidden="1"/>
    <cellStyle name="Uwaga 3" xfId="12606" hidden="1"/>
    <cellStyle name="Uwaga 3" xfId="12594" hidden="1"/>
    <cellStyle name="Uwaga 3" xfId="12593" hidden="1"/>
    <cellStyle name="Uwaga 3" xfId="12591" hidden="1"/>
    <cellStyle name="Uwaga 3" xfId="12579" hidden="1"/>
    <cellStyle name="Uwaga 3" xfId="12578" hidden="1"/>
    <cellStyle name="Uwaga 3" xfId="12576" hidden="1"/>
    <cellStyle name="Uwaga 3" xfId="12564" hidden="1"/>
    <cellStyle name="Uwaga 3" xfId="12563" hidden="1"/>
    <cellStyle name="Uwaga 3" xfId="12561" hidden="1"/>
    <cellStyle name="Uwaga 3" xfId="12549" hidden="1"/>
    <cellStyle name="Uwaga 3" xfId="12548" hidden="1"/>
    <cellStyle name="Uwaga 3" xfId="12546" hidden="1"/>
    <cellStyle name="Uwaga 3" xfId="12534" hidden="1"/>
    <cellStyle name="Uwaga 3" xfId="12533" hidden="1"/>
    <cellStyle name="Uwaga 3" xfId="12531" hidden="1"/>
    <cellStyle name="Uwaga 3" xfId="12519" hidden="1"/>
    <cellStyle name="Uwaga 3" xfId="12518" hidden="1"/>
    <cellStyle name="Uwaga 3" xfId="12516" hidden="1"/>
    <cellStyle name="Uwaga 3" xfId="12504" hidden="1"/>
    <cellStyle name="Uwaga 3" xfId="12503" hidden="1"/>
    <cellStyle name="Uwaga 3" xfId="12501" hidden="1"/>
    <cellStyle name="Uwaga 3" xfId="12489" hidden="1"/>
    <cellStyle name="Uwaga 3" xfId="12488" hidden="1"/>
    <cellStyle name="Uwaga 3" xfId="12486" hidden="1"/>
    <cellStyle name="Uwaga 3" xfId="12474" hidden="1"/>
    <cellStyle name="Uwaga 3" xfId="12473" hidden="1"/>
    <cellStyle name="Uwaga 3" xfId="12471" hidden="1"/>
    <cellStyle name="Uwaga 3" xfId="12459" hidden="1"/>
    <cellStyle name="Uwaga 3" xfId="12458" hidden="1"/>
    <cellStyle name="Uwaga 3" xfId="12456" hidden="1"/>
    <cellStyle name="Uwaga 3" xfId="12444" hidden="1"/>
    <cellStyle name="Uwaga 3" xfId="12443" hidden="1"/>
    <cellStyle name="Uwaga 3" xfId="12441" hidden="1"/>
    <cellStyle name="Uwaga 3" xfId="12429" hidden="1"/>
    <cellStyle name="Uwaga 3" xfId="12428" hidden="1"/>
    <cellStyle name="Uwaga 3" xfId="12426" hidden="1"/>
    <cellStyle name="Uwaga 3" xfId="12414" hidden="1"/>
    <cellStyle name="Uwaga 3" xfId="12413" hidden="1"/>
    <cellStyle name="Uwaga 3" xfId="12411" hidden="1"/>
    <cellStyle name="Uwaga 3" xfId="12399" hidden="1"/>
    <cellStyle name="Uwaga 3" xfId="12398" hidden="1"/>
    <cellStyle name="Uwaga 3" xfId="12396" hidden="1"/>
    <cellStyle name="Uwaga 3" xfId="12384" hidden="1"/>
    <cellStyle name="Uwaga 3" xfId="12383" hidden="1"/>
    <cellStyle name="Uwaga 3" xfId="12381" hidden="1"/>
    <cellStyle name="Uwaga 3" xfId="12369" hidden="1"/>
    <cellStyle name="Uwaga 3" xfId="12368" hidden="1"/>
    <cellStyle name="Uwaga 3" xfId="12366" hidden="1"/>
    <cellStyle name="Uwaga 3" xfId="12354" hidden="1"/>
    <cellStyle name="Uwaga 3" xfId="12353" hidden="1"/>
    <cellStyle name="Uwaga 3" xfId="12351" hidden="1"/>
    <cellStyle name="Uwaga 3" xfId="12339" hidden="1"/>
    <cellStyle name="Uwaga 3" xfId="12338" hidden="1"/>
    <cellStyle name="Uwaga 3" xfId="12336" hidden="1"/>
    <cellStyle name="Uwaga 3" xfId="12324" hidden="1"/>
    <cellStyle name="Uwaga 3" xfId="12323" hidden="1"/>
    <cellStyle name="Uwaga 3" xfId="12321" hidden="1"/>
    <cellStyle name="Uwaga 3" xfId="12309" hidden="1"/>
    <cellStyle name="Uwaga 3" xfId="12308" hidden="1"/>
    <cellStyle name="Uwaga 3" xfId="12306" hidden="1"/>
    <cellStyle name="Uwaga 3" xfId="12294" hidden="1"/>
    <cellStyle name="Uwaga 3" xfId="12293" hidden="1"/>
    <cellStyle name="Uwaga 3" xfId="12291" hidden="1"/>
    <cellStyle name="Uwaga 3" xfId="12279" hidden="1"/>
    <cellStyle name="Uwaga 3" xfId="12278" hidden="1"/>
    <cellStyle name="Uwaga 3" xfId="12276" hidden="1"/>
    <cellStyle name="Uwaga 3" xfId="12264" hidden="1"/>
    <cellStyle name="Uwaga 3" xfId="12262" hidden="1"/>
    <cellStyle name="Uwaga 3" xfId="12259" hidden="1"/>
    <cellStyle name="Uwaga 3" xfId="12249" hidden="1"/>
    <cellStyle name="Uwaga 3" xfId="12247" hidden="1"/>
    <cellStyle name="Uwaga 3" xfId="12244" hidden="1"/>
    <cellStyle name="Uwaga 3" xfId="12234" hidden="1"/>
    <cellStyle name="Uwaga 3" xfId="12232" hidden="1"/>
    <cellStyle name="Uwaga 3" xfId="12229" hidden="1"/>
    <cellStyle name="Uwaga 3" xfId="12219" hidden="1"/>
    <cellStyle name="Uwaga 3" xfId="12217" hidden="1"/>
    <cellStyle name="Uwaga 3" xfId="12214" hidden="1"/>
    <cellStyle name="Uwaga 3" xfId="12204" hidden="1"/>
    <cellStyle name="Uwaga 3" xfId="12202" hidden="1"/>
    <cellStyle name="Uwaga 3" xfId="12199" hidden="1"/>
    <cellStyle name="Uwaga 3" xfId="12189" hidden="1"/>
    <cellStyle name="Uwaga 3" xfId="12187" hidden="1"/>
    <cellStyle name="Uwaga 3" xfId="12183" hidden="1"/>
    <cellStyle name="Uwaga 3" xfId="12174" hidden="1"/>
    <cellStyle name="Uwaga 3" xfId="12171" hidden="1"/>
    <cellStyle name="Uwaga 3" xfId="12167" hidden="1"/>
    <cellStyle name="Uwaga 3" xfId="12159" hidden="1"/>
    <cellStyle name="Uwaga 3" xfId="12157" hidden="1"/>
    <cellStyle name="Uwaga 3" xfId="12153" hidden="1"/>
    <cellStyle name="Uwaga 3" xfId="12144" hidden="1"/>
    <cellStyle name="Uwaga 3" xfId="12142" hidden="1"/>
    <cellStyle name="Uwaga 3" xfId="12139" hidden="1"/>
    <cellStyle name="Uwaga 3" xfId="12129" hidden="1"/>
    <cellStyle name="Uwaga 3" xfId="12127" hidden="1"/>
    <cellStyle name="Uwaga 3" xfId="12122" hidden="1"/>
    <cellStyle name="Uwaga 3" xfId="12114" hidden="1"/>
    <cellStyle name="Uwaga 3" xfId="12112" hidden="1"/>
    <cellStyle name="Uwaga 3" xfId="12107" hidden="1"/>
    <cellStyle name="Uwaga 3" xfId="12099" hidden="1"/>
    <cellStyle name="Uwaga 3" xfId="12097" hidden="1"/>
    <cellStyle name="Uwaga 3" xfId="12092" hidden="1"/>
    <cellStyle name="Uwaga 3" xfId="12084" hidden="1"/>
    <cellStyle name="Uwaga 3" xfId="12082" hidden="1"/>
    <cellStyle name="Uwaga 3" xfId="12078" hidden="1"/>
    <cellStyle name="Uwaga 3" xfId="12069" hidden="1"/>
    <cellStyle name="Uwaga 3" xfId="12066" hidden="1"/>
    <cellStyle name="Uwaga 3" xfId="12061" hidden="1"/>
    <cellStyle name="Uwaga 3" xfId="12054" hidden="1"/>
    <cellStyle name="Uwaga 3" xfId="12050" hidden="1"/>
    <cellStyle name="Uwaga 3" xfId="12045" hidden="1"/>
    <cellStyle name="Uwaga 3" xfId="12039" hidden="1"/>
    <cellStyle name="Uwaga 3" xfId="12035" hidden="1"/>
    <cellStyle name="Uwaga 3" xfId="12030" hidden="1"/>
    <cellStyle name="Uwaga 3" xfId="12024" hidden="1"/>
    <cellStyle name="Uwaga 3" xfId="12021" hidden="1"/>
    <cellStyle name="Uwaga 3" xfId="12017" hidden="1"/>
    <cellStyle name="Uwaga 3" xfId="12008" hidden="1"/>
    <cellStyle name="Uwaga 3" xfId="12003" hidden="1"/>
    <cellStyle name="Uwaga 3" xfId="11998" hidden="1"/>
    <cellStyle name="Uwaga 3" xfId="11993" hidden="1"/>
    <cellStyle name="Uwaga 3" xfId="11988" hidden="1"/>
    <cellStyle name="Uwaga 3" xfId="11983" hidden="1"/>
    <cellStyle name="Uwaga 3" xfId="11978" hidden="1"/>
    <cellStyle name="Uwaga 3" xfId="11973" hidden="1"/>
    <cellStyle name="Uwaga 3" xfId="11968" hidden="1"/>
    <cellStyle name="Uwaga 3" xfId="11964" hidden="1"/>
    <cellStyle name="Uwaga 3" xfId="11959" hidden="1"/>
    <cellStyle name="Uwaga 3" xfId="11954" hidden="1"/>
    <cellStyle name="Uwaga 3" xfId="11949" hidden="1"/>
    <cellStyle name="Uwaga 3" xfId="11945" hidden="1"/>
    <cellStyle name="Uwaga 3" xfId="11941" hidden="1"/>
    <cellStyle name="Uwaga 3" xfId="11934" hidden="1"/>
    <cellStyle name="Uwaga 3" xfId="11930" hidden="1"/>
    <cellStyle name="Uwaga 3" xfId="11925" hidden="1"/>
    <cellStyle name="Uwaga 3" xfId="11919" hidden="1"/>
    <cellStyle name="Uwaga 3" xfId="11915" hidden="1"/>
    <cellStyle name="Uwaga 3" xfId="11910" hidden="1"/>
    <cellStyle name="Uwaga 3" xfId="11904" hidden="1"/>
    <cellStyle name="Uwaga 3" xfId="11900" hidden="1"/>
    <cellStyle name="Uwaga 3" xfId="11896" hidden="1"/>
    <cellStyle name="Uwaga 3" xfId="11889" hidden="1"/>
    <cellStyle name="Uwaga 3" xfId="11885" hidden="1"/>
    <cellStyle name="Uwaga 3" xfId="11881" hidden="1"/>
    <cellStyle name="Uwaga 3" xfId="10856" hidden="1"/>
    <cellStyle name="Uwaga 3" xfId="10855" hidden="1"/>
    <cellStyle name="Uwaga 3" xfId="10854" hidden="1"/>
    <cellStyle name="Uwaga 3" xfId="10847" hidden="1"/>
    <cellStyle name="Uwaga 3" xfId="10846" hidden="1"/>
    <cellStyle name="Uwaga 3" xfId="10845" hidden="1"/>
    <cellStyle name="Uwaga 3" xfId="10838" hidden="1"/>
    <cellStyle name="Uwaga 3" xfId="10837" hidden="1"/>
    <cellStyle name="Uwaga 3" xfId="10836" hidden="1"/>
    <cellStyle name="Uwaga 3" xfId="10829" hidden="1"/>
    <cellStyle name="Uwaga 3" xfId="10828" hidden="1"/>
    <cellStyle name="Uwaga 3" xfId="10827" hidden="1"/>
    <cellStyle name="Uwaga 3" xfId="10820" hidden="1"/>
    <cellStyle name="Uwaga 3" xfId="10819" hidden="1"/>
    <cellStyle name="Uwaga 3" xfId="10818" hidden="1"/>
    <cellStyle name="Uwaga 3" xfId="10811" hidden="1"/>
    <cellStyle name="Uwaga 3" xfId="10810" hidden="1"/>
    <cellStyle name="Uwaga 3" xfId="10808" hidden="1"/>
    <cellStyle name="Uwaga 3" xfId="10802" hidden="1"/>
    <cellStyle name="Uwaga 3" xfId="10801" hidden="1"/>
    <cellStyle name="Uwaga 3" xfId="10799" hidden="1"/>
    <cellStyle name="Uwaga 3" xfId="10793" hidden="1"/>
    <cellStyle name="Uwaga 3" xfId="10792" hidden="1"/>
    <cellStyle name="Uwaga 3" xfId="10790" hidden="1"/>
    <cellStyle name="Uwaga 3" xfId="10784" hidden="1"/>
    <cellStyle name="Uwaga 3" xfId="10783" hidden="1"/>
    <cellStyle name="Uwaga 3" xfId="10781" hidden="1"/>
    <cellStyle name="Uwaga 3" xfId="10775" hidden="1"/>
    <cellStyle name="Uwaga 3" xfId="10774" hidden="1"/>
    <cellStyle name="Uwaga 3" xfId="10772" hidden="1"/>
    <cellStyle name="Uwaga 3" xfId="10766" hidden="1"/>
    <cellStyle name="Uwaga 3" xfId="10765" hidden="1"/>
    <cellStyle name="Uwaga 3" xfId="10763" hidden="1"/>
    <cellStyle name="Uwaga 3" xfId="10757" hidden="1"/>
    <cellStyle name="Uwaga 3" xfId="10756" hidden="1"/>
    <cellStyle name="Uwaga 3" xfId="10754" hidden="1"/>
    <cellStyle name="Uwaga 3" xfId="10748" hidden="1"/>
    <cellStyle name="Uwaga 3" xfId="10747" hidden="1"/>
    <cellStyle name="Uwaga 3" xfId="10745" hidden="1"/>
    <cellStyle name="Uwaga 3" xfId="10739" hidden="1"/>
    <cellStyle name="Uwaga 3" xfId="10738" hidden="1"/>
    <cellStyle name="Uwaga 3" xfId="10736" hidden="1"/>
    <cellStyle name="Uwaga 3" xfId="10730" hidden="1"/>
    <cellStyle name="Uwaga 3" xfId="10729" hidden="1"/>
    <cellStyle name="Uwaga 3" xfId="10727" hidden="1"/>
    <cellStyle name="Uwaga 3" xfId="10721" hidden="1"/>
    <cellStyle name="Uwaga 3" xfId="10720" hidden="1"/>
    <cellStyle name="Uwaga 3" xfId="10718" hidden="1"/>
    <cellStyle name="Uwaga 3" xfId="10712" hidden="1"/>
    <cellStyle name="Uwaga 3" xfId="10711" hidden="1"/>
    <cellStyle name="Uwaga 3" xfId="10709" hidden="1"/>
    <cellStyle name="Uwaga 3" xfId="10703" hidden="1"/>
    <cellStyle name="Uwaga 3" xfId="10702" hidden="1"/>
    <cellStyle name="Uwaga 3" xfId="10699" hidden="1"/>
    <cellStyle name="Uwaga 3" xfId="10694" hidden="1"/>
    <cellStyle name="Uwaga 3" xfId="10692" hidden="1"/>
    <cellStyle name="Uwaga 3" xfId="10689" hidden="1"/>
    <cellStyle name="Uwaga 3" xfId="10685" hidden="1"/>
    <cellStyle name="Uwaga 3" xfId="10684" hidden="1"/>
    <cellStyle name="Uwaga 3" xfId="10681" hidden="1"/>
    <cellStyle name="Uwaga 3" xfId="10676" hidden="1"/>
    <cellStyle name="Uwaga 3" xfId="10675" hidden="1"/>
    <cellStyle name="Uwaga 3" xfId="10673" hidden="1"/>
    <cellStyle name="Uwaga 3" xfId="10667" hidden="1"/>
    <cellStyle name="Uwaga 3" xfId="10666" hidden="1"/>
    <cellStyle name="Uwaga 3" xfId="10664" hidden="1"/>
    <cellStyle name="Uwaga 3" xfId="10658" hidden="1"/>
    <cellStyle name="Uwaga 3" xfId="10657" hidden="1"/>
    <cellStyle name="Uwaga 3" xfId="10655" hidden="1"/>
    <cellStyle name="Uwaga 3" xfId="10649" hidden="1"/>
    <cellStyle name="Uwaga 3" xfId="10648" hidden="1"/>
    <cellStyle name="Uwaga 3" xfId="10646" hidden="1"/>
    <cellStyle name="Uwaga 3" xfId="10640" hidden="1"/>
    <cellStyle name="Uwaga 3" xfId="10639" hidden="1"/>
    <cellStyle name="Uwaga 3" xfId="10637" hidden="1"/>
    <cellStyle name="Uwaga 3" xfId="10631" hidden="1"/>
    <cellStyle name="Uwaga 3" xfId="10630" hidden="1"/>
    <cellStyle name="Uwaga 3" xfId="10627" hidden="1"/>
    <cellStyle name="Uwaga 3" xfId="10622" hidden="1"/>
    <cellStyle name="Uwaga 3" xfId="10620" hidden="1"/>
    <cellStyle name="Uwaga 3" xfId="10617" hidden="1"/>
    <cellStyle name="Uwaga 3" xfId="10613" hidden="1"/>
    <cellStyle name="Uwaga 3" xfId="10611" hidden="1"/>
    <cellStyle name="Uwaga 3" xfId="10608" hidden="1"/>
    <cellStyle name="Uwaga 3" xfId="10604" hidden="1"/>
    <cellStyle name="Uwaga 3" xfId="10603" hidden="1"/>
    <cellStyle name="Uwaga 3" xfId="10601" hidden="1"/>
    <cellStyle name="Uwaga 3" xfId="10595" hidden="1"/>
    <cellStyle name="Uwaga 3" xfId="10593" hidden="1"/>
    <cellStyle name="Uwaga 3" xfId="10590" hidden="1"/>
    <cellStyle name="Uwaga 3" xfId="10586" hidden="1"/>
    <cellStyle name="Uwaga 3" xfId="10584" hidden="1"/>
    <cellStyle name="Uwaga 3" xfId="10581" hidden="1"/>
    <cellStyle name="Uwaga 3" xfId="10577" hidden="1"/>
    <cellStyle name="Uwaga 3" xfId="10575" hidden="1"/>
    <cellStyle name="Uwaga 3" xfId="10572" hidden="1"/>
    <cellStyle name="Uwaga 3" xfId="10568" hidden="1"/>
    <cellStyle name="Uwaga 3" xfId="10566" hidden="1"/>
    <cellStyle name="Uwaga 3" xfId="10564" hidden="1"/>
    <cellStyle name="Uwaga 3" xfId="10559" hidden="1"/>
    <cellStyle name="Uwaga 3" xfId="10557" hidden="1"/>
    <cellStyle name="Uwaga 3" xfId="10555" hidden="1"/>
    <cellStyle name="Uwaga 3" xfId="10550" hidden="1"/>
    <cellStyle name="Uwaga 3" xfId="10548" hidden="1"/>
    <cellStyle name="Uwaga 3" xfId="10545" hidden="1"/>
    <cellStyle name="Uwaga 3" xfId="10541" hidden="1"/>
    <cellStyle name="Uwaga 3" xfId="10539" hidden="1"/>
    <cellStyle name="Uwaga 3" xfId="10537" hidden="1"/>
    <cellStyle name="Uwaga 3" xfId="10532" hidden="1"/>
    <cellStyle name="Uwaga 3" xfId="10530" hidden="1"/>
    <cellStyle name="Uwaga 3" xfId="10528" hidden="1"/>
    <cellStyle name="Uwaga 3" xfId="10522" hidden="1"/>
    <cellStyle name="Uwaga 3" xfId="10519" hidden="1"/>
    <cellStyle name="Uwaga 3" xfId="10516" hidden="1"/>
    <cellStyle name="Uwaga 3" xfId="10513" hidden="1"/>
    <cellStyle name="Uwaga 3" xfId="10510" hidden="1"/>
    <cellStyle name="Uwaga 3" xfId="10507" hidden="1"/>
    <cellStyle name="Uwaga 3" xfId="10504" hidden="1"/>
    <cellStyle name="Uwaga 3" xfId="10501" hidden="1"/>
    <cellStyle name="Uwaga 3" xfId="10498" hidden="1"/>
    <cellStyle name="Uwaga 3" xfId="10496" hidden="1"/>
    <cellStyle name="Uwaga 3" xfId="10494" hidden="1"/>
    <cellStyle name="Uwaga 3" xfId="10491" hidden="1"/>
    <cellStyle name="Uwaga 3" xfId="10487" hidden="1"/>
    <cellStyle name="Uwaga 3" xfId="10484" hidden="1"/>
    <cellStyle name="Uwaga 3" xfId="10481" hidden="1"/>
    <cellStyle name="Uwaga 3" xfId="10477" hidden="1"/>
    <cellStyle name="Uwaga 3" xfId="10474" hidden="1"/>
    <cellStyle name="Uwaga 3" xfId="10471" hidden="1"/>
    <cellStyle name="Uwaga 3" xfId="10469" hidden="1"/>
    <cellStyle name="Uwaga 3" xfId="10466" hidden="1"/>
    <cellStyle name="Uwaga 3" xfId="10463" hidden="1"/>
    <cellStyle name="Uwaga 3" xfId="10460" hidden="1"/>
    <cellStyle name="Uwaga 3" xfId="10458" hidden="1"/>
    <cellStyle name="Uwaga 3" xfId="10456" hidden="1"/>
    <cellStyle name="Uwaga 3" xfId="10451" hidden="1"/>
    <cellStyle name="Uwaga 3" xfId="10448" hidden="1"/>
    <cellStyle name="Uwaga 3" xfId="10445" hidden="1"/>
    <cellStyle name="Uwaga 3" xfId="10441" hidden="1"/>
    <cellStyle name="Uwaga 3" xfId="10438" hidden="1"/>
    <cellStyle name="Uwaga 3" xfId="10435" hidden="1"/>
    <cellStyle name="Uwaga 3" xfId="10432" hidden="1"/>
    <cellStyle name="Uwaga 3" xfId="10429" hidden="1"/>
    <cellStyle name="Uwaga 3" xfId="10426" hidden="1"/>
    <cellStyle name="Uwaga 3" xfId="10424" hidden="1"/>
    <cellStyle name="Uwaga 3" xfId="10422" hidden="1"/>
    <cellStyle name="Uwaga 3" xfId="10419" hidden="1"/>
    <cellStyle name="Uwaga 3" xfId="10414" hidden="1"/>
    <cellStyle name="Uwaga 3" xfId="10411" hidden="1"/>
    <cellStyle name="Uwaga 3" xfId="10408" hidden="1"/>
    <cellStyle name="Uwaga 3" xfId="10404" hidden="1"/>
    <cellStyle name="Uwaga 3" xfId="10401" hidden="1"/>
    <cellStyle name="Uwaga 3" xfId="10399" hidden="1"/>
    <cellStyle name="Uwaga 3" xfId="10396" hidden="1"/>
    <cellStyle name="Uwaga 3" xfId="10393" hidden="1"/>
    <cellStyle name="Uwaga 3" xfId="10390" hidden="1"/>
    <cellStyle name="Uwaga 3" xfId="10388" hidden="1"/>
    <cellStyle name="Uwaga 3" xfId="10385" hidden="1"/>
    <cellStyle name="Uwaga 3" xfId="10382" hidden="1"/>
    <cellStyle name="Uwaga 3" xfId="10379" hidden="1"/>
    <cellStyle name="Uwaga 3" xfId="10377" hidden="1"/>
    <cellStyle name="Uwaga 3" xfId="10375" hidden="1"/>
    <cellStyle name="Uwaga 3" xfId="10370" hidden="1"/>
    <cellStyle name="Uwaga 3" xfId="10368" hidden="1"/>
    <cellStyle name="Uwaga 3" xfId="10365" hidden="1"/>
    <cellStyle name="Uwaga 3" xfId="10361" hidden="1"/>
    <cellStyle name="Uwaga 3" xfId="10359" hidden="1"/>
    <cellStyle name="Uwaga 3" xfId="10356" hidden="1"/>
    <cellStyle name="Uwaga 3" xfId="10352" hidden="1"/>
    <cellStyle name="Uwaga 3" xfId="10350" hidden="1"/>
    <cellStyle name="Uwaga 3" xfId="10348" hidden="1"/>
    <cellStyle name="Uwaga 3" xfId="10343" hidden="1"/>
    <cellStyle name="Uwaga 3" xfId="10341" hidden="1"/>
    <cellStyle name="Uwaga 3" xfId="10339" hidden="1"/>
    <cellStyle name="Uwaga 3" xfId="12835" hidden="1"/>
    <cellStyle name="Uwaga 3" xfId="12836" hidden="1"/>
    <cellStyle name="Uwaga 3" xfId="12838" hidden="1"/>
    <cellStyle name="Uwaga 3" xfId="12850" hidden="1"/>
    <cellStyle name="Uwaga 3" xfId="12851" hidden="1"/>
    <cellStyle name="Uwaga 3" xfId="12856" hidden="1"/>
    <cellStyle name="Uwaga 3" xfId="12865" hidden="1"/>
    <cellStyle name="Uwaga 3" xfId="12866" hidden="1"/>
    <cellStyle name="Uwaga 3" xfId="12871" hidden="1"/>
    <cellStyle name="Uwaga 3" xfId="12880" hidden="1"/>
    <cellStyle name="Uwaga 3" xfId="12881" hidden="1"/>
    <cellStyle name="Uwaga 3" xfId="12882" hidden="1"/>
    <cellStyle name="Uwaga 3" xfId="12895" hidden="1"/>
    <cellStyle name="Uwaga 3" xfId="12900" hidden="1"/>
    <cellStyle name="Uwaga 3" xfId="12905" hidden="1"/>
    <cellStyle name="Uwaga 3" xfId="12915" hidden="1"/>
    <cellStyle name="Uwaga 3" xfId="12920" hidden="1"/>
    <cellStyle name="Uwaga 3" xfId="12924" hidden="1"/>
    <cellStyle name="Uwaga 3" xfId="12931" hidden="1"/>
    <cellStyle name="Uwaga 3" xfId="12936" hidden="1"/>
    <cellStyle name="Uwaga 3" xfId="12939" hidden="1"/>
    <cellStyle name="Uwaga 3" xfId="12945" hidden="1"/>
    <cellStyle name="Uwaga 3" xfId="12950" hidden="1"/>
    <cellStyle name="Uwaga 3" xfId="12954" hidden="1"/>
    <cellStyle name="Uwaga 3" xfId="12955" hidden="1"/>
    <cellStyle name="Uwaga 3" xfId="12956" hidden="1"/>
    <cellStyle name="Uwaga 3" xfId="12960" hidden="1"/>
    <cellStyle name="Uwaga 3" xfId="12972" hidden="1"/>
    <cellStyle name="Uwaga 3" xfId="12977" hidden="1"/>
    <cellStyle name="Uwaga 3" xfId="12982" hidden="1"/>
    <cellStyle name="Uwaga 3" xfId="12987" hidden="1"/>
    <cellStyle name="Uwaga 3" xfId="12992" hidden="1"/>
    <cellStyle name="Uwaga 3" xfId="12997" hidden="1"/>
    <cellStyle name="Uwaga 3" xfId="13001" hidden="1"/>
    <cellStyle name="Uwaga 3" xfId="13005" hidden="1"/>
    <cellStyle name="Uwaga 3" xfId="13010" hidden="1"/>
    <cellStyle name="Uwaga 3" xfId="13015" hidden="1"/>
    <cellStyle name="Uwaga 3" xfId="13016" hidden="1"/>
    <cellStyle name="Uwaga 3" xfId="13018" hidden="1"/>
    <cellStyle name="Uwaga 3" xfId="13031" hidden="1"/>
    <cellStyle name="Uwaga 3" xfId="13035" hidden="1"/>
    <cellStyle name="Uwaga 3" xfId="13040" hidden="1"/>
    <cellStyle name="Uwaga 3" xfId="13047" hidden="1"/>
    <cellStyle name="Uwaga 3" xfId="13051" hidden="1"/>
    <cellStyle name="Uwaga 3" xfId="13056" hidden="1"/>
    <cellStyle name="Uwaga 3" xfId="13061" hidden="1"/>
    <cellStyle name="Uwaga 3" xfId="13064" hidden="1"/>
    <cellStyle name="Uwaga 3" xfId="13069" hidden="1"/>
    <cellStyle name="Uwaga 3" xfId="13075" hidden="1"/>
    <cellStyle name="Uwaga 3" xfId="13076" hidden="1"/>
    <cellStyle name="Uwaga 3" xfId="13079" hidden="1"/>
    <cellStyle name="Uwaga 3" xfId="13092" hidden="1"/>
    <cellStyle name="Uwaga 3" xfId="13096" hidden="1"/>
    <cellStyle name="Uwaga 3" xfId="13101" hidden="1"/>
    <cellStyle name="Uwaga 3" xfId="13108" hidden="1"/>
    <cellStyle name="Uwaga 3" xfId="13113" hidden="1"/>
    <cellStyle name="Uwaga 3" xfId="13117" hidden="1"/>
    <cellStyle name="Uwaga 3" xfId="13122" hidden="1"/>
    <cellStyle name="Uwaga 3" xfId="13126" hidden="1"/>
    <cellStyle name="Uwaga 3" xfId="13131" hidden="1"/>
    <cellStyle name="Uwaga 3" xfId="13135" hidden="1"/>
    <cellStyle name="Uwaga 3" xfId="13136" hidden="1"/>
    <cellStyle name="Uwaga 3" xfId="13138" hidden="1"/>
    <cellStyle name="Uwaga 3" xfId="13150" hidden="1"/>
    <cellStyle name="Uwaga 3" xfId="13151" hidden="1"/>
    <cellStyle name="Uwaga 3" xfId="13153" hidden="1"/>
    <cellStyle name="Uwaga 3" xfId="13165" hidden="1"/>
    <cellStyle name="Uwaga 3" xfId="13167" hidden="1"/>
    <cellStyle name="Uwaga 3" xfId="13170" hidden="1"/>
    <cellStyle name="Uwaga 3" xfId="13180" hidden="1"/>
    <cellStyle name="Uwaga 3" xfId="13181" hidden="1"/>
    <cellStyle name="Uwaga 3" xfId="13183" hidden="1"/>
    <cellStyle name="Uwaga 3" xfId="13195" hidden="1"/>
    <cellStyle name="Uwaga 3" xfId="13196" hidden="1"/>
    <cellStyle name="Uwaga 3" xfId="13197" hidden="1"/>
    <cellStyle name="Uwaga 3" xfId="13211" hidden="1"/>
    <cellStyle name="Uwaga 3" xfId="13214" hidden="1"/>
    <cellStyle name="Uwaga 3" xfId="13218" hidden="1"/>
    <cellStyle name="Uwaga 3" xfId="13226" hidden="1"/>
    <cellStyle name="Uwaga 3" xfId="13229" hidden="1"/>
    <cellStyle name="Uwaga 3" xfId="13233" hidden="1"/>
    <cellStyle name="Uwaga 3" xfId="13241" hidden="1"/>
    <cellStyle name="Uwaga 3" xfId="13244" hidden="1"/>
    <cellStyle name="Uwaga 3" xfId="13248" hidden="1"/>
    <cellStyle name="Uwaga 3" xfId="13255" hidden="1"/>
    <cellStyle name="Uwaga 3" xfId="13256" hidden="1"/>
    <cellStyle name="Uwaga 3" xfId="13258" hidden="1"/>
    <cellStyle name="Uwaga 3" xfId="13271" hidden="1"/>
    <cellStyle name="Uwaga 3" xfId="13274" hidden="1"/>
    <cellStyle name="Uwaga 3" xfId="13277" hidden="1"/>
    <cellStyle name="Uwaga 3" xfId="13286" hidden="1"/>
    <cellStyle name="Uwaga 3" xfId="13289" hidden="1"/>
    <cellStyle name="Uwaga 3" xfId="13293" hidden="1"/>
    <cellStyle name="Uwaga 3" xfId="13301" hidden="1"/>
    <cellStyle name="Uwaga 3" xfId="13303" hidden="1"/>
    <cellStyle name="Uwaga 3" xfId="13306" hidden="1"/>
    <cellStyle name="Uwaga 3" xfId="13315" hidden="1"/>
    <cellStyle name="Uwaga 3" xfId="13316" hidden="1"/>
    <cellStyle name="Uwaga 3" xfId="13317" hidden="1"/>
    <cellStyle name="Uwaga 3" xfId="13330" hidden="1"/>
    <cellStyle name="Uwaga 3" xfId="13331" hidden="1"/>
    <cellStyle name="Uwaga 3" xfId="13333" hidden="1"/>
    <cellStyle name="Uwaga 3" xfId="13345" hidden="1"/>
    <cellStyle name="Uwaga 3" xfId="13346" hidden="1"/>
    <cellStyle name="Uwaga 3" xfId="13348" hidden="1"/>
    <cellStyle name="Uwaga 3" xfId="13360" hidden="1"/>
    <cellStyle name="Uwaga 3" xfId="13361" hidden="1"/>
    <cellStyle name="Uwaga 3" xfId="13363" hidden="1"/>
    <cellStyle name="Uwaga 3" xfId="13375" hidden="1"/>
    <cellStyle name="Uwaga 3" xfId="13376" hidden="1"/>
    <cellStyle name="Uwaga 3" xfId="13377" hidden="1"/>
    <cellStyle name="Uwaga 3" xfId="13391" hidden="1"/>
    <cellStyle name="Uwaga 3" xfId="13393" hidden="1"/>
    <cellStyle name="Uwaga 3" xfId="13396" hidden="1"/>
    <cellStyle name="Uwaga 3" xfId="13406" hidden="1"/>
    <cellStyle name="Uwaga 3" xfId="13409" hidden="1"/>
    <cellStyle name="Uwaga 3" xfId="13412" hidden="1"/>
    <cellStyle name="Uwaga 3" xfId="13421" hidden="1"/>
    <cellStyle name="Uwaga 3" xfId="13423" hidden="1"/>
    <cellStyle name="Uwaga 3" xfId="13426" hidden="1"/>
    <cellStyle name="Uwaga 3" xfId="13435" hidden="1"/>
    <cellStyle name="Uwaga 3" xfId="13436" hidden="1"/>
    <cellStyle name="Uwaga 3" xfId="13437" hidden="1"/>
    <cellStyle name="Uwaga 3" xfId="13450" hidden="1"/>
    <cellStyle name="Uwaga 3" xfId="13452" hidden="1"/>
    <cellStyle name="Uwaga 3" xfId="13454" hidden="1"/>
    <cellStyle name="Uwaga 3" xfId="13465" hidden="1"/>
    <cellStyle name="Uwaga 3" xfId="13467" hidden="1"/>
    <cellStyle name="Uwaga 3" xfId="13469" hidden="1"/>
    <cellStyle name="Uwaga 3" xfId="13480" hidden="1"/>
    <cellStyle name="Uwaga 3" xfId="13482" hidden="1"/>
    <cellStyle name="Uwaga 3" xfId="13484" hidden="1"/>
    <cellStyle name="Uwaga 3" xfId="13495" hidden="1"/>
    <cellStyle name="Uwaga 3" xfId="13496" hidden="1"/>
    <cellStyle name="Uwaga 3" xfId="13497" hidden="1"/>
    <cellStyle name="Uwaga 3" xfId="13510" hidden="1"/>
    <cellStyle name="Uwaga 3" xfId="13512" hidden="1"/>
    <cellStyle name="Uwaga 3" xfId="13514" hidden="1"/>
    <cellStyle name="Uwaga 3" xfId="13525" hidden="1"/>
    <cellStyle name="Uwaga 3" xfId="13527" hidden="1"/>
    <cellStyle name="Uwaga 3" xfId="13529" hidden="1"/>
    <cellStyle name="Uwaga 3" xfId="13540" hidden="1"/>
    <cellStyle name="Uwaga 3" xfId="13542" hidden="1"/>
    <cellStyle name="Uwaga 3" xfId="13543" hidden="1"/>
    <cellStyle name="Uwaga 3" xfId="13555" hidden="1"/>
    <cellStyle name="Uwaga 3" xfId="13556" hidden="1"/>
    <cellStyle name="Uwaga 3" xfId="13557" hidden="1"/>
    <cellStyle name="Uwaga 3" xfId="13570" hidden="1"/>
    <cellStyle name="Uwaga 3" xfId="13572" hidden="1"/>
    <cellStyle name="Uwaga 3" xfId="13574" hidden="1"/>
    <cellStyle name="Uwaga 3" xfId="13585" hidden="1"/>
    <cellStyle name="Uwaga 3" xfId="13587" hidden="1"/>
    <cellStyle name="Uwaga 3" xfId="13589" hidden="1"/>
    <cellStyle name="Uwaga 3" xfId="13600" hidden="1"/>
    <cellStyle name="Uwaga 3" xfId="13602" hidden="1"/>
    <cellStyle name="Uwaga 3" xfId="13604" hidden="1"/>
    <cellStyle name="Uwaga 3" xfId="13615" hidden="1"/>
    <cellStyle name="Uwaga 3" xfId="13616" hidden="1"/>
    <cellStyle name="Uwaga 3" xfId="13618" hidden="1"/>
    <cellStyle name="Uwaga 3" xfId="13629" hidden="1"/>
    <cellStyle name="Uwaga 3" xfId="13631" hidden="1"/>
    <cellStyle name="Uwaga 3" xfId="13632" hidden="1"/>
    <cellStyle name="Uwaga 3" xfId="13641" hidden="1"/>
    <cellStyle name="Uwaga 3" xfId="13644" hidden="1"/>
    <cellStyle name="Uwaga 3" xfId="13646" hidden="1"/>
    <cellStyle name="Uwaga 3" xfId="13657" hidden="1"/>
    <cellStyle name="Uwaga 3" xfId="13659" hidden="1"/>
    <cellStyle name="Uwaga 3" xfId="13661" hidden="1"/>
    <cellStyle name="Uwaga 3" xfId="13673" hidden="1"/>
    <cellStyle name="Uwaga 3" xfId="13675" hidden="1"/>
    <cellStyle name="Uwaga 3" xfId="13677" hidden="1"/>
    <cellStyle name="Uwaga 3" xfId="13685" hidden="1"/>
    <cellStyle name="Uwaga 3" xfId="13687" hidden="1"/>
    <cellStyle name="Uwaga 3" xfId="13690" hidden="1"/>
    <cellStyle name="Uwaga 3" xfId="13680" hidden="1"/>
    <cellStyle name="Uwaga 3" xfId="13679" hidden="1"/>
    <cellStyle name="Uwaga 3" xfId="13678" hidden="1"/>
    <cellStyle name="Uwaga 3" xfId="13665" hidden="1"/>
    <cellStyle name="Uwaga 3" xfId="13664" hidden="1"/>
    <cellStyle name="Uwaga 3" xfId="13663" hidden="1"/>
    <cellStyle name="Uwaga 3" xfId="13650" hidden="1"/>
    <cellStyle name="Uwaga 3" xfId="13649" hidden="1"/>
    <cellStyle name="Uwaga 3" xfId="13648" hidden="1"/>
    <cellStyle name="Uwaga 3" xfId="13635" hidden="1"/>
    <cellStyle name="Uwaga 3" xfId="13634" hidden="1"/>
    <cellStyle name="Uwaga 3" xfId="13633" hidden="1"/>
    <cellStyle name="Uwaga 3" xfId="13620" hidden="1"/>
    <cellStyle name="Uwaga 3" xfId="13619" hidden="1"/>
    <cellStyle name="Uwaga 3" xfId="13617" hidden="1"/>
    <cellStyle name="Uwaga 3" xfId="13606" hidden="1"/>
    <cellStyle name="Uwaga 3" xfId="13603" hidden="1"/>
    <cellStyle name="Uwaga 3" xfId="13601" hidden="1"/>
    <cellStyle name="Uwaga 3" xfId="13591" hidden="1"/>
    <cellStyle name="Uwaga 3" xfId="13588" hidden="1"/>
    <cellStyle name="Uwaga 3" xfId="13586" hidden="1"/>
    <cellStyle name="Uwaga 3" xfId="13576" hidden="1"/>
    <cellStyle name="Uwaga 3" xfId="13573" hidden="1"/>
    <cellStyle name="Uwaga 3" xfId="13571" hidden="1"/>
    <cellStyle name="Uwaga 3" xfId="13561" hidden="1"/>
    <cellStyle name="Uwaga 3" xfId="13559" hidden="1"/>
    <cellStyle name="Uwaga 3" xfId="13558" hidden="1"/>
    <cellStyle name="Uwaga 3" xfId="13546" hidden="1"/>
    <cellStyle name="Uwaga 3" xfId="13544" hidden="1"/>
    <cellStyle name="Uwaga 3" xfId="13541" hidden="1"/>
    <cellStyle name="Uwaga 3" xfId="13531" hidden="1"/>
    <cellStyle name="Uwaga 3" xfId="13528" hidden="1"/>
    <cellStyle name="Uwaga 3" xfId="13526" hidden="1"/>
    <cellStyle name="Uwaga 3" xfId="13516" hidden="1"/>
    <cellStyle name="Uwaga 3" xfId="13513" hidden="1"/>
    <cellStyle name="Uwaga 3" xfId="13511" hidden="1"/>
    <cellStyle name="Uwaga 3" xfId="13501" hidden="1"/>
    <cellStyle name="Uwaga 3" xfId="13499" hidden="1"/>
    <cellStyle name="Uwaga 3" xfId="13498" hidden="1"/>
    <cellStyle name="Uwaga 3" xfId="13486" hidden="1"/>
    <cellStyle name="Uwaga 3" xfId="13483" hidden="1"/>
    <cellStyle name="Uwaga 3" xfId="13481" hidden="1"/>
    <cellStyle name="Uwaga 3" xfId="13471" hidden="1"/>
    <cellStyle name="Uwaga 3" xfId="13468" hidden="1"/>
    <cellStyle name="Uwaga 3" xfId="13466" hidden="1"/>
    <cellStyle name="Uwaga 3" xfId="13456" hidden="1"/>
    <cellStyle name="Uwaga 3" xfId="13453" hidden="1"/>
    <cellStyle name="Uwaga 3" xfId="13451" hidden="1"/>
    <cellStyle name="Uwaga 3" xfId="13441" hidden="1"/>
    <cellStyle name="Uwaga 3" xfId="13439" hidden="1"/>
    <cellStyle name="Uwaga 3" xfId="13438" hidden="1"/>
    <cellStyle name="Uwaga 3" xfId="13425" hidden="1"/>
    <cellStyle name="Uwaga 3" xfId="13422" hidden="1"/>
    <cellStyle name="Uwaga 3" xfId="13420" hidden="1"/>
    <cellStyle name="Uwaga 3" xfId="13410" hidden="1"/>
    <cellStyle name="Uwaga 3" xfId="13407" hidden="1"/>
    <cellStyle name="Uwaga 3" xfId="13405" hidden="1"/>
    <cellStyle name="Uwaga 3" xfId="13395" hidden="1"/>
    <cellStyle name="Uwaga 3" xfId="13392" hidden="1"/>
    <cellStyle name="Uwaga 3" xfId="13390" hidden="1"/>
    <cellStyle name="Uwaga 3" xfId="13381" hidden="1"/>
    <cellStyle name="Uwaga 3" xfId="13379" hidden="1"/>
    <cellStyle name="Uwaga 3" xfId="13378" hidden="1"/>
    <cellStyle name="Uwaga 3" xfId="13366" hidden="1"/>
    <cellStyle name="Uwaga 3" xfId="13364" hidden="1"/>
    <cellStyle name="Uwaga 3" xfId="13362" hidden="1"/>
    <cellStyle name="Uwaga 3" xfId="13351" hidden="1"/>
    <cellStyle name="Uwaga 3" xfId="13349" hidden="1"/>
    <cellStyle name="Uwaga 3" xfId="13347" hidden="1"/>
    <cellStyle name="Uwaga 3" xfId="13336" hidden="1"/>
    <cellStyle name="Uwaga 3" xfId="13334" hidden="1"/>
    <cellStyle name="Uwaga 3" xfId="13332" hidden="1"/>
    <cellStyle name="Uwaga 3" xfId="13321" hidden="1"/>
    <cellStyle name="Uwaga 3" xfId="13319" hidden="1"/>
    <cellStyle name="Uwaga 3" xfId="13318" hidden="1"/>
    <cellStyle name="Uwaga 3" xfId="13305" hidden="1"/>
    <cellStyle name="Uwaga 3" xfId="13302" hidden="1"/>
    <cellStyle name="Uwaga 3" xfId="13300" hidden="1"/>
    <cellStyle name="Uwaga 3" xfId="13290" hidden="1"/>
    <cellStyle name="Uwaga 3" xfId="13287" hidden="1"/>
    <cellStyle name="Uwaga 3" xfId="13285" hidden="1"/>
    <cellStyle name="Uwaga 3" xfId="13275" hidden="1"/>
    <cellStyle name="Uwaga 3" xfId="13272" hidden="1"/>
    <cellStyle name="Uwaga 3" xfId="13270" hidden="1"/>
    <cellStyle name="Uwaga 3" xfId="13261" hidden="1"/>
    <cellStyle name="Uwaga 3" xfId="13259" hidden="1"/>
    <cellStyle name="Uwaga 3" xfId="13257" hidden="1"/>
    <cellStyle name="Uwaga 3" xfId="13245" hidden="1"/>
    <cellStyle name="Uwaga 3" xfId="13242" hidden="1"/>
    <cellStyle name="Uwaga 3" xfId="13240" hidden="1"/>
    <cellStyle name="Uwaga 3" xfId="13230" hidden="1"/>
    <cellStyle name="Uwaga 3" xfId="13227" hidden="1"/>
    <cellStyle name="Uwaga 3" xfId="13225" hidden="1"/>
    <cellStyle name="Uwaga 3" xfId="13215" hidden="1"/>
    <cellStyle name="Uwaga 3" xfId="13212" hidden="1"/>
    <cellStyle name="Uwaga 3" xfId="13210" hidden="1"/>
    <cellStyle name="Uwaga 3" xfId="13203" hidden="1"/>
    <cellStyle name="Uwaga 3" xfId="13200" hidden="1"/>
    <cellStyle name="Uwaga 3" xfId="13198" hidden="1"/>
    <cellStyle name="Uwaga 3" xfId="13188" hidden="1"/>
    <cellStyle name="Uwaga 3" xfId="13185" hidden="1"/>
    <cellStyle name="Uwaga 3" xfId="13182" hidden="1"/>
    <cellStyle name="Uwaga 3" xfId="13173" hidden="1"/>
    <cellStyle name="Uwaga 3" xfId="13169" hidden="1"/>
    <cellStyle name="Uwaga 3" xfId="13166" hidden="1"/>
    <cellStyle name="Uwaga 3" xfId="13158" hidden="1"/>
    <cellStyle name="Uwaga 3" xfId="13155" hidden="1"/>
    <cellStyle name="Uwaga 3" xfId="13152" hidden="1"/>
    <cellStyle name="Uwaga 3" xfId="13143" hidden="1"/>
    <cellStyle name="Uwaga 3" xfId="13140" hidden="1"/>
    <cellStyle name="Uwaga 3" xfId="13137" hidden="1"/>
    <cellStyle name="Uwaga 3" xfId="13127" hidden="1"/>
    <cellStyle name="Uwaga 3" xfId="13123" hidden="1"/>
    <cellStyle name="Uwaga 3" xfId="13120" hidden="1"/>
    <cellStyle name="Uwaga 3" xfId="13111" hidden="1"/>
    <cellStyle name="Uwaga 3" xfId="13107" hidden="1"/>
    <cellStyle name="Uwaga 3" xfId="13105" hidden="1"/>
    <cellStyle name="Uwaga 3" xfId="13097" hidden="1"/>
    <cellStyle name="Uwaga 3" xfId="13093" hidden="1"/>
    <cellStyle name="Uwaga 3" xfId="13090" hidden="1"/>
    <cellStyle name="Uwaga 3" xfId="13083" hidden="1"/>
    <cellStyle name="Uwaga 3" xfId="13080" hidden="1"/>
    <cellStyle name="Uwaga 3" xfId="13077" hidden="1"/>
    <cellStyle name="Uwaga 3" xfId="13068" hidden="1"/>
    <cellStyle name="Uwaga 3" xfId="13063" hidden="1"/>
    <cellStyle name="Uwaga 3" xfId="13060" hidden="1"/>
    <cellStyle name="Uwaga 3" xfId="13053" hidden="1"/>
    <cellStyle name="Uwaga 3" xfId="13048" hidden="1"/>
    <cellStyle name="Uwaga 3" xfId="13045" hidden="1"/>
    <cellStyle name="Uwaga 3" xfId="13038" hidden="1"/>
    <cellStyle name="Uwaga 3" xfId="13033" hidden="1"/>
    <cellStyle name="Uwaga 3" xfId="13030" hidden="1"/>
    <cellStyle name="Uwaga 3" xfId="13024" hidden="1"/>
    <cellStyle name="Uwaga 3" xfId="13020" hidden="1"/>
    <cellStyle name="Uwaga 3" xfId="13017" hidden="1"/>
    <cellStyle name="Uwaga 3" xfId="13009" hidden="1"/>
    <cellStyle name="Uwaga 3" xfId="13004" hidden="1"/>
    <cellStyle name="Uwaga 3" xfId="13000" hidden="1"/>
    <cellStyle name="Uwaga 3" xfId="12994" hidden="1"/>
    <cellStyle name="Uwaga 3" xfId="12989" hidden="1"/>
    <cellStyle name="Uwaga 3" xfId="12985" hidden="1"/>
    <cellStyle name="Uwaga 3" xfId="12979" hidden="1"/>
    <cellStyle name="Uwaga 3" xfId="12974" hidden="1"/>
    <cellStyle name="Uwaga 3" xfId="12970" hidden="1"/>
    <cellStyle name="Uwaga 3" xfId="12965" hidden="1"/>
    <cellStyle name="Uwaga 3" xfId="12961" hidden="1"/>
    <cellStyle name="Uwaga 3" xfId="12957" hidden="1"/>
    <cellStyle name="Uwaga 3" xfId="12949" hidden="1"/>
    <cellStyle name="Uwaga 3" xfId="12944" hidden="1"/>
    <cellStyle name="Uwaga 3" xfId="12940" hidden="1"/>
    <cellStyle name="Uwaga 3" xfId="12934" hidden="1"/>
    <cellStyle name="Uwaga 3" xfId="12929" hidden="1"/>
    <cellStyle name="Uwaga 3" xfId="12925" hidden="1"/>
    <cellStyle name="Uwaga 3" xfId="12919" hidden="1"/>
    <cellStyle name="Uwaga 3" xfId="12914" hidden="1"/>
    <cellStyle name="Uwaga 3" xfId="12910" hidden="1"/>
    <cellStyle name="Uwaga 3" xfId="12906" hidden="1"/>
    <cellStyle name="Uwaga 3" xfId="12901" hidden="1"/>
    <cellStyle name="Uwaga 3" xfId="12896" hidden="1"/>
    <cellStyle name="Uwaga 3" xfId="12891" hidden="1"/>
    <cellStyle name="Uwaga 3" xfId="12887" hidden="1"/>
    <cellStyle name="Uwaga 3" xfId="12883" hidden="1"/>
    <cellStyle name="Uwaga 3" xfId="12876" hidden="1"/>
    <cellStyle name="Uwaga 3" xfId="12872" hidden="1"/>
    <cellStyle name="Uwaga 3" xfId="12867" hidden="1"/>
    <cellStyle name="Uwaga 3" xfId="12861" hidden="1"/>
    <cellStyle name="Uwaga 3" xfId="12857" hidden="1"/>
    <cellStyle name="Uwaga 3" xfId="12852" hidden="1"/>
    <cellStyle name="Uwaga 3" xfId="12846" hidden="1"/>
    <cellStyle name="Uwaga 3" xfId="12842" hidden="1"/>
    <cellStyle name="Uwaga 3" xfId="12837" hidden="1"/>
    <cellStyle name="Uwaga 3" xfId="12831" hidden="1"/>
    <cellStyle name="Uwaga 3" xfId="12827" hidden="1"/>
    <cellStyle name="Uwaga 3" xfId="12823" hidden="1"/>
    <cellStyle name="Uwaga 3" xfId="13683" hidden="1"/>
    <cellStyle name="Uwaga 3" xfId="13682" hidden="1"/>
    <cellStyle name="Uwaga 3" xfId="13681" hidden="1"/>
    <cellStyle name="Uwaga 3" xfId="13668" hidden="1"/>
    <cellStyle name="Uwaga 3" xfId="13667" hidden="1"/>
    <cellStyle name="Uwaga 3" xfId="13666" hidden="1"/>
    <cellStyle name="Uwaga 3" xfId="13653" hidden="1"/>
    <cellStyle name="Uwaga 3" xfId="13652" hidden="1"/>
    <cellStyle name="Uwaga 3" xfId="13651" hidden="1"/>
    <cellStyle name="Uwaga 3" xfId="13638" hidden="1"/>
    <cellStyle name="Uwaga 3" xfId="13637" hidden="1"/>
    <cellStyle name="Uwaga 3" xfId="13636" hidden="1"/>
    <cellStyle name="Uwaga 3" xfId="13623" hidden="1"/>
    <cellStyle name="Uwaga 3" xfId="13622" hidden="1"/>
    <cellStyle name="Uwaga 3" xfId="13621" hidden="1"/>
    <cellStyle name="Uwaga 3" xfId="13609" hidden="1"/>
    <cellStyle name="Uwaga 3" xfId="13607" hidden="1"/>
    <cellStyle name="Uwaga 3" xfId="13605" hidden="1"/>
    <cellStyle name="Uwaga 3" xfId="13594" hidden="1"/>
    <cellStyle name="Uwaga 3" xfId="13592" hidden="1"/>
    <cellStyle name="Uwaga 3" xfId="13590" hidden="1"/>
    <cellStyle name="Uwaga 3" xfId="13579" hidden="1"/>
    <cellStyle name="Uwaga 3" xfId="13577" hidden="1"/>
    <cellStyle name="Uwaga 3" xfId="13575" hidden="1"/>
    <cellStyle name="Uwaga 3" xfId="13564" hidden="1"/>
    <cellStyle name="Uwaga 3" xfId="13562" hidden="1"/>
    <cellStyle name="Uwaga 3" xfId="13560" hidden="1"/>
    <cellStyle name="Uwaga 3" xfId="13549" hidden="1"/>
    <cellStyle name="Uwaga 3" xfId="13547" hidden="1"/>
    <cellStyle name="Uwaga 3" xfId="13545" hidden="1"/>
    <cellStyle name="Uwaga 3" xfId="13534" hidden="1"/>
    <cellStyle name="Uwaga 3" xfId="13532" hidden="1"/>
    <cellStyle name="Uwaga 3" xfId="13530" hidden="1"/>
    <cellStyle name="Uwaga 3" xfId="13519" hidden="1"/>
    <cellStyle name="Uwaga 3" xfId="13517" hidden="1"/>
    <cellStyle name="Uwaga 3" xfId="13515" hidden="1"/>
    <cellStyle name="Uwaga 3" xfId="13504" hidden="1"/>
    <cellStyle name="Uwaga 3" xfId="13502" hidden="1"/>
    <cellStyle name="Uwaga 3" xfId="13500" hidden="1"/>
    <cellStyle name="Uwaga 3" xfId="13489" hidden="1"/>
    <cellStyle name="Uwaga 3" xfId="13487" hidden="1"/>
    <cellStyle name="Uwaga 3" xfId="13485" hidden="1"/>
    <cellStyle name="Uwaga 3" xfId="13474" hidden="1"/>
    <cellStyle name="Uwaga 3" xfId="13472" hidden="1"/>
    <cellStyle name="Uwaga 3" xfId="13470" hidden="1"/>
    <cellStyle name="Uwaga 3" xfId="13459" hidden="1"/>
    <cellStyle name="Uwaga 3" xfId="13457" hidden="1"/>
    <cellStyle name="Uwaga 3" xfId="13455" hidden="1"/>
    <cellStyle name="Uwaga 3" xfId="13444" hidden="1"/>
    <cellStyle name="Uwaga 3" xfId="13442" hidden="1"/>
    <cellStyle name="Uwaga 3" xfId="13440" hidden="1"/>
    <cellStyle name="Uwaga 3" xfId="13429" hidden="1"/>
    <cellStyle name="Uwaga 3" xfId="13427" hidden="1"/>
    <cellStyle name="Uwaga 3" xfId="13424" hidden="1"/>
    <cellStyle name="Uwaga 3" xfId="13414" hidden="1"/>
    <cellStyle name="Uwaga 3" xfId="13411" hidden="1"/>
    <cellStyle name="Uwaga 3" xfId="13408" hidden="1"/>
    <cellStyle name="Uwaga 3" xfId="13399" hidden="1"/>
    <cellStyle name="Uwaga 3" xfId="13397" hidden="1"/>
    <cellStyle name="Uwaga 3" xfId="13394" hidden="1"/>
    <cellStyle name="Uwaga 3" xfId="13384" hidden="1"/>
    <cellStyle name="Uwaga 3" xfId="13382" hidden="1"/>
    <cellStyle name="Uwaga 3" xfId="13380" hidden="1"/>
    <cellStyle name="Uwaga 3" xfId="13369" hidden="1"/>
    <cellStyle name="Uwaga 3" xfId="13367" hidden="1"/>
    <cellStyle name="Uwaga 3" xfId="13365" hidden="1"/>
    <cellStyle name="Uwaga 3" xfId="13354" hidden="1"/>
    <cellStyle name="Uwaga 3" xfId="13352" hidden="1"/>
    <cellStyle name="Uwaga 3" xfId="13350" hidden="1"/>
    <cellStyle name="Uwaga 3" xfId="13339" hidden="1"/>
    <cellStyle name="Uwaga 3" xfId="13337" hidden="1"/>
    <cellStyle name="Uwaga 3" xfId="13335" hidden="1"/>
    <cellStyle name="Uwaga 3" xfId="13324" hidden="1"/>
    <cellStyle name="Uwaga 3" xfId="13322" hidden="1"/>
    <cellStyle name="Uwaga 3" xfId="13320" hidden="1"/>
    <cellStyle name="Uwaga 3" xfId="13309" hidden="1"/>
    <cellStyle name="Uwaga 3" xfId="13307" hidden="1"/>
    <cellStyle name="Uwaga 3" xfId="13304" hidden="1"/>
    <cellStyle name="Uwaga 3" xfId="13294" hidden="1"/>
    <cellStyle name="Uwaga 3" xfId="13291" hidden="1"/>
    <cellStyle name="Uwaga 3" xfId="13288" hidden="1"/>
    <cellStyle name="Uwaga 3" xfId="13279" hidden="1"/>
    <cellStyle name="Uwaga 3" xfId="13276" hidden="1"/>
    <cellStyle name="Uwaga 3" xfId="13273" hidden="1"/>
    <cellStyle name="Uwaga 3" xfId="13264" hidden="1"/>
    <cellStyle name="Uwaga 3" xfId="13262" hidden="1"/>
    <cellStyle name="Uwaga 3" xfId="13260" hidden="1"/>
    <cellStyle name="Uwaga 3" xfId="13249" hidden="1"/>
    <cellStyle name="Uwaga 3" xfId="13246" hidden="1"/>
    <cellStyle name="Uwaga 3" xfId="13243" hidden="1"/>
    <cellStyle name="Uwaga 3" xfId="13234" hidden="1"/>
    <cellStyle name="Uwaga 3" xfId="13231" hidden="1"/>
    <cellStyle name="Uwaga 3" xfId="13228" hidden="1"/>
    <cellStyle name="Uwaga 3" xfId="13219" hidden="1"/>
    <cellStyle name="Uwaga 3" xfId="13216" hidden="1"/>
    <cellStyle name="Uwaga 3" xfId="13213" hidden="1"/>
    <cellStyle name="Uwaga 3" xfId="13206" hidden="1"/>
    <cellStyle name="Uwaga 3" xfId="13202" hidden="1"/>
    <cellStyle name="Uwaga 3" xfId="13199" hidden="1"/>
    <cellStyle name="Uwaga 3" xfId="13191" hidden="1"/>
    <cellStyle name="Uwaga 3" xfId="13187" hidden="1"/>
    <cellStyle name="Uwaga 3" xfId="13184" hidden="1"/>
    <cellStyle name="Uwaga 3" xfId="13176" hidden="1"/>
    <cellStyle name="Uwaga 3" xfId="13172" hidden="1"/>
    <cellStyle name="Uwaga 3" xfId="13168" hidden="1"/>
    <cellStyle name="Uwaga 3" xfId="13161" hidden="1"/>
    <cellStyle name="Uwaga 3" xfId="13157" hidden="1"/>
    <cellStyle name="Uwaga 3" xfId="13154" hidden="1"/>
    <cellStyle name="Uwaga 3" xfId="13146" hidden="1"/>
    <cellStyle name="Uwaga 3" xfId="13142" hidden="1"/>
    <cellStyle name="Uwaga 3" xfId="13139" hidden="1"/>
    <cellStyle name="Uwaga 3" xfId="13130" hidden="1"/>
    <cellStyle name="Uwaga 3" xfId="13125" hidden="1"/>
    <cellStyle name="Uwaga 3" xfId="13121" hidden="1"/>
    <cellStyle name="Uwaga 3" xfId="13115" hidden="1"/>
    <cellStyle name="Uwaga 3" xfId="13110" hidden="1"/>
    <cellStyle name="Uwaga 3" xfId="13106" hidden="1"/>
    <cellStyle name="Uwaga 3" xfId="13100" hidden="1"/>
    <cellStyle name="Uwaga 3" xfId="13095" hidden="1"/>
    <cellStyle name="Uwaga 3" xfId="13091" hidden="1"/>
    <cellStyle name="Uwaga 3" xfId="13086" hidden="1"/>
    <cellStyle name="Uwaga 3" xfId="13082" hidden="1"/>
    <cellStyle name="Uwaga 3" xfId="13078" hidden="1"/>
    <cellStyle name="Uwaga 3" xfId="13071" hidden="1"/>
    <cellStyle name="Uwaga 3" xfId="13066" hidden="1"/>
    <cellStyle name="Uwaga 3" xfId="13062" hidden="1"/>
    <cellStyle name="Uwaga 3" xfId="13055" hidden="1"/>
    <cellStyle name="Uwaga 3" xfId="13050" hidden="1"/>
    <cellStyle name="Uwaga 3" xfId="13046" hidden="1"/>
    <cellStyle name="Uwaga 3" xfId="13041" hidden="1"/>
    <cellStyle name="Uwaga 3" xfId="13036" hidden="1"/>
    <cellStyle name="Uwaga 3" xfId="13032" hidden="1"/>
    <cellStyle name="Uwaga 3" xfId="13026" hidden="1"/>
    <cellStyle name="Uwaga 3" xfId="13022" hidden="1"/>
    <cellStyle name="Uwaga 3" xfId="13019" hidden="1"/>
    <cellStyle name="Uwaga 3" xfId="13012" hidden="1"/>
    <cellStyle name="Uwaga 3" xfId="13007" hidden="1"/>
    <cellStyle name="Uwaga 3" xfId="13002" hidden="1"/>
    <cellStyle name="Uwaga 3" xfId="12996" hidden="1"/>
    <cellStyle name="Uwaga 3" xfId="12991" hidden="1"/>
    <cellStyle name="Uwaga 3" xfId="12986" hidden="1"/>
    <cellStyle name="Uwaga 3" xfId="12981" hidden="1"/>
    <cellStyle name="Uwaga 3" xfId="12976" hidden="1"/>
    <cellStyle name="Uwaga 3" xfId="12971" hidden="1"/>
    <cellStyle name="Uwaga 3" xfId="12967" hidden="1"/>
    <cellStyle name="Uwaga 3" xfId="12963" hidden="1"/>
    <cellStyle name="Uwaga 3" xfId="12958" hidden="1"/>
    <cellStyle name="Uwaga 3" xfId="12951" hidden="1"/>
    <cellStyle name="Uwaga 3" xfId="12946" hidden="1"/>
    <cellStyle name="Uwaga 3" xfId="12941" hidden="1"/>
    <cellStyle name="Uwaga 3" xfId="12935" hidden="1"/>
    <cellStyle name="Uwaga 3" xfId="12930" hidden="1"/>
    <cellStyle name="Uwaga 3" xfId="12926" hidden="1"/>
    <cellStyle name="Uwaga 3" xfId="12921" hidden="1"/>
    <cellStyle name="Uwaga 3" xfId="12916" hidden="1"/>
    <cellStyle name="Uwaga 3" xfId="12911" hidden="1"/>
    <cellStyle name="Uwaga 3" xfId="12907" hidden="1"/>
    <cellStyle name="Uwaga 3" xfId="12902" hidden="1"/>
    <cellStyle name="Uwaga 3" xfId="12897" hidden="1"/>
    <cellStyle name="Uwaga 3" xfId="12892" hidden="1"/>
    <cellStyle name="Uwaga 3" xfId="12888" hidden="1"/>
    <cellStyle name="Uwaga 3" xfId="12884" hidden="1"/>
    <cellStyle name="Uwaga 3" xfId="12877" hidden="1"/>
    <cellStyle name="Uwaga 3" xfId="12873" hidden="1"/>
    <cellStyle name="Uwaga 3" xfId="12868" hidden="1"/>
    <cellStyle name="Uwaga 3" xfId="12862" hidden="1"/>
    <cellStyle name="Uwaga 3" xfId="12858" hidden="1"/>
    <cellStyle name="Uwaga 3" xfId="12853" hidden="1"/>
    <cellStyle name="Uwaga 3" xfId="12847" hidden="1"/>
    <cellStyle name="Uwaga 3" xfId="12843" hidden="1"/>
    <cellStyle name="Uwaga 3" xfId="12839" hidden="1"/>
    <cellStyle name="Uwaga 3" xfId="12832" hidden="1"/>
    <cellStyle name="Uwaga 3" xfId="12828" hidden="1"/>
    <cellStyle name="Uwaga 3" xfId="12824" hidden="1"/>
    <cellStyle name="Uwaga 3" xfId="13688" hidden="1"/>
    <cellStyle name="Uwaga 3" xfId="13686" hidden="1"/>
    <cellStyle name="Uwaga 3" xfId="13684" hidden="1"/>
    <cellStyle name="Uwaga 3" xfId="13671" hidden="1"/>
    <cellStyle name="Uwaga 3" xfId="13670" hidden="1"/>
    <cellStyle name="Uwaga 3" xfId="13669" hidden="1"/>
    <cellStyle name="Uwaga 3" xfId="13656" hidden="1"/>
    <cellStyle name="Uwaga 3" xfId="13655" hidden="1"/>
    <cellStyle name="Uwaga 3" xfId="13654" hidden="1"/>
    <cellStyle name="Uwaga 3" xfId="13642" hidden="1"/>
    <cellStyle name="Uwaga 3" xfId="13640" hidden="1"/>
    <cellStyle name="Uwaga 3" xfId="13639" hidden="1"/>
    <cellStyle name="Uwaga 3" xfId="13626" hidden="1"/>
    <cellStyle name="Uwaga 3" xfId="13625" hidden="1"/>
    <cellStyle name="Uwaga 3" xfId="13624" hidden="1"/>
    <cellStyle name="Uwaga 3" xfId="13612" hidden="1"/>
    <cellStyle name="Uwaga 3" xfId="13610" hidden="1"/>
    <cellStyle name="Uwaga 3" xfId="13608" hidden="1"/>
    <cellStyle name="Uwaga 3" xfId="13597" hidden="1"/>
    <cellStyle name="Uwaga 3" xfId="13595" hidden="1"/>
    <cellStyle name="Uwaga 3" xfId="13593" hidden="1"/>
    <cellStyle name="Uwaga 3" xfId="13582" hidden="1"/>
    <cellStyle name="Uwaga 3" xfId="13580" hidden="1"/>
    <cellStyle name="Uwaga 3" xfId="13578" hidden="1"/>
    <cellStyle name="Uwaga 3" xfId="13567" hidden="1"/>
    <cellStyle name="Uwaga 3" xfId="13565" hidden="1"/>
    <cellStyle name="Uwaga 3" xfId="13563" hidden="1"/>
    <cellStyle name="Uwaga 3" xfId="13552" hidden="1"/>
    <cellStyle name="Uwaga 3" xfId="13550" hidden="1"/>
    <cellStyle name="Uwaga 3" xfId="13548" hidden="1"/>
    <cellStyle name="Uwaga 3" xfId="13537" hidden="1"/>
    <cellStyle name="Uwaga 3" xfId="13535" hidden="1"/>
    <cellStyle name="Uwaga 3" xfId="13533" hidden="1"/>
    <cellStyle name="Uwaga 3" xfId="13522" hidden="1"/>
    <cellStyle name="Uwaga 3" xfId="13520" hidden="1"/>
    <cellStyle name="Uwaga 3" xfId="13518" hidden="1"/>
    <cellStyle name="Uwaga 3" xfId="13507" hidden="1"/>
    <cellStyle name="Uwaga 3" xfId="13505" hidden="1"/>
    <cellStyle name="Uwaga 3" xfId="13503" hidden="1"/>
    <cellStyle name="Uwaga 3" xfId="13492" hidden="1"/>
    <cellStyle name="Uwaga 3" xfId="13490" hidden="1"/>
    <cellStyle name="Uwaga 3" xfId="13488" hidden="1"/>
    <cellStyle name="Uwaga 3" xfId="13477" hidden="1"/>
    <cellStyle name="Uwaga 3" xfId="13475" hidden="1"/>
    <cellStyle name="Uwaga 3" xfId="13473" hidden="1"/>
    <cellStyle name="Uwaga 3" xfId="13462" hidden="1"/>
    <cellStyle name="Uwaga 3" xfId="13460" hidden="1"/>
    <cellStyle name="Uwaga 3" xfId="13458" hidden="1"/>
    <cellStyle name="Uwaga 3" xfId="13447" hidden="1"/>
    <cellStyle name="Uwaga 3" xfId="13445" hidden="1"/>
    <cellStyle name="Uwaga 3" xfId="13443" hidden="1"/>
    <cellStyle name="Uwaga 3" xfId="13432" hidden="1"/>
    <cellStyle name="Uwaga 3" xfId="13430" hidden="1"/>
    <cellStyle name="Uwaga 3" xfId="13428" hidden="1"/>
    <cellStyle name="Uwaga 3" xfId="13417" hidden="1"/>
    <cellStyle name="Uwaga 3" xfId="13415" hidden="1"/>
    <cellStyle name="Uwaga 3" xfId="13413" hidden="1"/>
    <cellStyle name="Uwaga 3" xfId="13402" hidden="1"/>
    <cellStyle name="Uwaga 3" xfId="13400" hidden="1"/>
    <cellStyle name="Uwaga 3" xfId="13398" hidden="1"/>
    <cellStyle name="Uwaga 3" xfId="13387" hidden="1"/>
    <cellStyle name="Uwaga 3" xfId="13385" hidden="1"/>
    <cellStyle name="Uwaga 3" xfId="13383" hidden="1"/>
    <cellStyle name="Uwaga 3" xfId="13372" hidden="1"/>
    <cellStyle name="Uwaga 3" xfId="13370" hidden="1"/>
    <cellStyle name="Uwaga 3" xfId="13368" hidden="1"/>
    <cellStyle name="Uwaga 3" xfId="13357" hidden="1"/>
    <cellStyle name="Uwaga 3" xfId="13355" hidden="1"/>
    <cellStyle name="Uwaga 3" xfId="13353" hidden="1"/>
    <cellStyle name="Uwaga 3" xfId="13342" hidden="1"/>
    <cellStyle name="Uwaga 3" xfId="13340" hidden="1"/>
    <cellStyle name="Uwaga 3" xfId="13338" hidden="1"/>
    <cellStyle name="Uwaga 3" xfId="13327" hidden="1"/>
    <cellStyle name="Uwaga 3" xfId="13325" hidden="1"/>
    <cellStyle name="Uwaga 3" xfId="13323" hidden="1"/>
    <cellStyle name="Uwaga 3" xfId="13312" hidden="1"/>
    <cellStyle name="Uwaga 3" xfId="13310" hidden="1"/>
    <cellStyle name="Uwaga 3" xfId="13308" hidden="1"/>
    <cellStyle name="Uwaga 3" xfId="13297" hidden="1"/>
    <cellStyle name="Uwaga 3" xfId="13295" hidden="1"/>
    <cellStyle name="Uwaga 3" xfId="13292" hidden="1"/>
    <cellStyle name="Uwaga 3" xfId="13282" hidden="1"/>
    <cellStyle name="Uwaga 3" xfId="13280" hidden="1"/>
    <cellStyle name="Uwaga 3" xfId="13278" hidden="1"/>
    <cellStyle name="Uwaga 3" xfId="13267" hidden="1"/>
    <cellStyle name="Uwaga 3" xfId="13265" hidden="1"/>
    <cellStyle name="Uwaga 3" xfId="13263" hidden="1"/>
    <cellStyle name="Uwaga 3" xfId="13252" hidden="1"/>
    <cellStyle name="Uwaga 3" xfId="13250" hidden="1"/>
    <cellStyle name="Uwaga 3" xfId="13247" hidden="1"/>
    <cellStyle name="Uwaga 3" xfId="13237" hidden="1"/>
    <cellStyle name="Uwaga 3" xfId="13235" hidden="1"/>
    <cellStyle name="Uwaga 3" xfId="13232" hidden="1"/>
    <cellStyle name="Uwaga 3" xfId="13222" hidden="1"/>
    <cellStyle name="Uwaga 3" xfId="13220" hidden="1"/>
    <cellStyle name="Uwaga 3" xfId="13217" hidden="1"/>
    <cellStyle name="Uwaga 3" xfId="13208" hidden="1"/>
    <cellStyle name="Uwaga 3" xfId="13205" hidden="1"/>
    <cellStyle name="Uwaga 3" xfId="13201" hidden="1"/>
    <cellStyle name="Uwaga 3" xfId="13193" hidden="1"/>
    <cellStyle name="Uwaga 3" xfId="13190" hidden="1"/>
    <cellStyle name="Uwaga 3" xfId="13186" hidden="1"/>
    <cellStyle name="Uwaga 3" xfId="13178" hidden="1"/>
    <cellStyle name="Uwaga 3" xfId="13175" hidden="1"/>
    <cellStyle name="Uwaga 3" xfId="13171" hidden="1"/>
    <cellStyle name="Uwaga 3" xfId="13163" hidden="1"/>
    <cellStyle name="Uwaga 3" xfId="13160" hidden="1"/>
    <cellStyle name="Uwaga 3" xfId="13156" hidden="1"/>
    <cellStyle name="Uwaga 3" xfId="13148" hidden="1"/>
    <cellStyle name="Uwaga 3" xfId="13145" hidden="1"/>
    <cellStyle name="Uwaga 3" xfId="13141" hidden="1"/>
    <cellStyle name="Uwaga 3" xfId="13133" hidden="1"/>
    <cellStyle name="Uwaga 3" xfId="13129" hidden="1"/>
    <cellStyle name="Uwaga 3" xfId="13124" hidden="1"/>
    <cellStyle name="Uwaga 3" xfId="13118" hidden="1"/>
    <cellStyle name="Uwaga 3" xfId="13114" hidden="1"/>
    <cellStyle name="Uwaga 3" xfId="13109" hidden="1"/>
    <cellStyle name="Uwaga 3" xfId="13103" hidden="1"/>
    <cellStyle name="Uwaga 3" xfId="13099" hidden="1"/>
    <cellStyle name="Uwaga 3" xfId="13094" hidden="1"/>
    <cellStyle name="Uwaga 3" xfId="13088" hidden="1"/>
    <cellStyle name="Uwaga 3" xfId="13085" hidden="1"/>
    <cellStyle name="Uwaga 3" xfId="13081" hidden="1"/>
    <cellStyle name="Uwaga 3" xfId="13073" hidden="1"/>
    <cellStyle name="Uwaga 3" xfId="13070" hidden="1"/>
    <cellStyle name="Uwaga 3" xfId="13065" hidden="1"/>
    <cellStyle name="Uwaga 3" xfId="13058" hidden="1"/>
    <cellStyle name="Uwaga 3" xfId="13054" hidden="1"/>
    <cellStyle name="Uwaga 3" xfId="13049" hidden="1"/>
    <cellStyle name="Uwaga 3" xfId="13043" hidden="1"/>
    <cellStyle name="Uwaga 3" xfId="13039" hidden="1"/>
    <cellStyle name="Uwaga 3" xfId="13034" hidden="1"/>
    <cellStyle name="Uwaga 3" xfId="13028" hidden="1"/>
    <cellStyle name="Uwaga 3" xfId="13025" hidden="1"/>
    <cellStyle name="Uwaga 3" xfId="13021" hidden="1"/>
    <cellStyle name="Uwaga 3" xfId="13013" hidden="1"/>
    <cellStyle name="Uwaga 3" xfId="13008" hidden="1"/>
    <cellStyle name="Uwaga 3" xfId="13003" hidden="1"/>
    <cellStyle name="Uwaga 3" xfId="12998" hidden="1"/>
    <cellStyle name="Uwaga 3" xfId="12993" hidden="1"/>
    <cellStyle name="Uwaga 3" xfId="12988" hidden="1"/>
    <cellStyle name="Uwaga 3" xfId="12983" hidden="1"/>
    <cellStyle name="Uwaga 3" xfId="12978" hidden="1"/>
    <cellStyle name="Uwaga 3" xfId="12973" hidden="1"/>
    <cellStyle name="Uwaga 3" xfId="12968" hidden="1"/>
    <cellStyle name="Uwaga 3" xfId="12964" hidden="1"/>
    <cellStyle name="Uwaga 3" xfId="12959" hidden="1"/>
    <cellStyle name="Uwaga 3" xfId="12952" hidden="1"/>
    <cellStyle name="Uwaga 3" xfId="12947" hidden="1"/>
    <cellStyle name="Uwaga 3" xfId="12942" hidden="1"/>
    <cellStyle name="Uwaga 3" xfId="12937" hidden="1"/>
    <cellStyle name="Uwaga 3" xfId="12932" hidden="1"/>
    <cellStyle name="Uwaga 3" xfId="12927" hidden="1"/>
    <cellStyle name="Uwaga 3" xfId="12922" hidden="1"/>
    <cellStyle name="Uwaga 3" xfId="12917" hidden="1"/>
    <cellStyle name="Uwaga 3" xfId="12912" hidden="1"/>
    <cellStyle name="Uwaga 3" xfId="12908" hidden="1"/>
    <cellStyle name="Uwaga 3" xfId="12903" hidden="1"/>
    <cellStyle name="Uwaga 3" xfId="12898" hidden="1"/>
    <cellStyle name="Uwaga 3" xfId="12893" hidden="1"/>
    <cellStyle name="Uwaga 3" xfId="12889" hidden="1"/>
    <cellStyle name="Uwaga 3" xfId="12885" hidden="1"/>
    <cellStyle name="Uwaga 3" xfId="12878" hidden="1"/>
    <cellStyle name="Uwaga 3" xfId="12874" hidden="1"/>
    <cellStyle name="Uwaga 3" xfId="12869" hidden="1"/>
    <cellStyle name="Uwaga 3" xfId="12863" hidden="1"/>
    <cellStyle name="Uwaga 3" xfId="12859" hidden="1"/>
    <cellStyle name="Uwaga 3" xfId="12854" hidden="1"/>
    <cellStyle name="Uwaga 3" xfId="12848" hidden="1"/>
    <cellStyle name="Uwaga 3" xfId="12844" hidden="1"/>
    <cellStyle name="Uwaga 3" xfId="12840" hidden="1"/>
    <cellStyle name="Uwaga 3" xfId="12833" hidden="1"/>
    <cellStyle name="Uwaga 3" xfId="12829" hidden="1"/>
    <cellStyle name="Uwaga 3" xfId="12825" hidden="1"/>
    <cellStyle name="Uwaga 3" xfId="13692" hidden="1"/>
    <cellStyle name="Uwaga 3" xfId="13691" hidden="1"/>
    <cellStyle name="Uwaga 3" xfId="13689" hidden="1"/>
    <cellStyle name="Uwaga 3" xfId="13676" hidden="1"/>
    <cellStyle name="Uwaga 3" xfId="13674" hidden="1"/>
    <cellStyle name="Uwaga 3" xfId="13672" hidden="1"/>
    <cellStyle name="Uwaga 3" xfId="13662" hidden="1"/>
    <cellStyle name="Uwaga 3" xfId="13660" hidden="1"/>
    <cellStyle name="Uwaga 3" xfId="13658" hidden="1"/>
    <cellStyle name="Uwaga 3" xfId="13647" hidden="1"/>
    <cellStyle name="Uwaga 3" xfId="13645" hidden="1"/>
    <cellStyle name="Uwaga 3" xfId="13643" hidden="1"/>
    <cellStyle name="Uwaga 3" xfId="13630" hidden="1"/>
    <cellStyle name="Uwaga 3" xfId="13628" hidden="1"/>
    <cellStyle name="Uwaga 3" xfId="13627" hidden="1"/>
    <cellStyle name="Uwaga 3" xfId="13614" hidden="1"/>
    <cellStyle name="Uwaga 3" xfId="13613" hidden="1"/>
    <cellStyle name="Uwaga 3" xfId="13611" hidden="1"/>
    <cellStyle name="Uwaga 3" xfId="13599" hidden="1"/>
    <cellStyle name="Uwaga 3" xfId="13598" hidden="1"/>
    <cellStyle name="Uwaga 3" xfId="13596" hidden="1"/>
    <cellStyle name="Uwaga 3" xfId="13584" hidden="1"/>
    <cellStyle name="Uwaga 3" xfId="13583" hidden="1"/>
    <cellStyle name="Uwaga 3" xfId="13581" hidden="1"/>
    <cellStyle name="Uwaga 3" xfId="13569" hidden="1"/>
    <cellStyle name="Uwaga 3" xfId="13568" hidden="1"/>
    <cellStyle name="Uwaga 3" xfId="13566" hidden="1"/>
    <cellStyle name="Uwaga 3" xfId="13554" hidden="1"/>
    <cellStyle name="Uwaga 3" xfId="13553" hidden="1"/>
    <cellStyle name="Uwaga 3" xfId="13551" hidden="1"/>
    <cellStyle name="Uwaga 3" xfId="13539" hidden="1"/>
    <cellStyle name="Uwaga 3" xfId="13538" hidden="1"/>
    <cellStyle name="Uwaga 3" xfId="13536" hidden="1"/>
    <cellStyle name="Uwaga 3" xfId="13524" hidden="1"/>
    <cellStyle name="Uwaga 3" xfId="13523" hidden="1"/>
    <cellStyle name="Uwaga 3" xfId="13521" hidden="1"/>
    <cellStyle name="Uwaga 3" xfId="13509" hidden="1"/>
    <cellStyle name="Uwaga 3" xfId="13508" hidden="1"/>
    <cellStyle name="Uwaga 3" xfId="13506" hidden="1"/>
    <cellStyle name="Uwaga 3" xfId="13494" hidden="1"/>
    <cellStyle name="Uwaga 3" xfId="13493" hidden="1"/>
    <cellStyle name="Uwaga 3" xfId="13491" hidden="1"/>
    <cellStyle name="Uwaga 3" xfId="13479" hidden="1"/>
    <cellStyle name="Uwaga 3" xfId="13478" hidden="1"/>
    <cellStyle name="Uwaga 3" xfId="13476" hidden="1"/>
    <cellStyle name="Uwaga 3" xfId="13464" hidden="1"/>
    <cellStyle name="Uwaga 3" xfId="13463" hidden="1"/>
    <cellStyle name="Uwaga 3" xfId="13461" hidden="1"/>
    <cellStyle name="Uwaga 3" xfId="13449" hidden="1"/>
    <cellStyle name="Uwaga 3" xfId="13448" hidden="1"/>
    <cellStyle name="Uwaga 3" xfId="13446" hidden="1"/>
    <cellStyle name="Uwaga 3" xfId="13434" hidden="1"/>
    <cellStyle name="Uwaga 3" xfId="13433" hidden="1"/>
    <cellStyle name="Uwaga 3" xfId="13431" hidden="1"/>
    <cellStyle name="Uwaga 3" xfId="13419" hidden="1"/>
    <cellStyle name="Uwaga 3" xfId="13418" hidden="1"/>
    <cellStyle name="Uwaga 3" xfId="13416" hidden="1"/>
    <cellStyle name="Uwaga 3" xfId="13404" hidden="1"/>
    <cellStyle name="Uwaga 3" xfId="13403" hidden="1"/>
    <cellStyle name="Uwaga 3" xfId="13401" hidden="1"/>
    <cellStyle name="Uwaga 3" xfId="13389" hidden="1"/>
    <cellStyle name="Uwaga 3" xfId="13388" hidden="1"/>
    <cellStyle name="Uwaga 3" xfId="13386" hidden="1"/>
    <cellStyle name="Uwaga 3" xfId="13374" hidden="1"/>
    <cellStyle name="Uwaga 3" xfId="13373" hidden="1"/>
    <cellStyle name="Uwaga 3" xfId="13371" hidden="1"/>
    <cellStyle name="Uwaga 3" xfId="13359" hidden="1"/>
    <cellStyle name="Uwaga 3" xfId="13358" hidden="1"/>
    <cellStyle name="Uwaga 3" xfId="13356" hidden="1"/>
    <cellStyle name="Uwaga 3" xfId="13344" hidden="1"/>
    <cellStyle name="Uwaga 3" xfId="13343" hidden="1"/>
    <cellStyle name="Uwaga 3" xfId="13341" hidden="1"/>
    <cellStyle name="Uwaga 3" xfId="13329" hidden="1"/>
    <cellStyle name="Uwaga 3" xfId="13328" hidden="1"/>
    <cellStyle name="Uwaga 3" xfId="13326" hidden="1"/>
    <cellStyle name="Uwaga 3" xfId="13314" hidden="1"/>
    <cellStyle name="Uwaga 3" xfId="13313" hidden="1"/>
    <cellStyle name="Uwaga 3" xfId="13311" hidden="1"/>
    <cellStyle name="Uwaga 3" xfId="13299" hidden="1"/>
    <cellStyle name="Uwaga 3" xfId="13298" hidden="1"/>
    <cellStyle name="Uwaga 3" xfId="13296" hidden="1"/>
    <cellStyle name="Uwaga 3" xfId="13284" hidden="1"/>
    <cellStyle name="Uwaga 3" xfId="13283" hidden="1"/>
    <cellStyle name="Uwaga 3" xfId="13281" hidden="1"/>
    <cellStyle name="Uwaga 3" xfId="13269" hidden="1"/>
    <cellStyle name="Uwaga 3" xfId="13268" hidden="1"/>
    <cellStyle name="Uwaga 3" xfId="13266" hidden="1"/>
    <cellStyle name="Uwaga 3" xfId="13254" hidden="1"/>
    <cellStyle name="Uwaga 3" xfId="13253" hidden="1"/>
    <cellStyle name="Uwaga 3" xfId="13251" hidden="1"/>
    <cellStyle name="Uwaga 3" xfId="13239" hidden="1"/>
    <cellStyle name="Uwaga 3" xfId="13238" hidden="1"/>
    <cellStyle name="Uwaga 3" xfId="13236" hidden="1"/>
    <cellStyle name="Uwaga 3" xfId="13224" hidden="1"/>
    <cellStyle name="Uwaga 3" xfId="13223" hidden="1"/>
    <cellStyle name="Uwaga 3" xfId="13221" hidden="1"/>
    <cellStyle name="Uwaga 3" xfId="13209" hidden="1"/>
    <cellStyle name="Uwaga 3" xfId="13207" hidden="1"/>
    <cellStyle name="Uwaga 3" xfId="13204" hidden="1"/>
    <cellStyle name="Uwaga 3" xfId="13194" hidden="1"/>
    <cellStyle name="Uwaga 3" xfId="13192" hidden="1"/>
    <cellStyle name="Uwaga 3" xfId="13189" hidden="1"/>
    <cellStyle name="Uwaga 3" xfId="13179" hidden="1"/>
    <cellStyle name="Uwaga 3" xfId="13177" hidden="1"/>
    <cellStyle name="Uwaga 3" xfId="13174" hidden="1"/>
    <cellStyle name="Uwaga 3" xfId="13164" hidden="1"/>
    <cellStyle name="Uwaga 3" xfId="13162" hidden="1"/>
    <cellStyle name="Uwaga 3" xfId="13159" hidden="1"/>
    <cellStyle name="Uwaga 3" xfId="13149" hidden="1"/>
    <cellStyle name="Uwaga 3" xfId="13147" hidden="1"/>
    <cellStyle name="Uwaga 3" xfId="13144" hidden="1"/>
    <cellStyle name="Uwaga 3" xfId="13134" hidden="1"/>
    <cellStyle name="Uwaga 3" xfId="13132" hidden="1"/>
    <cellStyle name="Uwaga 3" xfId="13128" hidden="1"/>
    <cellStyle name="Uwaga 3" xfId="13119" hidden="1"/>
    <cellStyle name="Uwaga 3" xfId="13116" hidden="1"/>
    <cellStyle name="Uwaga 3" xfId="13112" hidden="1"/>
    <cellStyle name="Uwaga 3" xfId="13104" hidden="1"/>
    <cellStyle name="Uwaga 3" xfId="13102" hidden="1"/>
    <cellStyle name="Uwaga 3" xfId="13098" hidden="1"/>
    <cellStyle name="Uwaga 3" xfId="13089" hidden="1"/>
    <cellStyle name="Uwaga 3" xfId="13087" hidden="1"/>
    <cellStyle name="Uwaga 3" xfId="13084" hidden="1"/>
    <cellStyle name="Uwaga 3" xfId="13074" hidden="1"/>
    <cellStyle name="Uwaga 3" xfId="13072" hidden="1"/>
    <cellStyle name="Uwaga 3" xfId="13067" hidden="1"/>
    <cellStyle name="Uwaga 3" xfId="13059" hidden="1"/>
    <cellStyle name="Uwaga 3" xfId="13057" hidden="1"/>
    <cellStyle name="Uwaga 3" xfId="13052" hidden="1"/>
    <cellStyle name="Uwaga 3" xfId="13044" hidden="1"/>
    <cellStyle name="Uwaga 3" xfId="13042" hidden="1"/>
    <cellStyle name="Uwaga 3" xfId="13037" hidden="1"/>
    <cellStyle name="Uwaga 3" xfId="13029" hidden="1"/>
    <cellStyle name="Uwaga 3" xfId="13027" hidden="1"/>
    <cellStyle name="Uwaga 3" xfId="13023" hidden="1"/>
    <cellStyle name="Uwaga 3" xfId="13014" hidden="1"/>
    <cellStyle name="Uwaga 3" xfId="13011" hidden="1"/>
    <cellStyle name="Uwaga 3" xfId="13006" hidden="1"/>
    <cellStyle name="Uwaga 3" xfId="12999" hidden="1"/>
    <cellStyle name="Uwaga 3" xfId="12995" hidden="1"/>
    <cellStyle name="Uwaga 3" xfId="12990" hidden="1"/>
    <cellStyle name="Uwaga 3" xfId="12984" hidden="1"/>
    <cellStyle name="Uwaga 3" xfId="12980" hidden="1"/>
    <cellStyle name="Uwaga 3" xfId="12975" hidden="1"/>
    <cellStyle name="Uwaga 3" xfId="12969" hidden="1"/>
    <cellStyle name="Uwaga 3" xfId="12966" hidden="1"/>
    <cellStyle name="Uwaga 3" xfId="12962" hidden="1"/>
    <cellStyle name="Uwaga 3" xfId="12953" hidden="1"/>
    <cellStyle name="Uwaga 3" xfId="12948" hidden="1"/>
    <cellStyle name="Uwaga 3" xfId="12943" hidden="1"/>
    <cellStyle name="Uwaga 3" xfId="12938" hidden="1"/>
    <cellStyle name="Uwaga 3" xfId="12933" hidden="1"/>
    <cellStyle name="Uwaga 3" xfId="12928" hidden="1"/>
    <cellStyle name="Uwaga 3" xfId="12923" hidden="1"/>
    <cellStyle name="Uwaga 3" xfId="12918" hidden="1"/>
    <cellStyle name="Uwaga 3" xfId="12913" hidden="1"/>
    <cellStyle name="Uwaga 3" xfId="12909" hidden="1"/>
    <cellStyle name="Uwaga 3" xfId="12904" hidden="1"/>
    <cellStyle name="Uwaga 3" xfId="12899" hidden="1"/>
    <cellStyle name="Uwaga 3" xfId="12894" hidden="1"/>
    <cellStyle name="Uwaga 3" xfId="12890" hidden="1"/>
    <cellStyle name="Uwaga 3" xfId="12886" hidden="1"/>
    <cellStyle name="Uwaga 3" xfId="12879" hidden="1"/>
    <cellStyle name="Uwaga 3" xfId="12875" hidden="1"/>
    <cellStyle name="Uwaga 3" xfId="12870" hidden="1"/>
    <cellStyle name="Uwaga 3" xfId="12864" hidden="1"/>
    <cellStyle name="Uwaga 3" xfId="12860" hidden="1"/>
    <cellStyle name="Uwaga 3" xfId="12855" hidden="1"/>
    <cellStyle name="Uwaga 3" xfId="12849" hidden="1"/>
    <cellStyle name="Uwaga 3" xfId="12845" hidden="1"/>
    <cellStyle name="Uwaga 3" xfId="12841" hidden="1"/>
    <cellStyle name="Uwaga 3" xfId="12834" hidden="1"/>
    <cellStyle name="Uwaga 3" xfId="12830" hidden="1"/>
    <cellStyle name="Uwaga 3" xfId="12826" hidden="1"/>
    <cellStyle name="Uwaga 3" xfId="13774" hidden="1"/>
    <cellStyle name="Uwaga 3" xfId="13775" hidden="1"/>
    <cellStyle name="Uwaga 3" xfId="13777" hidden="1"/>
    <cellStyle name="Uwaga 3" xfId="13783" hidden="1"/>
    <cellStyle name="Uwaga 3" xfId="13784" hidden="1"/>
    <cellStyle name="Uwaga 3" xfId="13787" hidden="1"/>
    <cellStyle name="Uwaga 3" xfId="13792" hidden="1"/>
    <cellStyle name="Uwaga 3" xfId="13793" hidden="1"/>
    <cellStyle name="Uwaga 3" xfId="13796" hidden="1"/>
    <cellStyle name="Uwaga 3" xfId="13801" hidden="1"/>
    <cellStyle name="Uwaga 3" xfId="13802" hidden="1"/>
    <cellStyle name="Uwaga 3" xfId="13803" hidden="1"/>
    <cellStyle name="Uwaga 3" xfId="13810" hidden="1"/>
    <cellStyle name="Uwaga 3" xfId="13813" hidden="1"/>
    <cellStyle name="Uwaga 3" xfId="13816" hidden="1"/>
    <cellStyle name="Uwaga 3" xfId="13822" hidden="1"/>
    <cellStyle name="Uwaga 3" xfId="13825" hidden="1"/>
    <cellStyle name="Uwaga 3" xfId="13827" hidden="1"/>
    <cellStyle name="Uwaga 3" xfId="13832" hidden="1"/>
    <cellStyle name="Uwaga 3" xfId="13835" hidden="1"/>
    <cellStyle name="Uwaga 3" xfId="13836" hidden="1"/>
    <cellStyle name="Uwaga 3" xfId="13840" hidden="1"/>
    <cellStyle name="Uwaga 3" xfId="13843" hidden="1"/>
    <cellStyle name="Uwaga 3" xfId="13845" hidden="1"/>
    <cellStyle name="Uwaga 3" xfId="13846" hidden="1"/>
    <cellStyle name="Uwaga 3" xfId="13847" hidden="1"/>
    <cellStyle name="Uwaga 3" xfId="13850" hidden="1"/>
    <cellStyle name="Uwaga 3" xfId="13857" hidden="1"/>
    <cellStyle name="Uwaga 3" xfId="13860" hidden="1"/>
    <cellStyle name="Uwaga 3" xfId="13863" hidden="1"/>
    <cellStyle name="Uwaga 3" xfId="13866" hidden="1"/>
    <cellStyle name="Uwaga 3" xfId="13869" hidden="1"/>
    <cellStyle name="Uwaga 3" xfId="13872" hidden="1"/>
    <cellStyle name="Uwaga 3" xfId="13874" hidden="1"/>
    <cellStyle name="Uwaga 3" xfId="13877" hidden="1"/>
    <cellStyle name="Uwaga 3" xfId="13880" hidden="1"/>
    <cellStyle name="Uwaga 3" xfId="13882" hidden="1"/>
    <cellStyle name="Uwaga 3" xfId="13883" hidden="1"/>
    <cellStyle name="Uwaga 3" xfId="13885" hidden="1"/>
    <cellStyle name="Uwaga 3" xfId="13892" hidden="1"/>
    <cellStyle name="Uwaga 3" xfId="13895" hidden="1"/>
    <cellStyle name="Uwaga 3" xfId="13898" hidden="1"/>
    <cellStyle name="Uwaga 3" xfId="13902" hidden="1"/>
    <cellStyle name="Uwaga 3" xfId="13905" hidden="1"/>
    <cellStyle name="Uwaga 3" xfId="13908" hidden="1"/>
    <cellStyle name="Uwaga 3" xfId="13910" hidden="1"/>
    <cellStyle name="Uwaga 3" xfId="13913" hidden="1"/>
    <cellStyle name="Uwaga 3" xfId="13916" hidden="1"/>
    <cellStyle name="Uwaga 3" xfId="13918" hidden="1"/>
    <cellStyle name="Uwaga 3" xfId="13919" hidden="1"/>
    <cellStyle name="Uwaga 3" xfId="13922" hidden="1"/>
    <cellStyle name="Uwaga 3" xfId="13929" hidden="1"/>
    <cellStyle name="Uwaga 3" xfId="13932" hidden="1"/>
    <cellStyle name="Uwaga 3" xfId="13935" hidden="1"/>
    <cellStyle name="Uwaga 3" xfId="13939" hidden="1"/>
    <cellStyle name="Uwaga 3" xfId="13942" hidden="1"/>
    <cellStyle name="Uwaga 3" xfId="13944" hidden="1"/>
    <cellStyle name="Uwaga 3" xfId="13947" hidden="1"/>
    <cellStyle name="Uwaga 3" xfId="13950" hidden="1"/>
    <cellStyle name="Uwaga 3" xfId="13953" hidden="1"/>
    <cellStyle name="Uwaga 3" xfId="13954" hidden="1"/>
    <cellStyle name="Uwaga 3" xfId="13955" hidden="1"/>
    <cellStyle name="Uwaga 3" xfId="13957" hidden="1"/>
    <cellStyle name="Uwaga 3" xfId="13963" hidden="1"/>
    <cellStyle name="Uwaga 3" xfId="13964" hidden="1"/>
    <cellStyle name="Uwaga 3" xfId="13966" hidden="1"/>
    <cellStyle name="Uwaga 3" xfId="13972" hidden="1"/>
    <cellStyle name="Uwaga 3" xfId="13974" hidden="1"/>
    <cellStyle name="Uwaga 3" xfId="13977" hidden="1"/>
    <cellStyle name="Uwaga 3" xfId="13981" hidden="1"/>
    <cellStyle name="Uwaga 3" xfId="13982" hidden="1"/>
    <cellStyle name="Uwaga 3" xfId="13984" hidden="1"/>
    <cellStyle name="Uwaga 3" xfId="13990" hidden="1"/>
    <cellStyle name="Uwaga 3" xfId="13991" hidden="1"/>
    <cellStyle name="Uwaga 3" xfId="13992" hidden="1"/>
    <cellStyle name="Uwaga 3" xfId="14000" hidden="1"/>
    <cellStyle name="Uwaga 3" xfId="14003" hidden="1"/>
    <cellStyle name="Uwaga 3" xfId="14006" hidden="1"/>
    <cellStyle name="Uwaga 3" xfId="14009" hidden="1"/>
    <cellStyle name="Uwaga 3" xfId="14012" hidden="1"/>
    <cellStyle name="Uwaga 3" xfId="14015" hidden="1"/>
    <cellStyle name="Uwaga 3" xfId="14018" hidden="1"/>
    <cellStyle name="Uwaga 3" xfId="14021" hidden="1"/>
    <cellStyle name="Uwaga 3" xfId="14024" hidden="1"/>
    <cellStyle name="Uwaga 3" xfId="14026" hidden="1"/>
    <cellStyle name="Uwaga 3" xfId="14027" hidden="1"/>
    <cellStyle name="Uwaga 3" xfId="14029" hidden="1"/>
    <cellStyle name="Uwaga 3" xfId="14036" hidden="1"/>
    <cellStyle name="Uwaga 3" xfId="14039" hidden="1"/>
    <cellStyle name="Uwaga 3" xfId="14042" hidden="1"/>
    <cellStyle name="Uwaga 3" xfId="14045" hidden="1"/>
    <cellStyle name="Uwaga 3" xfId="14048" hidden="1"/>
    <cellStyle name="Uwaga 3" xfId="14051" hidden="1"/>
    <cellStyle name="Uwaga 3" xfId="14054" hidden="1"/>
    <cellStyle name="Uwaga 3" xfId="14056" hidden="1"/>
    <cellStyle name="Uwaga 3" xfId="14059" hidden="1"/>
    <cellStyle name="Uwaga 3" xfId="14062" hidden="1"/>
    <cellStyle name="Uwaga 3" xfId="14063" hidden="1"/>
    <cellStyle name="Uwaga 3" xfId="14064" hidden="1"/>
    <cellStyle name="Uwaga 3" xfId="14071" hidden="1"/>
    <cellStyle name="Uwaga 3" xfId="14072" hidden="1"/>
    <cellStyle name="Uwaga 3" xfId="14074" hidden="1"/>
    <cellStyle name="Uwaga 3" xfId="14080" hidden="1"/>
    <cellStyle name="Uwaga 3" xfId="14081" hidden="1"/>
    <cellStyle name="Uwaga 3" xfId="14083" hidden="1"/>
    <cellStyle name="Uwaga 3" xfId="14089" hidden="1"/>
    <cellStyle name="Uwaga 3" xfId="14090" hidden="1"/>
    <cellStyle name="Uwaga 3" xfId="14092" hidden="1"/>
    <cellStyle name="Uwaga 3" xfId="14098" hidden="1"/>
    <cellStyle name="Uwaga 3" xfId="14099" hidden="1"/>
    <cellStyle name="Uwaga 3" xfId="14100" hidden="1"/>
    <cellStyle name="Uwaga 3" xfId="14108" hidden="1"/>
    <cellStyle name="Uwaga 3" xfId="14110" hidden="1"/>
    <cellStyle name="Uwaga 3" xfId="14113" hidden="1"/>
    <cellStyle name="Uwaga 3" xfId="14117" hidden="1"/>
    <cellStyle name="Uwaga 3" xfId="14120" hidden="1"/>
    <cellStyle name="Uwaga 3" xfId="14123" hidden="1"/>
    <cellStyle name="Uwaga 3" xfId="14126" hidden="1"/>
    <cellStyle name="Uwaga 3" xfId="14128" hidden="1"/>
    <cellStyle name="Uwaga 3" xfId="14131" hidden="1"/>
    <cellStyle name="Uwaga 3" xfId="14134" hidden="1"/>
    <cellStyle name="Uwaga 3" xfId="14135" hidden="1"/>
    <cellStyle name="Uwaga 3" xfId="14136" hidden="1"/>
    <cellStyle name="Uwaga 3" xfId="14143" hidden="1"/>
    <cellStyle name="Uwaga 3" xfId="14145" hidden="1"/>
    <cellStyle name="Uwaga 3" xfId="14147" hidden="1"/>
    <cellStyle name="Uwaga 3" xfId="14152" hidden="1"/>
    <cellStyle name="Uwaga 3" xfId="14154" hidden="1"/>
    <cellStyle name="Uwaga 3" xfId="14156" hidden="1"/>
    <cellStyle name="Uwaga 3" xfId="14161" hidden="1"/>
    <cellStyle name="Uwaga 3" xfId="14163" hidden="1"/>
    <cellStyle name="Uwaga 3" xfId="14165" hidden="1"/>
    <cellStyle name="Uwaga 3" xfId="14170" hidden="1"/>
    <cellStyle name="Uwaga 3" xfId="14171" hidden="1"/>
    <cellStyle name="Uwaga 3" xfId="14172" hidden="1"/>
    <cellStyle name="Uwaga 3" xfId="14179" hidden="1"/>
    <cellStyle name="Uwaga 3" xfId="14181" hidden="1"/>
    <cellStyle name="Uwaga 3" xfId="14183" hidden="1"/>
    <cellStyle name="Uwaga 3" xfId="14188" hidden="1"/>
    <cellStyle name="Uwaga 3" xfId="14190" hidden="1"/>
    <cellStyle name="Uwaga 3" xfId="14192" hidden="1"/>
    <cellStyle name="Uwaga 3" xfId="14197" hidden="1"/>
    <cellStyle name="Uwaga 3" xfId="14199" hidden="1"/>
    <cellStyle name="Uwaga 3" xfId="14200" hidden="1"/>
    <cellStyle name="Uwaga 3" xfId="14206" hidden="1"/>
    <cellStyle name="Uwaga 3" xfId="14207" hidden="1"/>
    <cellStyle name="Uwaga 3" xfId="14208" hidden="1"/>
    <cellStyle name="Uwaga 3" xfId="14215" hidden="1"/>
    <cellStyle name="Uwaga 3" xfId="14217" hidden="1"/>
    <cellStyle name="Uwaga 3" xfId="14219" hidden="1"/>
    <cellStyle name="Uwaga 3" xfId="14224" hidden="1"/>
    <cellStyle name="Uwaga 3" xfId="14226" hidden="1"/>
    <cellStyle name="Uwaga 3" xfId="14228" hidden="1"/>
    <cellStyle name="Uwaga 3" xfId="14233" hidden="1"/>
    <cellStyle name="Uwaga 3" xfId="14235" hidden="1"/>
    <cellStyle name="Uwaga 3" xfId="14237" hidden="1"/>
    <cellStyle name="Uwaga 3" xfId="14242" hidden="1"/>
    <cellStyle name="Uwaga 3" xfId="14243" hidden="1"/>
    <cellStyle name="Uwaga 3" xfId="14245" hidden="1"/>
    <cellStyle name="Uwaga 3" xfId="14251" hidden="1"/>
    <cellStyle name="Uwaga 3" xfId="14252" hidden="1"/>
    <cellStyle name="Uwaga 3" xfId="14253" hidden="1"/>
    <cellStyle name="Uwaga 3" xfId="14260" hidden="1"/>
    <cellStyle name="Uwaga 3" xfId="14261" hidden="1"/>
    <cellStyle name="Uwaga 3" xfId="14262" hidden="1"/>
    <cellStyle name="Uwaga 3" xfId="14269" hidden="1"/>
    <cellStyle name="Uwaga 3" xfId="14270" hidden="1"/>
    <cellStyle name="Uwaga 3" xfId="14271" hidden="1"/>
    <cellStyle name="Uwaga 3" xfId="14278" hidden="1"/>
    <cellStyle name="Uwaga 3" xfId="14279" hidden="1"/>
    <cellStyle name="Uwaga 3" xfId="14280" hidden="1"/>
    <cellStyle name="Uwaga 3" xfId="14287" hidden="1"/>
    <cellStyle name="Uwaga 3" xfId="14288" hidden="1"/>
    <cellStyle name="Uwaga 3" xfId="14289" hidden="1"/>
    <cellStyle name="Uwaga 3" xfId="14339" hidden="1"/>
    <cellStyle name="Uwaga 3" xfId="14340" hidden="1"/>
    <cellStyle name="Uwaga 3" xfId="14342" hidden="1"/>
    <cellStyle name="Uwaga 3" xfId="14354" hidden="1"/>
    <cellStyle name="Uwaga 3" xfId="14355" hidden="1"/>
    <cellStyle name="Uwaga 3" xfId="14360" hidden="1"/>
    <cellStyle name="Uwaga 3" xfId="14369" hidden="1"/>
    <cellStyle name="Uwaga 3" xfId="14370" hidden="1"/>
    <cellStyle name="Uwaga 3" xfId="14375" hidden="1"/>
    <cellStyle name="Uwaga 3" xfId="14384" hidden="1"/>
    <cellStyle name="Uwaga 3" xfId="14385" hidden="1"/>
    <cellStyle name="Uwaga 3" xfId="14386" hidden="1"/>
    <cellStyle name="Uwaga 3" xfId="14399" hidden="1"/>
    <cellStyle name="Uwaga 3" xfId="14404" hidden="1"/>
    <cellStyle name="Uwaga 3" xfId="14409" hidden="1"/>
    <cellStyle name="Uwaga 3" xfId="14419" hidden="1"/>
    <cellStyle name="Uwaga 3" xfId="14424" hidden="1"/>
    <cellStyle name="Uwaga 3" xfId="14428" hidden="1"/>
    <cellStyle name="Uwaga 3" xfId="14435" hidden="1"/>
    <cellStyle name="Uwaga 3" xfId="14440" hidden="1"/>
    <cellStyle name="Uwaga 3" xfId="14443" hidden="1"/>
    <cellStyle name="Uwaga 3" xfId="14449" hidden="1"/>
    <cellStyle name="Uwaga 3" xfId="14454" hidden="1"/>
    <cellStyle name="Uwaga 3" xfId="14458" hidden="1"/>
    <cellStyle name="Uwaga 3" xfId="14459" hidden="1"/>
    <cellStyle name="Uwaga 3" xfId="14460" hidden="1"/>
    <cellStyle name="Uwaga 3" xfId="14464" hidden="1"/>
    <cellStyle name="Uwaga 3" xfId="14476" hidden="1"/>
    <cellStyle name="Uwaga 3" xfId="14481" hidden="1"/>
    <cellStyle name="Uwaga 3" xfId="14486" hidden="1"/>
    <cellStyle name="Uwaga 3" xfId="14491" hidden="1"/>
    <cellStyle name="Uwaga 3" xfId="14496" hidden="1"/>
    <cellStyle name="Uwaga 3" xfId="14501" hidden="1"/>
    <cellStyle name="Uwaga 3" xfId="14505" hidden="1"/>
    <cellStyle name="Uwaga 3" xfId="14509" hidden="1"/>
    <cellStyle name="Uwaga 3" xfId="14514" hidden="1"/>
    <cellStyle name="Uwaga 3" xfId="14519" hidden="1"/>
    <cellStyle name="Uwaga 3" xfId="14520" hidden="1"/>
    <cellStyle name="Uwaga 3" xfId="14522" hidden="1"/>
    <cellStyle name="Uwaga 3" xfId="14535" hidden="1"/>
    <cellStyle name="Uwaga 3" xfId="14539" hidden="1"/>
    <cellStyle name="Uwaga 3" xfId="14544" hidden="1"/>
    <cellStyle name="Uwaga 3" xfId="14551" hidden="1"/>
    <cellStyle name="Uwaga 3" xfId="14555" hidden="1"/>
    <cellStyle name="Uwaga 3" xfId="14560" hidden="1"/>
    <cellStyle name="Uwaga 3" xfId="14565" hidden="1"/>
    <cellStyle name="Uwaga 3" xfId="14568" hidden="1"/>
    <cellStyle name="Uwaga 3" xfId="14573" hidden="1"/>
    <cellStyle name="Uwaga 3" xfId="14579" hidden="1"/>
    <cellStyle name="Uwaga 3" xfId="14580" hidden="1"/>
    <cellStyle name="Uwaga 3" xfId="14583" hidden="1"/>
    <cellStyle name="Uwaga 3" xfId="14596" hidden="1"/>
    <cellStyle name="Uwaga 3" xfId="14600" hidden="1"/>
    <cellStyle name="Uwaga 3" xfId="14605" hidden="1"/>
    <cellStyle name="Uwaga 3" xfId="14612" hidden="1"/>
    <cellStyle name="Uwaga 3" xfId="14617" hidden="1"/>
    <cellStyle name="Uwaga 3" xfId="14621" hidden="1"/>
    <cellStyle name="Uwaga 3" xfId="14626" hidden="1"/>
    <cellStyle name="Uwaga 3" xfId="14630" hidden="1"/>
    <cellStyle name="Uwaga 3" xfId="14635" hidden="1"/>
    <cellStyle name="Uwaga 3" xfId="14639" hidden="1"/>
    <cellStyle name="Uwaga 3" xfId="14640" hidden="1"/>
    <cellStyle name="Uwaga 3" xfId="14642" hidden="1"/>
    <cellStyle name="Uwaga 3" xfId="14654" hidden="1"/>
    <cellStyle name="Uwaga 3" xfId="14655" hidden="1"/>
    <cellStyle name="Uwaga 3" xfId="14657" hidden="1"/>
    <cellStyle name="Uwaga 3" xfId="14669" hidden="1"/>
    <cellStyle name="Uwaga 3" xfId="14671" hidden="1"/>
    <cellStyle name="Uwaga 3" xfId="14674" hidden="1"/>
    <cellStyle name="Uwaga 3" xfId="14684" hidden="1"/>
    <cellStyle name="Uwaga 3" xfId="14685" hidden="1"/>
    <cellStyle name="Uwaga 3" xfId="14687" hidden="1"/>
    <cellStyle name="Uwaga 3" xfId="14699" hidden="1"/>
    <cellStyle name="Uwaga 3" xfId="14700" hidden="1"/>
    <cellStyle name="Uwaga 3" xfId="14701" hidden="1"/>
    <cellStyle name="Uwaga 3" xfId="14715" hidden="1"/>
    <cellStyle name="Uwaga 3" xfId="14718" hidden="1"/>
    <cellStyle name="Uwaga 3" xfId="14722" hidden="1"/>
    <cellStyle name="Uwaga 3" xfId="14730" hidden="1"/>
    <cellStyle name="Uwaga 3" xfId="14733" hidden="1"/>
    <cellStyle name="Uwaga 3" xfId="14737" hidden="1"/>
    <cellStyle name="Uwaga 3" xfId="14745" hidden="1"/>
    <cellStyle name="Uwaga 3" xfId="14748" hidden="1"/>
    <cellStyle name="Uwaga 3" xfId="14752" hidden="1"/>
    <cellStyle name="Uwaga 3" xfId="14759" hidden="1"/>
    <cellStyle name="Uwaga 3" xfId="14760" hidden="1"/>
    <cellStyle name="Uwaga 3" xfId="14762" hidden="1"/>
    <cellStyle name="Uwaga 3" xfId="14775" hidden="1"/>
    <cellStyle name="Uwaga 3" xfId="14778" hidden="1"/>
    <cellStyle name="Uwaga 3" xfId="14781" hidden="1"/>
    <cellStyle name="Uwaga 3" xfId="14790" hidden="1"/>
    <cellStyle name="Uwaga 3" xfId="14793" hidden="1"/>
    <cellStyle name="Uwaga 3" xfId="14797" hidden="1"/>
    <cellStyle name="Uwaga 3" xfId="14805" hidden="1"/>
    <cellStyle name="Uwaga 3" xfId="14807" hidden="1"/>
    <cellStyle name="Uwaga 3" xfId="14810" hidden="1"/>
    <cellStyle name="Uwaga 3" xfId="14819" hidden="1"/>
    <cellStyle name="Uwaga 3" xfId="14820" hidden="1"/>
    <cellStyle name="Uwaga 3" xfId="14821" hidden="1"/>
    <cellStyle name="Uwaga 3" xfId="14834" hidden="1"/>
    <cellStyle name="Uwaga 3" xfId="14835" hidden="1"/>
    <cellStyle name="Uwaga 3" xfId="14837" hidden="1"/>
    <cellStyle name="Uwaga 3" xfId="14849" hidden="1"/>
    <cellStyle name="Uwaga 3" xfId="14850" hidden="1"/>
    <cellStyle name="Uwaga 3" xfId="14852" hidden="1"/>
    <cellStyle name="Uwaga 3" xfId="14864" hidden="1"/>
    <cellStyle name="Uwaga 3" xfId="14865" hidden="1"/>
    <cellStyle name="Uwaga 3" xfId="14867" hidden="1"/>
    <cellStyle name="Uwaga 3" xfId="14879" hidden="1"/>
    <cellStyle name="Uwaga 3" xfId="14880" hidden="1"/>
    <cellStyle name="Uwaga 3" xfId="14881" hidden="1"/>
    <cellStyle name="Uwaga 3" xfId="14895" hidden="1"/>
    <cellStyle name="Uwaga 3" xfId="14897" hidden="1"/>
    <cellStyle name="Uwaga 3" xfId="14900" hidden="1"/>
    <cellStyle name="Uwaga 3" xfId="14910" hidden="1"/>
    <cellStyle name="Uwaga 3" xfId="14913" hidden="1"/>
    <cellStyle name="Uwaga 3" xfId="14916" hidden="1"/>
    <cellStyle name="Uwaga 3" xfId="14925" hidden="1"/>
    <cellStyle name="Uwaga 3" xfId="14927" hidden="1"/>
    <cellStyle name="Uwaga 3" xfId="14930" hidden="1"/>
    <cellStyle name="Uwaga 3" xfId="14939" hidden="1"/>
    <cellStyle name="Uwaga 3" xfId="14940" hidden="1"/>
    <cellStyle name="Uwaga 3" xfId="14941" hidden="1"/>
    <cellStyle name="Uwaga 3" xfId="14954" hidden="1"/>
    <cellStyle name="Uwaga 3" xfId="14956" hidden="1"/>
    <cellStyle name="Uwaga 3" xfId="14958" hidden="1"/>
    <cellStyle name="Uwaga 3" xfId="14969" hidden="1"/>
    <cellStyle name="Uwaga 3" xfId="14971" hidden="1"/>
    <cellStyle name="Uwaga 3" xfId="14973" hidden="1"/>
    <cellStyle name="Uwaga 3" xfId="14984" hidden="1"/>
    <cellStyle name="Uwaga 3" xfId="14986" hidden="1"/>
    <cellStyle name="Uwaga 3" xfId="14988" hidden="1"/>
    <cellStyle name="Uwaga 3" xfId="14999" hidden="1"/>
    <cellStyle name="Uwaga 3" xfId="15000" hidden="1"/>
    <cellStyle name="Uwaga 3" xfId="15001" hidden="1"/>
    <cellStyle name="Uwaga 3" xfId="15014" hidden="1"/>
    <cellStyle name="Uwaga 3" xfId="15016" hidden="1"/>
    <cellStyle name="Uwaga 3" xfId="15018" hidden="1"/>
    <cellStyle name="Uwaga 3" xfId="15029" hidden="1"/>
    <cellStyle name="Uwaga 3" xfId="15031" hidden="1"/>
    <cellStyle name="Uwaga 3" xfId="15033" hidden="1"/>
    <cellStyle name="Uwaga 3" xfId="15044" hidden="1"/>
    <cellStyle name="Uwaga 3" xfId="15046" hidden="1"/>
    <cellStyle name="Uwaga 3" xfId="15047" hidden="1"/>
    <cellStyle name="Uwaga 3" xfId="15059" hidden="1"/>
    <cellStyle name="Uwaga 3" xfId="15060" hidden="1"/>
    <cellStyle name="Uwaga 3" xfId="15061" hidden="1"/>
    <cellStyle name="Uwaga 3" xfId="15074" hidden="1"/>
    <cellStyle name="Uwaga 3" xfId="15076" hidden="1"/>
    <cellStyle name="Uwaga 3" xfId="15078" hidden="1"/>
    <cellStyle name="Uwaga 3" xfId="15089" hidden="1"/>
    <cellStyle name="Uwaga 3" xfId="15091" hidden="1"/>
    <cellStyle name="Uwaga 3" xfId="15093" hidden="1"/>
    <cellStyle name="Uwaga 3" xfId="15104" hidden="1"/>
    <cellStyle name="Uwaga 3" xfId="15106" hidden="1"/>
    <cellStyle name="Uwaga 3" xfId="15108" hidden="1"/>
    <cellStyle name="Uwaga 3" xfId="15119" hidden="1"/>
    <cellStyle name="Uwaga 3" xfId="15120" hidden="1"/>
    <cellStyle name="Uwaga 3" xfId="15122" hidden="1"/>
    <cellStyle name="Uwaga 3" xfId="15133" hidden="1"/>
    <cellStyle name="Uwaga 3" xfId="15135" hidden="1"/>
    <cellStyle name="Uwaga 3" xfId="15136" hidden="1"/>
    <cellStyle name="Uwaga 3" xfId="15145" hidden="1"/>
    <cellStyle name="Uwaga 3" xfId="15148" hidden="1"/>
    <cellStyle name="Uwaga 3" xfId="15150" hidden="1"/>
    <cellStyle name="Uwaga 3" xfId="15161" hidden="1"/>
    <cellStyle name="Uwaga 3" xfId="15163" hidden="1"/>
    <cellStyle name="Uwaga 3" xfId="15165" hidden="1"/>
    <cellStyle name="Uwaga 3" xfId="15177" hidden="1"/>
    <cellStyle name="Uwaga 3" xfId="15179" hidden="1"/>
    <cellStyle name="Uwaga 3" xfId="15181" hidden="1"/>
    <cellStyle name="Uwaga 3" xfId="15189" hidden="1"/>
    <cellStyle name="Uwaga 3" xfId="15191" hidden="1"/>
    <cellStyle name="Uwaga 3" xfId="15194" hidden="1"/>
    <cellStyle name="Uwaga 3" xfId="15184" hidden="1"/>
    <cellStyle name="Uwaga 3" xfId="15183" hidden="1"/>
    <cellStyle name="Uwaga 3" xfId="15182" hidden="1"/>
    <cellStyle name="Uwaga 3" xfId="15169" hidden="1"/>
    <cellStyle name="Uwaga 3" xfId="15168" hidden="1"/>
    <cellStyle name="Uwaga 3" xfId="15167" hidden="1"/>
    <cellStyle name="Uwaga 3" xfId="15154" hidden="1"/>
    <cellStyle name="Uwaga 3" xfId="15153" hidden="1"/>
    <cellStyle name="Uwaga 3" xfId="15152" hidden="1"/>
    <cellStyle name="Uwaga 3" xfId="15139" hidden="1"/>
    <cellStyle name="Uwaga 3" xfId="15138" hidden="1"/>
    <cellStyle name="Uwaga 3" xfId="15137" hidden="1"/>
    <cellStyle name="Uwaga 3" xfId="15124" hidden="1"/>
    <cellStyle name="Uwaga 3" xfId="15123" hidden="1"/>
    <cellStyle name="Uwaga 3" xfId="15121" hidden="1"/>
    <cellStyle name="Uwaga 3" xfId="15110" hidden="1"/>
    <cellStyle name="Uwaga 3" xfId="15107" hidden="1"/>
    <cellStyle name="Uwaga 3" xfId="15105" hidden="1"/>
    <cellStyle name="Uwaga 3" xfId="15095" hidden="1"/>
    <cellStyle name="Uwaga 3" xfId="15092" hidden="1"/>
    <cellStyle name="Uwaga 3" xfId="15090" hidden="1"/>
    <cellStyle name="Uwaga 3" xfId="15080" hidden="1"/>
    <cellStyle name="Uwaga 3" xfId="15077" hidden="1"/>
    <cellStyle name="Uwaga 3" xfId="15075" hidden="1"/>
    <cellStyle name="Uwaga 3" xfId="15065" hidden="1"/>
    <cellStyle name="Uwaga 3" xfId="15063" hidden="1"/>
    <cellStyle name="Uwaga 3" xfId="15062" hidden="1"/>
    <cellStyle name="Uwaga 3" xfId="15050" hidden="1"/>
    <cellStyle name="Uwaga 3" xfId="15048" hidden="1"/>
    <cellStyle name="Uwaga 3" xfId="15045" hidden="1"/>
    <cellStyle name="Uwaga 3" xfId="15035" hidden="1"/>
    <cellStyle name="Uwaga 3" xfId="15032" hidden="1"/>
    <cellStyle name="Uwaga 3" xfId="15030" hidden="1"/>
    <cellStyle name="Uwaga 3" xfId="15020" hidden="1"/>
    <cellStyle name="Uwaga 3" xfId="15017" hidden="1"/>
    <cellStyle name="Uwaga 3" xfId="15015" hidden="1"/>
    <cellStyle name="Uwaga 3" xfId="15005" hidden="1"/>
    <cellStyle name="Uwaga 3" xfId="15003" hidden="1"/>
    <cellStyle name="Uwaga 3" xfId="15002" hidden="1"/>
    <cellStyle name="Uwaga 3" xfId="14990" hidden="1"/>
    <cellStyle name="Uwaga 3" xfId="14987" hidden="1"/>
    <cellStyle name="Uwaga 3" xfId="14985" hidden="1"/>
    <cellStyle name="Uwaga 3" xfId="14975" hidden="1"/>
    <cellStyle name="Uwaga 3" xfId="14972" hidden="1"/>
    <cellStyle name="Uwaga 3" xfId="14970" hidden="1"/>
    <cellStyle name="Uwaga 3" xfId="14960" hidden="1"/>
    <cellStyle name="Uwaga 3" xfId="14957" hidden="1"/>
    <cellStyle name="Uwaga 3" xfId="14955" hidden="1"/>
    <cellStyle name="Uwaga 3" xfId="14945" hidden="1"/>
    <cellStyle name="Uwaga 3" xfId="14943" hidden="1"/>
    <cellStyle name="Uwaga 3" xfId="14942" hidden="1"/>
    <cellStyle name="Uwaga 3" xfId="14929" hidden="1"/>
    <cellStyle name="Uwaga 3" xfId="14926" hidden="1"/>
    <cellStyle name="Uwaga 3" xfId="14924" hidden="1"/>
    <cellStyle name="Uwaga 3" xfId="14914" hidden="1"/>
    <cellStyle name="Uwaga 3" xfId="14911" hidden="1"/>
    <cellStyle name="Uwaga 3" xfId="14909" hidden="1"/>
    <cellStyle name="Uwaga 3" xfId="14899" hidden="1"/>
    <cellStyle name="Uwaga 3" xfId="14896" hidden="1"/>
    <cellStyle name="Uwaga 3" xfId="14894" hidden="1"/>
    <cellStyle name="Uwaga 3" xfId="14885" hidden="1"/>
    <cellStyle name="Uwaga 3" xfId="14883" hidden="1"/>
    <cellStyle name="Uwaga 3" xfId="14882" hidden="1"/>
    <cellStyle name="Uwaga 3" xfId="14870" hidden="1"/>
    <cellStyle name="Uwaga 3" xfId="14868" hidden="1"/>
    <cellStyle name="Uwaga 3" xfId="14866" hidden="1"/>
    <cellStyle name="Uwaga 3" xfId="14855" hidden="1"/>
    <cellStyle name="Uwaga 3" xfId="14853" hidden="1"/>
    <cellStyle name="Uwaga 3" xfId="14851" hidden="1"/>
    <cellStyle name="Uwaga 3" xfId="14840" hidden="1"/>
    <cellStyle name="Uwaga 3" xfId="14838" hidden="1"/>
    <cellStyle name="Uwaga 3" xfId="14836" hidden="1"/>
    <cellStyle name="Uwaga 3" xfId="14825" hidden="1"/>
    <cellStyle name="Uwaga 3" xfId="14823" hidden="1"/>
    <cellStyle name="Uwaga 3" xfId="14822" hidden="1"/>
    <cellStyle name="Uwaga 3" xfId="14809" hidden="1"/>
    <cellStyle name="Uwaga 3" xfId="14806" hidden="1"/>
    <cellStyle name="Uwaga 3" xfId="14804" hidden="1"/>
    <cellStyle name="Uwaga 3" xfId="14794" hidden="1"/>
    <cellStyle name="Uwaga 3" xfId="14791" hidden="1"/>
    <cellStyle name="Uwaga 3" xfId="14789" hidden="1"/>
    <cellStyle name="Uwaga 3" xfId="14779" hidden="1"/>
    <cellStyle name="Uwaga 3" xfId="14776" hidden="1"/>
    <cellStyle name="Uwaga 3" xfId="14774" hidden="1"/>
    <cellStyle name="Uwaga 3" xfId="14765" hidden="1"/>
    <cellStyle name="Uwaga 3" xfId="14763" hidden="1"/>
    <cellStyle name="Uwaga 3" xfId="14761" hidden="1"/>
    <cellStyle name="Uwaga 3" xfId="14749" hidden="1"/>
    <cellStyle name="Uwaga 3" xfId="14746" hidden="1"/>
    <cellStyle name="Uwaga 3" xfId="14744" hidden="1"/>
    <cellStyle name="Uwaga 3" xfId="14734" hidden="1"/>
    <cellStyle name="Uwaga 3" xfId="14731" hidden="1"/>
    <cellStyle name="Uwaga 3" xfId="14729" hidden="1"/>
    <cellStyle name="Uwaga 3" xfId="14719" hidden="1"/>
    <cellStyle name="Uwaga 3" xfId="14716" hidden="1"/>
    <cellStyle name="Uwaga 3" xfId="14714" hidden="1"/>
    <cellStyle name="Uwaga 3" xfId="14707" hidden="1"/>
    <cellStyle name="Uwaga 3" xfId="14704" hidden="1"/>
    <cellStyle name="Uwaga 3" xfId="14702" hidden="1"/>
    <cellStyle name="Uwaga 3" xfId="14692" hidden="1"/>
    <cellStyle name="Uwaga 3" xfId="14689" hidden="1"/>
    <cellStyle name="Uwaga 3" xfId="14686" hidden="1"/>
    <cellStyle name="Uwaga 3" xfId="14677" hidden="1"/>
    <cellStyle name="Uwaga 3" xfId="14673" hidden="1"/>
    <cellStyle name="Uwaga 3" xfId="14670" hidden="1"/>
    <cellStyle name="Uwaga 3" xfId="14662" hidden="1"/>
    <cellStyle name="Uwaga 3" xfId="14659" hidden="1"/>
    <cellStyle name="Uwaga 3" xfId="14656" hidden="1"/>
    <cellStyle name="Uwaga 3" xfId="14647" hidden="1"/>
    <cellStyle name="Uwaga 3" xfId="14644" hidden="1"/>
    <cellStyle name="Uwaga 3" xfId="14641" hidden="1"/>
    <cellStyle name="Uwaga 3" xfId="14631" hidden="1"/>
    <cellStyle name="Uwaga 3" xfId="14627" hidden="1"/>
    <cellStyle name="Uwaga 3" xfId="14624" hidden="1"/>
    <cellStyle name="Uwaga 3" xfId="14615" hidden="1"/>
    <cellStyle name="Uwaga 3" xfId="14611" hidden="1"/>
    <cellStyle name="Uwaga 3" xfId="14609" hidden="1"/>
    <cellStyle name="Uwaga 3" xfId="14601" hidden="1"/>
    <cellStyle name="Uwaga 3" xfId="14597" hidden="1"/>
    <cellStyle name="Uwaga 3" xfId="14594" hidden="1"/>
    <cellStyle name="Uwaga 3" xfId="14587" hidden="1"/>
    <cellStyle name="Uwaga 3" xfId="14584" hidden="1"/>
    <cellStyle name="Uwaga 3" xfId="14581" hidden="1"/>
    <cellStyle name="Uwaga 3" xfId="14572" hidden="1"/>
    <cellStyle name="Uwaga 3" xfId="14567" hidden="1"/>
    <cellStyle name="Uwaga 3" xfId="14564" hidden="1"/>
    <cellStyle name="Uwaga 3" xfId="14557" hidden="1"/>
    <cellStyle name="Uwaga 3" xfId="14552" hidden="1"/>
    <cellStyle name="Uwaga 3" xfId="14549" hidden="1"/>
    <cellStyle name="Uwaga 3" xfId="14542" hidden="1"/>
    <cellStyle name="Uwaga 3" xfId="14537" hidden="1"/>
    <cellStyle name="Uwaga 3" xfId="14534" hidden="1"/>
    <cellStyle name="Uwaga 3" xfId="14528" hidden="1"/>
    <cellStyle name="Uwaga 3" xfId="14524" hidden="1"/>
    <cellStyle name="Uwaga 3" xfId="14521" hidden="1"/>
    <cellStyle name="Uwaga 3" xfId="14513" hidden="1"/>
    <cellStyle name="Uwaga 3" xfId="14508" hidden="1"/>
    <cellStyle name="Uwaga 3" xfId="14504" hidden="1"/>
    <cellStyle name="Uwaga 3" xfId="14498" hidden="1"/>
    <cellStyle name="Uwaga 3" xfId="14493" hidden="1"/>
    <cellStyle name="Uwaga 3" xfId="14489" hidden="1"/>
    <cellStyle name="Uwaga 3" xfId="14483" hidden="1"/>
    <cellStyle name="Uwaga 3" xfId="14478" hidden="1"/>
    <cellStyle name="Uwaga 3" xfId="14474" hidden="1"/>
    <cellStyle name="Uwaga 3" xfId="14469" hidden="1"/>
    <cellStyle name="Uwaga 3" xfId="14465" hidden="1"/>
    <cellStyle name="Uwaga 3" xfId="14461" hidden="1"/>
    <cellStyle name="Uwaga 3" xfId="14453" hidden="1"/>
    <cellStyle name="Uwaga 3" xfId="14448" hidden="1"/>
    <cellStyle name="Uwaga 3" xfId="14444" hidden="1"/>
    <cellStyle name="Uwaga 3" xfId="14438" hidden="1"/>
    <cellStyle name="Uwaga 3" xfId="14433" hidden="1"/>
    <cellStyle name="Uwaga 3" xfId="14429" hidden="1"/>
    <cellStyle name="Uwaga 3" xfId="14423" hidden="1"/>
    <cellStyle name="Uwaga 3" xfId="14418" hidden="1"/>
    <cellStyle name="Uwaga 3" xfId="14414" hidden="1"/>
    <cellStyle name="Uwaga 3" xfId="14410" hidden="1"/>
    <cellStyle name="Uwaga 3" xfId="14405" hidden="1"/>
    <cellStyle name="Uwaga 3" xfId="14400" hidden="1"/>
    <cellStyle name="Uwaga 3" xfId="14395" hidden="1"/>
    <cellStyle name="Uwaga 3" xfId="14391" hidden="1"/>
    <cellStyle name="Uwaga 3" xfId="14387" hidden="1"/>
    <cellStyle name="Uwaga 3" xfId="14380" hidden="1"/>
    <cellStyle name="Uwaga 3" xfId="14376" hidden="1"/>
    <cellStyle name="Uwaga 3" xfId="14371" hidden="1"/>
    <cellStyle name="Uwaga 3" xfId="14365" hidden="1"/>
    <cellStyle name="Uwaga 3" xfId="14361" hidden="1"/>
    <cellStyle name="Uwaga 3" xfId="14356" hidden="1"/>
    <cellStyle name="Uwaga 3" xfId="14350" hidden="1"/>
    <cellStyle name="Uwaga 3" xfId="14346" hidden="1"/>
    <cellStyle name="Uwaga 3" xfId="14341" hidden="1"/>
    <cellStyle name="Uwaga 3" xfId="14335" hidden="1"/>
    <cellStyle name="Uwaga 3" xfId="14331" hidden="1"/>
    <cellStyle name="Uwaga 3" xfId="14327" hidden="1"/>
    <cellStyle name="Uwaga 3" xfId="15187" hidden="1"/>
    <cellStyle name="Uwaga 3" xfId="15186" hidden="1"/>
    <cellStyle name="Uwaga 3" xfId="15185" hidden="1"/>
    <cellStyle name="Uwaga 3" xfId="15172" hidden="1"/>
    <cellStyle name="Uwaga 3" xfId="15171" hidden="1"/>
    <cellStyle name="Uwaga 3" xfId="15170" hidden="1"/>
    <cellStyle name="Uwaga 3" xfId="15157" hidden="1"/>
    <cellStyle name="Uwaga 3" xfId="15156" hidden="1"/>
    <cellStyle name="Uwaga 3" xfId="15155" hidden="1"/>
    <cellStyle name="Uwaga 3" xfId="15142" hidden="1"/>
    <cellStyle name="Uwaga 3" xfId="15141" hidden="1"/>
    <cellStyle name="Uwaga 3" xfId="15140" hidden="1"/>
    <cellStyle name="Uwaga 3" xfId="15127" hidden="1"/>
    <cellStyle name="Uwaga 3" xfId="15126" hidden="1"/>
    <cellStyle name="Uwaga 3" xfId="15125" hidden="1"/>
    <cellStyle name="Uwaga 3" xfId="15113" hidden="1"/>
    <cellStyle name="Uwaga 3" xfId="15111" hidden="1"/>
    <cellStyle name="Uwaga 3" xfId="15109" hidden="1"/>
    <cellStyle name="Uwaga 3" xfId="15098" hidden="1"/>
    <cellStyle name="Uwaga 3" xfId="15096" hidden="1"/>
    <cellStyle name="Uwaga 3" xfId="15094" hidden="1"/>
    <cellStyle name="Uwaga 3" xfId="15083" hidden="1"/>
    <cellStyle name="Uwaga 3" xfId="15081" hidden="1"/>
    <cellStyle name="Uwaga 3" xfId="15079" hidden="1"/>
    <cellStyle name="Uwaga 3" xfId="15068" hidden="1"/>
    <cellStyle name="Uwaga 3" xfId="15066" hidden="1"/>
    <cellStyle name="Uwaga 3" xfId="15064" hidden="1"/>
    <cellStyle name="Uwaga 3" xfId="15053" hidden="1"/>
    <cellStyle name="Uwaga 3" xfId="15051" hidden="1"/>
    <cellStyle name="Uwaga 3" xfId="15049" hidden="1"/>
    <cellStyle name="Uwaga 3" xfId="15038" hidden="1"/>
    <cellStyle name="Uwaga 3" xfId="15036" hidden="1"/>
    <cellStyle name="Uwaga 3" xfId="15034" hidden="1"/>
    <cellStyle name="Uwaga 3" xfId="15023" hidden="1"/>
    <cellStyle name="Uwaga 3" xfId="15021" hidden="1"/>
    <cellStyle name="Uwaga 3" xfId="15019" hidden="1"/>
    <cellStyle name="Uwaga 3" xfId="15008" hidden="1"/>
    <cellStyle name="Uwaga 3" xfId="15006" hidden="1"/>
    <cellStyle name="Uwaga 3" xfId="15004" hidden="1"/>
    <cellStyle name="Uwaga 3" xfId="14993" hidden="1"/>
    <cellStyle name="Uwaga 3" xfId="14991" hidden="1"/>
    <cellStyle name="Uwaga 3" xfId="14989" hidden="1"/>
    <cellStyle name="Uwaga 3" xfId="14978" hidden="1"/>
    <cellStyle name="Uwaga 3" xfId="14976" hidden="1"/>
    <cellStyle name="Uwaga 3" xfId="14974" hidden="1"/>
    <cellStyle name="Uwaga 3" xfId="14963" hidden="1"/>
    <cellStyle name="Uwaga 3" xfId="14961" hidden="1"/>
    <cellStyle name="Uwaga 3" xfId="14959" hidden="1"/>
    <cellStyle name="Uwaga 3" xfId="14948" hidden="1"/>
    <cellStyle name="Uwaga 3" xfId="14946" hidden="1"/>
    <cellStyle name="Uwaga 3" xfId="14944" hidden="1"/>
    <cellStyle name="Uwaga 3" xfId="14933" hidden="1"/>
    <cellStyle name="Uwaga 3" xfId="14931" hidden="1"/>
    <cellStyle name="Uwaga 3" xfId="14928" hidden="1"/>
    <cellStyle name="Uwaga 3" xfId="14918" hidden="1"/>
    <cellStyle name="Uwaga 3" xfId="14915" hidden="1"/>
    <cellStyle name="Uwaga 3" xfId="14912" hidden="1"/>
    <cellStyle name="Uwaga 3" xfId="14903" hidden="1"/>
    <cellStyle name="Uwaga 3" xfId="14901" hidden="1"/>
    <cellStyle name="Uwaga 3" xfId="14898" hidden="1"/>
    <cellStyle name="Uwaga 3" xfId="14888" hidden="1"/>
    <cellStyle name="Uwaga 3" xfId="14886" hidden="1"/>
    <cellStyle name="Uwaga 3" xfId="14884" hidden="1"/>
    <cellStyle name="Uwaga 3" xfId="14873" hidden="1"/>
    <cellStyle name="Uwaga 3" xfId="14871" hidden="1"/>
    <cellStyle name="Uwaga 3" xfId="14869" hidden="1"/>
    <cellStyle name="Uwaga 3" xfId="14858" hidden="1"/>
    <cellStyle name="Uwaga 3" xfId="14856" hidden="1"/>
    <cellStyle name="Uwaga 3" xfId="14854" hidden="1"/>
    <cellStyle name="Uwaga 3" xfId="14843" hidden="1"/>
    <cellStyle name="Uwaga 3" xfId="14841" hidden="1"/>
    <cellStyle name="Uwaga 3" xfId="14839" hidden="1"/>
    <cellStyle name="Uwaga 3" xfId="14828" hidden="1"/>
    <cellStyle name="Uwaga 3" xfId="14826" hidden="1"/>
    <cellStyle name="Uwaga 3" xfId="14824" hidden="1"/>
    <cellStyle name="Uwaga 3" xfId="14813" hidden="1"/>
    <cellStyle name="Uwaga 3" xfId="14811" hidden="1"/>
    <cellStyle name="Uwaga 3" xfId="14808" hidden="1"/>
    <cellStyle name="Uwaga 3" xfId="14798" hidden="1"/>
    <cellStyle name="Uwaga 3" xfId="14795" hidden="1"/>
    <cellStyle name="Uwaga 3" xfId="14792" hidden="1"/>
    <cellStyle name="Uwaga 3" xfId="14783" hidden="1"/>
    <cellStyle name="Uwaga 3" xfId="14780" hidden="1"/>
    <cellStyle name="Uwaga 3" xfId="14777" hidden="1"/>
    <cellStyle name="Uwaga 3" xfId="14768" hidden="1"/>
    <cellStyle name="Uwaga 3" xfId="14766" hidden="1"/>
    <cellStyle name="Uwaga 3" xfId="14764" hidden="1"/>
    <cellStyle name="Uwaga 3" xfId="14753" hidden="1"/>
    <cellStyle name="Uwaga 3" xfId="14750" hidden="1"/>
    <cellStyle name="Uwaga 3" xfId="14747" hidden="1"/>
    <cellStyle name="Uwaga 3" xfId="14738" hidden="1"/>
    <cellStyle name="Uwaga 3" xfId="14735" hidden="1"/>
    <cellStyle name="Uwaga 3" xfId="14732" hidden="1"/>
    <cellStyle name="Uwaga 3" xfId="14723" hidden="1"/>
    <cellStyle name="Uwaga 3" xfId="14720" hidden="1"/>
    <cellStyle name="Uwaga 3" xfId="14717" hidden="1"/>
    <cellStyle name="Uwaga 3" xfId="14710" hidden="1"/>
    <cellStyle name="Uwaga 3" xfId="14706" hidden="1"/>
    <cellStyle name="Uwaga 3" xfId="14703" hidden="1"/>
    <cellStyle name="Uwaga 3" xfId="14695" hidden="1"/>
    <cellStyle name="Uwaga 3" xfId="14691" hidden="1"/>
    <cellStyle name="Uwaga 3" xfId="14688" hidden="1"/>
    <cellStyle name="Uwaga 3" xfId="14680" hidden="1"/>
    <cellStyle name="Uwaga 3" xfId="14676" hidden="1"/>
    <cellStyle name="Uwaga 3" xfId="14672" hidden="1"/>
    <cellStyle name="Uwaga 3" xfId="14665" hidden="1"/>
    <cellStyle name="Uwaga 3" xfId="14661" hidden="1"/>
    <cellStyle name="Uwaga 3" xfId="14658" hidden="1"/>
    <cellStyle name="Uwaga 3" xfId="14650" hidden="1"/>
    <cellStyle name="Uwaga 3" xfId="14646" hidden="1"/>
    <cellStyle name="Uwaga 3" xfId="14643" hidden="1"/>
    <cellStyle name="Uwaga 3" xfId="14634" hidden="1"/>
    <cellStyle name="Uwaga 3" xfId="14629" hidden="1"/>
    <cellStyle name="Uwaga 3" xfId="14625" hidden="1"/>
    <cellStyle name="Uwaga 3" xfId="14619" hidden="1"/>
    <cellStyle name="Uwaga 3" xfId="14614" hidden="1"/>
    <cellStyle name="Uwaga 3" xfId="14610" hidden="1"/>
    <cellStyle name="Uwaga 3" xfId="14604" hidden="1"/>
    <cellStyle name="Uwaga 3" xfId="14599" hidden="1"/>
    <cellStyle name="Uwaga 3" xfId="14595" hidden="1"/>
    <cellStyle name="Uwaga 3" xfId="14590" hidden="1"/>
    <cellStyle name="Uwaga 3" xfId="14586" hidden="1"/>
    <cellStyle name="Uwaga 3" xfId="14582" hidden="1"/>
    <cellStyle name="Uwaga 3" xfId="14575" hidden="1"/>
    <cellStyle name="Uwaga 3" xfId="14570" hidden="1"/>
    <cellStyle name="Uwaga 3" xfId="14566" hidden="1"/>
    <cellStyle name="Uwaga 3" xfId="14559" hidden="1"/>
    <cellStyle name="Uwaga 3" xfId="14554" hidden="1"/>
    <cellStyle name="Uwaga 3" xfId="14550" hidden="1"/>
    <cellStyle name="Uwaga 3" xfId="14545" hidden="1"/>
    <cellStyle name="Uwaga 3" xfId="14540" hidden="1"/>
    <cellStyle name="Uwaga 3" xfId="14536" hidden="1"/>
    <cellStyle name="Uwaga 3" xfId="14530" hidden="1"/>
    <cellStyle name="Uwaga 3" xfId="14526" hidden="1"/>
    <cellStyle name="Uwaga 3" xfId="14523" hidden="1"/>
    <cellStyle name="Uwaga 3" xfId="14516" hidden="1"/>
    <cellStyle name="Uwaga 3" xfId="14511" hidden="1"/>
    <cellStyle name="Uwaga 3" xfId="14506" hidden="1"/>
    <cellStyle name="Uwaga 3" xfId="14500" hidden="1"/>
    <cellStyle name="Uwaga 3" xfId="14495" hidden="1"/>
    <cellStyle name="Uwaga 3" xfId="14490" hidden="1"/>
    <cellStyle name="Uwaga 3" xfId="14485" hidden="1"/>
    <cellStyle name="Uwaga 3" xfId="14480" hidden="1"/>
    <cellStyle name="Uwaga 3" xfId="14475" hidden="1"/>
    <cellStyle name="Uwaga 3" xfId="14471" hidden="1"/>
    <cellStyle name="Uwaga 3" xfId="14467" hidden="1"/>
    <cellStyle name="Uwaga 3" xfId="14462" hidden="1"/>
    <cellStyle name="Uwaga 3" xfId="14455" hidden="1"/>
    <cellStyle name="Uwaga 3" xfId="14450" hidden="1"/>
    <cellStyle name="Uwaga 3" xfId="14445" hidden="1"/>
    <cellStyle name="Uwaga 3" xfId="14439" hidden="1"/>
    <cellStyle name="Uwaga 3" xfId="14434" hidden="1"/>
    <cellStyle name="Uwaga 3" xfId="14430" hidden="1"/>
    <cellStyle name="Uwaga 3" xfId="14425" hidden="1"/>
    <cellStyle name="Uwaga 3" xfId="14420" hidden="1"/>
    <cellStyle name="Uwaga 3" xfId="14415" hidden="1"/>
    <cellStyle name="Uwaga 3" xfId="14411" hidden="1"/>
    <cellStyle name="Uwaga 3" xfId="14406" hidden="1"/>
    <cellStyle name="Uwaga 3" xfId="14401" hidden="1"/>
    <cellStyle name="Uwaga 3" xfId="14396" hidden="1"/>
    <cellStyle name="Uwaga 3" xfId="14392" hidden="1"/>
    <cellStyle name="Uwaga 3" xfId="14388" hidden="1"/>
    <cellStyle name="Uwaga 3" xfId="14381" hidden="1"/>
    <cellStyle name="Uwaga 3" xfId="14377" hidden="1"/>
    <cellStyle name="Uwaga 3" xfId="14372" hidden="1"/>
    <cellStyle name="Uwaga 3" xfId="14366" hidden="1"/>
    <cellStyle name="Uwaga 3" xfId="14362" hidden="1"/>
    <cellStyle name="Uwaga 3" xfId="14357" hidden="1"/>
    <cellStyle name="Uwaga 3" xfId="14351" hidden="1"/>
    <cellStyle name="Uwaga 3" xfId="14347" hidden="1"/>
    <cellStyle name="Uwaga 3" xfId="14343" hidden="1"/>
    <cellStyle name="Uwaga 3" xfId="14336" hidden="1"/>
    <cellStyle name="Uwaga 3" xfId="14332" hidden="1"/>
    <cellStyle name="Uwaga 3" xfId="14328" hidden="1"/>
    <cellStyle name="Uwaga 3" xfId="15192" hidden="1"/>
    <cellStyle name="Uwaga 3" xfId="15190" hidden="1"/>
    <cellStyle name="Uwaga 3" xfId="15188" hidden="1"/>
    <cellStyle name="Uwaga 3" xfId="15175" hidden="1"/>
    <cellStyle name="Uwaga 3" xfId="15174" hidden="1"/>
    <cellStyle name="Uwaga 3" xfId="15173" hidden="1"/>
    <cellStyle name="Uwaga 3" xfId="15160" hidden="1"/>
    <cellStyle name="Uwaga 3" xfId="15159" hidden="1"/>
    <cellStyle name="Uwaga 3" xfId="15158" hidden="1"/>
    <cellStyle name="Uwaga 3" xfId="15146" hidden="1"/>
    <cellStyle name="Uwaga 3" xfId="15144" hidden="1"/>
    <cellStyle name="Uwaga 3" xfId="15143" hidden="1"/>
    <cellStyle name="Uwaga 3" xfId="15130" hidden="1"/>
    <cellStyle name="Uwaga 3" xfId="15129" hidden="1"/>
    <cellStyle name="Uwaga 3" xfId="15128" hidden="1"/>
    <cellStyle name="Uwaga 3" xfId="15116" hidden="1"/>
    <cellStyle name="Uwaga 3" xfId="15114" hidden="1"/>
    <cellStyle name="Uwaga 3" xfId="15112" hidden="1"/>
    <cellStyle name="Uwaga 3" xfId="15101" hidden="1"/>
    <cellStyle name="Uwaga 3" xfId="15099" hidden="1"/>
    <cellStyle name="Uwaga 3" xfId="15097" hidden="1"/>
    <cellStyle name="Uwaga 3" xfId="15086" hidden="1"/>
    <cellStyle name="Uwaga 3" xfId="15084" hidden="1"/>
    <cellStyle name="Uwaga 3" xfId="15082" hidden="1"/>
    <cellStyle name="Uwaga 3" xfId="15071" hidden="1"/>
    <cellStyle name="Uwaga 3" xfId="15069" hidden="1"/>
    <cellStyle name="Uwaga 3" xfId="15067" hidden="1"/>
    <cellStyle name="Uwaga 3" xfId="15056" hidden="1"/>
    <cellStyle name="Uwaga 3" xfId="15054" hidden="1"/>
    <cellStyle name="Uwaga 3" xfId="15052" hidden="1"/>
    <cellStyle name="Uwaga 3" xfId="15041" hidden="1"/>
    <cellStyle name="Uwaga 3" xfId="15039" hidden="1"/>
    <cellStyle name="Uwaga 3" xfId="15037" hidden="1"/>
    <cellStyle name="Uwaga 3" xfId="15026" hidden="1"/>
    <cellStyle name="Uwaga 3" xfId="15024" hidden="1"/>
    <cellStyle name="Uwaga 3" xfId="15022" hidden="1"/>
    <cellStyle name="Uwaga 3" xfId="15011" hidden="1"/>
    <cellStyle name="Uwaga 3" xfId="15009" hidden="1"/>
    <cellStyle name="Uwaga 3" xfId="15007" hidden="1"/>
    <cellStyle name="Uwaga 3" xfId="14996" hidden="1"/>
    <cellStyle name="Uwaga 3" xfId="14994" hidden="1"/>
    <cellStyle name="Uwaga 3" xfId="14992" hidden="1"/>
    <cellStyle name="Uwaga 3" xfId="14981" hidden="1"/>
    <cellStyle name="Uwaga 3" xfId="14979" hidden="1"/>
    <cellStyle name="Uwaga 3" xfId="14977" hidden="1"/>
    <cellStyle name="Uwaga 3" xfId="14966" hidden="1"/>
    <cellStyle name="Uwaga 3" xfId="14964" hidden="1"/>
    <cellStyle name="Uwaga 3" xfId="14962" hidden="1"/>
    <cellStyle name="Uwaga 3" xfId="14951" hidden="1"/>
    <cellStyle name="Uwaga 3" xfId="14949" hidden="1"/>
    <cellStyle name="Uwaga 3" xfId="14947" hidden="1"/>
    <cellStyle name="Uwaga 3" xfId="14936" hidden="1"/>
    <cellStyle name="Uwaga 3" xfId="14934" hidden="1"/>
    <cellStyle name="Uwaga 3" xfId="14932" hidden="1"/>
    <cellStyle name="Uwaga 3" xfId="14921" hidden="1"/>
    <cellStyle name="Uwaga 3" xfId="14919" hidden="1"/>
    <cellStyle name="Uwaga 3" xfId="14917" hidden="1"/>
    <cellStyle name="Uwaga 3" xfId="14906" hidden="1"/>
    <cellStyle name="Uwaga 3" xfId="14904" hidden="1"/>
    <cellStyle name="Uwaga 3" xfId="14902" hidden="1"/>
    <cellStyle name="Uwaga 3" xfId="14891" hidden="1"/>
    <cellStyle name="Uwaga 3" xfId="14889" hidden="1"/>
    <cellStyle name="Uwaga 3" xfId="14887" hidden="1"/>
    <cellStyle name="Uwaga 3" xfId="14876" hidden="1"/>
    <cellStyle name="Uwaga 3" xfId="14874" hidden="1"/>
    <cellStyle name="Uwaga 3" xfId="14872" hidden="1"/>
    <cellStyle name="Uwaga 3" xfId="14861" hidden="1"/>
    <cellStyle name="Uwaga 3" xfId="14859" hidden="1"/>
    <cellStyle name="Uwaga 3" xfId="14857" hidden="1"/>
    <cellStyle name="Uwaga 3" xfId="14846" hidden="1"/>
    <cellStyle name="Uwaga 3" xfId="14844" hidden="1"/>
    <cellStyle name="Uwaga 3" xfId="14842" hidden="1"/>
    <cellStyle name="Uwaga 3" xfId="14831" hidden="1"/>
    <cellStyle name="Uwaga 3" xfId="14829" hidden="1"/>
    <cellStyle name="Uwaga 3" xfId="14827" hidden="1"/>
    <cellStyle name="Uwaga 3" xfId="14816" hidden="1"/>
    <cellStyle name="Uwaga 3" xfId="14814" hidden="1"/>
    <cellStyle name="Uwaga 3" xfId="14812" hidden="1"/>
    <cellStyle name="Uwaga 3" xfId="14801" hidden="1"/>
    <cellStyle name="Uwaga 3" xfId="14799" hidden="1"/>
    <cellStyle name="Uwaga 3" xfId="14796" hidden="1"/>
    <cellStyle name="Uwaga 3" xfId="14786" hidden="1"/>
    <cellStyle name="Uwaga 3" xfId="14784" hidden="1"/>
    <cellStyle name="Uwaga 3" xfId="14782" hidden="1"/>
    <cellStyle name="Uwaga 3" xfId="14771" hidden="1"/>
    <cellStyle name="Uwaga 3" xfId="14769" hidden="1"/>
    <cellStyle name="Uwaga 3" xfId="14767" hidden="1"/>
    <cellStyle name="Uwaga 3" xfId="14756" hidden="1"/>
    <cellStyle name="Uwaga 3" xfId="14754" hidden="1"/>
    <cellStyle name="Uwaga 3" xfId="14751" hidden="1"/>
    <cellStyle name="Uwaga 3" xfId="14741" hidden="1"/>
    <cellStyle name="Uwaga 3" xfId="14739" hidden="1"/>
    <cellStyle name="Uwaga 3" xfId="14736" hidden="1"/>
    <cellStyle name="Uwaga 3" xfId="14726" hidden="1"/>
    <cellStyle name="Uwaga 3" xfId="14724" hidden="1"/>
    <cellStyle name="Uwaga 3" xfId="14721" hidden="1"/>
    <cellStyle name="Uwaga 3" xfId="14712" hidden="1"/>
    <cellStyle name="Uwaga 3" xfId="14709" hidden="1"/>
    <cellStyle name="Uwaga 3" xfId="14705" hidden="1"/>
    <cellStyle name="Uwaga 3" xfId="14697" hidden="1"/>
    <cellStyle name="Uwaga 3" xfId="14694" hidden="1"/>
    <cellStyle name="Uwaga 3" xfId="14690" hidden="1"/>
    <cellStyle name="Uwaga 3" xfId="14682" hidden="1"/>
    <cellStyle name="Uwaga 3" xfId="14679" hidden="1"/>
    <cellStyle name="Uwaga 3" xfId="14675" hidden="1"/>
    <cellStyle name="Uwaga 3" xfId="14667" hidden="1"/>
    <cellStyle name="Uwaga 3" xfId="14664" hidden="1"/>
    <cellStyle name="Uwaga 3" xfId="14660" hidden="1"/>
    <cellStyle name="Uwaga 3" xfId="14652" hidden="1"/>
    <cellStyle name="Uwaga 3" xfId="14649" hidden="1"/>
    <cellStyle name="Uwaga 3" xfId="14645" hidden="1"/>
    <cellStyle name="Uwaga 3" xfId="14637" hidden="1"/>
    <cellStyle name="Uwaga 3" xfId="14633" hidden="1"/>
    <cellStyle name="Uwaga 3" xfId="14628" hidden="1"/>
    <cellStyle name="Uwaga 3" xfId="14622" hidden="1"/>
    <cellStyle name="Uwaga 3" xfId="14618" hidden="1"/>
    <cellStyle name="Uwaga 3" xfId="14613" hidden="1"/>
    <cellStyle name="Uwaga 3" xfId="14607" hidden="1"/>
    <cellStyle name="Uwaga 3" xfId="14603" hidden="1"/>
    <cellStyle name="Uwaga 3" xfId="14598" hidden="1"/>
    <cellStyle name="Uwaga 3" xfId="14592" hidden="1"/>
    <cellStyle name="Uwaga 3" xfId="14589" hidden="1"/>
    <cellStyle name="Uwaga 3" xfId="14585" hidden="1"/>
    <cellStyle name="Uwaga 3" xfId="14577" hidden="1"/>
    <cellStyle name="Uwaga 3" xfId="14574" hidden="1"/>
    <cellStyle name="Uwaga 3" xfId="14569" hidden="1"/>
    <cellStyle name="Uwaga 3" xfId="14562" hidden="1"/>
    <cellStyle name="Uwaga 3" xfId="14558" hidden="1"/>
    <cellStyle name="Uwaga 3" xfId="14553" hidden="1"/>
    <cellStyle name="Uwaga 3" xfId="14547" hidden="1"/>
    <cellStyle name="Uwaga 3" xfId="14543" hidden="1"/>
    <cellStyle name="Uwaga 3" xfId="14538" hidden="1"/>
    <cellStyle name="Uwaga 3" xfId="14532" hidden="1"/>
    <cellStyle name="Uwaga 3" xfId="14529" hidden="1"/>
    <cellStyle name="Uwaga 3" xfId="14525" hidden="1"/>
    <cellStyle name="Uwaga 3" xfId="14517" hidden="1"/>
    <cellStyle name="Uwaga 3" xfId="14512" hidden="1"/>
    <cellStyle name="Uwaga 3" xfId="14507" hidden="1"/>
    <cellStyle name="Uwaga 3" xfId="14502" hidden="1"/>
    <cellStyle name="Uwaga 3" xfId="14497" hidden="1"/>
    <cellStyle name="Uwaga 3" xfId="14492" hidden="1"/>
    <cellStyle name="Uwaga 3" xfId="14487" hidden="1"/>
    <cellStyle name="Uwaga 3" xfId="14482" hidden="1"/>
    <cellStyle name="Uwaga 3" xfId="14477" hidden="1"/>
    <cellStyle name="Uwaga 3" xfId="14472" hidden="1"/>
    <cellStyle name="Uwaga 3" xfId="14468" hidden="1"/>
    <cellStyle name="Uwaga 3" xfId="14463" hidden="1"/>
    <cellStyle name="Uwaga 3" xfId="14456" hidden="1"/>
    <cellStyle name="Uwaga 3" xfId="14451" hidden="1"/>
    <cellStyle name="Uwaga 3" xfId="14446" hidden="1"/>
    <cellStyle name="Uwaga 3" xfId="14441" hidden="1"/>
    <cellStyle name="Uwaga 3" xfId="14436" hidden="1"/>
    <cellStyle name="Uwaga 3" xfId="14431" hidden="1"/>
    <cellStyle name="Uwaga 3" xfId="14426" hidden="1"/>
    <cellStyle name="Uwaga 3" xfId="14421" hidden="1"/>
    <cellStyle name="Uwaga 3" xfId="14416" hidden="1"/>
    <cellStyle name="Uwaga 3" xfId="14412" hidden="1"/>
    <cellStyle name="Uwaga 3" xfId="14407" hidden="1"/>
    <cellStyle name="Uwaga 3" xfId="14402" hidden="1"/>
    <cellStyle name="Uwaga 3" xfId="14397" hidden="1"/>
    <cellStyle name="Uwaga 3" xfId="14393" hidden="1"/>
    <cellStyle name="Uwaga 3" xfId="14389" hidden="1"/>
    <cellStyle name="Uwaga 3" xfId="14382" hidden="1"/>
    <cellStyle name="Uwaga 3" xfId="14378" hidden="1"/>
    <cellStyle name="Uwaga 3" xfId="14373" hidden="1"/>
    <cellStyle name="Uwaga 3" xfId="14367" hidden="1"/>
    <cellStyle name="Uwaga 3" xfId="14363" hidden="1"/>
    <cellStyle name="Uwaga 3" xfId="14358" hidden="1"/>
    <cellStyle name="Uwaga 3" xfId="14352" hidden="1"/>
    <cellStyle name="Uwaga 3" xfId="14348" hidden="1"/>
    <cellStyle name="Uwaga 3" xfId="14344" hidden="1"/>
    <cellStyle name="Uwaga 3" xfId="14337" hidden="1"/>
    <cellStyle name="Uwaga 3" xfId="14333" hidden="1"/>
    <cellStyle name="Uwaga 3" xfId="14329" hidden="1"/>
    <cellStyle name="Uwaga 3" xfId="15196" hidden="1"/>
    <cellStyle name="Uwaga 3" xfId="15195" hidden="1"/>
    <cellStyle name="Uwaga 3" xfId="15193" hidden="1"/>
    <cellStyle name="Uwaga 3" xfId="15180" hidden="1"/>
    <cellStyle name="Uwaga 3" xfId="15178" hidden="1"/>
    <cellStyle name="Uwaga 3" xfId="15176" hidden="1"/>
    <cellStyle name="Uwaga 3" xfId="15166" hidden="1"/>
    <cellStyle name="Uwaga 3" xfId="15164" hidden="1"/>
    <cellStyle name="Uwaga 3" xfId="15162" hidden="1"/>
    <cellStyle name="Uwaga 3" xfId="15151" hidden="1"/>
    <cellStyle name="Uwaga 3" xfId="15149" hidden="1"/>
    <cellStyle name="Uwaga 3" xfId="15147" hidden="1"/>
    <cellStyle name="Uwaga 3" xfId="15134" hidden="1"/>
    <cellStyle name="Uwaga 3" xfId="15132" hidden="1"/>
    <cellStyle name="Uwaga 3" xfId="15131" hidden="1"/>
    <cellStyle name="Uwaga 3" xfId="15118" hidden="1"/>
    <cellStyle name="Uwaga 3" xfId="15117" hidden="1"/>
    <cellStyle name="Uwaga 3" xfId="15115" hidden="1"/>
    <cellStyle name="Uwaga 3" xfId="15103" hidden="1"/>
    <cellStyle name="Uwaga 3" xfId="15102" hidden="1"/>
    <cellStyle name="Uwaga 3" xfId="15100" hidden="1"/>
    <cellStyle name="Uwaga 3" xfId="15088" hidden="1"/>
    <cellStyle name="Uwaga 3" xfId="15087" hidden="1"/>
    <cellStyle name="Uwaga 3" xfId="15085" hidden="1"/>
    <cellStyle name="Uwaga 3" xfId="15073" hidden="1"/>
    <cellStyle name="Uwaga 3" xfId="15072" hidden="1"/>
    <cellStyle name="Uwaga 3" xfId="15070" hidden="1"/>
    <cellStyle name="Uwaga 3" xfId="15058" hidden="1"/>
    <cellStyle name="Uwaga 3" xfId="15057" hidden="1"/>
    <cellStyle name="Uwaga 3" xfId="15055" hidden="1"/>
    <cellStyle name="Uwaga 3" xfId="15043" hidden="1"/>
    <cellStyle name="Uwaga 3" xfId="15042" hidden="1"/>
    <cellStyle name="Uwaga 3" xfId="15040" hidden="1"/>
    <cellStyle name="Uwaga 3" xfId="15028" hidden="1"/>
    <cellStyle name="Uwaga 3" xfId="15027" hidden="1"/>
    <cellStyle name="Uwaga 3" xfId="15025" hidden="1"/>
    <cellStyle name="Uwaga 3" xfId="15013" hidden="1"/>
    <cellStyle name="Uwaga 3" xfId="15012" hidden="1"/>
    <cellStyle name="Uwaga 3" xfId="15010" hidden="1"/>
    <cellStyle name="Uwaga 3" xfId="14998" hidden="1"/>
    <cellStyle name="Uwaga 3" xfId="14997" hidden="1"/>
    <cellStyle name="Uwaga 3" xfId="14995" hidden="1"/>
    <cellStyle name="Uwaga 3" xfId="14983" hidden="1"/>
    <cellStyle name="Uwaga 3" xfId="14982" hidden="1"/>
    <cellStyle name="Uwaga 3" xfId="14980" hidden="1"/>
    <cellStyle name="Uwaga 3" xfId="14968" hidden="1"/>
    <cellStyle name="Uwaga 3" xfId="14967" hidden="1"/>
    <cellStyle name="Uwaga 3" xfId="14965" hidden="1"/>
    <cellStyle name="Uwaga 3" xfId="14953" hidden="1"/>
    <cellStyle name="Uwaga 3" xfId="14952" hidden="1"/>
    <cellStyle name="Uwaga 3" xfId="14950" hidden="1"/>
    <cellStyle name="Uwaga 3" xfId="14938" hidden="1"/>
    <cellStyle name="Uwaga 3" xfId="14937" hidden="1"/>
    <cellStyle name="Uwaga 3" xfId="14935" hidden="1"/>
    <cellStyle name="Uwaga 3" xfId="14923" hidden="1"/>
    <cellStyle name="Uwaga 3" xfId="14922" hidden="1"/>
    <cellStyle name="Uwaga 3" xfId="14920" hidden="1"/>
    <cellStyle name="Uwaga 3" xfId="14908" hidden="1"/>
    <cellStyle name="Uwaga 3" xfId="14907" hidden="1"/>
    <cellStyle name="Uwaga 3" xfId="14905" hidden="1"/>
    <cellStyle name="Uwaga 3" xfId="14893" hidden="1"/>
    <cellStyle name="Uwaga 3" xfId="14892" hidden="1"/>
    <cellStyle name="Uwaga 3" xfId="14890" hidden="1"/>
    <cellStyle name="Uwaga 3" xfId="14878" hidden="1"/>
    <cellStyle name="Uwaga 3" xfId="14877" hidden="1"/>
    <cellStyle name="Uwaga 3" xfId="14875" hidden="1"/>
    <cellStyle name="Uwaga 3" xfId="14863" hidden="1"/>
    <cellStyle name="Uwaga 3" xfId="14862" hidden="1"/>
    <cellStyle name="Uwaga 3" xfId="14860" hidden="1"/>
    <cellStyle name="Uwaga 3" xfId="14848" hidden="1"/>
    <cellStyle name="Uwaga 3" xfId="14847" hidden="1"/>
    <cellStyle name="Uwaga 3" xfId="14845" hidden="1"/>
    <cellStyle name="Uwaga 3" xfId="14833" hidden="1"/>
    <cellStyle name="Uwaga 3" xfId="14832" hidden="1"/>
    <cellStyle name="Uwaga 3" xfId="14830" hidden="1"/>
    <cellStyle name="Uwaga 3" xfId="14818" hidden="1"/>
    <cellStyle name="Uwaga 3" xfId="14817" hidden="1"/>
    <cellStyle name="Uwaga 3" xfId="14815" hidden="1"/>
    <cellStyle name="Uwaga 3" xfId="14803" hidden="1"/>
    <cellStyle name="Uwaga 3" xfId="14802" hidden="1"/>
    <cellStyle name="Uwaga 3" xfId="14800" hidden="1"/>
    <cellStyle name="Uwaga 3" xfId="14788" hidden="1"/>
    <cellStyle name="Uwaga 3" xfId="14787" hidden="1"/>
    <cellStyle name="Uwaga 3" xfId="14785" hidden="1"/>
    <cellStyle name="Uwaga 3" xfId="14773" hidden="1"/>
    <cellStyle name="Uwaga 3" xfId="14772" hidden="1"/>
    <cellStyle name="Uwaga 3" xfId="14770" hidden="1"/>
    <cellStyle name="Uwaga 3" xfId="14758" hidden="1"/>
    <cellStyle name="Uwaga 3" xfId="14757" hidden="1"/>
    <cellStyle name="Uwaga 3" xfId="14755" hidden="1"/>
    <cellStyle name="Uwaga 3" xfId="14743" hidden="1"/>
    <cellStyle name="Uwaga 3" xfId="14742" hidden="1"/>
    <cellStyle name="Uwaga 3" xfId="14740" hidden="1"/>
    <cellStyle name="Uwaga 3" xfId="14728" hidden="1"/>
    <cellStyle name="Uwaga 3" xfId="14727" hidden="1"/>
    <cellStyle name="Uwaga 3" xfId="14725" hidden="1"/>
    <cellStyle name="Uwaga 3" xfId="14713" hidden="1"/>
    <cellStyle name="Uwaga 3" xfId="14711" hidden="1"/>
    <cellStyle name="Uwaga 3" xfId="14708" hidden="1"/>
    <cellStyle name="Uwaga 3" xfId="14698" hidden="1"/>
    <cellStyle name="Uwaga 3" xfId="14696" hidden="1"/>
    <cellStyle name="Uwaga 3" xfId="14693" hidden="1"/>
    <cellStyle name="Uwaga 3" xfId="14683" hidden="1"/>
    <cellStyle name="Uwaga 3" xfId="14681" hidden="1"/>
    <cellStyle name="Uwaga 3" xfId="14678" hidden="1"/>
    <cellStyle name="Uwaga 3" xfId="14668" hidden="1"/>
    <cellStyle name="Uwaga 3" xfId="14666" hidden="1"/>
    <cellStyle name="Uwaga 3" xfId="14663" hidden="1"/>
    <cellStyle name="Uwaga 3" xfId="14653" hidden="1"/>
    <cellStyle name="Uwaga 3" xfId="14651" hidden="1"/>
    <cellStyle name="Uwaga 3" xfId="14648" hidden="1"/>
    <cellStyle name="Uwaga 3" xfId="14638" hidden="1"/>
    <cellStyle name="Uwaga 3" xfId="14636" hidden="1"/>
    <cellStyle name="Uwaga 3" xfId="14632" hidden="1"/>
    <cellStyle name="Uwaga 3" xfId="14623" hidden="1"/>
    <cellStyle name="Uwaga 3" xfId="14620" hidden="1"/>
    <cellStyle name="Uwaga 3" xfId="14616" hidden="1"/>
    <cellStyle name="Uwaga 3" xfId="14608" hidden="1"/>
    <cellStyle name="Uwaga 3" xfId="14606" hidden="1"/>
    <cellStyle name="Uwaga 3" xfId="14602" hidden="1"/>
    <cellStyle name="Uwaga 3" xfId="14593" hidden="1"/>
    <cellStyle name="Uwaga 3" xfId="14591" hidden="1"/>
    <cellStyle name="Uwaga 3" xfId="14588" hidden="1"/>
    <cellStyle name="Uwaga 3" xfId="14578" hidden="1"/>
    <cellStyle name="Uwaga 3" xfId="14576" hidden="1"/>
    <cellStyle name="Uwaga 3" xfId="14571" hidden="1"/>
    <cellStyle name="Uwaga 3" xfId="14563" hidden="1"/>
    <cellStyle name="Uwaga 3" xfId="14561" hidden="1"/>
    <cellStyle name="Uwaga 3" xfId="14556" hidden="1"/>
    <cellStyle name="Uwaga 3" xfId="14548" hidden="1"/>
    <cellStyle name="Uwaga 3" xfId="14546" hidden="1"/>
    <cellStyle name="Uwaga 3" xfId="14541" hidden="1"/>
    <cellStyle name="Uwaga 3" xfId="14533" hidden="1"/>
    <cellStyle name="Uwaga 3" xfId="14531" hidden="1"/>
    <cellStyle name="Uwaga 3" xfId="14527" hidden="1"/>
    <cellStyle name="Uwaga 3" xfId="14518" hidden="1"/>
    <cellStyle name="Uwaga 3" xfId="14515" hidden="1"/>
    <cellStyle name="Uwaga 3" xfId="14510" hidden="1"/>
    <cellStyle name="Uwaga 3" xfId="14503" hidden="1"/>
    <cellStyle name="Uwaga 3" xfId="14499" hidden="1"/>
    <cellStyle name="Uwaga 3" xfId="14494" hidden="1"/>
    <cellStyle name="Uwaga 3" xfId="14488" hidden="1"/>
    <cellStyle name="Uwaga 3" xfId="14484" hidden="1"/>
    <cellStyle name="Uwaga 3" xfId="14479" hidden="1"/>
    <cellStyle name="Uwaga 3" xfId="14473" hidden="1"/>
    <cellStyle name="Uwaga 3" xfId="14470" hidden="1"/>
    <cellStyle name="Uwaga 3" xfId="14466" hidden="1"/>
    <cellStyle name="Uwaga 3" xfId="14457" hidden="1"/>
    <cellStyle name="Uwaga 3" xfId="14452" hidden="1"/>
    <cellStyle name="Uwaga 3" xfId="14447" hidden="1"/>
    <cellStyle name="Uwaga 3" xfId="14442" hidden="1"/>
    <cellStyle name="Uwaga 3" xfId="14437" hidden="1"/>
    <cellStyle name="Uwaga 3" xfId="14432" hidden="1"/>
    <cellStyle name="Uwaga 3" xfId="14427" hidden="1"/>
    <cellStyle name="Uwaga 3" xfId="14422" hidden="1"/>
    <cellStyle name="Uwaga 3" xfId="14417" hidden="1"/>
    <cellStyle name="Uwaga 3" xfId="14413" hidden="1"/>
    <cellStyle name="Uwaga 3" xfId="14408" hidden="1"/>
    <cellStyle name="Uwaga 3" xfId="14403" hidden="1"/>
    <cellStyle name="Uwaga 3" xfId="14398" hidden="1"/>
    <cellStyle name="Uwaga 3" xfId="14394" hidden="1"/>
    <cellStyle name="Uwaga 3" xfId="14390" hidden="1"/>
    <cellStyle name="Uwaga 3" xfId="14383" hidden="1"/>
    <cellStyle name="Uwaga 3" xfId="14379" hidden="1"/>
    <cellStyle name="Uwaga 3" xfId="14374" hidden="1"/>
    <cellStyle name="Uwaga 3" xfId="14368" hidden="1"/>
    <cellStyle name="Uwaga 3" xfId="14364" hidden="1"/>
    <cellStyle name="Uwaga 3" xfId="14359" hidden="1"/>
    <cellStyle name="Uwaga 3" xfId="14353" hidden="1"/>
    <cellStyle name="Uwaga 3" xfId="14349" hidden="1"/>
    <cellStyle name="Uwaga 3" xfId="14345" hidden="1"/>
    <cellStyle name="Uwaga 3" xfId="14338" hidden="1"/>
    <cellStyle name="Uwaga 3" xfId="14334" hidden="1"/>
    <cellStyle name="Uwaga 3" xfId="14330" hidden="1"/>
    <cellStyle name="Uwaga 3" xfId="14283" hidden="1"/>
    <cellStyle name="Uwaga 3" xfId="14282" hidden="1"/>
    <cellStyle name="Uwaga 3" xfId="14281" hidden="1"/>
    <cellStyle name="Uwaga 3" xfId="14274" hidden="1"/>
    <cellStyle name="Uwaga 3" xfId="14273" hidden="1"/>
    <cellStyle name="Uwaga 3" xfId="14272" hidden="1"/>
    <cellStyle name="Uwaga 3" xfId="14265" hidden="1"/>
    <cellStyle name="Uwaga 3" xfId="14264" hidden="1"/>
    <cellStyle name="Uwaga 3" xfId="14263" hidden="1"/>
    <cellStyle name="Uwaga 3" xfId="14256" hidden="1"/>
    <cellStyle name="Uwaga 3" xfId="14255" hidden="1"/>
    <cellStyle name="Uwaga 3" xfId="14254" hidden="1"/>
    <cellStyle name="Uwaga 3" xfId="14247" hidden="1"/>
    <cellStyle name="Uwaga 3" xfId="14246" hidden="1"/>
    <cellStyle name="Uwaga 3" xfId="14244" hidden="1"/>
    <cellStyle name="Uwaga 3" xfId="14239" hidden="1"/>
    <cellStyle name="Uwaga 3" xfId="14236" hidden="1"/>
    <cellStyle name="Uwaga 3" xfId="14234" hidden="1"/>
    <cellStyle name="Uwaga 3" xfId="14230" hidden="1"/>
    <cellStyle name="Uwaga 3" xfId="14227" hidden="1"/>
    <cellStyle name="Uwaga 3" xfId="14225" hidden="1"/>
    <cellStyle name="Uwaga 3" xfId="14221" hidden="1"/>
    <cellStyle name="Uwaga 3" xfId="14218" hidden="1"/>
    <cellStyle name="Uwaga 3" xfId="14216" hidden="1"/>
    <cellStyle name="Uwaga 3" xfId="14212" hidden="1"/>
    <cellStyle name="Uwaga 3" xfId="14210" hidden="1"/>
    <cellStyle name="Uwaga 3" xfId="14209" hidden="1"/>
    <cellStyle name="Uwaga 3" xfId="14203" hidden="1"/>
    <cellStyle name="Uwaga 3" xfId="14201" hidden="1"/>
    <cellStyle name="Uwaga 3" xfId="14198" hidden="1"/>
    <cellStyle name="Uwaga 3" xfId="14194" hidden="1"/>
    <cellStyle name="Uwaga 3" xfId="14191" hidden="1"/>
    <cellStyle name="Uwaga 3" xfId="14189" hidden="1"/>
    <cellStyle name="Uwaga 3" xfId="14185" hidden="1"/>
    <cellStyle name="Uwaga 3" xfId="14182" hidden="1"/>
    <cellStyle name="Uwaga 3" xfId="14180" hidden="1"/>
    <cellStyle name="Uwaga 3" xfId="14176" hidden="1"/>
    <cellStyle name="Uwaga 3" xfId="14174" hidden="1"/>
    <cellStyle name="Uwaga 3" xfId="14173" hidden="1"/>
    <cellStyle name="Uwaga 3" xfId="14167" hidden="1"/>
    <cellStyle name="Uwaga 3" xfId="14164" hidden="1"/>
    <cellStyle name="Uwaga 3" xfId="14162" hidden="1"/>
    <cellStyle name="Uwaga 3" xfId="14158" hidden="1"/>
    <cellStyle name="Uwaga 3" xfId="14155" hidden="1"/>
    <cellStyle name="Uwaga 3" xfId="14153" hidden="1"/>
    <cellStyle name="Uwaga 3" xfId="14149" hidden="1"/>
    <cellStyle name="Uwaga 3" xfId="14146" hidden="1"/>
    <cellStyle name="Uwaga 3" xfId="14144" hidden="1"/>
    <cellStyle name="Uwaga 3" xfId="14140" hidden="1"/>
    <cellStyle name="Uwaga 3" xfId="14138" hidden="1"/>
    <cellStyle name="Uwaga 3" xfId="14137" hidden="1"/>
    <cellStyle name="Uwaga 3" xfId="14130" hidden="1"/>
    <cellStyle name="Uwaga 3" xfId="14127" hidden="1"/>
    <cellStyle name="Uwaga 3" xfId="14125" hidden="1"/>
    <cellStyle name="Uwaga 3" xfId="14121" hidden="1"/>
    <cellStyle name="Uwaga 3" xfId="14118" hidden="1"/>
    <cellStyle name="Uwaga 3" xfId="14116" hidden="1"/>
    <cellStyle name="Uwaga 3" xfId="14112" hidden="1"/>
    <cellStyle name="Uwaga 3" xfId="14109" hidden="1"/>
    <cellStyle name="Uwaga 3" xfId="14107" hidden="1"/>
    <cellStyle name="Uwaga 3" xfId="14104" hidden="1"/>
    <cellStyle name="Uwaga 3" xfId="14102" hidden="1"/>
    <cellStyle name="Uwaga 3" xfId="14101" hidden="1"/>
    <cellStyle name="Uwaga 3" xfId="14095" hidden="1"/>
    <cellStyle name="Uwaga 3" xfId="14093" hidden="1"/>
    <cellStyle name="Uwaga 3" xfId="14091" hidden="1"/>
    <cellStyle name="Uwaga 3" xfId="14086" hidden="1"/>
    <cellStyle name="Uwaga 3" xfId="14084" hidden="1"/>
    <cellStyle name="Uwaga 3" xfId="14082" hidden="1"/>
    <cellStyle name="Uwaga 3" xfId="14077" hidden="1"/>
    <cellStyle name="Uwaga 3" xfId="14075" hidden="1"/>
    <cellStyle name="Uwaga 3" xfId="14073" hidden="1"/>
    <cellStyle name="Uwaga 3" xfId="14068" hidden="1"/>
    <cellStyle name="Uwaga 3" xfId="14066" hidden="1"/>
    <cellStyle name="Uwaga 3" xfId="14065" hidden="1"/>
    <cellStyle name="Uwaga 3" xfId="14058" hidden="1"/>
    <cellStyle name="Uwaga 3" xfId="14055" hidden="1"/>
    <cellStyle name="Uwaga 3" xfId="14053" hidden="1"/>
    <cellStyle name="Uwaga 3" xfId="14049" hidden="1"/>
    <cellStyle name="Uwaga 3" xfId="14046" hidden="1"/>
    <cellStyle name="Uwaga 3" xfId="14044" hidden="1"/>
    <cellStyle name="Uwaga 3" xfId="14040" hidden="1"/>
    <cellStyle name="Uwaga 3" xfId="14037" hidden="1"/>
    <cellStyle name="Uwaga 3" xfId="14035" hidden="1"/>
    <cellStyle name="Uwaga 3" xfId="14032" hidden="1"/>
    <cellStyle name="Uwaga 3" xfId="14030" hidden="1"/>
    <cellStyle name="Uwaga 3" xfId="14028" hidden="1"/>
    <cellStyle name="Uwaga 3" xfId="14022" hidden="1"/>
    <cellStyle name="Uwaga 3" xfId="14019" hidden="1"/>
    <cellStyle name="Uwaga 3" xfId="14017" hidden="1"/>
    <cellStyle name="Uwaga 3" xfId="14013" hidden="1"/>
    <cellStyle name="Uwaga 3" xfId="14010" hidden="1"/>
    <cellStyle name="Uwaga 3" xfId="14008" hidden="1"/>
    <cellStyle name="Uwaga 3" xfId="14004" hidden="1"/>
    <cellStyle name="Uwaga 3" xfId="14001" hidden="1"/>
    <cellStyle name="Uwaga 3" xfId="13999" hidden="1"/>
    <cellStyle name="Uwaga 3" xfId="13997" hidden="1"/>
    <cellStyle name="Uwaga 3" xfId="13995" hidden="1"/>
    <cellStyle name="Uwaga 3" xfId="13993" hidden="1"/>
    <cellStyle name="Uwaga 3" xfId="13988" hidden="1"/>
    <cellStyle name="Uwaga 3" xfId="13986" hidden="1"/>
    <cellStyle name="Uwaga 3" xfId="13983" hidden="1"/>
    <cellStyle name="Uwaga 3" xfId="13979" hidden="1"/>
    <cellStyle name="Uwaga 3" xfId="13976" hidden="1"/>
    <cellStyle name="Uwaga 3" xfId="13973" hidden="1"/>
    <cellStyle name="Uwaga 3" xfId="13970" hidden="1"/>
    <cellStyle name="Uwaga 3" xfId="13968" hidden="1"/>
    <cellStyle name="Uwaga 3" xfId="13965" hidden="1"/>
    <cellStyle name="Uwaga 3" xfId="13961" hidden="1"/>
    <cellStyle name="Uwaga 3" xfId="13959" hidden="1"/>
    <cellStyle name="Uwaga 3" xfId="13956" hidden="1"/>
    <cellStyle name="Uwaga 3" xfId="13951" hidden="1"/>
    <cellStyle name="Uwaga 3" xfId="13948" hidden="1"/>
    <cellStyle name="Uwaga 3" xfId="13945" hidden="1"/>
    <cellStyle name="Uwaga 3" xfId="13941" hidden="1"/>
    <cellStyle name="Uwaga 3" xfId="13938" hidden="1"/>
    <cellStyle name="Uwaga 3" xfId="13936" hidden="1"/>
    <cellStyle name="Uwaga 3" xfId="13933" hidden="1"/>
    <cellStyle name="Uwaga 3" xfId="13930" hidden="1"/>
    <cellStyle name="Uwaga 3" xfId="13927" hidden="1"/>
    <cellStyle name="Uwaga 3" xfId="13925" hidden="1"/>
    <cellStyle name="Uwaga 3" xfId="13923" hidden="1"/>
    <cellStyle name="Uwaga 3" xfId="13920" hidden="1"/>
    <cellStyle name="Uwaga 3" xfId="13915" hidden="1"/>
    <cellStyle name="Uwaga 3" xfId="13912" hidden="1"/>
    <cellStyle name="Uwaga 3" xfId="13909" hidden="1"/>
    <cellStyle name="Uwaga 3" xfId="13906" hidden="1"/>
    <cellStyle name="Uwaga 3" xfId="13903" hidden="1"/>
    <cellStyle name="Uwaga 3" xfId="13900" hidden="1"/>
    <cellStyle name="Uwaga 3" xfId="13897" hidden="1"/>
    <cellStyle name="Uwaga 3" xfId="13894" hidden="1"/>
    <cellStyle name="Uwaga 3" xfId="13891" hidden="1"/>
    <cellStyle name="Uwaga 3" xfId="13889" hidden="1"/>
    <cellStyle name="Uwaga 3" xfId="13887" hidden="1"/>
    <cellStyle name="Uwaga 3" xfId="13884" hidden="1"/>
    <cellStyle name="Uwaga 3" xfId="13879" hidden="1"/>
    <cellStyle name="Uwaga 3" xfId="13876" hidden="1"/>
    <cellStyle name="Uwaga 3" xfId="13873" hidden="1"/>
    <cellStyle name="Uwaga 3" xfId="13870" hidden="1"/>
    <cellStyle name="Uwaga 3" xfId="13867" hidden="1"/>
    <cellStyle name="Uwaga 3" xfId="13864" hidden="1"/>
    <cellStyle name="Uwaga 3" xfId="13861" hidden="1"/>
    <cellStyle name="Uwaga 3" xfId="13858" hidden="1"/>
    <cellStyle name="Uwaga 3" xfId="13855" hidden="1"/>
    <cellStyle name="Uwaga 3" xfId="13853" hidden="1"/>
    <cellStyle name="Uwaga 3" xfId="13851" hidden="1"/>
    <cellStyle name="Uwaga 3" xfId="13848" hidden="1"/>
    <cellStyle name="Uwaga 3" xfId="13842" hidden="1"/>
    <cellStyle name="Uwaga 3" xfId="13839" hidden="1"/>
    <cellStyle name="Uwaga 3" xfId="13837" hidden="1"/>
    <cellStyle name="Uwaga 3" xfId="13833" hidden="1"/>
    <cellStyle name="Uwaga 3" xfId="13830" hidden="1"/>
    <cellStyle name="Uwaga 3" xfId="13828" hidden="1"/>
    <cellStyle name="Uwaga 3" xfId="13824" hidden="1"/>
    <cellStyle name="Uwaga 3" xfId="13821" hidden="1"/>
    <cellStyle name="Uwaga 3" xfId="13819" hidden="1"/>
    <cellStyle name="Uwaga 3" xfId="13817" hidden="1"/>
    <cellStyle name="Uwaga 3" xfId="13814" hidden="1"/>
    <cellStyle name="Uwaga 3" xfId="13811" hidden="1"/>
    <cellStyle name="Uwaga 3" xfId="13808" hidden="1"/>
    <cellStyle name="Uwaga 3" xfId="13806" hidden="1"/>
    <cellStyle name="Uwaga 3" xfId="13804" hidden="1"/>
    <cellStyle name="Uwaga 3" xfId="13799" hidden="1"/>
    <cellStyle name="Uwaga 3" xfId="13797" hidden="1"/>
    <cellStyle name="Uwaga 3" xfId="13794" hidden="1"/>
    <cellStyle name="Uwaga 3" xfId="13790" hidden="1"/>
    <cellStyle name="Uwaga 3" xfId="13788" hidden="1"/>
    <cellStyle name="Uwaga 3" xfId="13785" hidden="1"/>
    <cellStyle name="Uwaga 3" xfId="13781" hidden="1"/>
    <cellStyle name="Uwaga 3" xfId="13779" hidden="1"/>
    <cellStyle name="Uwaga 3" xfId="13776" hidden="1"/>
    <cellStyle name="Uwaga 3" xfId="13772" hidden="1"/>
    <cellStyle name="Uwaga 3" xfId="13770" hidden="1"/>
    <cellStyle name="Uwaga 3" xfId="13768" hidden="1"/>
    <cellStyle name="Uwaga 3" xfId="15320" hidden="1"/>
    <cellStyle name="Uwaga 3" xfId="15321" hidden="1"/>
    <cellStyle name="Uwaga 3" xfId="15323" hidden="1"/>
    <cellStyle name="Uwaga 3" xfId="15335" hidden="1"/>
    <cellStyle name="Uwaga 3" xfId="15336" hidden="1"/>
    <cellStyle name="Uwaga 3" xfId="15341" hidden="1"/>
    <cellStyle name="Uwaga 3" xfId="15350" hidden="1"/>
    <cellStyle name="Uwaga 3" xfId="15351" hidden="1"/>
    <cellStyle name="Uwaga 3" xfId="15356" hidden="1"/>
    <cellStyle name="Uwaga 3" xfId="15365" hidden="1"/>
    <cellStyle name="Uwaga 3" xfId="15366" hidden="1"/>
    <cellStyle name="Uwaga 3" xfId="15367" hidden="1"/>
    <cellStyle name="Uwaga 3" xfId="15380" hidden="1"/>
    <cellStyle name="Uwaga 3" xfId="15385" hidden="1"/>
    <cellStyle name="Uwaga 3" xfId="15390" hidden="1"/>
    <cellStyle name="Uwaga 3" xfId="15400" hidden="1"/>
    <cellStyle name="Uwaga 3" xfId="15405" hidden="1"/>
    <cellStyle name="Uwaga 3" xfId="15409" hidden="1"/>
    <cellStyle name="Uwaga 3" xfId="15416" hidden="1"/>
    <cellStyle name="Uwaga 3" xfId="15421" hidden="1"/>
    <cellStyle name="Uwaga 3" xfId="15424" hidden="1"/>
    <cellStyle name="Uwaga 3" xfId="15430" hidden="1"/>
    <cellStyle name="Uwaga 3" xfId="15435" hidden="1"/>
    <cellStyle name="Uwaga 3" xfId="15439" hidden="1"/>
    <cellStyle name="Uwaga 3" xfId="15440" hidden="1"/>
    <cellStyle name="Uwaga 3" xfId="15441" hidden="1"/>
    <cellStyle name="Uwaga 3" xfId="15445" hidden="1"/>
    <cellStyle name="Uwaga 3" xfId="15457" hidden="1"/>
    <cellStyle name="Uwaga 3" xfId="15462" hidden="1"/>
    <cellStyle name="Uwaga 3" xfId="15467" hidden="1"/>
    <cellStyle name="Uwaga 3" xfId="15472" hidden="1"/>
    <cellStyle name="Uwaga 3" xfId="15477" hidden="1"/>
    <cellStyle name="Uwaga 3" xfId="15482" hidden="1"/>
    <cellStyle name="Uwaga 3" xfId="15486" hidden="1"/>
    <cellStyle name="Uwaga 3" xfId="15490" hidden="1"/>
    <cellStyle name="Uwaga 3" xfId="15495" hidden="1"/>
    <cellStyle name="Uwaga 3" xfId="15500" hidden="1"/>
    <cellStyle name="Uwaga 3" xfId="15501" hidden="1"/>
    <cellStyle name="Uwaga 3" xfId="15503" hidden="1"/>
    <cellStyle name="Uwaga 3" xfId="15516" hidden="1"/>
    <cellStyle name="Uwaga 3" xfId="15520" hidden="1"/>
    <cellStyle name="Uwaga 3" xfId="15525" hidden="1"/>
    <cellStyle name="Uwaga 3" xfId="15532" hidden="1"/>
    <cellStyle name="Uwaga 3" xfId="15536" hidden="1"/>
    <cellStyle name="Uwaga 3" xfId="15541" hidden="1"/>
    <cellStyle name="Uwaga 3" xfId="15546" hidden="1"/>
    <cellStyle name="Uwaga 3" xfId="15549" hidden="1"/>
    <cellStyle name="Uwaga 3" xfId="15554" hidden="1"/>
    <cellStyle name="Uwaga 3" xfId="15560" hidden="1"/>
    <cellStyle name="Uwaga 3" xfId="15561" hidden="1"/>
    <cellStyle name="Uwaga 3" xfId="15564" hidden="1"/>
    <cellStyle name="Uwaga 3" xfId="15577" hidden="1"/>
    <cellStyle name="Uwaga 3" xfId="15581" hidden="1"/>
    <cellStyle name="Uwaga 3" xfId="15586" hidden="1"/>
    <cellStyle name="Uwaga 3" xfId="15593" hidden="1"/>
    <cellStyle name="Uwaga 3" xfId="15598" hidden="1"/>
    <cellStyle name="Uwaga 3" xfId="15602" hidden="1"/>
    <cellStyle name="Uwaga 3" xfId="15607" hidden="1"/>
    <cellStyle name="Uwaga 3" xfId="15611" hidden="1"/>
    <cellStyle name="Uwaga 3" xfId="15616" hidden="1"/>
    <cellStyle name="Uwaga 3" xfId="15620" hidden="1"/>
    <cellStyle name="Uwaga 3" xfId="15621" hidden="1"/>
    <cellStyle name="Uwaga 3" xfId="15623" hidden="1"/>
    <cellStyle name="Uwaga 3" xfId="15635" hidden="1"/>
    <cellStyle name="Uwaga 3" xfId="15636" hidden="1"/>
    <cellStyle name="Uwaga 3" xfId="15638" hidden="1"/>
    <cellStyle name="Uwaga 3" xfId="15650" hidden="1"/>
    <cellStyle name="Uwaga 3" xfId="15652" hidden="1"/>
    <cellStyle name="Uwaga 3" xfId="15655" hidden="1"/>
    <cellStyle name="Uwaga 3" xfId="15665" hidden="1"/>
    <cellStyle name="Uwaga 3" xfId="15666" hidden="1"/>
    <cellStyle name="Uwaga 3" xfId="15668" hidden="1"/>
    <cellStyle name="Uwaga 3" xfId="15680" hidden="1"/>
    <cellStyle name="Uwaga 3" xfId="15681" hidden="1"/>
    <cellStyle name="Uwaga 3" xfId="15682" hidden="1"/>
    <cellStyle name="Uwaga 3" xfId="15696" hidden="1"/>
    <cellStyle name="Uwaga 3" xfId="15699" hidden="1"/>
    <cellStyle name="Uwaga 3" xfId="15703" hidden="1"/>
    <cellStyle name="Uwaga 3" xfId="15711" hidden="1"/>
    <cellStyle name="Uwaga 3" xfId="15714" hidden="1"/>
    <cellStyle name="Uwaga 3" xfId="15718" hidden="1"/>
    <cellStyle name="Uwaga 3" xfId="15726" hidden="1"/>
    <cellStyle name="Uwaga 3" xfId="15729" hidden="1"/>
    <cellStyle name="Uwaga 3" xfId="15733" hidden="1"/>
    <cellStyle name="Uwaga 3" xfId="15740" hidden="1"/>
    <cellStyle name="Uwaga 3" xfId="15741" hidden="1"/>
    <cellStyle name="Uwaga 3" xfId="15743" hidden="1"/>
    <cellStyle name="Uwaga 3" xfId="15756" hidden="1"/>
    <cellStyle name="Uwaga 3" xfId="15759" hidden="1"/>
    <cellStyle name="Uwaga 3" xfId="15762" hidden="1"/>
    <cellStyle name="Uwaga 3" xfId="15771" hidden="1"/>
    <cellStyle name="Uwaga 3" xfId="15774" hidden="1"/>
    <cellStyle name="Uwaga 3" xfId="15778" hidden="1"/>
    <cellStyle name="Uwaga 3" xfId="15786" hidden="1"/>
    <cellStyle name="Uwaga 3" xfId="15788" hidden="1"/>
    <cellStyle name="Uwaga 3" xfId="15791" hidden="1"/>
    <cellStyle name="Uwaga 3" xfId="15800" hidden="1"/>
    <cellStyle name="Uwaga 3" xfId="15801" hidden="1"/>
    <cellStyle name="Uwaga 3" xfId="15802" hidden="1"/>
    <cellStyle name="Uwaga 3" xfId="15815" hidden="1"/>
    <cellStyle name="Uwaga 3" xfId="15816" hidden="1"/>
    <cellStyle name="Uwaga 3" xfId="15818" hidden="1"/>
    <cellStyle name="Uwaga 3" xfId="15830" hidden="1"/>
    <cellStyle name="Uwaga 3" xfId="15831" hidden="1"/>
    <cellStyle name="Uwaga 3" xfId="15833" hidden="1"/>
    <cellStyle name="Uwaga 3" xfId="15845" hidden="1"/>
    <cellStyle name="Uwaga 3" xfId="15846" hidden="1"/>
    <cellStyle name="Uwaga 3" xfId="15848" hidden="1"/>
    <cellStyle name="Uwaga 3" xfId="15860" hidden="1"/>
    <cellStyle name="Uwaga 3" xfId="15861" hidden="1"/>
    <cellStyle name="Uwaga 3" xfId="15862" hidden="1"/>
    <cellStyle name="Uwaga 3" xfId="15876" hidden="1"/>
    <cellStyle name="Uwaga 3" xfId="15878" hidden="1"/>
    <cellStyle name="Uwaga 3" xfId="15881" hidden="1"/>
    <cellStyle name="Uwaga 3" xfId="15891" hidden="1"/>
    <cellStyle name="Uwaga 3" xfId="15894" hidden="1"/>
    <cellStyle name="Uwaga 3" xfId="15897" hidden="1"/>
    <cellStyle name="Uwaga 3" xfId="15906" hidden="1"/>
    <cellStyle name="Uwaga 3" xfId="15908" hidden="1"/>
    <cellStyle name="Uwaga 3" xfId="15911" hidden="1"/>
    <cellStyle name="Uwaga 3" xfId="15920" hidden="1"/>
    <cellStyle name="Uwaga 3" xfId="15921" hidden="1"/>
    <cellStyle name="Uwaga 3" xfId="15922" hidden="1"/>
    <cellStyle name="Uwaga 3" xfId="15935" hidden="1"/>
    <cellStyle name="Uwaga 3" xfId="15937" hidden="1"/>
    <cellStyle name="Uwaga 3" xfId="15939" hidden="1"/>
    <cellStyle name="Uwaga 3" xfId="15950" hidden="1"/>
    <cellStyle name="Uwaga 3" xfId="15952" hidden="1"/>
    <cellStyle name="Uwaga 3" xfId="15954" hidden="1"/>
    <cellStyle name="Uwaga 3" xfId="15965" hidden="1"/>
    <cellStyle name="Uwaga 3" xfId="15967" hidden="1"/>
    <cellStyle name="Uwaga 3" xfId="15969" hidden="1"/>
    <cellStyle name="Uwaga 3" xfId="15980" hidden="1"/>
    <cellStyle name="Uwaga 3" xfId="15981" hidden="1"/>
    <cellStyle name="Uwaga 3" xfId="15982" hidden="1"/>
    <cellStyle name="Uwaga 3" xfId="15995" hidden="1"/>
    <cellStyle name="Uwaga 3" xfId="15997" hidden="1"/>
    <cellStyle name="Uwaga 3" xfId="15999" hidden="1"/>
    <cellStyle name="Uwaga 3" xfId="16010" hidden="1"/>
    <cellStyle name="Uwaga 3" xfId="16012" hidden="1"/>
    <cellStyle name="Uwaga 3" xfId="16014" hidden="1"/>
    <cellStyle name="Uwaga 3" xfId="16025" hidden="1"/>
    <cellStyle name="Uwaga 3" xfId="16027" hidden="1"/>
    <cellStyle name="Uwaga 3" xfId="16028" hidden="1"/>
    <cellStyle name="Uwaga 3" xfId="16040" hidden="1"/>
    <cellStyle name="Uwaga 3" xfId="16041" hidden="1"/>
    <cellStyle name="Uwaga 3" xfId="16042" hidden="1"/>
    <cellStyle name="Uwaga 3" xfId="16055" hidden="1"/>
    <cellStyle name="Uwaga 3" xfId="16057" hidden="1"/>
    <cellStyle name="Uwaga 3" xfId="16059" hidden="1"/>
    <cellStyle name="Uwaga 3" xfId="16070" hidden="1"/>
    <cellStyle name="Uwaga 3" xfId="16072" hidden="1"/>
    <cellStyle name="Uwaga 3" xfId="16074" hidden="1"/>
    <cellStyle name="Uwaga 3" xfId="16085" hidden="1"/>
    <cellStyle name="Uwaga 3" xfId="16087" hidden="1"/>
    <cellStyle name="Uwaga 3" xfId="16089" hidden="1"/>
    <cellStyle name="Uwaga 3" xfId="16100" hidden="1"/>
    <cellStyle name="Uwaga 3" xfId="16101" hidden="1"/>
    <cellStyle name="Uwaga 3" xfId="16103" hidden="1"/>
    <cellStyle name="Uwaga 3" xfId="16114" hidden="1"/>
    <cellStyle name="Uwaga 3" xfId="16116" hidden="1"/>
    <cellStyle name="Uwaga 3" xfId="16117" hidden="1"/>
    <cellStyle name="Uwaga 3" xfId="16126" hidden="1"/>
    <cellStyle name="Uwaga 3" xfId="16129" hidden="1"/>
    <cellStyle name="Uwaga 3" xfId="16131" hidden="1"/>
    <cellStyle name="Uwaga 3" xfId="16142" hidden="1"/>
    <cellStyle name="Uwaga 3" xfId="16144" hidden="1"/>
    <cellStyle name="Uwaga 3" xfId="16146" hidden="1"/>
    <cellStyle name="Uwaga 3" xfId="16158" hidden="1"/>
    <cellStyle name="Uwaga 3" xfId="16160" hidden="1"/>
    <cellStyle name="Uwaga 3" xfId="16162" hidden="1"/>
    <cellStyle name="Uwaga 3" xfId="16170" hidden="1"/>
    <cellStyle name="Uwaga 3" xfId="16172" hidden="1"/>
    <cellStyle name="Uwaga 3" xfId="16175" hidden="1"/>
    <cellStyle name="Uwaga 3" xfId="16165" hidden="1"/>
    <cellStyle name="Uwaga 3" xfId="16164" hidden="1"/>
    <cellStyle name="Uwaga 3" xfId="16163" hidden="1"/>
    <cellStyle name="Uwaga 3" xfId="16150" hidden="1"/>
    <cellStyle name="Uwaga 3" xfId="16149" hidden="1"/>
    <cellStyle name="Uwaga 3" xfId="16148" hidden="1"/>
    <cellStyle name="Uwaga 3" xfId="16135" hidden="1"/>
    <cellStyle name="Uwaga 3" xfId="16134" hidden="1"/>
    <cellStyle name="Uwaga 3" xfId="16133" hidden="1"/>
    <cellStyle name="Uwaga 3" xfId="16120" hidden="1"/>
    <cellStyle name="Uwaga 3" xfId="16119" hidden="1"/>
    <cellStyle name="Uwaga 3" xfId="16118" hidden="1"/>
    <cellStyle name="Uwaga 3" xfId="16105" hidden="1"/>
    <cellStyle name="Uwaga 3" xfId="16104" hidden="1"/>
    <cellStyle name="Uwaga 3" xfId="16102" hidden="1"/>
    <cellStyle name="Uwaga 3" xfId="16091" hidden="1"/>
    <cellStyle name="Uwaga 3" xfId="16088" hidden="1"/>
    <cellStyle name="Uwaga 3" xfId="16086" hidden="1"/>
    <cellStyle name="Uwaga 3" xfId="16076" hidden="1"/>
    <cellStyle name="Uwaga 3" xfId="16073" hidden="1"/>
    <cellStyle name="Uwaga 3" xfId="16071" hidden="1"/>
    <cellStyle name="Uwaga 3" xfId="16061" hidden="1"/>
    <cellStyle name="Uwaga 3" xfId="16058" hidden="1"/>
    <cellStyle name="Uwaga 3" xfId="16056" hidden="1"/>
    <cellStyle name="Uwaga 3" xfId="16046" hidden="1"/>
    <cellStyle name="Uwaga 3" xfId="16044" hidden="1"/>
    <cellStyle name="Uwaga 3" xfId="16043" hidden="1"/>
    <cellStyle name="Uwaga 3" xfId="16031" hidden="1"/>
    <cellStyle name="Uwaga 3" xfId="16029" hidden="1"/>
    <cellStyle name="Uwaga 3" xfId="16026" hidden="1"/>
    <cellStyle name="Uwaga 3" xfId="16016" hidden="1"/>
    <cellStyle name="Uwaga 3" xfId="16013" hidden="1"/>
    <cellStyle name="Uwaga 3" xfId="16011" hidden="1"/>
    <cellStyle name="Uwaga 3" xfId="16001" hidden="1"/>
    <cellStyle name="Uwaga 3" xfId="15998" hidden="1"/>
    <cellStyle name="Uwaga 3" xfId="15996" hidden="1"/>
    <cellStyle name="Uwaga 3" xfId="15986" hidden="1"/>
    <cellStyle name="Uwaga 3" xfId="15984" hidden="1"/>
    <cellStyle name="Uwaga 3" xfId="15983" hidden="1"/>
    <cellStyle name="Uwaga 3" xfId="15971" hidden="1"/>
    <cellStyle name="Uwaga 3" xfId="15968" hidden="1"/>
    <cellStyle name="Uwaga 3" xfId="15966" hidden="1"/>
    <cellStyle name="Uwaga 3" xfId="15956" hidden="1"/>
    <cellStyle name="Uwaga 3" xfId="15953" hidden="1"/>
    <cellStyle name="Uwaga 3" xfId="15951" hidden="1"/>
    <cellStyle name="Uwaga 3" xfId="15941" hidden="1"/>
    <cellStyle name="Uwaga 3" xfId="15938" hidden="1"/>
    <cellStyle name="Uwaga 3" xfId="15936" hidden="1"/>
    <cellStyle name="Uwaga 3" xfId="15926" hidden="1"/>
    <cellStyle name="Uwaga 3" xfId="15924" hidden="1"/>
    <cellStyle name="Uwaga 3" xfId="15923" hidden="1"/>
    <cellStyle name="Uwaga 3" xfId="15910" hidden="1"/>
    <cellStyle name="Uwaga 3" xfId="15907" hidden="1"/>
    <cellStyle name="Uwaga 3" xfId="15905" hidden="1"/>
    <cellStyle name="Uwaga 3" xfId="15895" hidden="1"/>
    <cellStyle name="Uwaga 3" xfId="15892" hidden="1"/>
    <cellStyle name="Uwaga 3" xfId="15890" hidden="1"/>
    <cellStyle name="Uwaga 3" xfId="15880" hidden="1"/>
    <cellStyle name="Uwaga 3" xfId="15877" hidden="1"/>
    <cellStyle name="Uwaga 3" xfId="15875" hidden="1"/>
    <cellStyle name="Uwaga 3" xfId="15866" hidden="1"/>
    <cellStyle name="Uwaga 3" xfId="15864" hidden="1"/>
    <cellStyle name="Uwaga 3" xfId="15863" hidden="1"/>
    <cellStyle name="Uwaga 3" xfId="15851" hidden="1"/>
    <cellStyle name="Uwaga 3" xfId="15849" hidden="1"/>
    <cellStyle name="Uwaga 3" xfId="15847" hidden="1"/>
    <cellStyle name="Uwaga 3" xfId="15836" hidden="1"/>
    <cellStyle name="Uwaga 3" xfId="15834" hidden="1"/>
    <cellStyle name="Uwaga 3" xfId="15832" hidden="1"/>
    <cellStyle name="Uwaga 3" xfId="15821" hidden="1"/>
    <cellStyle name="Uwaga 3" xfId="15819" hidden="1"/>
    <cellStyle name="Uwaga 3" xfId="15817" hidden="1"/>
    <cellStyle name="Uwaga 3" xfId="15806" hidden="1"/>
    <cellStyle name="Uwaga 3" xfId="15804" hidden="1"/>
    <cellStyle name="Uwaga 3" xfId="15803" hidden="1"/>
    <cellStyle name="Uwaga 3" xfId="15790" hidden="1"/>
    <cellStyle name="Uwaga 3" xfId="15787" hidden="1"/>
    <cellStyle name="Uwaga 3" xfId="15785" hidden="1"/>
    <cellStyle name="Uwaga 3" xfId="15775" hidden="1"/>
    <cellStyle name="Uwaga 3" xfId="15772" hidden="1"/>
    <cellStyle name="Uwaga 3" xfId="15770" hidden="1"/>
    <cellStyle name="Uwaga 3" xfId="15760" hidden="1"/>
    <cellStyle name="Uwaga 3" xfId="15757" hidden="1"/>
    <cellStyle name="Uwaga 3" xfId="15755" hidden="1"/>
    <cellStyle name="Uwaga 3" xfId="15746" hidden="1"/>
    <cellStyle name="Uwaga 3" xfId="15744" hidden="1"/>
    <cellStyle name="Uwaga 3" xfId="15742" hidden="1"/>
    <cellStyle name="Uwaga 3" xfId="15730" hidden="1"/>
    <cellStyle name="Uwaga 3" xfId="15727" hidden="1"/>
    <cellStyle name="Uwaga 3" xfId="15725" hidden="1"/>
    <cellStyle name="Uwaga 3" xfId="15715" hidden="1"/>
    <cellStyle name="Uwaga 3" xfId="15712" hidden="1"/>
    <cellStyle name="Uwaga 3" xfId="15710" hidden="1"/>
    <cellStyle name="Uwaga 3" xfId="15700" hidden="1"/>
    <cellStyle name="Uwaga 3" xfId="15697" hidden="1"/>
    <cellStyle name="Uwaga 3" xfId="15695" hidden="1"/>
    <cellStyle name="Uwaga 3" xfId="15688" hidden="1"/>
    <cellStyle name="Uwaga 3" xfId="15685" hidden="1"/>
    <cellStyle name="Uwaga 3" xfId="15683" hidden="1"/>
    <cellStyle name="Uwaga 3" xfId="15673" hidden="1"/>
    <cellStyle name="Uwaga 3" xfId="15670" hidden="1"/>
    <cellStyle name="Uwaga 3" xfId="15667" hidden="1"/>
    <cellStyle name="Uwaga 3" xfId="15658" hidden="1"/>
    <cellStyle name="Uwaga 3" xfId="15654" hidden="1"/>
    <cellStyle name="Uwaga 3" xfId="15651" hidden="1"/>
    <cellStyle name="Uwaga 3" xfId="15643" hidden="1"/>
    <cellStyle name="Uwaga 3" xfId="15640" hidden="1"/>
    <cellStyle name="Uwaga 3" xfId="15637" hidden="1"/>
    <cellStyle name="Uwaga 3" xfId="15628" hidden="1"/>
    <cellStyle name="Uwaga 3" xfId="15625" hidden="1"/>
    <cellStyle name="Uwaga 3" xfId="15622" hidden="1"/>
    <cellStyle name="Uwaga 3" xfId="15612" hidden="1"/>
    <cellStyle name="Uwaga 3" xfId="15608" hidden="1"/>
    <cellStyle name="Uwaga 3" xfId="15605" hidden="1"/>
    <cellStyle name="Uwaga 3" xfId="15596" hidden="1"/>
    <cellStyle name="Uwaga 3" xfId="15592" hidden="1"/>
    <cellStyle name="Uwaga 3" xfId="15590" hidden="1"/>
    <cellStyle name="Uwaga 3" xfId="15582" hidden="1"/>
    <cellStyle name="Uwaga 3" xfId="15578" hidden="1"/>
    <cellStyle name="Uwaga 3" xfId="15575" hidden="1"/>
    <cellStyle name="Uwaga 3" xfId="15568" hidden="1"/>
    <cellStyle name="Uwaga 3" xfId="15565" hidden="1"/>
    <cellStyle name="Uwaga 3" xfId="15562" hidden="1"/>
    <cellStyle name="Uwaga 3" xfId="15553" hidden="1"/>
    <cellStyle name="Uwaga 3" xfId="15548" hidden="1"/>
    <cellStyle name="Uwaga 3" xfId="15545" hidden="1"/>
    <cellStyle name="Uwaga 3" xfId="15538" hidden="1"/>
    <cellStyle name="Uwaga 3" xfId="15533" hidden="1"/>
    <cellStyle name="Uwaga 3" xfId="15530" hidden="1"/>
    <cellStyle name="Uwaga 3" xfId="15523" hidden="1"/>
    <cellStyle name="Uwaga 3" xfId="15518" hidden="1"/>
    <cellStyle name="Uwaga 3" xfId="15515" hidden="1"/>
    <cellStyle name="Uwaga 3" xfId="15509" hidden="1"/>
    <cellStyle name="Uwaga 3" xfId="15505" hidden="1"/>
    <cellStyle name="Uwaga 3" xfId="15502" hidden="1"/>
    <cellStyle name="Uwaga 3" xfId="15494" hidden="1"/>
    <cellStyle name="Uwaga 3" xfId="15489" hidden="1"/>
    <cellStyle name="Uwaga 3" xfId="15485" hidden="1"/>
    <cellStyle name="Uwaga 3" xfId="15479" hidden="1"/>
    <cellStyle name="Uwaga 3" xfId="15474" hidden="1"/>
    <cellStyle name="Uwaga 3" xfId="15470" hidden="1"/>
    <cellStyle name="Uwaga 3" xfId="15464" hidden="1"/>
    <cellStyle name="Uwaga 3" xfId="15459" hidden="1"/>
    <cellStyle name="Uwaga 3" xfId="15455" hidden="1"/>
    <cellStyle name="Uwaga 3" xfId="15450" hidden="1"/>
    <cellStyle name="Uwaga 3" xfId="15446" hidden="1"/>
    <cellStyle name="Uwaga 3" xfId="15442" hidden="1"/>
    <cellStyle name="Uwaga 3" xfId="15434" hidden="1"/>
    <cellStyle name="Uwaga 3" xfId="15429" hidden="1"/>
    <cellStyle name="Uwaga 3" xfId="15425" hidden="1"/>
    <cellStyle name="Uwaga 3" xfId="15419" hidden="1"/>
    <cellStyle name="Uwaga 3" xfId="15414" hidden="1"/>
    <cellStyle name="Uwaga 3" xfId="15410" hidden="1"/>
    <cellStyle name="Uwaga 3" xfId="15404" hidden="1"/>
    <cellStyle name="Uwaga 3" xfId="15399" hidden="1"/>
    <cellStyle name="Uwaga 3" xfId="15395" hidden="1"/>
    <cellStyle name="Uwaga 3" xfId="15391" hidden="1"/>
    <cellStyle name="Uwaga 3" xfId="15386" hidden="1"/>
    <cellStyle name="Uwaga 3" xfId="15381" hidden="1"/>
    <cellStyle name="Uwaga 3" xfId="15376" hidden="1"/>
    <cellStyle name="Uwaga 3" xfId="15372" hidden="1"/>
    <cellStyle name="Uwaga 3" xfId="15368" hidden="1"/>
    <cellStyle name="Uwaga 3" xfId="15361" hidden="1"/>
    <cellStyle name="Uwaga 3" xfId="15357" hidden="1"/>
    <cellStyle name="Uwaga 3" xfId="15352" hidden="1"/>
    <cellStyle name="Uwaga 3" xfId="15346" hidden="1"/>
    <cellStyle name="Uwaga 3" xfId="15342" hidden="1"/>
    <cellStyle name="Uwaga 3" xfId="15337" hidden="1"/>
    <cellStyle name="Uwaga 3" xfId="15331" hidden="1"/>
    <cellStyle name="Uwaga 3" xfId="15327" hidden="1"/>
    <cellStyle name="Uwaga 3" xfId="15322" hidden="1"/>
    <cellStyle name="Uwaga 3" xfId="15316" hidden="1"/>
    <cellStyle name="Uwaga 3" xfId="15312" hidden="1"/>
    <cellStyle name="Uwaga 3" xfId="15308" hidden="1"/>
    <cellStyle name="Uwaga 3" xfId="16168" hidden="1"/>
    <cellStyle name="Uwaga 3" xfId="16167" hidden="1"/>
    <cellStyle name="Uwaga 3" xfId="16166" hidden="1"/>
    <cellStyle name="Uwaga 3" xfId="16153" hidden="1"/>
    <cellStyle name="Uwaga 3" xfId="16152" hidden="1"/>
    <cellStyle name="Uwaga 3" xfId="16151" hidden="1"/>
    <cellStyle name="Uwaga 3" xfId="16138" hidden="1"/>
    <cellStyle name="Uwaga 3" xfId="16137" hidden="1"/>
    <cellStyle name="Uwaga 3" xfId="16136" hidden="1"/>
    <cellStyle name="Uwaga 3" xfId="16123" hidden="1"/>
    <cellStyle name="Uwaga 3" xfId="16122" hidden="1"/>
    <cellStyle name="Uwaga 3" xfId="16121" hidden="1"/>
    <cellStyle name="Uwaga 3" xfId="16108" hidden="1"/>
    <cellStyle name="Uwaga 3" xfId="16107" hidden="1"/>
    <cellStyle name="Uwaga 3" xfId="16106" hidden="1"/>
    <cellStyle name="Uwaga 3" xfId="16094" hidden="1"/>
    <cellStyle name="Uwaga 3" xfId="16092" hidden="1"/>
    <cellStyle name="Uwaga 3" xfId="16090" hidden="1"/>
    <cellStyle name="Uwaga 3" xfId="16079" hidden="1"/>
    <cellStyle name="Uwaga 3" xfId="16077" hidden="1"/>
    <cellStyle name="Uwaga 3" xfId="16075" hidden="1"/>
    <cellStyle name="Uwaga 3" xfId="16064" hidden="1"/>
    <cellStyle name="Uwaga 3" xfId="16062" hidden="1"/>
    <cellStyle name="Uwaga 3" xfId="16060" hidden="1"/>
    <cellStyle name="Uwaga 3" xfId="16049" hidden="1"/>
    <cellStyle name="Uwaga 3" xfId="16047" hidden="1"/>
    <cellStyle name="Uwaga 3" xfId="16045" hidden="1"/>
    <cellStyle name="Uwaga 3" xfId="16034" hidden="1"/>
    <cellStyle name="Uwaga 3" xfId="16032" hidden="1"/>
    <cellStyle name="Uwaga 3" xfId="16030" hidden="1"/>
    <cellStyle name="Uwaga 3" xfId="16019" hidden="1"/>
    <cellStyle name="Uwaga 3" xfId="16017" hidden="1"/>
    <cellStyle name="Uwaga 3" xfId="16015" hidden="1"/>
    <cellStyle name="Uwaga 3" xfId="16004" hidden="1"/>
    <cellStyle name="Uwaga 3" xfId="16002" hidden="1"/>
    <cellStyle name="Uwaga 3" xfId="16000" hidden="1"/>
    <cellStyle name="Uwaga 3" xfId="15989" hidden="1"/>
    <cellStyle name="Uwaga 3" xfId="15987" hidden="1"/>
    <cellStyle name="Uwaga 3" xfId="15985" hidden="1"/>
    <cellStyle name="Uwaga 3" xfId="15974" hidden="1"/>
    <cellStyle name="Uwaga 3" xfId="15972" hidden="1"/>
    <cellStyle name="Uwaga 3" xfId="15970" hidden="1"/>
    <cellStyle name="Uwaga 3" xfId="15959" hidden="1"/>
    <cellStyle name="Uwaga 3" xfId="15957" hidden="1"/>
    <cellStyle name="Uwaga 3" xfId="15955" hidden="1"/>
    <cellStyle name="Uwaga 3" xfId="15944" hidden="1"/>
    <cellStyle name="Uwaga 3" xfId="15942" hidden="1"/>
    <cellStyle name="Uwaga 3" xfId="15940" hidden="1"/>
    <cellStyle name="Uwaga 3" xfId="15929" hidden="1"/>
    <cellStyle name="Uwaga 3" xfId="15927" hidden="1"/>
    <cellStyle name="Uwaga 3" xfId="15925" hidden="1"/>
    <cellStyle name="Uwaga 3" xfId="15914" hidden="1"/>
    <cellStyle name="Uwaga 3" xfId="15912" hidden="1"/>
    <cellStyle name="Uwaga 3" xfId="15909" hidden="1"/>
    <cellStyle name="Uwaga 3" xfId="15899" hidden="1"/>
    <cellStyle name="Uwaga 3" xfId="15896" hidden="1"/>
    <cellStyle name="Uwaga 3" xfId="15893" hidden="1"/>
    <cellStyle name="Uwaga 3" xfId="15884" hidden="1"/>
    <cellStyle name="Uwaga 3" xfId="15882" hidden="1"/>
    <cellStyle name="Uwaga 3" xfId="15879" hidden="1"/>
    <cellStyle name="Uwaga 3" xfId="15869" hidden="1"/>
    <cellStyle name="Uwaga 3" xfId="15867" hidden="1"/>
    <cellStyle name="Uwaga 3" xfId="15865" hidden="1"/>
    <cellStyle name="Uwaga 3" xfId="15854" hidden="1"/>
    <cellStyle name="Uwaga 3" xfId="15852" hidden="1"/>
    <cellStyle name="Uwaga 3" xfId="15850" hidden="1"/>
    <cellStyle name="Uwaga 3" xfId="15839" hidden="1"/>
    <cellStyle name="Uwaga 3" xfId="15837" hidden="1"/>
    <cellStyle name="Uwaga 3" xfId="15835" hidden="1"/>
    <cellStyle name="Uwaga 3" xfId="15824" hidden="1"/>
    <cellStyle name="Uwaga 3" xfId="15822" hidden="1"/>
    <cellStyle name="Uwaga 3" xfId="15820" hidden="1"/>
    <cellStyle name="Uwaga 3" xfId="15809" hidden="1"/>
    <cellStyle name="Uwaga 3" xfId="15807" hidden="1"/>
    <cellStyle name="Uwaga 3" xfId="15805" hidden="1"/>
    <cellStyle name="Uwaga 3" xfId="15794" hidden="1"/>
    <cellStyle name="Uwaga 3" xfId="15792" hidden="1"/>
    <cellStyle name="Uwaga 3" xfId="15789" hidden="1"/>
    <cellStyle name="Uwaga 3" xfId="15779" hidden="1"/>
    <cellStyle name="Uwaga 3" xfId="15776" hidden="1"/>
    <cellStyle name="Uwaga 3" xfId="15773" hidden="1"/>
    <cellStyle name="Uwaga 3" xfId="15764" hidden="1"/>
    <cellStyle name="Uwaga 3" xfId="15761" hidden="1"/>
    <cellStyle name="Uwaga 3" xfId="15758" hidden="1"/>
    <cellStyle name="Uwaga 3" xfId="15749" hidden="1"/>
    <cellStyle name="Uwaga 3" xfId="15747" hidden="1"/>
    <cellStyle name="Uwaga 3" xfId="15745" hidden="1"/>
    <cellStyle name="Uwaga 3" xfId="15734" hidden="1"/>
    <cellStyle name="Uwaga 3" xfId="15731" hidden="1"/>
    <cellStyle name="Uwaga 3" xfId="15728" hidden="1"/>
    <cellStyle name="Uwaga 3" xfId="15719" hidden="1"/>
    <cellStyle name="Uwaga 3" xfId="15716" hidden="1"/>
    <cellStyle name="Uwaga 3" xfId="15713" hidden="1"/>
    <cellStyle name="Uwaga 3" xfId="15704" hidden="1"/>
    <cellStyle name="Uwaga 3" xfId="15701" hidden="1"/>
    <cellStyle name="Uwaga 3" xfId="15698" hidden="1"/>
    <cellStyle name="Uwaga 3" xfId="15691" hidden="1"/>
    <cellStyle name="Uwaga 3" xfId="15687" hidden="1"/>
    <cellStyle name="Uwaga 3" xfId="15684" hidden="1"/>
    <cellStyle name="Uwaga 3" xfId="15676" hidden="1"/>
    <cellStyle name="Uwaga 3" xfId="15672" hidden="1"/>
    <cellStyle name="Uwaga 3" xfId="15669" hidden="1"/>
    <cellStyle name="Uwaga 3" xfId="15661" hidden="1"/>
    <cellStyle name="Uwaga 3" xfId="15657" hidden="1"/>
    <cellStyle name="Uwaga 3" xfId="15653" hidden="1"/>
    <cellStyle name="Uwaga 3" xfId="15646" hidden="1"/>
    <cellStyle name="Uwaga 3" xfId="15642" hidden="1"/>
    <cellStyle name="Uwaga 3" xfId="15639" hidden="1"/>
    <cellStyle name="Uwaga 3" xfId="15631" hidden="1"/>
    <cellStyle name="Uwaga 3" xfId="15627" hidden="1"/>
    <cellStyle name="Uwaga 3" xfId="15624" hidden="1"/>
    <cellStyle name="Uwaga 3" xfId="15615" hidden="1"/>
    <cellStyle name="Uwaga 3" xfId="15610" hidden="1"/>
    <cellStyle name="Uwaga 3" xfId="15606" hidden="1"/>
    <cellStyle name="Uwaga 3" xfId="15600" hidden="1"/>
    <cellStyle name="Uwaga 3" xfId="15595" hidden="1"/>
    <cellStyle name="Uwaga 3" xfId="15591" hidden="1"/>
    <cellStyle name="Uwaga 3" xfId="15585" hidden="1"/>
    <cellStyle name="Uwaga 3" xfId="15580" hidden="1"/>
    <cellStyle name="Uwaga 3" xfId="15576" hidden="1"/>
    <cellStyle name="Uwaga 3" xfId="15571" hidden="1"/>
    <cellStyle name="Uwaga 3" xfId="15567" hidden="1"/>
    <cellStyle name="Uwaga 3" xfId="15563" hidden="1"/>
    <cellStyle name="Uwaga 3" xfId="15556" hidden="1"/>
    <cellStyle name="Uwaga 3" xfId="15551" hidden="1"/>
    <cellStyle name="Uwaga 3" xfId="15547" hidden="1"/>
    <cellStyle name="Uwaga 3" xfId="15540" hidden="1"/>
    <cellStyle name="Uwaga 3" xfId="15535" hidden="1"/>
    <cellStyle name="Uwaga 3" xfId="15531" hidden="1"/>
    <cellStyle name="Uwaga 3" xfId="15526" hidden="1"/>
    <cellStyle name="Uwaga 3" xfId="15521" hidden="1"/>
    <cellStyle name="Uwaga 3" xfId="15517" hidden="1"/>
    <cellStyle name="Uwaga 3" xfId="15511" hidden="1"/>
    <cellStyle name="Uwaga 3" xfId="15507" hidden="1"/>
    <cellStyle name="Uwaga 3" xfId="15504" hidden="1"/>
    <cellStyle name="Uwaga 3" xfId="15497" hidden="1"/>
    <cellStyle name="Uwaga 3" xfId="15492" hidden="1"/>
    <cellStyle name="Uwaga 3" xfId="15487" hidden="1"/>
    <cellStyle name="Uwaga 3" xfId="15481" hidden="1"/>
    <cellStyle name="Uwaga 3" xfId="15476" hidden="1"/>
    <cellStyle name="Uwaga 3" xfId="15471" hidden="1"/>
    <cellStyle name="Uwaga 3" xfId="15466" hidden="1"/>
    <cellStyle name="Uwaga 3" xfId="15461" hidden="1"/>
    <cellStyle name="Uwaga 3" xfId="15456" hidden="1"/>
    <cellStyle name="Uwaga 3" xfId="15452" hidden="1"/>
    <cellStyle name="Uwaga 3" xfId="15448" hidden="1"/>
    <cellStyle name="Uwaga 3" xfId="15443" hidden="1"/>
    <cellStyle name="Uwaga 3" xfId="15436" hidden="1"/>
    <cellStyle name="Uwaga 3" xfId="15431" hidden="1"/>
    <cellStyle name="Uwaga 3" xfId="15426" hidden="1"/>
    <cellStyle name="Uwaga 3" xfId="15420" hidden="1"/>
    <cellStyle name="Uwaga 3" xfId="15415" hidden="1"/>
    <cellStyle name="Uwaga 3" xfId="15411" hidden="1"/>
    <cellStyle name="Uwaga 3" xfId="15406" hidden="1"/>
    <cellStyle name="Uwaga 3" xfId="15401" hidden="1"/>
    <cellStyle name="Uwaga 3" xfId="15396" hidden="1"/>
    <cellStyle name="Uwaga 3" xfId="15392" hidden="1"/>
    <cellStyle name="Uwaga 3" xfId="15387" hidden="1"/>
    <cellStyle name="Uwaga 3" xfId="15382" hidden="1"/>
    <cellStyle name="Uwaga 3" xfId="15377" hidden="1"/>
    <cellStyle name="Uwaga 3" xfId="15373" hidden="1"/>
    <cellStyle name="Uwaga 3" xfId="15369" hidden="1"/>
    <cellStyle name="Uwaga 3" xfId="15362" hidden="1"/>
    <cellStyle name="Uwaga 3" xfId="15358" hidden="1"/>
    <cellStyle name="Uwaga 3" xfId="15353" hidden="1"/>
    <cellStyle name="Uwaga 3" xfId="15347" hidden="1"/>
    <cellStyle name="Uwaga 3" xfId="15343" hidden="1"/>
    <cellStyle name="Uwaga 3" xfId="15338" hidden="1"/>
    <cellStyle name="Uwaga 3" xfId="15332" hidden="1"/>
    <cellStyle name="Uwaga 3" xfId="15328" hidden="1"/>
    <cellStyle name="Uwaga 3" xfId="15324" hidden="1"/>
    <cellStyle name="Uwaga 3" xfId="15317" hidden="1"/>
    <cellStyle name="Uwaga 3" xfId="15313" hidden="1"/>
    <cellStyle name="Uwaga 3" xfId="15309" hidden="1"/>
    <cellStyle name="Uwaga 3" xfId="16173" hidden="1"/>
    <cellStyle name="Uwaga 3" xfId="16171" hidden="1"/>
    <cellStyle name="Uwaga 3" xfId="16169" hidden="1"/>
    <cellStyle name="Uwaga 3" xfId="16156" hidden="1"/>
    <cellStyle name="Uwaga 3" xfId="16155" hidden="1"/>
    <cellStyle name="Uwaga 3" xfId="16154" hidden="1"/>
    <cellStyle name="Uwaga 3" xfId="16141" hidden="1"/>
    <cellStyle name="Uwaga 3" xfId="16140" hidden="1"/>
    <cellStyle name="Uwaga 3" xfId="16139" hidden="1"/>
    <cellStyle name="Uwaga 3" xfId="16127" hidden="1"/>
    <cellStyle name="Uwaga 3" xfId="16125" hidden="1"/>
    <cellStyle name="Uwaga 3" xfId="16124" hidden="1"/>
    <cellStyle name="Uwaga 3" xfId="16111" hidden="1"/>
    <cellStyle name="Uwaga 3" xfId="16110" hidden="1"/>
    <cellStyle name="Uwaga 3" xfId="16109" hidden="1"/>
    <cellStyle name="Uwaga 3" xfId="16097" hidden="1"/>
    <cellStyle name="Uwaga 3" xfId="16095" hidden="1"/>
    <cellStyle name="Uwaga 3" xfId="16093" hidden="1"/>
    <cellStyle name="Uwaga 3" xfId="16082" hidden="1"/>
    <cellStyle name="Uwaga 3" xfId="16080" hidden="1"/>
    <cellStyle name="Uwaga 3" xfId="16078" hidden="1"/>
    <cellStyle name="Uwaga 3" xfId="16067" hidden="1"/>
    <cellStyle name="Uwaga 3" xfId="16065" hidden="1"/>
    <cellStyle name="Uwaga 3" xfId="16063" hidden="1"/>
    <cellStyle name="Uwaga 3" xfId="16052" hidden="1"/>
    <cellStyle name="Uwaga 3" xfId="16050" hidden="1"/>
    <cellStyle name="Uwaga 3" xfId="16048" hidden="1"/>
    <cellStyle name="Uwaga 3" xfId="16037" hidden="1"/>
    <cellStyle name="Uwaga 3" xfId="16035" hidden="1"/>
    <cellStyle name="Uwaga 3" xfId="16033" hidden="1"/>
    <cellStyle name="Uwaga 3" xfId="16022" hidden="1"/>
    <cellStyle name="Uwaga 3" xfId="16020" hidden="1"/>
    <cellStyle name="Uwaga 3" xfId="16018" hidden="1"/>
    <cellStyle name="Uwaga 3" xfId="16007" hidden="1"/>
    <cellStyle name="Uwaga 3" xfId="16005" hidden="1"/>
    <cellStyle name="Uwaga 3" xfId="16003" hidden="1"/>
    <cellStyle name="Uwaga 3" xfId="15992" hidden="1"/>
    <cellStyle name="Uwaga 3" xfId="15990" hidden="1"/>
    <cellStyle name="Uwaga 3" xfId="15988" hidden="1"/>
    <cellStyle name="Uwaga 3" xfId="15977" hidden="1"/>
    <cellStyle name="Uwaga 3" xfId="15975" hidden="1"/>
    <cellStyle name="Uwaga 3" xfId="15973" hidden="1"/>
    <cellStyle name="Uwaga 3" xfId="15962" hidden="1"/>
    <cellStyle name="Uwaga 3" xfId="15960" hidden="1"/>
    <cellStyle name="Uwaga 3" xfId="15958" hidden="1"/>
    <cellStyle name="Uwaga 3" xfId="15947" hidden="1"/>
    <cellStyle name="Uwaga 3" xfId="15945" hidden="1"/>
    <cellStyle name="Uwaga 3" xfId="15943" hidden="1"/>
    <cellStyle name="Uwaga 3" xfId="15932" hidden="1"/>
    <cellStyle name="Uwaga 3" xfId="15930" hidden="1"/>
    <cellStyle name="Uwaga 3" xfId="15928" hidden="1"/>
    <cellStyle name="Uwaga 3" xfId="15917" hidden="1"/>
    <cellStyle name="Uwaga 3" xfId="15915" hidden="1"/>
    <cellStyle name="Uwaga 3" xfId="15913" hidden="1"/>
    <cellStyle name="Uwaga 3" xfId="15902" hidden="1"/>
    <cellStyle name="Uwaga 3" xfId="15900" hidden="1"/>
    <cellStyle name="Uwaga 3" xfId="15898" hidden="1"/>
    <cellStyle name="Uwaga 3" xfId="15887" hidden="1"/>
    <cellStyle name="Uwaga 3" xfId="15885" hidden="1"/>
    <cellStyle name="Uwaga 3" xfId="15883" hidden="1"/>
    <cellStyle name="Uwaga 3" xfId="15872" hidden="1"/>
    <cellStyle name="Uwaga 3" xfId="15870" hidden="1"/>
    <cellStyle name="Uwaga 3" xfId="15868"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8" hidden="1"/>
    <cellStyle name="Uwaga 3" xfId="15797" hidden="1"/>
    <cellStyle name="Uwaga 3" xfId="15795" hidden="1"/>
    <cellStyle name="Uwaga 3" xfId="15793" hidden="1"/>
    <cellStyle name="Uwaga 3" xfId="15782" hidden="1"/>
    <cellStyle name="Uwaga 3" xfId="15780" hidden="1"/>
    <cellStyle name="Uwaga 3" xfId="15777" hidden="1"/>
    <cellStyle name="Uwaga 3" xfId="15767" hidden="1"/>
    <cellStyle name="Uwaga 3" xfId="15765" hidden="1"/>
    <cellStyle name="Uwaga 3" xfId="15763" hidden="1"/>
    <cellStyle name="Uwaga 3" xfId="15752" hidden="1"/>
    <cellStyle name="Uwaga 3" xfId="15750" hidden="1"/>
    <cellStyle name="Uwaga 3" xfId="15748" hidden="1"/>
    <cellStyle name="Uwaga 3" xfId="15737" hidden="1"/>
    <cellStyle name="Uwaga 3" xfId="15735" hidden="1"/>
    <cellStyle name="Uwaga 3" xfId="15732" hidden="1"/>
    <cellStyle name="Uwaga 3" xfId="15722" hidden="1"/>
    <cellStyle name="Uwaga 3" xfId="15720" hidden="1"/>
    <cellStyle name="Uwaga 3" xfId="15717" hidden="1"/>
    <cellStyle name="Uwaga 3" xfId="15707" hidden="1"/>
    <cellStyle name="Uwaga 3" xfId="15705" hidden="1"/>
    <cellStyle name="Uwaga 3" xfId="15702" hidden="1"/>
    <cellStyle name="Uwaga 3" xfId="15693" hidden="1"/>
    <cellStyle name="Uwaga 3" xfId="15690" hidden="1"/>
    <cellStyle name="Uwaga 3" xfId="15686" hidden="1"/>
    <cellStyle name="Uwaga 3" xfId="15678" hidden="1"/>
    <cellStyle name="Uwaga 3" xfId="15675" hidden="1"/>
    <cellStyle name="Uwaga 3" xfId="15671" hidden="1"/>
    <cellStyle name="Uwaga 3" xfId="15663" hidden="1"/>
    <cellStyle name="Uwaga 3" xfId="15660" hidden="1"/>
    <cellStyle name="Uwaga 3" xfId="15656" hidden="1"/>
    <cellStyle name="Uwaga 3" xfId="15648" hidden="1"/>
    <cellStyle name="Uwaga 3" xfId="15645" hidden="1"/>
    <cellStyle name="Uwaga 3" xfId="15641" hidden="1"/>
    <cellStyle name="Uwaga 3" xfId="15633" hidden="1"/>
    <cellStyle name="Uwaga 3" xfId="15630" hidden="1"/>
    <cellStyle name="Uwaga 3" xfId="15626" hidden="1"/>
    <cellStyle name="Uwaga 3" xfId="15618" hidden="1"/>
    <cellStyle name="Uwaga 3" xfId="15614" hidden="1"/>
    <cellStyle name="Uwaga 3" xfId="15609" hidden="1"/>
    <cellStyle name="Uwaga 3" xfId="15603" hidden="1"/>
    <cellStyle name="Uwaga 3" xfId="15599" hidden="1"/>
    <cellStyle name="Uwaga 3" xfId="15594" hidden="1"/>
    <cellStyle name="Uwaga 3" xfId="15588" hidden="1"/>
    <cellStyle name="Uwaga 3" xfId="15584" hidden="1"/>
    <cellStyle name="Uwaga 3" xfId="15579" hidden="1"/>
    <cellStyle name="Uwaga 3" xfId="15573" hidden="1"/>
    <cellStyle name="Uwaga 3" xfId="15570" hidden="1"/>
    <cellStyle name="Uwaga 3" xfId="15566" hidden="1"/>
    <cellStyle name="Uwaga 3" xfId="15558" hidden="1"/>
    <cellStyle name="Uwaga 3" xfId="15555" hidden="1"/>
    <cellStyle name="Uwaga 3" xfId="15550" hidden="1"/>
    <cellStyle name="Uwaga 3" xfId="15543" hidden="1"/>
    <cellStyle name="Uwaga 3" xfId="15539" hidden="1"/>
    <cellStyle name="Uwaga 3" xfId="15534" hidden="1"/>
    <cellStyle name="Uwaga 3" xfId="15528" hidden="1"/>
    <cellStyle name="Uwaga 3" xfId="15524" hidden="1"/>
    <cellStyle name="Uwaga 3" xfId="15519" hidden="1"/>
    <cellStyle name="Uwaga 3" xfId="15513" hidden="1"/>
    <cellStyle name="Uwaga 3" xfId="15510" hidden="1"/>
    <cellStyle name="Uwaga 3" xfId="15506" hidden="1"/>
    <cellStyle name="Uwaga 3" xfId="15498" hidden="1"/>
    <cellStyle name="Uwaga 3" xfId="15493" hidden="1"/>
    <cellStyle name="Uwaga 3" xfId="15488" hidden="1"/>
    <cellStyle name="Uwaga 3" xfId="15483" hidden="1"/>
    <cellStyle name="Uwaga 3" xfId="15478" hidden="1"/>
    <cellStyle name="Uwaga 3" xfId="15473" hidden="1"/>
    <cellStyle name="Uwaga 3" xfId="15468" hidden="1"/>
    <cellStyle name="Uwaga 3" xfId="15463" hidden="1"/>
    <cellStyle name="Uwaga 3" xfId="15458" hidden="1"/>
    <cellStyle name="Uwaga 3" xfId="15453" hidden="1"/>
    <cellStyle name="Uwaga 3" xfId="15449" hidden="1"/>
    <cellStyle name="Uwaga 3" xfId="15444" hidden="1"/>
    <cellStyle name="Uwaga 3" xfId="15437" hidden="1"/>
    <cellStyle name="Uwaga 3" xfId="15432" hidden="1"/>
    <cellStyle name="Uwaga 3" xfId="15427" hidden="1"/>
    <cellStyle name="Uwaga 3" xfId="15422" hidden="1"/>
    <cellStyle name="Uwaga 3" xfId="15417" hidden="1"/>
    <cellStyle name="Uwaga 3" xfId="15412" hidden="1"/>
    <cellStyle name="Uwaga 3" xfId="15407" hidden="1"/>
    <cellStyle name="Uwaga 3" xfId="15402" hidden="1"/>
    <cellStyle name="Uwaga 3" xfId="15397" hidden="1"/>
    <cellStyle name="Uwaga 3" xfId="15393" hidden="1"/>
    <cellStyle name="Uwaga 3" xfId="15388" hidden="1"/>
    <cellStyle name="Uwaga 3" xfId="15383" hidden="1"/>
    <cellStyle name="Uwaga 3" xfId="15378" hidden="1"/>
    <cellStyle name="Uwaga 3" xfId="15374" hidden="1"/>
    <cellStyle name="Uwaga 3" xfId="15370" hidden="1"/>
    <cellStyle name="Uwaga 3" xfId="15363" hidden="1"/>
    <cellStyle name="Uwaga 3" xfId="15359" hidden="1"/>
    <cellStyle name="Uwaga 3" xfId="15354" hidden="1"/>
    <cellStyle name="Uwaga 3" xfId="15348" hidden="1"/>
    <cellStyle name="Uwaga 3" xfId="15344" hidden="1"/>
    <cellStyle name="Uwaga 3" xfId="15339" hidden="1"/>
    <cellStyle name="Uwaga 3" xfId="15333" hidden="1"/>
    <cellStyle name="Uwaga 3" xfId="15329" hidden="1"/>
    <cellStyle name="Uwaga 3" xfId="15325" hidden="1"/>
    <cellStyle name="Uwaga 3" xfId="15318" hidden="1"/>
    <cellStyle name="Uwaga 3" xfId="15314" hidden="1"/>
    <cellStyle name="Uwaga 3" xfId="15310" hidden="1"/>
    <cellStyle name="Uwaga 3" xfId="16177" hidden="1"/>
    <cellStyle name="Uwaga 3" xfId="16176" hidden="1"/>
    <cellStyle name="Uwaga 3" xfId="16174" hidden="1"/>
    <cellStyle name="Uwaga 3" xfId="16161" hidden="1"/>
    <cellStyle name="Uwaga 3" xfId="16159" hidden="1"/>
    <cellStyle name="Uwaga 3" xfId="16157" hidden="1"/>
    <cellStyle name="Uwaga 3" xfId="16147" hidden="1"/>
    <cellStyle name="Uwaga 3" xfId="16145" hidden="1"/>
    <cellStyle name="Uwaga 3" xfId="16143" hidden="1"/>
    <cellStyle name="Uwaga 3" xfId="16132" hidden="1"/>
    <cellStyle name="Uwaga 3" xfId="16130" hidden="1"/>
    <cellStyle name="Uwaga 3" xfId="16128" hidden="1"/>
    <cellStyle name="Uwaga 3" xfId="16115" hidden="1"/>
    <cellStyle name="Uwaga 3" xfId="16113" hidden="1"/>
    <cellStyle name="Uwaga 3" xfId="16112" hidden="1"/>
    <cellStyle name="Uwaga 3" xfId="16099" hidden="1"/>
    <cellStyle name="Uwaga 3" xfId="16098" hidden="1"/>
    <cellStyle name="Uwaga 3" xfId="16096" hidden="1"/>
    <cellStyle name="Uwaga 3" xfId="16084" hidden="1"/>
    <cellStyle name="Uwaga 3" xfId="16083" hidden="1"/>
    <cellStyle name="Uwaga 3" xfId="16081" hidden="1"/>
    <cellStyle name="Uwaga 3" xfId="16069" hidden="1"/>
    <cellStyle name="Uwaga 3" xfId="16068" hidden="1"/>
    <cellStyle name="Uwaga 3" xfId="16066" hidden="1"/>
    <cellStyle name="Uwaga 3" xfId="16054" hidden="1"/>
    <cellStyle name="Uwaga 3" xfId="16053" hidden="1"/>
    <cellStyle name="Uwaga 3" xfId="16051" hidden="1"/>
    <cellStyle name="Uwaga 3" xfId="16039" hidden="1"/>
    <cellStyle name="Uwaga 3" xfId="16038" hidden="1"/>
    <cellStyle name="Uwaga 3" xfId="16036" hidden="1"/>
    <cellStyle name="Uwaga 3" xfId="16024" hidden="1"/>
    <cellStyle name="Uwaga 3" xfId="16023" hidden="1"/>
    <cellStyle name="Uwaga 3" xfId="16021" hidden="1"/>
    <cellStyle name="Uwaga 3" xfId="16009" hidden="1"/>
    <cellStyle name="Uwaga 3" xfId="16008" hidden="1"/>
    <cellStyle name="Uwaga 3" xfId="16006" hidden="1"/>
    <cellStyle name="Uwaga 3" xfId="15994" hidden="1"/>
    <cellStyle name="Uwaga 3" xfId="15993" hidden="1"/>
    <cellStyle name="Uwaga 3" xfId="15991" hidden="1"/>
    <cellStyle name="Uwaga 3" xfId="15979" hidden="1"/>
    <cellStyle name="Uwaga 3" xfId="15978" hidden="1"/>
    <cellStyle name="Uwaga 3" xfId="15976" hidden="1"/>
    <cellStyle name="Uwaga 3" xfId="15964" hidden="1"/>
    <cellStyle name="Uwaga 3" xfId="15963" hidden="1"/>
    <cellStyle name="Uwaga 3" xfId="15961" hidden="1"/>
    <cellStyle name="Uwaga 3" xfId="15949" hidden="1"/>
    <cellStyle name="Uwaga 3" xfId="15948" hidden="1"/>
    <cellStyle name="Uwaga 3" xfId="15946" hidden="1"/>
    <cellStyle name="Uwaga 3" xfId="15934" hidden="1"/>
    <cellStyle name="Uwaga 3" xfId="15933" hidden="1"/>
    <cellStyle name="Uwaga 3" xfId="15931" hidden="1"/>
    <cellStyle name="Uwaga 3" xfId="15919" hidden="1"/>
    <cellStyle name="Uwaga 3" xfId="15918" hidden="1"/>
    <cellStyle name="Uwaga 3" xfId="15916" hidden="1"/>
    <cellStyle name="Uwaga 3" xfId="15904" hidden="1"/>
    <cellStyle name="Uwaga 3" xfId="15903" hidden="1"/>
    <cellStyle name="Uwaga 3" xfId="15901" hidden="1"/>
    <cellStyle name="Uwaga 3" xfId="15889" hidden="1"/>
    <cellStyle name="Uwaga 3" xfId="15888" hidden="1"/>
    <cellStyle name="Uwaga 3" xfId="15886" hidden="1"/>
    <cellStyle name="Uwaga 3" xfId="15874" hidden="1"/>
    <cellStyle name="Uwaga 3" xfId="15873" hidden="1"/>
    <cellStyle name="Uwaga 3" xfId="15871" hidden="1"/>
    <cellStyle name="Uwaga 3" xfId="15859" hidden="1"/>
    <cellStyle name="Uwaga 3" xfId="15858" hidden="1"/>
    <cellStyle name="Uwaga 3" xfId="15856" hidden="1"/>
    <cellStyle name="Uwaga 3" xfId="15844" hidden="1"/>
    <cellStyle name="Uwaga 3" xfId="15843" hidden="1"/>
    <cellStyle name="Uwaga 3" xfId="15841" hidden="1"/>
    <cellStyle name="Uwaga 3" xfId="15829" hidden="1"/>
    <cellStyle name="Uwaga 3" xfId="15828" hidden="1"/>
    <cellStyle name="Uwaga 3" xfId="15826" hidden="1"/>
    <cellStyle name="Uwaga 3" xfId="15814" hidden="1"/>
    <cellStyle name="Uwaga 3" xfId="15813" hidden="1"/>
    <cellStyle name="Uwaga 3" xfId="15811" hidden="1"/>
    <cellStyle name="Uwaga 3" xfId="15799" hidden="1"/>
    <cellStyle name="Uwaga 3" xfId="15798" hidden="1"/>
    <cellStyle name="Uwaga 3" xfId="15796" hidden="1"/>
    <cellStyle name="Uwaga 3" xfId="15784" hidden="1"/>
    <cellStyle name="Uwaga 3" xfId="15783" hidden="1"/>
    <cellStyle name="Uwaga 3" xfId="15781" hidden="1"/>
    <cellStyle name="Uwaga 3" xfId="15769" hidden="1"/>
    <cellStyle name="Uwaga 3" xfId="15768" hidden="1"/>
    <cellStyle name="Uwaga 3" xfId="15766" hidden="1"/>
    <cellStyle name="Uwaga 3" xfId="15754" hidden="1"/>
    <cellStyle name="Uwaga 3" xfId="15753" hidden="1"/>
    <cellStyle name="Uwaga 3" xfId="15751" hidden="1"/>
    <cellStyle name="Uwaga 3" xfId="15739" hidden="1"/>
    <cellStyle name="Uwaga 3" xfId="15738" hidden="1"/>
    <cellStyle name="Uwaga 3" xfId="15736" hidden="1"/>
    <cellStyle name="Uwaga 3" xfId="15724" hidden="1"/>
    <cellStyle name="Uwaga 3" xfId="15723" hidden="1"/>
    <cellStyle name="Uwaga 3" xfId="15721" hidden="1"/>
    <cellStyle name="Uwaga 3" xfId="15709" hidden="1"/>
    <cellStyle name="Uwaga 3" xfId="15708" hidden="1"/>
    <cellStyle name="Uwaga 3" xfId="15706" hidden="1"/>
    <cellStyle name="Uwaga 3" xfId="15694" hidden="1"/>
    <cellStyle name="Uwaga 3" xfId="15692" hidden="1"/>
    <cellStyle name="Uwaga 3" xfId="15689" hidden="1"/>
    <cellStyle name="Uwaga 3" xfId="15679" hidden="1"/>
    <cellStyle name="Uwaga 3" xfId="15677" hidden="1"/>
    <cellStyle name="Uwaga 3" xfId="15674" hidden="1"/>
    <cellStyle name="Uwaga 3" xfId="15664" hidden="1"/>
    <cellStyle name="Uwaga 3" xfId="15662" hidden="1"/>
    <cellStyle name="Uwaga 3" xfId="15659" hidden="1"/>
    <cellStyle name="Uwaga 3" xfId="15649" hidden="1"/>
    <cellStyle name="Uwaga 3" xfId="15647" hidden="1"/>
    <cellStyle name="Uwaga 3" xfId="15644" hidden="1"/>
    <cellStyle name="Uwaga 3" xfId="15634" hidden="1"/>
    <cellStyle name="Uwaga 3" xfId="15632" hidden="1"/>
    <cellStyle name="Uwaga 3" xfId="15629" hidden="1"/>
    <cellStyle name="Uwaga 3" xfId="15619" hidden="1"/>
    <cellStyle name="Uwaga 3" xfId="15617" hidden="1"/>
    <cellStyle name="Uwaga 3" xfId="15613" hidden="1"/>
    <cellStyle name="Uwaga 3" xfId="15604" hidden="1"/>
    <cellStyle name="Uwaga 3" xfId="15601" hidden="1"/>
    <cellStyle name="Uwaga 3" xfId="15597" hidden="1"/>
    <cellStyle name="Uwaga 3" xfId="15589" hidden="1"/>
    <cellStyle name="Uwaga 3" xfId="15587" hidden="1"/>
    <cellStyle name="Uwaga 3" xfId="15583" hidden="1"/>
    <cellStyle name="Uwaga 3" xfId="15574" hidden="1"/>
    <cellStyle name="Uwaga 3" xfId="15572" hidden="1"/>
    <cellStyle name="Uwaga 3" xfId="15569" hidden="1"/>
    <cellStyle name="Uwaga 3" xfId="15559" hidden="1"/>
    <cellStyle name="Uwaga 3" xfId="15557" hidden="1"/>
    <cellStyle name="Uwaga 3" xfId="15552" hidden="1"/>
    <cellStyle name="Uwaga 3" xfId="15544" hidden="1"/>
    <cellStyle name="Uwaga 3" xfId="15542" hidden="1"/>
    <cellStyle name="Uwaga 3" xfId="15537" hidden="1"/>
    <cellStyle name="Uwaga 3" xfId="15529" hidden="1"/>
    <cellStyle name="Uwaga 3" xfId="15527" hidden="1"/>
    <cellStyle name="Uwaga 3" xfId="15522" hidden="1"/>
    <cellStyle name="Uwaga 3" xfId="15514" hidden="1"/>
    <cellStyle name="Uwaga 3" xfId="15512" hidden="1"/>
    <cellStyle name="Uwaga 3" xfId="15508" hidden="1"/>
    <cellStyle name="Uwaga 3" xfId="15499" hidden="1"/>
    <cellStyle name="Uwaga 3" xfId="15496" hidden="1"/>
    <cellStyle name="Uwaga 3" xfId="15491" hidden="1"/>
    <cellStyle name="Uwaga 3" xfId="15484" hidden="1"/>
    <cellStyle name="Uwaga 3" xfId="15480" hidden="1"/>
    <cellStyle name="Uwaga 3" xfId="15475" hidden="1"/>
    <cellStyle name="Uwaga 3" xfId="15469" hidden="1"/>
    <cellStyle name="Uwaga 3" xfId="15465" hidden="1"/>
    <cellStyle name="Uwaga 3" xfId="15460" hidden="1"/>
    <cellStyle name="Uwaga 3" xfId="15454" hidden="1"/>
    <cellStyle name="Uwaga 3" xfId="15451" hidden="1"/>
    <cellStyle name="Uwaga 3" xfId="15447" hidden="1"/>
    <cellStyle name="Uwaga 3" xfId="15438" hidden="1"/>
    <cellStyle name="Uwaga 3" xfId="15433" hidden="1"/>
    <cellStyle name="Uwaga 3" xfId="15428" hidden="1"/>
    <cellStyle name="Uwaga 3" xfId="15423" hidden="1"/>
    <cellStyle name="Uwaga 3" xfId="15418" hidden="1"/>
    <cellStyle name="Uwaga 3" xfId="15413" hidden="1"/>
    <cellStyle name="Uwaga 3" xfId="15408" hidden="1"/>
    <cellStyle name="Uwaga 3" xfId="15403" hidden="1"/>
    <cellStyle name="Uwaga 3" xfId="15398" hidden="1"/>
    <cellStyle name="Uwaga 3" xfId="15394" hidden="1"/>
    <cellStyle name="Uwaga 3" xfId="15389" hidden="1"/>
    <cellStyle name="Uwaga 3" xfId="15384" hidden="1"/>
    <cellStyle name="Uwaga 3" xfId="15379" hidden="1"/>
    <cellStyle name="Uwaga 3" xfId="15375" hidden="1"/>
    <cellStyle name="Uwaga 3" xfId="15371" hidden="1"/>
    <cellStyle name="Uwaga 3" xfId="15364" hidden="1"/>
    <cellStyle name="Uwaga 3" xfId="15360" hidden="1"/>
    <cellStyle name="Uwaga 3" xfId="15355" hidden="1"/>
    <cellStyle name="Uwaga 3" xfId="15349" hidden="1"/>
    <cellStyle name="Uwaga 3" xfId="15345" hidden="1"/>
    <cellStyle name="Uwaga 3" xfId="15340" hidden="1"/>
    <cellStyle name="Uwaga 3" xfId="15334" hidden="1"/>
    <cellStyle name="Uwaga 3" xfId="15330" hidden="1"/>
    <cellStyle name="Uwaga 3" xfId="15326" hidden="1"/>
    <cellStyle name="Uwaga 3" xfId="15319" hidden="1"/>
    <cellStyle name="Uwaga 3" xfId="15315" hidden="1"/>
    <cellStyle name="Uwaga 3" xfId="15311" hidden="1"/>
    <cellStyle name="Uwaga 3" xfId="14286" hidden="1"/>
    <cellStyle name="Uwaga 3" xfId="14285" hidden="1"/>
    <cellStyle name="Uwaga 3" xfId="14284" hidden="1"/>
    <cellStyle name="Uwaga 3" xfId="14277" hidden="1"/>
    <cellStyle name="Uwaga 3" xfId="14276" hidden="1"/>
    <cellStyle name="Uwaga 3" xfId="14275" hidden="1"/>
    <cellStyle name="Uwaga 3" xfId="14268" hidden="1"/>
    <cellStyle name="Uwaga 3" xfId="14267" hidden="1"/>
    <cellStyle name="Uwaga 3" xfId="14266" hidden="1"/>
    <cellStyle name="Uwaga 3" xfId="14259" hidden="1"/>
    <cellStyle name="Uwaga 3" xfId="14258" hidden="1"/>
    <cellStyle name="Uwaga 3" xfId="14257" hidden="1"/>
    <cellStyle name="Uwaga 3" xfId="14250" hidden="1"/>
    <cellStyle name="Uwaga 3" xfId="14249" hidden="1"/>
    <cellStyle name="Uwaga 3" xfId="14248" hidden="1"/>
    <cellStyle name="Uwaga 3" xfId="14241" hidden="1"/>
    <cellStyle name="Uwaga 3" xfId="14240" hidden="1"/>
    <cellStyle name="Uwaga 3" xfId="14238" hidden="1"/>
    <cellStyle name="Uwaga 3" xfId="14232" hidden="1"/>
    <cellStyle name="Uwaga 3" xfId="14231" hidden="1"/>
    <cellStyle name="Uwaga 3" xfId="14229" hidden="1"/>
    <cellStyle name="Uwaga 3" xfId="14223" hidden="1"/>
    <cellStyle name="Uwaga 3" xfId="14222" hidden="1"/>
    <cellStyle name="Uwaga 3" xfId="14220" hidden="1"/>
    <cellStyle name="Uwaga 3" xfId="14214" hidden="1"/>
    <cellStyle name="Uwaga 3" xfId="14213" hidden="1"/>
    <cellStyle name="Uwaga 3" xfId="14211" hidden="1"/>
    <cellStyle name="Uwaga 3" xfId="14205" hidden="1"/>
    <cellStyle name="Uwaga 3" xfId="14204" hidden="1"/>
    <cellStyle name="Uwaga 3" xfId="14202" hidden="1"/>
    <cellStyle name="Uwaga 3" xfId="14196" hidden="1"/>
    <cellStyle name="Uwaga 3" xfId="14195" hidden="1"/>
    <cellStyle name="Uwaga 3" xfId="14193" hidden="1"/>
    <cellStyle name="Uwaga 3" xfId="14187" hidden="1"/>
    <cellStyle name="Uwaga 3" xfId="14186" hidden="1"/>
    <cellStyle name="Uwaga 3" xfId="14184" hidden="1"/>
    <cellStyle name="Uwaga 3" xfId="14178" hidden="1"/>
    <cellStyle name="Uwaga 3" xfId="14177" hidden="1"/>
    <cellStyle name="Uwaga 3" xfId="14175" hidden="1"/>
    <cellStyle name="Uwaga 3" xfId="14169" hidden="1"/>
    <cellStyle name="Uwaga 3" xfId="14168" hidden="1"/>
    <cellStyle name="Uwaga 3" xfId="14166" hidden="1"/>
    <cellStyle name="Uwaga 3" xfId="14160" hidden="1"/>
    <cellStyle name="Uwaga 3" xfId="14159" hidden="1"/>
    <cellStyle name="Uwaga 3" xfId="14157" hidden="1"/>
    <cellStyle name="Uwaga 3" xfId="14151" hidden="1"/>
    <cellStyle name="Uwaga 3" xfId="14150" hidden="1"/>
    <cellStyle name="Uwaga 3" xfId="14148" hidden="1"/>
    <cellStyle name="Uwaga 3" xfId="14142" hidden="1"/>
    <cellStyle name="Uwaga 3" xfId="14141" hidden="1"/>
    <cellStyle name="Uwaga 3" xfId="14139" hidden="1"/>
    <cellStyle name="Uwaga 3" xfId="14133" hidden="1"/>
    <cellStyle name="Uwaga 3" xfId="14132" hidden="1"/>
    <cellStyle name="Uwaga 3" xfId="14129" hidden="1"/>
    <cellStyle name="Uwaga 3" xfId="14124" hidden="1"/>
    <cellStyle name="Uwaga 3" xfId="14122" hidden="1"/>
    <cellStyle name="Uwaga 3" xfId="14119" hidden="1"/>
    <cellStyle name="Uwaga 3" xfId="14115" hidden="1"/>
    <cellStyle name="Uwaga 3" xfId="14114" hidden="1"/>
    <cellStyle name="Uwaga 3" xfId="14111" hidden="1"/>
    <cellStyle name="Uwaga 3" xfId="14106" hidden="1"/>
    <cellStyle name="Uwaga 3" xfId="14105" hidden="1"/>
    <cellStyle name="Uwaga 3" xfId="14103" hidden="1"/>
    <cellStyle name="Uwaga 3" xfId="14097" hidden="1"/>
    <cellStyle name="Uwaga 3" xfId="14096" hidden="1"/>
    <cellStyle name="Uwaga 3" xfId="14094" hidden="1"/>
    <cellStyle name="Uwaga 3" xfId="14088" hidden="1"/>
    <cellStyle name="Uwaga 3" xfId="14087" hidden="1"/>
    <cellStyle name="Uwaga 3" xfId="14085" hidden="1"/>
    <cellStyle name="Uwaga 3" xfId="14079" hidden="1"/>
    <cellStyle name="Uwaga 3" xfId="14078" hidden="1"/>
    <cellStyle name="Uwaga 3" xfId="14076" hidden="1"/>
    <cellStyle name="Uwaga 3" xfId="14070" hidden="1"/>
    <cellStyle name="Uwaga 3" xfId="14069" hidden="1"/>
    <cellStyle name="Uwaga 3" xfId="14067" hidden="1"/>
    <cellStyle name="Uwaga 3" xfId="14061" hidden="1"/>
    <cellStyle name="Uwaga 3" xfId="14060" hidden="1"/>
    <cellStyle name="Uwaga 3" xfId="14057" hidden="1"/>
    <cellStyle name="Uwaga 3" xfId="14052" hidden="1"/>
    <cellStyle name="Uwaga 3" xfId="14050" hidden="1"/>
    <cellStyle name="Uwaga 3" xfId="14047" hidden="1"/>
    <cellStyle name="Uwaga 3" xfId="14043" hidden="1"/>
    <cellStyle name="Uwaga 3" xfId="14041" hidden="1"/>
    <cellStyle name="Uwaga 3" xfId="14038" hidden="1"/>
    <cellStyle name="Uwaga 3" xfId="14034" hidden="1"/>
    <cellStyle name="Uwaga 3" xfId="14033" hidden="1"/>
    <cellStyle name="Uwaga 3" xfId="14031" hidden="1"/>
    <cellStyle name="Uwaga 3" xfId="14025" hidden="1"/>
    <cellStyle name="Uwaga 3" xfId="14023" hidden="1"/>
    <cellStyle name="Uwaga 3" xfId="14020" hidden="1"/>
    <cellStyle name="Uwaga 3" xfId="14016" hidden="1"/>
    <cellStyle name="Uwaga 3" xfId="14014" hidden="1"/>
    <cellStyle name="Uwaga 3" xfId="14011" hidden="1"/>
    <cellStyle name="Uwaga 3" xfId="14007" hidden="1"/>
    <cellStyle name="Uwaga 3" xfId="14005" hidden="1"/>
    <cellStyle name="Uwaga 3" xfId="14002" hidden="1"/>
    <cellStyle name="Uwaga 3" xfId="13998" hidden="1"/>
    <cellStyle name="Uwaga 3" xfId="13996" hidden="1"/>
    <cellStyle name="Uwaga 3" xfId="13994" hidden="1"/>
    <cellStyle name="Uwaga 3" xfId="13989" hidden="1"/>
    <cellStyle name="Uwaga 3" xfId="13987" hidden="1"/>
    <cellStyle name="Uwaga 3" xfId="13985" hidden="1"/>
    <cellStyle name="Uwaga 3" xfId="13980" hidden="1"/>
    <cellStyle name="Uwaga 3" xfId="13978" hidden="1"/>
    <cellStyle name="Uwaga 3" xfId="13975" hidden="1"/>
    <cellStyle name="Uwaga 3" xfId="13971" hidden="1"/>
    <cellStyle name="Uwaga 3" xfId="13969" hidden="1"/>
    <cellStyle name="Uwaga 3" xfId="13967" hidden="1"/>
    <cellStyle name="Uwaga 3" xfId="13962" hidden="1"/>
    <cellStyle name="Uwaga 3" xfId="13960" hidden="1"/>
    <cellStyle name="Uwaga 3" xfId="13958" hidden="1"/>
    <cellStyle name="Uwaga 3" xfId="13952" hidden="1"/>
    <cellStyle name="Uwaga 3" xfId="13949" hidden="1"/>
    <cellStyle name="Uwaga 3" xfId="13946" hidden="1"/>
    <cellStyle name="Uwaga 3" xfId="13943" hidden="1"/>
    <cellStyle name="Uwaga 3" xfId="13940" hidden="1"/>
    <cellStyle name="Uwaga 3" xfId="13937" hidden="1"/>
    <cellStyle name="Uwaga 3" xfId="13934" hidden="1"/>
    <cellStyle name="Uwaga 3" xfId="13931" hidden="1"/>
    <cellStyle name="Uwaga 3" xfId="13928" hidden="1"/>
    <cellStyle name="Uwaga 3" xfId="13926" hidden="1"/>
    <cellStyle name="Uwaga 3" xfId="13924" hidden="1"/>
    <cellStyle name="Uwaga 3" xfId="13921" hidden="1"/>
    <cellStyle name="Uwaga 3" xfId="13917" hidden="1"/>
    <cellStyle name="Uwaga 3" xfId="13914" hidden="1"/>
    <cellStyle name="Uwaga 3" xfId="13911" hidden="1"/>
    <cellStyle name="Uwaga 3" xfId="13907" hidden="1"/>
    <cellStyle name="Uwaga 3" xfId="13904" hidden="1"/>
    <cellStyle name="Uwaga 3" xfId="13901" hidden="1"/>
    <cellStyle name="Uwaga 3" xfId="13899" hidden="1"/>
    <cellStyle name="Uwaga 3" xfId="13896" hidden="1"/>
    <cellStyle name="Uwaga 3" xfId="13893" hidden="1"/>
    <cellStyle name="Uwaga 3" xfId="13890" hidden="1"/>
    <cellStyle name="Uwaga 3" xfId="13888" hidden="1"/>
    <cellStyle name="Uwaga 3" xfId="13886" hidden="1"/>
    <cellStyle name="Uwaga 3" xfId="13881" hidden="1"/>
    <cellStyle name="Uwaga 3" xfId="13878" hidden="1"/>
    <cellStyle name="Uwaga 3" xfId="13875" hidden="1"/>
    <cellStyle name="Uwaga 3" xfId="13871" hidden="1"/>
    <cellStyle name="Uwaga 3" xfId="13868" hidden="1"/>
    <cellStyle name="Uwaga 3" xfId="13865" hidden="1"/>
    <cellStyle name="Uwaga 3" xfId="13862" hidden="1"/>
    <cellStyle name="Uwaga 3" xfId="13859" hidden="1"/>
    <cellStyle name="Uwaga 3" xfId="13856" hidden="1"/>
    <cellStyle name="Uwaga 3" xfId="13854" hidden="1"/>
    <cellStyle name="Uwaga 3" xfId="13852" hidden="1"/>
    <cellStyle name="Uwaga 3" xfId="13849" hidden="1"/>
    <cellStyle name="Uwaga 3" xfId="13844" hidden="1"/>
    <cellStyle name="Uwaga 3" xfId="13841" hidden="1"/>
    <cellStyle name="Uwaga 3" xfId="13838" hidden="1"/>
    <cellStyle name="Uwaga 3" xfId="13834" hidden="1"/>
    <cellStyle name="Uwaga 3" xfId="13831" hidden="1"/>
    <cellStyle name="Uwaga 3" xfId="13829" hidden="1"/>
    <cellStyle name="Uwaga 3" xfId="13826" hidden="1"/>
    <cellStyle name="Uwaga 3" xfId="13823" hidden="1"/>
    <cellStyle name="Uwaga 3" xfId="13820" hidden="1"/>
    <cellStyle name="Uwaga 3" xfId="13818" hidden="1"/>
    <cellStyle name="Uwaga 3" xfId="13815" hidden="1"/>
    <cellStyle name="Uwaga 3" xfId="13812" hidden="1"/>
    <cellStyle name="Uwaga 3" xfId="13809" hidden="1"/>
    <cellStyle name="Uwaga 3" xfId="13807" hidden="1"/>
    <cellStyle name="Uwaga 3" xfId="13805" hidden="1"/>
    <cellStyle name="Uwaga 3" xfId="13800" hidden="1"/>
    <cellStyle name="Uwaga 3" xfId="13798" hidden="1"/>
    <cellStyle name="Uwaga 3" xfId="13795" hidden="1"/>
    <cellStyle name="Uwaga 3" xfId="13791" hidden="1"/>
    <cellStyle name="Uwaga 3" xfId="13789" hidden="1"/>
    <cellStyle name="Uwaga 3" xfId="13786" hidden="1"/>
    <cellStyle name="Uwaga 3" xfId="13782" hidden="1"/>
    <cellStyle name="Uwaga 3" xfId="13780" hidden="1"/>
    <cellStyle name="Uwaga 3" xfId="13778" hidden="1"/>
    <cellStyle name="Uwaga 3" xfId="13773" hidden="1"/>
    <cellStyle name="Uwaga 3" xfId="13771" hidden="1"/>
    <cellStyle name="Uwaga 3" xfId="13769" hidden="1"/>
    <cellStyle name="Uwaga 3" xfId="16265" hidden="1"/>
    <cellStyle name="Uwaga 3" xfId="16266" hidden="1"/>
    <cellStyle name="Uwaga 3" xfId="16268" hidden="1"/>
    <cellStyle name="Uwaga 3" xfId="16280" hidden="1"/>
    <cellStyle name="Uwaga 3" xfId="16281" hidden="1"/>
    <cellStyle name="Uwaga 3" xfId="16286" hidden="1"/>
    <cellStyle name="Uwaga 3" xfId="16295" hidden="1"/>
    <cellStyle name="Uwaga 3" xfId="16296" hidden="1"/>
    <cellStyle name="Uwaga 3" xfId="16301" hidden="1"/>
    <cellStyle name="Uwaga 3" xfId="16310" hidden="1"/>
    <cellStyle name="Uwaga 3" xfId="16311" hidden="1"/>
    <cellStyle name="Uwaga 3" xfId="16312" hidden="1"/>
    <cellStyle name="Uwaga 3" xfId="16325" hidden="1"/>
    <cellStyle name="Uwaga 3" xfId="16330" hidden="1"/>
    <cellStyle name="Uwaga 3" xfId="16335" hidden="1"/>
    <cellStyle name="Uwaga 3" xfId="16345" hidden="1"/>
    <cellStyle name="Uwaga 3" xfId="16350" hidden="1"/>
    <cellStyle name="Uwaga 3" xfId="16354" hidden="1"/>
    <cellStyle name="Uwaga 3" xfId="16361" hidden="1"/>
    <cellStyle name="Uwaga 3" xfId="16366" hidden="1"/>
    <cellStyle name="Uwaga 3" xfId="16369" hidden="1"/>
    <cellStyle name="Uwaga 3" xfId="16375" hidden="1"/>
    <cellStyle name="Uwaga 3" xfId="16380" hidden="1"/>
    <cellStyle name="Uwaga 3" xfId="16384" hidden="1"/>
    <cellStyle name="Uwaga 3" xfId="16385" hidden="1"/>
    <cellStyle name="Uwaga 3" xfId="16386" hidden="1"/>
    <cellStyle name="Uwaga 3" xfId="16390" hidden="1"/>
    <cellStyle name="Uwaga 3" xfId="16402" hidden="1"/>
    <cellStyle name="Uwaga 3" xfId="16407" hidden="1"/>
    <cellStyle name="Uwaga 3" xfId="16412" hidden="1"/>
    <cellStyle name="Uwaga 3" xfId="16417" hidden="1"/>
    <cellStyle name="Uwaga 3" xfId="16422" hidden="1"/>
    <cellStyle name="Uwaga 3" xfId="16427" hidden="1"/>
    <cellStyle name="Uwaga 3" xfId="16431" hidden="1"/>
    <cellStyle name="Uwaga 3" xfId="16435" hidden="1"/>
    <cellStyle name="Uwaga 3" xfId="16440" hidden="1"/>
    <cellStyle name="Uwaga 3" xfId="16445" hidden="1"/>
    <cellStyle name="Uwaga 3" xfId="16446" hidden="1"/>
    <cellStyle name="Uwaga 3" xfId="16448" hidden="1"/>
    <cellStyle name="Uwaga 3" xfId="16461" hidden="1"/>
    <cellStyle name="Uwaga 3" xfId="16465" hidden="1"/>
    <cellStyle name="Uwaga 3" xfId="16470" hidden="1"/>
    <cellStyle name="Uwaga 3" xfId="16477" hidden="1"/>
    <cellStyle name="Uwaga 3" xfId="16481" hidden="1"/>
    <cellStyle name="Uwaga 3" xfId="16486" hidden="1"/>
    <cellStyle name="Uwaga 3" xfId="16491" hidden="1"/>
    <cellStyle name="Uwaga 3" xfId="16494" hidden="1"/>
    <cellStyle name="Uwaga 3" xfId="16499" hidden="1"/>
    <cellStyle name="Uwaga 3" xfId="16505" hidden="1"/>
    <cellStyle name="Uwaga 3" xfId="16506" hidden="1"/>
    <cellStyle name="Uwaga 3" xfId="16509" hidden="1"/>
    <cellStyle name="Uwaga 3" xfId="16522" hidden="1"/>
    <cellStyle name="Uwaga 3" xfId="16526" hidden="1"/>
    <cellStyle name="Uwaga 3" xfId="16531" hidden="1"/>
    <cellStyle name="Uwaga 3" xfId="16538" hidden="1"/>
    <cellStyle name="Uwaga 3" xfId="16543" hidden="1"/>
    <cellStyle name="Uwaga 3" xfId="16547" hidden="1"/>
    <cellStyle name="Uwaga 3" xfId="16552" hidden="1"/>
    <cellStyle name="Uwaga 3" xfId="16556" hidden="1"/>
    <cellStyle name="Uwaga 3" xfId="16561" hidden="1"/>
    <cellStyle name="Uwaga 3" xfId="16565" hidden="1"/>
    <cellStyle name="Uwaga 3" xfId="16566" hidden="1"/>
    <cellStyle name="Uwaga 3" xfId="16568" hidden="1"/>
    <cellStyle name="Uwaga 3" xfId="16580" hidden="1"/>
    <cellStyle name="Uwaga 3" xfId="16581" hidden="1"/>
    <cellStyle name="Uwaga 3" xfId="16583" hidden="1"/>
    <cellStyle name="Uwaga 3" xfId="16595" hidden="1"/>
    <cellStyle name="Uwaga 3" xfId="16597" hidden="1"/>
    <cellStyle name="Uwaga 3" xfId="16600" hidden="1"/>
    <cellStyle name="Uwaga 3" xfId="16610" hidden="1"/>
    <cellStyle name="Uwaga 3" xfId="16611" hidden="1"/>
    <cellStyle name="Uwaga 3" xfId="16613" hidden="1"/>
    <cellStyle name="Uwaga 3" xfId="16625" hidden="1"/>
    <cellStyle name="Uwaga 3" xfId="16626" hidden="1"/>
    <cellStyle name="Uwaga 3" xfId="16627" hidden="1"/>
    <cellStyle name="Uwaga 3" xfId="16641" hidden="1"/>
    <cellStyle name="Uwaga 3" xfId="16644" hidden="1"/>
    <cellStyle name="Uwaga 3" xfId="16648" hidden="1"/>
    <cellStyle name="Uwaga 3" xfId="16656" hidden="1"/>
    <cellStyle name="Uwaga 3" xfId="16659" hidden="1"/>
    <cellStyle name="Uwaga 3" xfId="16663" hidden="1"/>
    <cellStyle name="Uwaga 3" xfId="16671" hidden="1"/>
    <cellStyle name="Uwaga 3" xfId="16674" hidden="1"/>
    <cellStyle name="Uwaga 3" xfId="16678" hidden="1"/>
    <cellStyle name="Uwaga 3" xfId="16685" hidden="1"/>
    <cellStyle name="Uwaga 3" xfId="16686" hidden="1"/>
    <cellStyle name="Uwaga 3" xfId="16688" hidden="1"/>
    <cellStyle name="Uwaga 3" xfId="16701" hidden="1"/>
    <cellStyle name="Uwaga 3" xfId="16704" hidden="1"/>
    <cellStyle name="Uwaga 3" xfId="16707" hidden="1"/>
    <cellStyle name="Uwaga 3" xfId="16716" hidden="1"/>
    <cellStyle name="Uwaga 3" xfId="16719" hidden="1"/>
    <cellStyle name="Uwaga 3" xfId="16723" hidden="1"/>
    <cellStyle name="Uwaga 3" xfId="16731" hidden="1"/>
    <cellStyle name="Uwaga 3" xfId="16733" hidden="1"/>
    <cellStyle name="Uwaga 3" xfId="16736" hidden="1"/>
    <cellStyle name="Uwaga 3" xfId="16745" hidden="1"/>
    <cellStyle name="Uwaga 3" xfId="16746" hidden="1"/>
    <cellStyle name="Uwaga 3" xfId="16747" hidden="1"/>
    <cellStyle name="Uwaga 3" xfId="16760" hidden="1"/>
    <cellStyle name="Uwaga 3" xfId="16761" hidden="1"/>
    <cellStyle name="Uwaga 3" xfId="16763" hidden="1"/>
    <cellStyle name="Uwaga 3" xfId="16775" hidden="1"/>
    <cellStyle name="Uwaga 3" xfId="16776" hidden="1"/>
    <cellStyle name="Uwaga 3" xfId="16778" hidden="1"/>
    <cellStyle name="Uwaga 3" xfId="16790" hidden="1"/>
    <cellStyle name="Uwaga 3" xfId="16791" hidden="1"/>
    <cellStyle name="Uwaga 3" xfId="16793" hidden="1"/>
    <cellStyle name="Uwaga 3" xfId="16805" hidden="1"/>
    <cellStyle name="Uwaga 3" xfId="16806" hidden="1"/>
    <cellStyle name="Uwaga 3" xfId="16807" hidden="1"/>
    <cellStyle name="Uwaga 3" xfId="16821" hidden="1"/>
    <cellStyle name="Uwaga 3" xfId="16823" hidden="1"/>
    <cellStyle name="Uwaga 3" xfId="16826" hidden="1"/>
    <cellStyle name="Uwaga 3" xfId="16836" hidden="1"/>
    <cellStyle name="Uwaga 3" xfId="16839" hidden="1"/>
    <cellStyle name="Uwaga 3" xfId="16842" hidden="1"/>
    <cellStyle name="Uwaga 3" xfId="16851" hidden="1"/>
    <cellStyle name="Uwaga 3" xfId="16853" hidden="1"/>
    <cellStyle name="Uwaga 3" xfId="16856" hidden="1"/>
    <cellStyle name="Uwaga 3" xfId="16865" hidden="1"/>
    <cellStyle name="Uwaga 3" xfId="16866" hidden="1"/>
    <cellStyle name="Uwaga 3" xfId="16867" hidden="1"/>
    <cellStyle name="Uwaga 3" xfId="16880" hidden="1"/>
    <cellStyle name="Uwaga 3" xfId="16882" hidden="1"/>
    <cellStyle name="Uwaga 3" xfId="16884" hidden="1"/>
    <cellStyle name="Uwaga 3" xfId="16895" hidden="1"/>
    <cellStyle name="Uwaga 3" xfId="16897" hidden="1"/>
    <cellStyle name="Uwaga 3" xfId="16899" hidden="1"/>
    <cellStyle name="Uwaga 3" xfId="16910" hidden="1"/>
    <cellStyle name="Uwaga 3" xfId="16912" hidden="1"/>
    <cellStyle name="Uwaga 3" xfId="16914" hidden="1"/>
    <cellStyle name="Uwaga 3" xfId="16925" hidden="1"/>
    <cellStyle name="Uwaga 3" xfId="16926" hidden="1"/>
    <cellStyle name="Uwaga 3" xfId="16927" hidden="1"/>
    <cellStyle name="Uwaga 3" xfId="16940" hidden="1"/>
    <cellStyle name="Uwaga 3" xfId="16942" hidden="1"/>
    <cellStyle name="Uwaga 3" xfId="16944" hidden="1"/>
    <cellStyle name="Uwaga 3" xfId="16955" hidden="1"/>
    <cellStyle name="Uwaga 3" xfId="16957" hidden="1"/>
    <cellStyle name="Uwaga 3" xfId="16959" hidden="1"/>
    <cellStyle name="Uwaga 3" xfId="16970" hidden="1"/>
    <cellStyle name="Uwaga 3" xfId="16972" hidden="1"/>
    <cellStyle name="Uwaga 3" xfId="16973" hidden="1"/>
    <cellStyle name="Uwaga 3" xfId="16985" hidden="1"/>
    <cellStyle name="Uwaga 3" xfId="16986" hidden="1"/>
    <cellStyle name="Uwaga 3" xfId="16987" hidden="1"/>
    <cellStyle name="Uwaga 3" xfId="17000" hidden="1"/>
    <cellStyle name="Uwaga 3" xfId="17002" hidden="1"/>
    <cellStyle name="Uwaga 3" xfId="17004" hidden="1"/>
    <cellStyle name="Uwaga 3" xfId="17015" hidden="1"/>
    <cellStyle name="Uwaga 3" xfId="17017" hidden="1"/>
    <cellStyle name="Uwaga 3" xfId="17019" hidden="1"/>
    <cellStyle name="Uwaga 3" xfId="17030" hidden="1"/>
    <cellStyle name="Uwaga 3" xfId="17032" hidden="1"/>
    <cellStyle name="Uwaga 3" xfId="17034" hidden="1"/>
    <cellStyle name="Uwaga 3" xfId="17045" hidden="1"/>
    <cellStyle name="Uwaga 3" xfId="17046" hidden="1"/>
    <cellStyle name="Uwaga 3" xfId="17048" hidden="1"/>
    <cellStyle name="Uwaga 3" xfId="17059" hidden="1"/>
    <cellStyle name="Uwaga 3" xfId="17061" hidden="1"/>
    <cellStyle name="Uwaga 3" xfId="17062" hidden="1"/>
    <cellStyle name="Uwaga 3" xfId="17071" hidden="1"/>
    <cellStyle name="Uwaga 3" xfId="17074" hidden="1"/>
    <cellStyle name="Uwaga 3" xfId="17076" hidden="1"/>
    <cellStyle name="Uwaga 3" xfId="17087" hidden="1"/>
    <cellStyle name="Uwaga 3" xfId="17089" hidden="1"/>
    <cellStyle name="Uwaga 3" xfId="17091" hidden="1"/>
    <cellStyle name="Uwaga 3" xfId="17103" hidden="1"/>
    <cellStyle name="Uwaga 3" xfId="17105" hidden="1"/>
    <cellStyle name="Uwaga 3" xfId="17107" hidden="1"/>
    <cellStyle name="Uwaga 3" xfId="17115" hidden="1"/>
    <cellStyle name="Uwaga 3" xfId="17117" hidden="1"/>
    <cellStyle name="Uwaga 3" xfId="17120" hidden="1"/>
    <cellStyle name="Uwaga 3" xfId="17110" hidden="1"/>
    <cellStyle name="Uwaga 3" xfId="17109" hidden="1"/>
    <cellStyle name="Uwaga 3" xfId="17108" hidden="1"/>
    <cellStyle name="Uwaga 3" xfId="17095" hidden="1"/>
    <cellStyle name="Uwaga 3" xfId="17094" hidden="1"/>
    <cellStyle name="Uwaga 3" xfId="17093" hidden="1"/>
    <cellStyle name="Uwaga 3" xfId="17080" hidden="1"/>
    <cellStyle name="Uwaga 3" xfId="17079" hidden="1"/>
    <cellStyle name="Uwaga 3" xfId="17078" hidden="1"/>
    <cellStyle name="Uwaga 3" xfId="17065" hidden="1"/>
    <cellStyle name="Uwaga 3" xfId="17064" hidden="1"/>
    <cellStyle name="Uwaga 3" xfId="17063" hidden="1"/>
    <cellStyle name="Uwaga 3" xfId="17050" hidden="1"/>
    <cellStyle name="Uwaga 3" xfId="17049" hidden="1"/>
    <cellStyle name="Uwaga 3" xfId="17047" hidden="1"/>
    <cellStyle name="Uwaga 3" xfId="17036" hidden="1"/>
    <cellStyle name="Uwaga 3" xfId="17033" hidden="1"/>
    <cellStyle name="Uwaga 3" xfId="17031" hidden="1"/>
    <cellStyle name="Uwaga 3" xfId="17021" hidden="1"/>
    <cellStyle name="Uwaga 3" xfId="17018" hidden="1"/>
    <cellStyle name="Uwaga 3" xfId="17016" hidden="1"/>
    <cellStyle name="Uwaga 3" xfId="17006" hidden="1"/>
    <cellStyle name="Uwaga 3" xfId="17003" hidden="1"/>
    <cellStyle name="Uwaga 3" xfId="17001" hidden="1"/>
    <cellStyle name="Uwaga 3" xfId="16991" hidden="1"/>
    <cellStyle name="Uwaga 3" xfId="16989" hidden="1"/>
    <cellStyle name="Uwaga 3" xfId="16988" hidden="1"/>
    <cellStyle name="Uwaga 3" xfId="16976" hidden="1"/>
    <cellStyle name="Uwaga 3" xfId="16974" hidden="1"/>
    <cellStyle name="Uwaga 3" xfId="16971" hidden="1"/>
    <cellStyle name="Uwaga 3" xfId="16961" hidden="1"/>
    <cellStyle name="Uwaga 3" xfId="16958" hidden="1"/>
    <cellStyle name="Uwaga 3" xfId="16956" hidden="1"/>
    <cellStyle name="Uwaga 3" xfId="16946" hidden="1"/>
    <cellStyle name="Uwaga 3" xfId="16943" hidden="1"/>
    <cellStyle name="Uwaga 3" xfId="16941" hidden="1"/>
    <cellStyle name="Uwaga 3" xfId="16931" hidden="1"/>
    <cellStyle name="Uwaga 3" xfId="16929" hidden="1"/>
    <cellStyle name="Uwaga 3" xfId="16928" hidden="1"/>
    <cellStyle name="Uwaga 3" xfId="16916" hidden="1"/>
    <cellStyle name="Uwaga 3" xfId="16913" hidden="1"/>
    <cellStyle name="Uwaga 3" xfId="16911" hidden="1"/>
    <cellStyle name="Uwaga 3" xfId="16901" hidden="1"/>
    <cellStyle name="Uwaga 3" xfId="16898" hidden="1"/>
    <cellStyle name="Uwaga 3" xfId="16896" hidden="1"/>
    <cellStyle name="Uwaga 3" xfId="16886" hidden="1"/>
    <cellStyle name="Uwaga 3" xfId="16883" hidden="1"/>
    <cellStyle name="Uwaga 3" xfId="16881" hidden="1"/>
    <cellStyle name="Uwaga 3" xfId="16871" hidden="1"/>
    <cellStyle name="Uwaga 3" xfId="16869" hidden="1"/>
    <cellStyle name="Uwaga 3" xfId="16868" hidden="1"/>
    <cellStyle name="Uwaga 3" xfId="16855" hidden="1"/>
    <cellStyle name="Uwaga 3" xfId="16852" hidden="1"/>
    <cellStyle name="Uwaga 3" xfId="16850" hidden="1"/>
    <cellStyle name="Uwaga 3" xfId="16840" hidden="1"/>
    <cellStyle name="Uwaga 3" xfId="16837" hidden="1"/>
    <cellStyle name="Uwaga 3" xfId="16835" hidden="1"/>
    <cellStyle name="Uwaga 3" xfId="16825" hidden="1"/>
    <cellStyle name="Uwaga 3" xfId="16822" hidden="1"/>
    <cellStyle name="Uwaga 3" xfId="16820" hidden="1"/>
    <cellStyle name="Uwaga 3" xfId="16811" hidden="1"/>
    <cellStyle name="Uwaga 3" xfId="16809" hidden="1"/>
    <cellStyle name="Uwaga 3" xfId="16808" hidden="1"/>
    <cellStyle name="Uwaga 3" xfId="16796" hidden="1"/>
    <cellStyle name="Uwaga 3" xfId="16794" hidden="1"/>
    <cellStyle name="Uwaga 3" xfId="16792" hidden="1"/>
    <cellStyle name="Uwaga 3" xfId="16781" hidden="1"/>
    <cellStyle name="Uwaga 3" xfId="16779" hidden="1"/>
    <cellStyle name="Uwaga 3" xfId="16777" hidden="1"/>
    <cellStyle name="Uwaga 3" xfId="16766" hidden="1"/>
    <cellStyle name="Uwaga 3" xfId="16764" hidden="1"/>
    <cellStyle name="Uwaga 3" xfId="16762" hidden="1"/>
    <cellStyle name="Uwaga 3" xfId="16751" hidden="1"/>
    <cellStyle name="Uwaga 3" xfId="16749" hidden="1"/>
    <cellStyle name="Uwaga 3" xfId="16748" hidden="1"/>
    <cellStyle name="Uwaga 3" xfId="16735" hidden="1"/>
    <cellStyle name="Uwaga 3" xfId="16732" hidden="1"/>
    <cellStyle name="Uwaga 3" xfId="16730" hidden="1"/>
    <cellStyle name="Uwaga 3" xfId="16720" hidden="1"/>
    <cellStyle name="Uwaga 3" xfId="16717" hidden="1"/>
    <cellStyle name="Uwaga 3" xfId="16715" hidden="1"/>
    <cellStyle name="Uwaga 3" xfId="16705" hidden="1"/>
    <cellStyle name="Uwaga 3" xfId="16702" hidden="1"/>
    <cellStyle name="Uwaga 3" xfId="16700" hidden="1"/>
    <cellStyle name="Uwaga 3" xfId="16691" hidden="1"/>
    <cellStyle name="Uwaga 3" xfId="16689" hidden="1"/>
    <cellStyle name="Uwaga 3" xfId="16687" hidden="1"/>
    <cellStyle name="Uwaga 3" xfId="16675" hidden="1"/>
    <cellStyle name="Uwaga 3" xfId="16672" hidden="1"/>
    <cellStyle name="Uwaga 3" xfId="16670" hidden="1"/>
    <cellStyle name="Uwaga 3" xfId="16660" hidden="1"/>
    <cellStyle name="Uwaga 3" xfId="16657" hidden="1"/>
    <cellStyle name="Uwaga 3" xfId="16655" hidden="1"/>
    <cellStyle name="Uwaga 3" xfId="16645" hidden="1"/>
    <cellStyle name="Uwaga 3" xfId="16642" hidden="1"/>
    <cellStyle name="Uwaga 3" xfId="16640" hidden="1"/>
    <cellStyle name="Uwaga 3" xfId="16633" hidden="1"/>
    <cellStyle name="Uwaga 3" xfId="16630" hidden="1"/>
    <cellStyle name="Uwaga 3" xfId="16628" hidden="1"/>
    <cellStyle name="Uwaga 3" xfId="16618" hidden="1"/>
    <cellStyle name="Uwaga 3" xfId="16615" hidden="1"/>
    <cellStyle name="Uwaga 3" xfId="16612" hidden="1"/>
    <cellStyle name="Uwaga 3" xfId="16603" hidden="1"/>
    <cellStyle name="Uwaga 3" xfId="16599" hidden="1"/>
    <cellStyle name="Uwaga 3" xfId="16596" hidden="1"/>
    <cellStyle name="Uwaga 3" xfId="16588" hidden="1"/>
    <cellStyle name="Uwaga 3" xfId="16585" hidden="1"/>
    <cellStyle name="Uwaga 3" xfId="16582" hidden="1"/>
    <cellStyle name="Uwaga 3" xfId="16573" hidden="1"/>
    <cellStyle name="Uwaga 3" xfId="16570" hidden="1"/>
    <cellStyle name="Uwaga 3" xfId="16567" hidden="1"/>
    <cellStyle name="Uwaga 3" xfId="16557" hidden="1"/>
    <cellStyle name="Uwaga 3" xfId="16553" hidden="1"/>
    <cellStyle name="Uwaga 3" xfId="16550" hidden="1"/>
    <cellStyle name="Uwaga 3" xfId="16541" hidden="1"/>
    <cellStyle name="Uwaga 3" xfId="16537" hidden="1"/>
    <cellStyle name="Uwaga 3" xfId="16535" hidden="1"/>
    <cellStyle name="Uwaga 3" xfId="16527" hidden="1"/>
    <cellStyle name="Uwaga 3" xfId="16523" hidden="1"/>
    <cellStyle name="Uwaga 3" xfId="16520" hidden="1"/>
    <cellStyle name="Uwaga 3" xfId="16513" hidden="1"/>
    <cellStyle name="Uwaga 3" xfId="16510" hidden="1"/>
    <cellStyle name="Uwaga 3" xfId="16507" hidden="1"/>
    <cellStyle name="Uwaga 3" xfId="16498" hidden="1"/>
    <cellStyle name="Uwaga 3" xfId="16493" hidden="1"/>
    <cellStyle name="Uwaga 3" xfId="16490" hidden="1"/>
    <cellStyle name="Uwaga 3" xfId="16483" hidden="1"/>
    <cellStyle name="Uwaga 3" xfId="16478" hidden="1"/>
    <cellStyle name="Uwaga 3" xfId="16475" hidden="1"/>
    <cellStyle name="Uwaga 3" xfId="16468" hidden="1"/>
    <cellStyle name="Uwaga 3" xfId="16463" hidden="1"/>
    <cellStyle name="Uwaga 3" xfId="16460" hidden="1"/>
    <cellStyle name="Uwaga 3" xfId="16454" hidden="1"/>
    <cellStyle name="Uwaga 3" xfId="16450" hidden="1"/>
    <cellStyle name="Uwaga 3" xfId="16447" hidden="1"/>
    <cellStyle name="Uwaga 3" xfId="16439" hidden="1"/>
    <cellStyle name="Uwaga 3" xfId="16434" hidden="1"/>
    <cellStyle name="Uwaga 3" xfId="16430" hidden="1"/>
    <cellStyle name="Uwaga 3" xfId="16424" hidden="1"/>
    <cellStyle name="Uwaga 3" xfId="16419" hidden="1"/>
    <cellStyle name="Uwaga 3" xfId="16415" hidden="1"/>
    <cellStyle name="Uwaga 3" xfId="16409" hidden="1"/>
    <cellStyle name="Uwaga 3" xfId="16404" hidden="1"/>
    <cellStyle name="Uwaga 3" xfId="16400" hidden="1"/>
    <cellStyle name="Uwaga 3" xfId="16395" hidden="1"/>
    <cellStyle name="Uwaga 3" xfId="16391" hidden="1"/>
    <cellStyle name="Uwaga 3" xfId="16387" hidden="1"/>
    <cellStyle name="Uwaga 3" xfId="16379" hidden="1"/>
    <cellStyle name="Uwaga 3" xfId="16374" hidden="1"/>
    <cellStyle name="Uwaga 3" xfId="16370" hidden="1"/>
    <cellStyle name="Uwaga 3" xfId="16364" hidden="1"/>
    <cellStyle name="Uwaga 3" xfId="16359" hidden="1"/>
    <cellStyle name="Uwaga 3" xfId="16355" hidden="1"/>
    <cellStyle name="Uwaga 3" xfId="16349" hidden="1"/>
    <cellStyle name="Uwaga 3" xfId="16344" hidden="1"/>
    <cellStyle name="Uwaga 3" xfId="16340" hidden="1"/>
    <cellStyle name="Uwaga 3" xfId="16336" hidden="1"/>
    <cellStyle name="Uwaga 3" xfId="16331" hidden="1"/>
    <cellStyle name="Uwaga 3" xfId="16326" hidden="1"/>
    <cellStyle name="Uwaga 3" xfId="16321" hidden="1"/>
    <cellStyle name="Uwaga 3" xfId="16317" hidden="1"/>
    <cellStyle name="Uwaga 3" xfId="16313" hidden="1"/>
    <cellStyle name="Uwaga 3" xfId="16306" hidden="1"/>
    <cellStyle name="Uwaga 3" xfId="16302" hidden="1"/>
    <cellStyle name="Uwaga 3" xfId="16297" hidden="1"/>
    <cellStyle name="Uwaga 3" xfId="16291" hidden="1"/>
    <cellStyle name="Uwaga 3" xfId="16287" hidden="1"/>
    <cellStyle name="Uwaga 3" xfId="16282" hidden="1"/>
    <cellStyle name="Uwaga 3" xfId="16276" hidden="1"/>
    <cellStyle name="Uwaga 3" xfId="16272" hidden="1"/>
    <cellStyle name="Uwaga 3" xfId="16267" hidden="1"/>
    <cellStyle name="Uwaga 3" xfId="16261" hidden="1"/>
    <cellStyle name="Uwaga 3" xfId="16257" hidden="1"/>
    <cellStyle name="Uwaga 3" xfId="16253" hidden="1"/>
    <cellStyle name="Uwaga 3" xfId="17113" hidden="1"/>
    <cellStyle name="Uwaga 3" xfId="17112" hidden="1"/>
    <cellStyle name="Uwaga 3" xfId="17111" hidden="1"/>
    <cellStyle name="Uwaga 3" xfId="17098" hidden="1"/>
    <cellStyle name="Uwaga 3" xfId="17097" hidden="1"/>
    <cellStyle name="Uwaga 3" xfId="17096" hidden="1"/>
    <cellStyle name="Uwaga 3" xfId="17083" hidden="1"/>
    <cellStyle name="Uwaga 3" xfId="17082" hidden="1"/>
    <cellStyle name="Uwaga 3" xfId="17081" hidden="1"/>
    <cellStyle name="Uwaga 3" xfId="17068" hidden="1"/>
    <cellStyle name="Uwaga 3" xfId="17067" hidden="1"/>
    <cellStyle name="Uwaga 3" xfId="17066" hidden="1"/>
    <cellStyle name="Uwaga 3" xfId="17053" hidden="1"/>
    <cellStyle name="Uwaga 3" xfId="17052" hidden="1"/>
    <cellStyle name="Uwaga 3" xfId="17051" hidden="1"/>
    <cellStyle name="Uwaga 3" xfId="17039" hidden="1"/>
    <cellStyle name="Uwaga 3" xfId="17037" hidden="1"/>
    <cellStyle name="Uwaga 3" xfId="17035" hidden="1"/>
    <cellStyle name="Uwaga 3" xfId="17024" hidden="1"/>
    <cellStyle name="Uwaga 3" xfId="17022" hidden="1"/>
    <cellStyle name="Uwaga 3" xfId="17020" hidden="1"/>
    <cellStyle name="Uwaga 3" xfId="17009" hidden="1"/>
    <cellStyle name="Uwaga 3" xfId="17007" hidden="1"/>
    <cellStyle name="Uwaga 3" xfId="17005" hidden="1"/>
    <cellStyle name="Uwaga 3" xfId="16994" hidden="1"/>
    <cellStyle name="Uwaga 3" xfId="16992" hidden="1"/>
    <cellStyle name="Uwaga 3" xfId="16990" hidden="1"/>
    <cellStyle name="Uwaga 3" xfId="16979" hidden="1"/>
    <cellStyle name="Uwaga 3" xfId="16977" hidden="1"/>
    <cellStyle name="Uwaga 3" xfId="16975" hidden="1"/>
    <cellStyle name="Uwaga 3" xfId="16964" hidden="1"/>
    <cellStyle name="Uwaga 3" xfId="16962" hidden="1"/>
    <cellStyle name="Uwaga 3" xfId="16960" hidden="1"/>
    <cellStyle name="Uwaga 3" xfId="16949" hidden="1"/>
    <cellStyle name="Uwaga 3" xfId="16947" hidden="1"/>
    <cellStyle name="Uwaga 3" xfId="16945" hidden="1"/>
    <cellStyle name="Uwaga 3" xfId="16934" hidden="1"/>
    <cellStyle name="Uwaga 3" xfId="16932" hidden="1"/>
    <cellStyle name="Uwaga 3" xfId="16930" hidden="1"/>
    <cellStyle name="Uwaga 3" xfId="16919" hidden="1"/>
    <cellStyle name="Uwaga 3" xfId="16917" hidden="1"/>
    <cellStyle name="Uwaga 3" xfId="16915" hidden="1"/>
    <cellStyle name="Uwaga 3" xfId="16904" hidden="1"/>
    <cellStyle name="Uwaga 3" xfId="16902" hidden="1"/>
    <cellStyle name="Uwaga 3" xfId="16900" hidden="1"/>
    <cellStyle name="Uwaga 3" xfId="16889" hidden="1"/>
    <cellStyle name="Uwaga 3" xfId="16887" hidden="1"/>
    <cellStyle name="Uwaga 3" xfId="16885" hidden="1"/>
    <cellStyle name="Uwaga 3" xfId="16874" hidden="1"/>
    <cellStyle name="Uwaga 3" xfId="16872" hidden="1"/>
    <cellStyle name="Uwaga 3" xfId="16870" hidden="1"/>
    <cellStyle name="Uwaga 3" xfId="16859" hidden="1"/>
    <cellStyle name="Uwaga 3" xfId="16857" hidden="1"/>
    <cellStyle name="Uwaga 3" xfId="16854" hidden="1"/>
    <cellStyle name="Uwaga 3" xfId="16844" hidden="1"/>
    <cellStyle name="Uwaga 3" xfId="16841" hidden="1"/>
    <cellStyle name="Uwaga 3" xfId="16838" hidden="1"/>
    <cellStyle name="Uwaga 3" xfId="16829" hidden="1"/>
    <cellStyle name="Uwaga 3" xfId="16827" hidden="1"/>
    <cellStyle name="Uwaga 3" xfId="16824" hidden="1"/>
    <cellStyle name="Uwaga 3" xfId="16814" hidden="1"/>
    <cellStyle name="Uwaga 3" xfId="16812" hidden="1"/>
    <cellStyle name="Uwaga 3" xfId="16810" hidden="1"/>
    <cellStyle name="Uwaga 3" xfId="16799" hidden="1"/>
    <cellStyle name="Uwaga 3" xfId="16797" hidden="1"/>
    <cellStyle name="Uwaga 3" xfId="16795" hidden="1"/>
    <cellStyle name="Uwaga 3" xfId="16784" hidden="1"/>
    <cellStyle name="Uwaga 3" xfId="16782" hidden="1"/>
    <cellStyle name="Uwaga 3" xfId="16780" hidden="1"/>
    <cellStyle name="Uwaga 3" xfId="16769" hidden="1"/>
    <cellStyle name="Uwaga 3" xfId="16767" hidden="1"/>
    <cellStyle name="Uwaga 3" xfId="16765" hidden="1"/>
    <cellStyle name="Uwaga 3" xfId="16754" hidden="1"/>
    <cellStyle name="Uwaga 3" xfId="16752" hidden="1"/>
    <cellStyle name="Uwaga 3" xfId="16750" hidden="1"/>
    <cellStyle name="Uwaga 3" xfId="16739" hidden="1"/>
    <cellStyle name="Uwaga 3" xfId="16737" hidden="1"/>
    <cellStyle name="Uwaga 3" xfId="16734" hidden="1"/>
    <cellStyle name="Uwaga 3" xfId="16724" hidden="1"/>
    <cellStyle name="Uwaga 3" xfId="16721" hidden="1"/>
    <cellStyle name="Uwaga 3" xfId="16718" hidden="1"/>
    <cellStyle name="Uwaga 3" xfId="16709" hidden="1"/>
    <cellStyle name="Uwaga 3" xfId="16706" hidden="1"/>
    <cellStyle name="Uwaga 3" xfId="16703" hidden="1"/>
    <cellStyle name="Uwaga 3" xfId="16694" hidden="1"/>
    <cellStyle name="Uwaga 3" xfId="16692" hidden="1"/>
    <cellStyle name="Uwaga 3" xfId="16690" hidden="1"/>
    <cellStyle name="Uwaga 3" xfId="16679" hidden="1"/>
    <cellStyle name="Uwaga 3" xfId="16676" hidden="1"/>
    <cellStyle name="Uwaga 3" xfId="16673" hidden="1"/>
    <cellStyle name="Uwaga 3" xfId="16664" hidden="1"/>
    <cellStyle name="Uwaga 3" xfId="16661" hidden="1"/>
    <cellStyle name="Uwaga 3" xfId="16658" hidden="1"/>
    <cellStyle name="Uwaga 3" xfId="16649" hidden="1"/>
    <cellStyle name="Uwaga 3" xfId="16646" hidden="1"/>
    <cellStyle name="Uwaga 3" xfId="16643" hidden="1"/>
    <cellStyle name="Uwaga 3" xfId="16636" hidden="1"/>
    <cellStyle name="Uwaga 3" xfId="16632" hidden="1"/>
    <cellStyle name="Uwaga 3" xfId="16629" hidden="1"/>
    <cellStyle name="Uwaga 3" xfId="16621" hidden="1"/>
    <cellStyle name="Uwaga 3" xfId="16617" hidden="1"/>
    <cellStyle name="Uwaga 3" xfId="16614" hidden="1"/>
    <cellStyle name="Uwaga 3" xfId="16606" hidden="1"/>
    <cellStyle name="Uwaga 3" xfId="16602" hidden="1"/>
    <cellStyle name="Uwaga 3" xfId="16598" hidden="1"/>
    <cellStyle name="Uwaga 3" xfId="16591" hidden="1"/>
    <cellStyle name="Uwaga 3" xfId="16587" hidden="1"/>
    <cellStyle name="Uwaga 3" xfId="16584" hidden="1"/>
    <cellStyle name="Uwaga 3" xfId="16576" hidden="1"/>
    <cellStyle name="Uwaga 3" xfId="16572" hidden="1"/>
    <cellStyle name="Uwaga 3" xfId="16569" hidden="1"/>
    <cellStyle name="Uwaga 3" xfId="16560" hidden="1"/>
    <cellStyle name="Uwaga 3" xfId="16555" hidden="1"/>
    <cellStyle name="Uwaga 3" xfId="16551" hidden="1"/>
    <cellStyle name="Uwaga 3" xfId="16545" hidden="1"/>
    <cellStyle name="Uwaga 3" xfId="16540" hidden="1"/>
    <cellStyle name="Uwaga 3" xfId="16536" hidden="1"/>
    <cellStyle name="Uwaga 3" xfId="16530" hidden="1"/>
    <cellStyle name="Uwaga 3" xfId="16525" hidden="1"/>
    <cellStyle name="Uwaga 3" xfId="16521" hidden="1"/>
    <cellStyle name="Uwaga 3" xfId="16516" hidden="1"/>
    <cellStyle name="Uwaga 3" xfId="16512" hidden="1"/>
    <cellStyle name="Uwaga 3" xfId="16508" hidden="1"/>
    <cellStyle name="Uwaga 3" xfId="16501" hidden="1"/>
    <cellStyle name="Uwaga 3" xfId="16496" hidden="1"/>
    <cellStyle name="Uwaga 3" xfId="16492" hidden="1"/>
    <cellStyle name="Uwaga 3" xfId="16485" hidden="1"/>
    <cellStyle name="Uwaga 3" xfId="16480" hidden="1"/>
    <cellStyle name="Uwaga 3" xfId="16476" hidden="1"/>
    <cellStyle name="Uwaga 3" xfId="16471" hidden="1"/>
    <cellStyle name="Uwaga 3" xfId="16466" hidden="1"/>
    <cellStyle name="Uwaga 3" xfId="16462" hidden="1"/>
    <cellStyle name="Uwaga 3" xfId="16456" hidden="1"/>
    <cellStyle name="Uwaga 3" xfId="16452" hidden="1"/>
    <cellStyle name="Uwaga 3" xfId="16449" hidden="1"/>
    <cellStyle name="Uwaga 3" xfId="16442" hidden="1"/>
    <cellStyle name="Uwaga 3" xfId="16437" hidden="1"/>
    <cellStyle name="Uwaga 3" xfId="16432" hidden="1"/>
    <cellStyle name="Uwaga 3" xfId="16426" hidden="1"/>
    <cellStyle name="Uwaga 3" xfId="16421" hidden="1"/>
    <cellStyle name="Uwaga 3" xfId="16416" hidden="1"/>
    <cellStyle name="Uwaga 3" xfId="16411" hidden="1"/>
    <cellStyle name="Uwaga 3" xfId="16406" hidden="1"/>
    <cellStyle name="Uwaga 3" xfId="16401" hidden="1"/>
    <cellStyle name="Uwaga 3" xfId="16397" hidden="1"/>
    <cellStyle name="Uwaga 3" xfId="16393" hidden="1"/>
    <cellStyle name="Uwaga 3" xfId="16388" hidden="1"/>
    <cellStyle name="Uwaga 3" xfId="16381" hidden="1"/>
    <cellStyle name="Uwaga 3" xfId="16376" hidden="1"/>
    <cellStyle name="Uwaga 3" xfId="16371" hidden="1"/>
    <cellStyle name="Uwaga 3" xfId="16365" hidden="1"/>
    <cellStyle name="Uwaga 3" xfId="16360" hidden="1"/>
    <cellStyle name="Uwaga 3" xfId="16356" hidden="1"/>
    <cellStyle name="Uwaga 3" xfId="16351" hidden="1"/>
    <cellStyle name="Uwaga 3" xfId="16346" hidden="1"/>
    <cellStyle name="Uwaga 3" xfId="16341" hidden="1"/>
    <cellStyle name="Uwaga 3" xfId="16337" hidden="1"/>
    <cellStyle name="Uwaga 3" xfId="16332" hidden="1"/>
    <cellStyle name="Uwaga 3" xfId="16327" hidden="1"/>
    <cellStyle name="Uwaga 3" xfId="16322" hidden="1"/>
    <cellStyle name="Uwaga 3" xfId="16318" hidden="1"/>
    <cellStyle name="Uwaga 3" xfId="16314" hidden="1"/>
    <cellStyle name="Uwaga 3" xfId="16307" hidden="1"/>
    <cellStyle name="Uwaga 3" xfId="16303" hidden="1"/>
    <cellStyle name="Uwaga 3" xfId="16298" hidden="1"/>
    <cellStyle name="Uwaga 3" xfId="16292" hidden="1"/>
    <cellStyle name="Uwaga 3" xfId="16288" hidden="1"/>
    <cellStyle name="Uwaga 3" xfId="16283" hidden="1"/>
    <cellStyle name="Uwaga 3" xfId="16277" hidden="1"/>
    <cellStyle name="Uwaga 3" xfId="16273" hidden="1"/>
    <cellStyle name="Uwaga 3" xfId="16269" hidden="1"/>
    <cellStyle name="Uwaga 3" xfId="16262" hidden="1"/>
    <cellStyle name="Uwaga 3" xfId="16258" hidden="1"/>
    <cellStyle name="Uwaga 3" xfId="16254" hidden="1"/>
    <cellStyle name="Uwaga 3" xfId="17118" hidden="1"/>
    <cellStyle name="Uwaga 3" xfId="17116" hidden="1"/>
    <cellStyle name="Uwaga 3" xfId="17114" hidden="1"/>
    <cellStyle name="Uwaga 3" xfId="17101" hidden="1"/>
    <cellStyle name="Uwaga 3" xfId="17100" hidden="1"/>
    <cellStyle name="Uwaga 3" xfId="17099" hidden="1"/>
    <cellStyle name="Uwaga 3" xfId="17086" hidden="1"/>
    <cellStyle name="Uwaga 3" xfId="17085" hidden="1"/>
    <cellStyle name="Uwaga 3" xfId="17084" hidden="1"/>
    <cellStyle name="Uwaga 3" xfId="17072" hidden="1"/>
    <cellStyle name="Uwaga 3" xfId="17070" hidden="1"/>
    <cellStyle name="Uwaga 3" xfId="17069" hidden="1"/>
    <cellStyle name="Uwaga 3" xfId="17056" hidden="1"/>
    <cellStyle name="Uwaga 3" xfId="17055" hidden="1"/>
    <cellStyle name="Uwaga 3" xfId="17054" hidden="1"/>
    <cellStyle name="Uwaga 3" xfId="17042" hidden="1"/>
    <cellStyle name="Uwaga 3" xfId="17040" hidden="1"/>
    <cellStyle name="Uwaga 3" xfId="17038" hidden="1"/>
    <cellStyle name="Uwaga 3" xfId="17027" hidden="1"/>
    <cellStyle name="Uwaga 3" xfId="17025" hidden="1"/>
    <cellStyle name="Uwaga 3" xfId="17023" hidden="1"/>
    <cellStyle name="Uwaga 3" xfId="17012" hidden="1"/>
    <cellStyle name="Uwaga 3" xfId="17010" hidden="1"/>
    <cellStyle name="Uwaga 3" xfId="17008" hidden="1"/>
    <cellStyle name="Uwaga 3" xfId="16997" hidden="1"/>
    <cellStyle name="Uwaga 3" xfId="16995" hidden="1"/>
    <cellStyle name="Uwaga 3" xfId="16993" hidden="1"/>
    <cellStyle name="Uwaga 3" xfId="16982" hidden="1"/>
    <cellStyle name="Uwaga 3" xfId="16980" hidden="1"/>
    <cellStyle name="Uwaga 3" xfId="16978" hidden="1"/>
    <cellStyle name="Uwaga 3" xfId="16967" hidden="1"/>
    <cellStyle name="Uwaga 3" xfId="16965" hidden="1"/>
    <cellStyle name="Uwaga 3" xfId="16963" hidden="1"/>
    <cellStyle name="Uwaga 3" xfId="16952" hidden="1"/>
    <cellStyle name="Uwaga 3" xfId="16950" hidden="1"/>
    <cellStyle name="Uwaga 3" xfId="16948" hidden="1"/>
    <cellStyle name="Uwaga 3" xfId="16937" hidden="1"/>
    <cellStyle name="Uwaga 3" xfId="16935" hidden="1"/>
    <cellStyle name="Uwaga 3" xfId="16933" hidden="1"/>
    <cellStyle name="Uwaga 3" xfId="16922" hidden="1"/>
    <cellStyle name="Uwaga 3" xfId="16920" hidden="1"/>
    <cellStyle name="Uwaga 3" xfId="16918" hidden="1"/>
    <cellStyle name="Uwaga 3" xfId="16907" hidden="1"/>
    <cellStyle name="Uwaga 3" xfId="16905" hidden="1"/>
    <cellStyle name="Uwaga 3" xfId="16903" hidden="1"/>
    <cellStyle name="Uwaga 3" xfId="16892" hidden="1"/>
    <cellStyle name="Uwaga 3" xfId="16890" hidden="1"/>
    <cellStyle name="Uwaga 3" xfId="16888" hidden="1"/>
    <cellStyle name="Uwaga 3" xfId="16877" hidden="1"/>
    <cellStyle name="Uwaga 3" xfId="16875" hidden="1"/>
    <cellStyle name="Uwaga 3" xfId="16873" hidden="1"/>
    <cellStyle name="Uwaga 3" xfId="16862" hidden="1"/>
    <cellStyle name="Uwaga 3" xfId="16860" hidden="1"/>
    <cellStyle name="Uwaga 3" xfId="16858" hidden="1"/>
    <cellStyle name="Uwaga 3" xfId="16847" hidden="1"/>
    <cellStyle name="Uwaga 3" xfId="16845" hidden="1"/>
    <cellStyle name="Uwaga 3" xfId="16843" hidden="1"/>
    <cellStyle name="Uwaga 3" xfId="16832" hidden="1"/>
    <cellStyle name="Uwaga 3" xfId="16830" hidden="1"/>
    <cellStyle name="Uwaga 3" xfId="16828" hidden="1"/>
    <cellStyle name="Uwaga 3" xfId="16817" hidden="1"/>
    <cellStyle name="Uwaga 3" xfId="16815" hidden="1"/>
    <cellStyle name="Uwaga 3" xfId="16813" hidden="1"/>
    <cellStyle name="Uwaga 3" xfId="16802" hidden="1"/>
    <cellStyle name="Uwaga 3" xfId="16800" hidden="1"/>
    <cellStyle name="Uwaga 3" xfId="16798" hidden="1"/>
    <cellStyle name="Uwaga 3" xfId="16787" hidden="1"/>
    <cellStyle name="Uwaga 3" xfId="16785" hidden="1"/>
    <cellStyle name="Uwaga 3" xfId="16783" hidden="1"/>
    <cellStyle name="Uwaga 3" xfId="16772" hidden="1"/>
    <cellStyle name="Uwaga 3" xfId="16770" hidden="1"/>
    <cellStyle name="Uwaga 3" xfId="16768" hidden="1"/>
    <cellStyle name="Uwaga 3" xfId="16757" hidden="1"/>
    <cellStyle name="Uwaga 3" xfId="16755" hidden="1"/>
    <cellStyle name="Uwaga 3" xfId="16753" hidden="1"/>
    <cellStyle name="Uwaga 3" xfId="16742" hidden="1"/>
    <cellStyle name="Uwaga 3" xfId="16740" hidden="1"/>
    <cellStyle name="Uwaga 3" xfId="16738" hidden="1"/>
    <cellStyle name="Uwaga 3" xfId="16727" hidden="1"/>
    <cellStyle name="Uwaga 3" xfId="16725" hidden="1"/>
    <cellStyle name="Uwaga 3" xfId="16722" hidden="1"/>
    <cellStyle name="Uwaga 3" xfId="16712" hidden="1"/>
    <cellStyle name="Uwaga 3" xfId="16710" hidden="1"/>
    <cellStyle name="Uwaga 3" xfId="16708" hidden="1"/>
    <cellStyle name="Uwaga 3" xfId="16697" hidden="1"/>
    <cellStyle name="Uwaga 3" xfId="16695" hidden="1"/>
    <cellStyle name="Uwaga 3" xfId="16693" hidden="1"/>
    <cellStyle name="Uwaga 3" xfId="16682" hidden="1"/>
    <cellStyle name="Uwaga 3" xfId="16680" hidden="1"/>
    <cellStyle name="Uwaga 3" xfId="16677" hidden="1"/>
    <cellStyle name="Uwaga 3" xfId="16667" hidden="1"/>
    <cellStyle name="Uwaga 3" xfId="16665" hidden="1"/>
    <cellStyle name="Uwaga 3" xfId="16662" hidden="1"/>
    <cellStyle name="Uwaga 3" xfId="16652" hidden="1"/>
    <cellStyle name="Uwaga 3" xfId="16650" hidden="1"/>
    <cellStyle name="Uwaga 3" xfId="16647" hidden="1"/>
    <cellStyle name="Uwaga 3" xfId="16638" hidden="1"/>
    <cellStyle name="Uwaga 3" xfId="16635" hidden="1"/>
    <cellStyle name="Uwaga 3" xfId="16631" hidden="1"/>
    <cellStyle name="Uwaga 3" xfId="16623" hidden="1"/>
    <cellStyle name="Uwaga 3" xfId="16620" hidden="1"/>
    <cellStyle name="Uwaga 3" xfId="16616" hidden="1"/>
    <cellStyle name="Uwaga 3" xfId="16608" hidden="1"/>
    <cellStyle name="Uwaga 3" xfId="16605" hidden="1"/>
    <cellStyle name="Uwaga 3" xfId="16601" hidden="1"/>
    <cellStyle name="Uwaga 3" xfId="16593" hidden="1"/>
    <cellStyle name="Uwaga 3" xfId="16590" hidden="1"/>
    <cellStyle name="Uwaga 3" xfId="16586" hidden="1"/>
    <cellStyle name="Uwaga 3" xfId="16578" hidden="1"/>
    <cellStyle name="Uwaga 3" xfId="16575" hidden="1"/>
    <cellStyle name="Uwaga 3" xfId="16571" hidden="1"/>
    <cellStyle name="Uwaga 3" xfId="16563" hidden="1"/>
    <cellStyle name="Uwaga 3" xfId="16559" hidden="1"/>
    <cellStyle name="Uwaga 3" xfId="16554" hidden="1"/>
    <cellStyle name="Uwaga 3" xfId="16548" hidden="1"/>
    <cellStyle name="Uwaga 3" xfId="16544" hidden="1"/>
    <cellStyle name="Uwaga 3" xfId="16539" hidden="1"/>
    <cellStyle name="Uwaga 3" xfId="16533" hidden="1"/>
    <cellStyle name="Uwaga 3" xfId="16529" hidden="1"/>
    <cellStyle name="Uwaga 3" xfId="16524" hidden="1"/>
    <cellStyle name="Uwaga 3" xfId="16518" hidden="1"/>
    <cellStyle name="Uwaga 3" xfId="16515" hidden="1"/>
    <cellStyle name="Uwaga 3" xfId="16511" hidden="1"/>
    <cellStyle name="Uwaga 3" xfId="16503" hidden="1"/>
    <cellStyle name="Uwaga 3" xfId="16500" hidden="1"/>
    <cellStyle name="Uwaga 3" xfId="16495" hidden="1"/>
    <cellStyle name="Uwaga 3" xfId="16488" hidden="1"/>
    <cellStyle name="Uwaga 3" xfId="16484" hidden="1"/>
    <cellStyle name="Uwaga 3" xfId="16479" hidden="1"/>
    <cellStyle name="Uwaga 3" xfId="16473" hidden="1"/>
    <cellStyle name="Uwaga 3" xfId="16469" hidden="1"/>
    <cellStyle name="Uwaga 3" xfId="16464" hidden="1"/>
    <cellStyle name="Uwaga 3" xfId="16458" hidden="1"/>
    <cellStyle name="Uwaga 3" xfId="16455" hidden="1"/>
    <cellStyle name="Uwaga 3" xfId="16451" hidden="1"/>
    <cellStyle name="Uwaga 3" xfId="16443" hidden="1"/>
    <cellStyle name="Uwaga 3" xfId="16438" hidden="1"/>
    <cellStyle name="Uwaga 3" xfId="16433" hidden="1"/>
    <cellStyle name="Uwaga 3" xfId="16428" hidden="1"/>
    <cellStyle name="Uwaga 3" xfId="16423" hidden="1"/>
    <cellStyle name="Uwaga 3" xfId="16418" hidden="1"/>
    <cellStyle name="Uwaga 3" xfId="16413" hidden="1"/>
    <cellStyle name="Uwaga 3" xfId="16408" hidden="1"/>
    <cellStyle name="Uwaga 3" xfId="16403" hidden="1"/>
    <cellStyle name="Uwaga 3" xfId="16398" hidden="1"/>
    <cellStyle name="Uwaga 3" xfId="16394" hidden="1"/>
    <cellStyle name="Uwaga 3" xfId="16389" hidden="1"/>
    <cellStyle name="Uwaga 3" xfId="16382" hidden="1"/>
    <cellStyle name="Uwaga 3" xfId="16377" hidden="1"/>
    <cellStyle name="Uwaga 3" xfId="16372" hidden="1"/>
    <cellStyle name="Uwaga 3" xfId="16367" hidden="1"/>
    <cellStyle name="Uwaga 3" xfId="16362" hidden="1"/>
    <cellStyle name="Uwaga 3" xfId="16357" hidden="1"/>
    <cellStyle name="Uwaga 3" xfId="16352" hidden="1"/>
    <cellStyle name="Uwaga 3" xfId="16347" hidden="1"/>
    <cellStyle name="Uwaga 3" xfId="16342" hidden="1"/>
    <cellStyle name="Uwaga 3" xfId="16338" hidden="1"/>
    <cellStyle name="Uwaga 3" xfId="16333" hidden="1"/>
    <cellStyle name="Uwaga 3" xfId="16328" hidden="1"/>
    <cellStyle name="Uwaga 3" xfId="16323" hidden="1"/>
    <cellStyle name="Uwaga 3" xfId="16319" hidden="1"/>
    <cellStyle name="Uwaga 3" xfId="16315" hidden="1"/>
    <cellStyle name="Uwaga 3" xfId="16308" hidden="1"/>
    <cellStyle name="Uwaga 3" xfId="16304" hidden="1"/>
    <cellStyle name="Uwaga 3" xfId="16299" hidden="1"/>
    <cellStyle name="Uwaga 3" xfId="16293" hidden="1"/>
    <cellStyle name="Uwaga 3" xfId="16289" hidden="1"/>
    <cellStyle name="Uwaga 3" xfId="16284" hidden="1"/>
    <cellStyle name="Uwaga 3" xfId="16278" hidden="1"/>
    <cellStyle name="Uwaga 3" xfId="16274" hidden="1"/>
    <cellStyle name="Uwaga 3" xfId="16270" hidden="1"/>
    <cellStyle name="Uwaga 3" xfId="16263" hidden="1"/>
    <cellStyle name="Uwaga 3" xfId="16259" hidden="1"/>
    <cellStyle name="Uwaga 3" xfId="16255" hidden="1"/>
    <cellStyle name="Uwaga 3" xfId="17122" hidden="1"/>
    <cellStyle name="Uwaga 3" xfId="17121" hidden="1"/>
    <cellStyle name="Uwaga 3" xfId="17119" hidden="1"/>
    <cellStyle name="Uwaga 3" xfId="17106" hidden="1"/>
    <cellStyle name="Uwaga 3" xfId="17104" hidden="1"/>
    <cellStyle name="Uwaga 3" xfId="17102" hidden="1"/>
    <cellStyle name="Uwaga 3" xfId="17092" hidden="1"/>
    <cellStyle name="Uwaga 3" xfId="17090" hidden="1"/>
    <cellStyle name="Uwaga 3" xfId="17088" hidden="1"/>
    <cellStyle name="Uwaga 3" xfId="17077" hidden="1"/>
    <cellStyle name="Uwaga 3" xfId="17075" hidden="1"/>
    <cellStyle name="Uwaga 3" xfId="17073" hidden="1"/>
    <cellStyle name="Uwaga 3" xfId="17060" hidden="1"/>
    <cellStyle name="Uwaga 3" xfId="17058" hidden="1"/>
    <cellStyle name="Uwaga 3" xfId="17057" hidden="1"/>
    <cellStyle name="Uwaga 3" xfId="17044" hidden="1"/>
    <cellStyle name="Uwaga 3" xfId="17043" hidden="1"/>
    <cellStyle name="Uwaga 3" xfId="17041" hidden="1"/>
    <cellStyle name="Uwaga 3" xfId="17029" hidden="1"/>
    <cellStyle name="Uwaga 3" xfId="17028" hidden="1"/>
    <cellStyle name="Uwaga 3" xfId="17026" hidden="1"/>
    <cellStyle name="Uwaga 3" xfId="17014" hidden="1"/>
    <cellStyle name="Uwaga 3" xfId="17013" hidden="1"/>
    <cellStyle name="Uwaga 3" xfId="17011" hidden="1"/>
    <cellStyle name="Uwaga 3" xfId="16999" hidden="1"/>
    <cellStyle name="Uwaga 3" xfId="16998" hidden="1"/>
    <cellStyle name="Uwaga 3" xfId="16996" hidden="1"/>
    <cellStyle name="Uwaga 3" xfId="16984" hidden="1"/>
    <cellStyle name="Uwaga 3" xfId="16983" hidden="1"/>
    <cellStyle name="Uwaga 3" xfId="16981" hidden="1"/>
    <cellStyle name="Uwaga 3" xfId="16969" hidden="1"/>
    <cellStyle name="Uwaga 3" xfId="16968" hidden="1"/>
    <cellStyle name="Uwaga 3" xfId="16966" hidden="1"/>
    <cellStyle name="Uwaga 3" xfId="16954" hidden="1"/>
    <cellStyle name="Uwaga 3" xfId="16953" hidden="1"/>
    <cellStyle name="Uwaga 3" xfId="16951" hidden="1"/>
    <cellStyle name="Uwaga 3" xfId="16939" hidden="1"/>
    <cellStyle name="Uwaga 3" xfId="16938" hidden="1"/>
    <cellStyle name="Uwaga 3" xfId="16936" hidden="1"/>
    <cellStyle name="Uwaga 3" xfId="16924" hidden="1"/>
    <cellStyle name="Uwaga 3" xfId="16923" hidden="1"/>
    <cellStyle name="Uwaga 3" xfId="16921" hidden="1"/>
    <cellStyle name="Uwaga 3" xfId="16909" hidden="1"/>
    <cellStyle name="Uwaga 3" xfId="16908" hidden="1"/>
    <cellStyle name="Uwaga 3" xfId="16906" hidden="1"/>
    <cellStyle name="Uwaga 3" xfId="16894" hidden="1"/>
    <cellStyle name="Uwaga 3" xfId="16893" hidden="1"/>
    <cellStyle name="Uwaga 3" xfId="16891" hidden="1"/>
    <cellStyle name="Uwaga 3" xfId="16879" hidden="1"/>
    <cellStyle name="Uwaga 3" xfId="16878" hidden="1"/>
    <cellStyle name="Uwaga 3" xfId="16876" hidden="1"/>
    <cellStyle name="Uwaga 3" xfId="16864" hidden="1"/>
    <cellStyle name="Uwaga 3" xfId="16863" hidden="1"/>
    <cellStyle name="Uwaga 3" xfId="16861" hidden="1"/>
    <cellStyle name="Uwaga 3" xfId="16849" hidden="1"/>
    <cellStyle name="Uwaga 3" xfId="16848" hidden="1"/>
    <cellStyle name="Uwaga 3" xfId="16846" hidden="1"/>
    <cellStyle name="Uwaga 3" xfId="16834" hidden="1"/>
    <cellStyle name="Uwaga 3" xfId="16833" hidden="1"/>
    <cellStyle name="Uwaga 3" xfId="16831" hidden="1"/>
    <cellStyle name="Uwaga 3" xfId="16819" hidden="1"/>
    <cellStyle name="Uwaga 3" xfId="16818" hidden="1"/>
    <cellStyle name="Uwaga 3" xfId="16816" hidden="1"/>
    <cellStyle name="Uwaga 3" xfId="16804" hidden="1"/>
    <cellStyle name="Uwaga 3" xfId="16803" hidden="1"/>
    <cellStyle name="Uwaga 3" xfId="16801" hidden="1"/>
    <cellStyle name="Uwaga 3" xfId="16789" hidden="1"/>
    <cellStyle name="Uwaga 3" xfId="16788" hidden="1"/>
    <cellStyle name="Uwaga 3" xfId="16786" hidden="1"/>
    <cellStyle name="Uwaga 3" xfId="16774" hidden="1"/>
    <cellStyle name="Uwaga 3" xfId="16773" hidden="1"/>
    <cellStyle name="Uwaga 3" xfId="16771" hidden="1"/>
    <cellStyle name="Uwaga 3" xfId="16759" hidden="1"/>
    <cellStyle name="Uwaga 3" xfId="16758" hidden="1"/>
    <cellStyle name="Uwaga 3" xfId="16756" hidden="1"/>
    <cellStyle name="Uwaga 3" xfId="16744" hidden="1"/>
    <cellStyle name="Uwaga 3" xfId="16743" hidden="1"/>
    <cellStyle name="Uwaga 3" xfId="16741" hidden="1"/>
    <cellStyle name="Uwaga 3" xfId="16729" hidden="1"/>
    <cellStyle name="Uwaga 3" xfId="16728" hidden="1"/>
    <cellStyle name="Uwaga 3" xfId="16726" hidden="1"/>
    <cellStyle name="Uwaga 3" xfId="16714" hidden="1"/>
    <cellStyle name="Uwaga 3" xfId="16713" hidden="1"/>
    <cellStyle name="Uwaga 3" xfId="16711" hidden="1"/>
    <cellStyle name="Uwaga 3" xfId="16699" hidden="1"/>
    <cellStyle name="Uwaga 3" xfId="16698" hidden="1"/>
    <cellStyle name="Uwaga 3" xfId="16696" hidden="1"/>
    <cellStyle name="Uwaga 3" xfId="16684" hidden="1"/>
    <cellStyle name="Uwaga 3" xfId="16683" hidden="1"/>
    <cellStyle name="Uwaga 3" xfId="16681" hidden="1"/>
    <cellStyle name="Uwaga 3" xfId="16669" hidden="1"/>
    <cellStyle name="Uwaga 3" xfId="16668" hidden="1"/>
    <cellStyle name="Uwaga 3" xfId="16666" hidden="1"/>
    <cellStyle name="Uwaga 3" xfId="16654" hidden="1"/>
    <cellStyle name="Uwaga 3" xfId="16653" hidden="1"/>
    <cellStyle name="Uwaga 3" xfId="16651" hidden="1"/>
    <cellStyle name="Uwaga 3" xfId="16639" hidden="1"/>
    <cellStyle name="Uwaga 3" xfId="16637" hidden="1"/>
    <cellStyle name="Uwaga 3" xfId="16634" hidden="1"/>
    <cellStyle name="Uwaga 3" xfId="16624" hidden="1"/>
    <cellStyle name="Uwaga 3" xfId="16622" hidden="1"/>
    <cellStyle name="Uwaga 3" xfId="16619" hidden="1"/>
    <cellStyle name="Uwaga 3" xfId="16609" hidden="1"/>
    <cellStyle name="Uwaga 3" xfId="16607" hidden="1"/>
    <cellStyle name="Uwaga 3" xfId="16604" hidden="1"/>
    <cellStyle name="Uwaga 3" xfId="16594" hidden="1"/>
    <cellStyle name="Uwaga 3" xfId="16592" hidden="1"/>
    <cellStyle name="Uwaga 3" xfId="16589" hidden="1"/>
    <cellStyle name="Uwaga 3" xfId="16579" hidden="1"/>
    <cellStyle name="Uwaga 3" xfId="16577" hidden="1"/>
    <cellStyle name="Uwaga 3" xfId="16574" hidden="1"/>
    <cellStyle name="Uwaga 3" xfId="16564" hidden="1"/>
    <cellStyle name="Uwaga 3" xfId="16562" hidden="1"/>
    <cellStyle name="Uwaga 3" xfId="16558" hidden="1"/>
    <cellStyle name="Uwaga 3" xfId="16549" hidden="1"/>
    <cellStyle name="Uwaga 3" xfId="16546" hidden="1"/>
    <cellStyle name="Uwaga 3" xfId="16542" hidden="1"/>
    <cellStyle name="Uwaga 3" xfId="16534" hidden="1"/>
    <cellStyle name="Uwaga 3" xfId="16532" hidden="1"/>
    <cellStyle name="Uwaga 3" xfId="16528" hidden="1"/>
    <cellStyle name="Uwaga 3" xfId="16519" hidden="1"/>
    <cellStyle name="Uwaga 3" xfId="16517" hidden="1"/>
    <cellStyle name="Uwaga 3" xfId="16514" hidden="1"/>
    <cellStyle name="Uwaga 3" xfId="16504" hidden="1"/>
    <cellStyle name="Uwaga 3" xfId="16502" hidden="1"/>
    <cellStyle name="Uwaga 3" xfId="16497" hidden="1"/>
    <cellStyle name="Uwaga 3" xfId="16489" hidden="1"/>
    <cellStyle name="Uwaga 3" xfId="16487" hidden="1"/>
    <cellStyle name="Uwaga 3" xfId="16482" hidden="1"/>
    <cellStyle name="Uwaga 3" xfId="16474" hidden="1"/>
    <cellStyle name="Uwaga 3" xfId="16472" hidden="1"/>
    <cellStyle name="Uwaga 3" xfId="16467" hidden="1"/>
    <cellStyle name="Uwaga 3" xfId="16459" hidden="1"/>
    <cellStyle name="Uwaga 3" xfId="16457" hidden="1"/>
    <cellStyle name="Uwaga 3" xfId="16453" hidden="1"/>
    <cellStyle name="Uwaga 3" xfId="16444" hidden="1"/>
    <cellStyle name="Uwaga 3" xfId="16441" hidden="1"/>
    <cellStyle name="Uwaga 3" xfId="16436" hidden="1"/>
    <cellStyle name="Uwaga 3" xfId="16429" hidden="1"/>
    <cellStyle name="Uwaga 3" xfId="16425" hidden="1"/>
    <cellStyle name="Uwaga 3" xfId="16420" hidden="1"/>
    <cellStyle name="Uwaga 3" xfId="16414" hidden="1"/>
    <cellStyle name="Uwaga 3" xfId="16410" hidden="1"/>
    <cellStyle name="Uwaga 3" xfId="16405" hidden="1"/>
    <cellStyle name="Uwaga 3" xfId="16399" hidden="1"/>
    <cellStyle name="Uwaga 3" xfId="16396" hidden="1"/>
    <cellStyle name="Uwaga 3" xfId="16392" hidden="1"/>
    <cellStyle name="Uwaga 3" xfId="16383" hidden="1"/>
    <cellStyle name="Uwaga 3" xfId="16378" hidden="1"/>
    <cellStyle name="Uwaga 3" xfId="16373" hidden="1"/>
    <cellStyle name="Uwaga 3" xfId="16368" hidden="1"/>
    <cellStyle name="Uwaga 3" xfId="16363" hidden="1"/>
    <cellStyle name="Uwaga 3" xfId="16358" hidden="1"/>
    <cellStyle name="Uwaga 3" xfId="16353" hidden="1"/>
    <cellStyle name="Uwaga 3" xfId="16348" hidden="1"/>
    <cellStyle name="Uwaga 3" xfId="16343" hidden="1"/>
    <cellStyle name="Uwaga 3" xfId="16339" hidden="1"/>
    <cellStyle name="Uwaga 3" xfId="16334" hidden="1"/>
    <cellStyle name="Uwaga 3" xfId="16329" hidden="1"/>
    <cellStyle name="Uwaga 3" xfId="16324" hidden="1"/>
    <cellStyle name="Uwaga 3" xfId="16320" hidden="1"/>
    <cellStyle name="Uwaga 3" xfId="16316" hidden="1"/>
    <cellStyle name="Uwaga 3" xfId="16309" hidden="1"/>
    <cellStyle name="Uwaga 3" xfId="16305" hidden="1"/>
    <cellStyle name="Uwaga 3" xfId="16300" hidden="1"/>
    <cellStyle name="Uwaga 3" xfId="16294" hidden="1"/>
    <cellStyle name="Uwaga 3" xfId="16290" hidden="1"/>
    <cellStyle name="Uwaga 3" xfId="16285" hidden="1"/>
    <cellStyle name="Uwaga 3" xfId="16279" hidden="1"/>
    <cellStyle name="Uwaga 3" xfId="16275" hidden="1"/>
    <cellStyle name="Uwaga 3" xfId="16271" hidden="1"/>
    <cellStyle name="Uwaga 3" xfId="16264" hidden="1"/>
    <cellStyle name="Uwaga 3" xfId="16260" hidden="1"/>
    <cellStyle name="Uwaga 3" xfId="16256" hidden="1"/>
    <cellStyle name="Uwaga 3" xfId="17204" hidden="1"/>
    <cellStyle name="Uwaga 3" xfId="17205" hidden="1"/>
    <cellStyle name="Uwaga 3" xfId="17207" hidden="1"/>
    <cellStyle name="Uwaga 3" xfId="17213" hidden="1"/>
    <cellStyle name="Uwaga 3" xfId="17214" hidden="1"/>
    <cellStyle name="Uwaga 3" xfId="17217" hidden="1"/>
    <cellStyle name="Uwaga 3" xfId="17222" hidden="1"/>
    <cellStyle name="Uwaga 3" xfId="17223" hidden="1"/>
    <cellStyle name="Uwaga 3" xfId="17226" hidden="1"/>
    <cellStyle name="Uwaga 3" xfId="17231" hidden="1"/>
    <cellStyle name="Uwaga 3" xfId="17232" hidden="1"/>
    <cellStyle name="Uwaga 3" xfId="17233" hidden="1"/>
    <cellStyle name="Uwaga 3" xfId="17240" hidden="1"/>
    <cellStyle name="Uwaga 3" xfId="17243" hidden="1"/>
    <cellStyle name="Uwaga 3" xfId="17246" hidden="1"/>
    <cellStyle name="Uwaga 3" xfId="17252" hidden="1"/>
    <cellStyle name="Uwaga 3" xfId="17255" hidden="1"/>
    <cellStyle name="Uwaga 3" xfId="17257" hidden="1"/>
    <cellStyle name="Uwaga 3" xfId="17262" hidden="1"/>
    <cellStyle name="Uwaga 3" xfId="17265" hidden="1"/>
    <cellStyle name="Uwaga 3" xfId="17266" hidden="1"/>
    <cellStyle name="Uwaga 3" xfId="17270" hidden="1"/>
    <cellStyle name="Uwaga 3" xfId="17273" hidden="1"/>
    <cellStyle name="Uwaga 3" xfId="17275" hidden="1"/>
    <cellStyle name="Uwaga 3" xfId="17276" hidden="1"/>
    <cellStyle name="Uwaga 3" xfId="17277" hidden="1"/>
    <cellStyle name="Uwaga 3" xfId="17280" hidden="1"/>
    <cellStyle name="Uwaga 3" xfId="17287" hidden="1"/>
    <cellStyle name="Uwaga 3" xfId="17290" hidden="1"/>
    <cellStyle name="Uwaga 3" xfId="17293" hidden="1"/>
    <cellStyle name="Uwaga 3" xfId="17296" hidden="1"/>
    <cellStyle name="Uwaga 3" xfId="17299" hidden="1"/>
    <cellStyle name="Uwaga 3" xfId="17302" hidden="1"/>
    <cellStyle name="Uwaga 3" xfId="17304" hidden="1"/>
    <cellStyle name="Uwaga 3" xfId="17307" hidden="1"/>
    <cellStyle name="Uwaga 3" xfId="17310" hidden="1"/>
    <cellStyle name="Uwaga 3" xfId="17312" hidden="1"/>
    <cellStyle name="Uwaga 3" xfId="17313" hidden="1"/>
    <cellStyle name="Uwaga 3" xfId="17315" hidden="1"/>
    <cellStyle name="Uwaga 3" xfId="17322" hidden="1"/>
    <cellStyle name="Uwaga 3" xfId="17325" hidden="1"/>
    <cellStyle name="Uwaga 3" xfId="17328" hidden="1"/>
    <cellStyle name="Uwaga 3" xfId="17332" hidden="1"/>
    <cellStyle name="Uwaga 3" xfId="17335" hidden="1"/>
    <cellStyle name="Uwaga 3" xfId="17338" hidden="1"/>
    <cellStyle name="Uwaga 3" xfId="17340" hidden="1"/>
    <cellStyle name="Uwaga 3" xfId="17343" hidden="1"/>
    <cellStyle name="Uwaga 3" xfId="17346" hidden="1"/>
    <cellStyle name="Uwaga 3" xfId="17348" hidden="1"/>
    <cellStyle name="Uwaga 3" xfId="17349" hidden="1"/>
    <cellStyle name="Uwaga 3" xfId="17352" hidden="1"/>
    <cellStyle name="Uwaga 3" xfId="17359" hidden="1"/>
    <cellStyle name="Uwaga 3" xfId="17362" hidden="1"/>
    <cellStyle name="Uwaga 3" xfId="17365" hidden="1"/>
    <cellStyle name="Uwaga 3" xfId="17369" hidden="1"/>
    <cellStyle name="Uwaga 3" xfId="17372" hidden="1"/>
    <cellStyle name="Uwaga 3" xfId="17374" hidden="1"/>
    <cellStyle name="Uwaga 3" xfId="17377" hidden="1"/>
    <cellStyle name="Uwaga 3" xfId="17380" hidden="1"/>
    <cellStyle name="Uwaga 3" xfId="17383" hidden="1"/>
    <cellStyle name="Uwaga 3" xfId="17384" hidden="1"/>
    <cellStyle name="Uwaga 3" xfId="17385" hidden="1"/>
    <cellStyle name="Uwaga 3" xfId="17387" hidden="1"/>
    <cellStyle name="Uwaga 3" xfId="17393" hidden="1"/>
    <cellStyle name="Uwaga 3" xfId="17394" hidden="1"/>
    <cellStyle name="Uwaga 3" xfId="17396" hidden="1"/>
    <cellStyle name="Uwaga 3" xfId="17402" hidden="1"/>
    <cellStyle name="Uwaga 3" xfId="17404" hidden="1"/>
    <cellStyle name="Uwaga 3" xfId="17407" hidden="1"/>
    <cellStyle name="Uwaga 3" xfId="17411" hidden="1"/>
    <cellStyle name="Uwaga 3" xfId="17412" hidden="1"/>
    <cellStyle name="Uwaga 3" xfId="17414" hidden="1"/>
    <cellStyle name="Uwaga 3" xfId="17420" hidden="1"/>
    <cellStyle name="Uwaga 3" xfId="17421" hidden="1"/>
    <cellStyle name="Uwaga 3" xfId="17422" hidden="1"/>
    <cellStyle name="Uwaga 3" xfId="17430" hidden="1"/>
    <cellStyle name="Uwaga 3" xfId="17433" hidden="1"/>
    <cellStyle name="Uwaga 3" xfId="17436" hidden="1"/>
    <cellStyle name="Uwaga 3" xfId="17439" hidden="1"/>
    <cellStyle name="Uwaga 3" xfId="17442" hidden="1"/>
    <cellStyle name="Uwaga 3" xfId="17445" hidden="1"/>
    <cellStyle name="Uwaga 3" xfId="17448" hidden="1"/>
    <cellStyle name="Uwaga 3" xfId="17451" hidden="1"/>
    <cellStyle name="Uwaga 3" xfId="17454" hidden="1"/>
    <cellStyle name="Uwaga 3" xfId="17456" hidden="1"/>
    <cellStyle name="Uwaga 3" xfId="17457" hidden="1"/>
    <cellStyle name="Uwaga 3" xfId="17459" hidden="1"/>
    <cellStyle name="Uwaga 3" xfId="17466" hidden="1"/>
    <cellStyle name="Uwaga 3" xfId="17469" hidden="1"/>
    <cellStyle name="Uwaga 3" xfId="17472" hidden="1"/>
    <cellStyle name="Uwaga 3" xfId="17475" hidden="1"/>
    <cellStyle name="Uwaga 3" xfId="17478" hidden="1"/>
    <cellStyle name="Uwaga 3" xfId="17481" hidden="1"/>
    <cellStyle name="Uwaga 3" xfId="17484" hidden="1"/>
    <cellStyle name="Uwaga 3" xfId="17486" hidden="1"/>
    <cellStyle name="Uwaga 3" xfId="17489" hidden="1"/>
    <cellStyle name="Uwaga 3" xfId="17492" hidden="1"/>
    <cellStyle name="Uwaga 3" xfId="17493" hidden="1"/>
    <cellStyle name="Uwaga 3" xfId="17494" hidden="1"/>
    <cellStyle name="Uwaga 3" xfId="17501" hidden="1"/>
    <cellStyle name="Uwaga 3" xfId="17502" hidden="1"/>
    <cellStyle name="Uwaga 3" xfId="17504" hidden="1"/>
    <cellStyle name="Uwaga 3" xfId="17510" hidden="1"/>
    <cellStyle name="Uwaga 3" xfId="17511" hidden="1"/>
    <cellStyle name="Uwaga 3" xfId="17513" hidden="1"/>
    <cellStyle name="Uwaga 3" xfId="17519" hidden="1"/>
    <cellStyle name="Uwaga 3" xfId="17520" hidden="1"/>
    <cellStyle name="Uwaga 3" xfId="17522" hidden="1"/>
    <cellStyle name="Uwaga 3" xfId="17528" hidden="1"/>
    <cellStyle name="Uwaga 3" xfId="17529" hidden="1"/>
    <cellStyle name="Uwaga 3" xfId="17530" hidden="1"/>
    <cellStyle name="Uwaga 3" xfId="17538" hidden="1"/>
    <cellStyle name="Uwaga 3" xfId="17540" hidden="1"/>
    <cellStyle name="Uwaga 3" xfId="17543" hidden="1"/>
    <cellStyle name="Uwaga 3" xfId="17547" hidden="1"/>
    <cellStyle name="Uwaga 3" xfId="17550" hidden="1"/>
    <cellStyle name="Uwaga 3" xfId="17553" hidden="1"/>
    <cellStyle name="Uwaga 3" xfId="17556" hidden="1"/>
    <cellStyle name="Uwaga 3" xfId="17558" hidden="1"/>
    <cellStyle name="Uwaga 3" xfId="17561" hidden="1"/>
    <cellStyle name="Uwaga 3" xfId="17564" hidden="1"/>
    <cellStyle name="Uwaga 3" xfId="17565" hidden="1"/>
    <cellStyle name="Uwaga 3" xfId="17566" hidden="1"/>
    <cellStyle name="Uwaga 3" xfId="17573" hidden="1"/>
    <cellStyle name="Uwaga 3" xfId="17575" hidden="1"/>
    <cellStyle name="Uwaga 3" xfId="17577" hidden="1"/>
    <cellStyle name="Uwaga 3" xfId="17582" hidden="1"/>
    <cellStyle name="Uwaga 3" xfId="17584" hidden="1"/>
    <cellStyle name="Uwaga 3" xfId="17586" hidden="1"/>
    <cellStyle name="Uwaga 3" xfId="17591" hidden="1"/>
    <cellStyle name="Uwaga 3" xfId="17593" hidden="1"/>
    <cellStyle name="Uwaga 3" xfId="17595" hidden="1"/>
    <cellStyle name="Uwaga 3" xfId="17600" hidden="1"/>
    <cellStyle name="Uwaga 3" xfId="17601" hidden="1"/>
    <cellStyle name="Uwaga 3" xfId="17602" hidden="1"/>
    <cellStyle name="Uwaga 3" xfId="17609" hidden="1"/>
    <cellStyle name="Uwaga 3" xfId="17611" hidden="1"/>
    <cellStyle name="Uwaga 3" xfId="17613" hidden="1"/>
    <cellStyle name="Uwaga 3" xfId="17618" hidden="1"/>
    <cellStyle name="Uwaga 3" xfId="17620" hidden="1"/>
    <cellStyle name="Uwaga 3" xfId="17622" hidden="1"/>
    <cellStyle name="Uwaga 3" xfId="17627" hidden="1"/>
    <cellStyle name="Uwaga 3" xfId="17629" hidden="1"/>
    <cellStyle name="Uwaga 3" xfId="17630" hidden="1"/>
    <cellStyle name="Uwaga 3" xfId="17636" hidden="1"/>
    <cellStyle name="Uwaga 3" xfId="17637" hidden="1"/>
    <cellStyle name="Uwaga 3" xfId="17638" hidden="1"/>
    <cellStyle name="Uwaga 3" xfId="17645" hidden="1"/>
    <cellStyle name="Uwaga 3" xfId="17647" hidden="1"/>
    <cellStyle name="Uwaga 3" xfId="17649" hidden="1"/>
    <cellStyle name="Uwaga 3" xfId="17654" hidden="1"/>
    <cellStyle name="Uwaga 3" xfId="17656" hidden="1"/>
    <cellStyle name="Uwaga 3" xfId="17658" hidden="1"/>
    <cellStyle name="Uwaga 3" xfId="17663" hidden="1"/>
    <cellStyle name="Uwaga 3" xfId="17665" hidden="1"/>
    <cellStyle name="Uwaga 3" xfId="17667" hidden="1"/>
    <cellStyle name="Uwaga 3" xfId="17672" hidden="1"/>
    <cellStyle name="Uwaga 3" xfId="17673" hidden="1"/>
    <cellStyle name="Uwaga 3" xfId="17675" hidden="1"/>
    <cellStyle name="Uwaga 3" xfId="17681" hidden="1"/>
    <cellStyle name="Uwaga 3" xfId="17682" hidden="1"/>
    <cellStyle name="Uwaga 3" xfId="17683" hidden="1"/>
    <cellStyle name="Uwaga 3" xfId="17690" hidden="1"/>
    <cellStyle name="Uwaga 3" xfId="17691" hidden="1"/>
    <cellStyle name="Uwaga 3" xfId="17692" hidden="1"/>
    <cellStyle name="Uwaga 3" xfId="17699" hidden="1"/>
    <cellStyle name="Uwaga 3" xfId="17700" hidden="1"/>
    <cellStyle name="Uwaga 3" xfId="17701" hidden="1"/>
    <cellStyle name="Uwaga 3" xfId="17708" hidden="1"/>
    <cellStyle name="Uwaga 3" xfId="17709" hidden="1"/>
    <cellStyle name="Uwaga 3" xfId="17710" hidden="1"/>
    <cellStyle name="Uwaga 3" xfId="17717" hidden="1"/>
    <cellStyle name="Uwaga 3" xfId="17718" hidden="1"/>
    <cellStyle name="Uwaga 3" xfId="17719" hidden="1"/>
    <cellStyle name="Uwaga 3" xfId="17769" hidden="1"/>
    <cellStyle name="Uwaga 3" xfId="17770" hidden="1"/>
    <cellStyle name="Uwaga 3" xfId="17772" hidden="1"/>
    <cellStyle name="Uwaga 3" xfId="17784" hidden="1"/>
    <cellStyle name="Uwaga 3" xfId="17785" hidden="1"/>
    <cellStyle name="Uwaga 3" xfId="17790" hidden="1"/>
    <cellStyle name="Uwaga 3" xfId="17799" hidden="1"/>
    <cellStyle name="Uwaga 3" xfId="17800" hidden="1"/>
    <cellStyle name="Uwaga 3" xfId="17805" hidden="1"/>
    <cellStyle name="Uwaga 3" xfId="17814" hidden="1"/>
    <cellStyle name="Uwaga 3" xfId="17815" hidden="1"/>
    <cellStyle name="Uwaga 3" xfId="17816" hidden="1"/>
    <cellStyle name="Uwaga 3" xfId="17829" hidden="1"/>
    <cellStyle name="Uwaga 3" xfId="17834" hidden="1"/>
    <cellStyle name="Uwaga 3" xfId="17839" hidden="1"/>
    <cellStyle name="Uwaga 3" xfId="17849" hidden="1"/>
    <cellStyle name="Uwaga 3" xfId="17854" hidden="1"/>
    <cellStyle name="Uwaga 3" xfId="17858" hidden="1"/>
    <cellStyle name="Uwaga 3" xfId="17865" hidden="1"/>
    <cellStyle name="Uwaga 3" xfId="17870" hidden="1"/>
    <cellStyle name="Uwaga 3" xfId="17873" hidden="1"/>
    <cellStyle name="Uwaga 3" xfId="17879" hidden="1"/>
    <cellStyle name="Uwaga 3" xfId="17884" hidden="1"/>
    <cellStyle name="Uwaga 3" xfId="17888" hidden="1"/>
    <cellStyle name="Uwaga 3" xfId="17889" hidden="1"/>
    <cellStyle name="Uwaga 3" xfId="17890" hidden="1"/>
    <cellStyle name="Uwaga 3" xfId="17894" hidden="1"/>
    <cellStyle name="Uwaga 3" xfId="17906" hidden="1"/>
    <cellStyle name="Uwaga 3" xfId="17911" hidden="1"/>
    <cellStyle name="Uwaga 3" xfId="17916" hidden="1"/>
    <cellStyle name="Uwaga 3" xfId="17921" hidden="1"/>
    <cellStyle name="Uwaga 3" xfId="17926" hidden="1"/>
    <cellStyle name="Uwaga 3" xfId="17931" hidden="1"/>
    <cellStyle name="Uwaga 3" xfId="17935" hidden="1"/>
    <cellStyle name="Uwaga 3" xfId="17939" hidden="1"/>
    <cellStyle name="Uwaga 3" xfId="17944" hidden="1"/>
    <cellStyle name="Uwaga 3" xfId="17949" hidden="1"/>
    <cellStyle name="Uwaga 3" xfId="17950" hidden="1"/>
    <cellStyle name="Uwaga 3" xfId="17952" hidden="1"/>
    <cellStyle name="Uwaga 3" xfId="17965" hidden="1"/>
    <cellStyle name="Uwaga 3" xfId="17969" hidden="1"/>
    <cellStyle name="Uwaga 3" xfId="17974" hidden="1"/>
    <cellStyle name="Uwaga 3" xfId="17981" hidden="1"/>
    <cellStyle name="Uwaga 3" xfId="17985" hidden="1"/>
    <cellStyle name="Uwaga 3" xfId="17990" hidden="1"/>
    <cellStyle name="Uwaga 3" xfId="17995" hidden="1"/>
    <cellStyle name="Uwaga 3" xfId="17998" hidden="1"/>
    <cellStyle name="Uwaga 3" xfId="18003" hidden="1"/>
    <cellStyle name="Uwaga 3" xfId="18009" hidden="1"/>
    <cellStyle name="Uwaga 3" xfId="18010" hidden="1"/>
    <cellStyle name="Uwaga 3" xfId="18013" hidden="1"/>
    <cellStyle name="Uwaga 3" xfId="18026" hidden="1"/>
    <cellStyle name="Uwaga 3" xfId="18030" hidden="1"/>
    <cellStyle name="Uwaga 3" xfId="18035" hidden="1"/>
    <cellStyle name="Uwaga 3" xfId="18042" hidden="1"/>
    <cellStyle name="Uwaga 3" xfId="18047" hidden="1"/>
    <cellStyle name="Uwaga 3" xfId="18051" hidden="1"/>
    <cellStyle name="Uwaga 3" xfId="18056" hidden="1"/>
    <cellStyle name="Uwaga 3" xfId="18060" hidden="1"/>
    <cellStyle name="Uwaga 3" xfId="18065" hidden="1"/>
    <cellStyle name="Uwaga 3" xfId="18069" hidden="1"/>
    <cellStyle name="Uwaga 3" xfId="18070" hidden="1"/>
    <cellStyle name="Uwaga 3" xfId="18072" hidden="1"/>
    <cellStyle name="Uwaga 3" xfId="18084" hidden="1"/>
    <cellStyle name="Uwaga 3" xfId="18085" hidden="1"/>
    <cellStyle name="Uwaga 3" xfId="18087" hidden="1"/>
    <cellStyle name="Uwaga 3" xfId="18099" hidden="1"/>
    <cellStyle name="Uwaga 3" xfId="18101" hidden="1"/>
    <cellStyle name="Uwaga 3" xfId="18104" hidden="1"/>
    <cellStyle name="Uwaga 3" xfId="18114" hidden="1"/>
    <cellStyle name="Uwaga 3" xfId="18115" hidden="1"/>
    <cellStyle name="Uwaga 3" xfId="18117" hidden="1"/>
    <cellStyle name="Uwaga 3" xfId="18129" hidden="1"/>
    <cellStyle name="Uwaga 3" xfId="18130" hidden="1"/>
    <cellStyle name="Uwaga 3" xfId="18131" hidden="1"/>
    <cellStyle name="Uwaga 3" xfId="18145" hidden="1"/>
    <cellStyle name="Uwaga 3" xfId="18148" hidden="1"/>
    <cellStyle name="Uwaga 3" xfId="18152" hidden="1"/>
    <cellStyle name="Uwaga 3" xfId="18160" hidden="1"/>
    <cellStyle name="Uwaga 3" xfId="18163" hidden="1"/>
    <cellStyle name="Uwaga 3" xfId="18167" hidden="1"/>
    <cellStyle name="Uwaga 3" xfId="18175" hidden="1"/>
    <cellStyle name="Uwaga 3" xfId="18178" hidden="1"/>
    <cellStyle name="Uwaga 3" xfId="18182" hidden="1"/>
    <cellStyle name="Uwaga 3" xfId="18189" hidden="1"/>
    <cellStyle name="Uwaga 3" xfId="18190" hidden="1"/>
    <cellStyle name="Uwaga 3" xfId="18192" hidden="1"/>
    <cellStyle name="Uwaga 3" xfId="18205" hidden="1"/>
    <cellStyle name="Uwaga 3" xfId="18208" hidden="1"/>
    <cellStyle name="Uwaga 3" xfId="18211" hidden="1"/>
    <cellStyle name="Uwaga 3" xfId="18220" hidden="1"/>
    <cellStyle name="Uwaga 3" xfId="18223" hidden="1"/>
    <cellStyle name="Uwaga 3" xfId="18227" hidden="1"/>
    <cellStyle name="Uwaga 3" xfId="18235" hidden="1"/>
    <cellStyle name="Uwaga 3" xfId="18237" hidden="1"/>
    <cellStyle name="Uwaga 3" xfId="18240" hidden="1"/>
    <cellStyle name="Uwaga 3" xfId="18249" hidden="1"/>
    <cellStyle name="Uwaga 3" xfId="18250" hidden="1"/>
    <cellStyle name="Uwaga 3" xfId="18251" hidden="1"/>
    <cellStyle name="Uwaga 3" xfId="18264" hidden="1"/>
    <cellStyle name="Uwaga 3" xfId="18265" hidden="1"/>
    <cellStyle name="Uwaga 3" xfId="18267" hidden="1"/>
    <cellStyle name="Uwaga 3" xfId="18279" hidden="1"/>
    <cellStyle name="Uwaga 3" xfId="18280" hidden="1"/>
    <cellStyle name="Uwaga 3" xfId="18282" hidden="1"/>
    <cellStyle name="Uwaga 3" xfId="18294" hidden="1"/>
    <cellStyle name="Uwaga 3" xfId="18295" hidden="1"/>
    <cellStyle name="Uwaga 3" xfId="18297" hidden="1"/>
    <cellStyle name="Uwaga 3" xfId="18309" hidden="1"/>
    <cellStyle name="Uwaga 3" xfId="18310" hidden="1"/>
    <cellStyle name="Uwaga 3" xfId="18311" hidden="1"/>
    <cellStyle name="Uwaga 3" xfId="18325" hidden="1"/>
    <cellStyle name="Uwaga 3" xfId="18327" hidden="1"/>
    <cellStyle name="Uwaga 3" xfId="18330" hidden="1"/>
    <cellStyle name="Uwaga 3" xfId="18340" hidden="1"/>
    <cellStyle name="Uwaga 3" xfId="18343" hidden="1"/>
    <cellStyle name="Uwaga 3" xfId="18346" hidden="1"/>
    <cellStyle name="Uwaga 3" xfId="18355" hidden="1"/>
    <cellStyle name="Uwaga 3" xfId="18357" hidden="1"/>
    <cellStyle name="Uwaga 3" xfId="18360" hidden="1"/>
    <cellStyle name="Uwaga 3" xfId="18369" hidden="1"/>
    <cellStyle name="Uwaga 3" xfId="18370" hidden="1"/>
    <cellStyle name="Uwaga 3" xfId="18371" hidden="1"/>
    <cellStyle name="Uwaga 3" xfId="18384" hidden="1"/>
    <cellStyle name="Uwaga 3" xfId="18386" hidden="1"/>
    <cellStyle name="Uwaga 3" xfId="18388" hidden="1"/>
    <cellStyle name="Uwaga 3" xfId="18399" hidden="1"/>
    <cellStyle name="Uwaga 3" xfId="18401" hidden="1"/>
    <cellStyle name="Uwaga 3" xfId="18403" hidden="1"/>
    <cellStyle name="Uwaga 3" xfId="18414" hidden="1"/>
    <cellStyle name="Uwaga 3" xfId="18416" hidden="1"/>
    <cellStyle name="Uwaga 3" xfId="18418" hidden="1"/>
    <cellStyle name="Uwaga 3" xfId="18429" hidden="1"/>
    <cellStyle name="Uwaga 3" xfId="18430" hidden="1"/>
    <cellStyle name="Uwaga 3" xfId="18431" hidden="1"/>
    <cellStyle name="Uwaga 3" xfId="18444" hidden="1"/>
    <cellStyle name="Uwaga 3" xfId="18446" hidden="1"/>
    <cellStyle name="Uwaga 3" xfId="18448" hidden="1"/>
    <cellStyle name="Uwaga 3" xfId="18459" hidden="1"/>
    <cellStyle name="Uwaga 3" xfId="18461" hidden="1"/>
    <cellStyle name="Uwaga 3" xfId="18463" hidden="1"/>
    <cellStyle name="Uwaga 3" xfId="18474" hidden="1"/>
    <cellStyle name="Uwaga 3" xfId="18476" hidden="1"/>
    <cellStyle name="Uwaga 3" xfId="18477" hidden="1"/>
    <cellStyle name="Uwaga 3" xfId="18489" hidden="1"/>
    <cellStyle name="Uwaga 3" xfId="18490" hidden="1"/>
    <cellStyle name="Uwaga 3" xfId="18491" hidden="1"/>
    <cellStyle name="Uwaga 3" xfId="18504" hidden="1"/>
    <cellStyle name="Uwaga 3" xfId="18506" hidden="1"/>
    <cellStyle name="Uwaga 3" xfId="18508" hidden="1"/>
    <cellStyle name="Uwaga 3" xfId="18519" hidden="1"/>
    <cellStyle name="Uwaga 3" xfId="18521" hidden="1"/>
    <cellStyle name="Uwaga 3" xfId="18523" hidden="1"/>
    <cellStyle name="Uwaga 3" xfId="18534" hidden="1"/>
    <cellStyle name="Uwaga 3" xfId="18536" hidden="1"/>
    <cellStyle name="Uwaga 3" xfId="18538" hidden="1"/>
    <cellStyle name="Uwaga 3" xfId="18549" hidden="1"/>
    <cellStyle name="Uwaga 3" xfId="18550" hidden="1"/>
    <cellStyle name="Uwaga 3" xfId="18552" hidden="1"/>
    <cellStyle name="Uwaga 3" xfId="18563" hidden="1"/>
    <cellStyle name="Uwaga 3" xfId="18565" hidden="1"/>
    <cellStyle name="Uwaga 3" xfId="18566" hidden="1"/>
    <cellStyle name="Uwaga 3" xfId="18575" hidden="1"/>
    <cellStyle name="Uwaga 3" xfId="18578" hidden="1"/>
    <cellStyle name="Uwaga 3" xfId="18580" hidden="1"/>
    <cellStyle name="Uwaga 3" xfId="18591" hidden="1"/>
    <cellStyle name="Uwaga 3" xfId="18593" hidden="1"/>
    <cellStyle name="Uwaga 3" xfId="18595" hidden="1"/>
    <cellStyle name="Uwaga 3" xfId="18607" hidden="1"/>
    <cellStyle name="Uwaga 3" xfId="18609" hidden="1"/>
    <cellStyle name="Uwaga 3" xfId="18611" hidden="1"/>
    <cellStyle name="Uwaga 3" xfId="18619" hidden="1"/>
    <cellStyle name="Uwaga 3" xfId="18621" hidden="1"/>
    <cellStyle name="Uwaga 3" xfId="18624" hidden="1"/>
    <cellStyle name="Uwaga 3" xfId="18614" hidden="1"/>
    <cellStyle name="Uwaga 3" xfId="18613" hidden="1"/>
    <cellStyle name="Uwaga 3" xfId="18612" hidden="1"/>
    <cellStyle name="Uwaga 3" xfId="18599" hidden="1"/>
    <cellStyle name="Uwaga 3" xfId="18598" hidden="1"/>
    <cellStyle name="Uwaga 3" xfId="18597" hidden="1"/>
    <cellStyle name="Uwaga 3" xfId="18584" hidden="1"/>
    <cellStyle name="Uwaga 3" xfId="18583" hidden="1"/>
    <cellStyle name="Uwaga 3" xfId="18582" hidden="1"/>
    <cellStyle name="Uwaga 3" xfId="18569" hidden="1"/>
    <cellStyle name="Uwaga 3" xfId="18568" hidden="1"/>
    <cellStyle name="Uwaga 3" xfId="18567" hidden="1"/>
    <cellStyle name="Uwaga 3" xfId="18554" hidden="1"/>
    <cellStyle name="Uwaga 3" xfId="18553" hidden="1"/>
    <cellStyle name="Uwaga 3" xfId="18551" hidden="1"/>
    <cellStyle name="Uwaga 3" xfId="18540" hidden="1"/>
    <cellStyle name="Uwaga 3" xfId="18537" hidden="1"/>
    <cellStyle name="Uwaga 3" xfId="18535" hidden="1"/>
    <cellStyle name="Uwaga 3" xfId="18525" hidden="1"/>
    <cellStyle name="Uwaga 3" xfId="18522" hidden="1"/>
    <cellStyle name="Uwaga 3" xfId="18520" hidden="1"/>
    <cellStyle name="Uwaga 3" xfId="18510" hidden="1"/>
    <cellStyle name="Uwaga 3" xfId="18507" hidden="1"/>
    <cellStyle name="Uwaga 3" xfId="18505" hidden="1"/>
    <cellStyle name="Uwaga 3" xfId="18495" hidden="1"/>
    <cellStyle name="Uwaga 3" xfId="18493" hidden="1"/>
    <cellStyle name="Uwaga 3" xfId="18492" hidden="1"/>
    <cellStyle name="Uwaga 3" xfId="18480" hidden="1"/>
    <cellStyle name="Uwaga 3" xfId="18478" hidden="1"/>
    <cellStyle name="Uwaga 3" xfId="18475" hidden="1"/>
    <cellStyle name="Uwaga 3" xfId="18465" hidden="1"/>
    <cellStyle name="Uwaga 3" xfId="18462" hidden="1"/>
    <cellStyle name="Uwaga 3" xfId="18460" hidden="1"/>
    <cellStyle name="Uwaga 3" xfId="18450" hidden="1"/>
    <cellStyle name="Uwaga 3" xfId="18447" hidden="1"/>
    <cellStyle name="Uwaga 3" xfId="18445" hidden="1"/>
    <cellStyle name="Uwaga 3" xfId="18435" hidden="1"/>
    <cellStyle name="Uwaga 3" xfId="18433" hidden="1"/>
    <cellStyle name="Uwaga 3" xfId="18432" hidden="1"/>
    <cellStyle name="Uwaga 3" xfId="18420" hidden="1"/>
    <cellStyle name="Uwaga 3" xfId="18417" hidden="1"/>
    <cellStyle name="Uwaga 3" xfId="18415" hidden="1"/>
    <cellStyle name="Uwaga 3" xfId="18405" hidden="1"/>
    <cellStyle name="Uwaga 3" xfId="18402" hidden="1"/>
    <cellStyle name="Uwaga 3" xfId="18400" hidden="1"/>
    <cellStyle name="Uwaga 3" xfId="18390" hidden="1"/>
    <cellStyle name="Uwaga 3" xfId="18387" hidden="1"/>
    <cellStyle name="Uwaga 3" xfId="18385" hidden="1"/>
    <cellStyle name="Uwaga 3" xfId="18375" hidden="1"/>
    <cellStyle name="Uwaga 3" xfId="18373" hidden="1"/>
    <cellStyle name="Uwaga 3" xfId="18372" hidden="1"/>
    <cellStyle name="Uwaga 3" xfId="18359" hidden="1"/>
    <cellStyle name="Uwaga 3" xfId="18356" hidden="1"/>
    <cellStyle name="Uwaga 3" xfId="18354" hidden="1"/>
    <cellStyle name="Uwaga 3" xfId="18344" hidden="1"/>
    <cellStyle name="Uwaga 3" xfId="18341" hidden="1"/>
    <cellStyle name="Uwaga 3" xfId="18339" hidden="1"/>
    <cellStyle name="Uwaga 3" xfId="18329" hidden="1"/>
    <cellStyle name="Uwaga 3" xfId="18326" hidden="1"/>
    <cellStyle name="Uwaga 3" xfId="18324" hidden="1"/>
    <cellStyle name="Uwaga 3" xfId="18315" hidden="1"/>
    <cellStyle name="Uwaga 3" xfId="18313" hidden="1"/>
    <cellStyle name="Uwaga 3" xfId="18312" hidden="1"/>
    <cellStyle name="Uwaga 3" xfId="18300" hidden="1"/>
    <cellStyle name="Uwaga 3" xfId="18298" hidden="1"/>
    <cellStyle name="Uwaga 3" xfId="18296" hidden="1"/>
    <cellStyle name="Uwaga 3" xfId="18285" hidden="1"/>
    <cellStyle name="Uwaga 3" xfId="18283" hidden="1"/>
    <cellStyle name="Uwaga 3" xfId="18281" hidden="1"/>
    <cellStyle name="Uwaga 3" xfId="18270" hidden="1"/>
    <cellStyle name="Uwaga 3" xfId="18268" hidden="1"/>
    <cellStyle name="Uwaga 3" xfId="18266" hidden="1"/>
    <cellStyle name="Uwaga 3" xfId="18255" hidden="1"/>
    <cellStyle name="Uwaga 3" xfId="18253" hidden="1"/>
    <cellStyle name="Uwaga 3" xfId="18252" hidden="1"/>
    <cellStyle name="Uwaga 3" xfId="18239" hidden="1"/>
    <cellStyle name="Uwaga 3" xfId="18236" hidden="1"/>
    <cellStyle name="Uwaga 3" xfId="18234" hidden="1"/>
    <cellStyle name="Uwaga 3" xfId="18224" hidden="1"/>
    <cellStyle name="Uwaga 3" xfId="18221" hidden="1"/>
    <cellStyle name="Uwaga 3" xfId="18219" hidden="1"/>
    <cellStyle name="Uwaga 3" xfId="18209" hidden="1"/>
    <cellStyle name="Uwaga 3" xfId="18206" hidden="1"/>
    <cellStyle name="Uwaga 3" xfId="18204" hidden="1"/>
    <cellStyle name="Uwaga 3" xfId="18195" hidden="1"/>
    <cellStyle name="Uwaga 3" xfId="18193" hidden="1"/>
    <cellStyle name="Uwaga 3" xfId="18191" hidden="1"/>
    <cellStyle name="Uwaga 3" xfId="18179" hidden="1"/>
    <cellStyle name="Uwaga 3" xfId="18176" hidden="1"/>
    <cellStyle name="Uwaga 3" xfId="18174" hidden="1"/>
    <cellStyle name="Uwaga 3" xfId="18164" hidden="1"/>
    <cellStyle name="Uwaga 3" xfId="18161" hidden="1"/>
    <cellStyle name="Uwaga 3" xfId="18159" hidden="1"/>
    <cellStyle name="Uwaga 3" xfId="18149" hidden="1"/>
    <cellStyle name="Uwaga 3" xfId="18146" hidden="1"/>
    <cellStyle name="Uwaga 3" xfId="18144" hidden="1"/>
    <cellStyle name="Uwaga 3" xfId="18137" hidden="1"/>
    <cellStyle name="Uwaga 3" xfId="18134" hidden="1"/>
    <cellStyle name="Uwaga 3" xfId="18132" hidden="1"/>
    <cellStyle name="Uwaga 3" xfId="18122" hidden="1"/>
    <cellStyle name="Uwaga 3" xfId="18119" hidden="1"/>
    <cellStyle name="Uwaga 3" xfId="18116" hidden="1"/>
    <cellStyle name="Uwaga 3" xfId="18107" hidden="1"/>
    <cellStyle name="Uwaga 3" xfId="18103" hidden="1"/>
    <cellStyle name="Uwaga 3" xfId="18100" hidden="1"/>
    <cellStyle name="Uwaga 3" xfId="18092" hidden="1"/>
    <cellStyle name="Uwaga 3" xfId="18089" hidden="1"/>
    <cellStyle name="Uwaga 3" xfId="18086" hidden="1"/>
    <cellStyle name="Uwaga 3" xfId="18077" hidden="1"/>
    <cellStyle name="Uwaga 3" xfId="18074" hidden="1"/>
    <cellStyle name="Uwaga 3" xfId="18071" hidden="1"/>
    <cellStyle name="Uwaga 3" xfId="18061" hidden="1"/>
    <cellStyle name="Uwaga 3" xfId="18057" hidden="1"/>
    <cellStyle name="Uwaga 3" xfId="18054" hidden="1"/>
    <cellStyle name="Uwaga 3" xfId="18045" hidden="1"/>
    <cellStyle name="Uwaga 3" xfId="18041" hidden="1"/>
    <cellStyle name="Uwaga 3" xfId="18039" hidden="1"/>
    <cellStyle name="Uwaga 3" xfId="18031" hidden="1"/>
    <cellStyle name="Uwaga 3" xfId="18027" hidden="1"/>
    <cellStyle name="Uwaga 3" xfId="18024" hidden="1"/>
    <cellStyle name="Uwaga 3" xfId="18017" hidden="1"/>
    <cellStyle name="Uwaga 3" xfId="18014" hidden="1"/>
    <cellStyle name="Uwaga 3" xfId="18011" hidden="1"/>
    <cellStyle name="Uwaga 3" xfId="18002" hidden="1"/>
    <cellStyle name="Uwaga 3" xfId="17997" hidden="1"/>
    <cellStyle name="Uwaga 3" xfId="17994" hidden="1"/>
    <cellStyle name="Uwaga 3" xfId="17987" hidden="1"/>
    <cellStyle name="Uwaga 3" xfId="17982" hidden="1"/>
    <cellStyle name="Uwaga 3" xfId="17979" hidden="1"/>
    <cellStyle name="Uwaga 3" xfId="17972" hidden="1"/>
    <cellStyle name="Uwaga 3" xfId="17967" hidden="1"/>
    <cellStyle name="Uwaga 3" xfId="17964" hidden="1"/>
    <cellStyle name="Uwaga 3" xfId="17958" hidden="1"/>
    <cellStyle name="Uwaga 3" xfId="17954" hidden="1"/>
    <cellStyle name="Uwaga 3" xfId="17951" hidden="1"/>
    <cellStyle name="Uwaga 3" xfId="17943" hidden="1"/>
    <cellStyle name="Uwaga 3" xfId="17938" hidden="1"/>
    <cellStyle name="Uwaga 3" xfId="17934" hidden="1"/>
    <cellStyle name="Uwaga 3" xfId="17928" hidden="1"/>
    <cellStyle name="Uwaga 3" xfId="17923" hidden="1"/>
    <cellStyle name="Uwaga 3" xfId="17919" hidden="1"/>
    <cellStyle name="Uwaga 3" xfId="17913" hidden="1"/>
    <cellStyle name="Uwaga 3" xfId="17908" hidden="1"/>
    <cellStyle name="Uwaga 3" xfId="17904" hidden="1"/>
    <cellStyle name="Uwaga 3" xfId="17899" hidden="1"/>
    <cellStyle name="Uwaga 3" xfId="17895" hidden="1"/>
    <cellStyle name="Uwaga 3" xfId="17891" hidden="1"/>
    <cellStyle name="Uwaga 3" xfId="17883" hidden="1"/>
    <cellStyle name="Uwaga 3" xfId="17878" hidden="1"/>
    <cellStyle name="Uwaga 3" xfId="17874" hidden="1"/>
    <cellStyle name="Uwaga 3" xfId="17868" hidden="1"/>
    <cellStyle name="Uwaga 3" xfId="17863" hidden="1"/>
    <cellStyle name="Uwaga 3" xfId="17859" hidden="1"/>
    <cellStyle name="Uwaga 3" xfId="17853" hidden="1"/>
    <cellStyle name="Uwaga 3" xfId="17848" hidden="1"/>
    <cellStyle name="Uwaga 3" xfId="17844" hidden="1"/>
    <cellStyle name="Uwaga 3" xfId="17840" hidden="1"/>
    <cellStyle name="Uwaga 3" xfId="17835" hidden="1"/>
    <cellStyle name="Uwaga 3" xfId="17830" hidden="1"/>
    <cellStyle name="Uwaga 3" xfId="17825" hidden="1"/>
    <cellStyle name="Uwaga 3" xfId="17821" hidden="1"/>
    <cellStyle name="Uwaga 3" xfId="17817" hidden="1"/>
    <cellStyle name="Uwaga 3" xfId="17810" hidden="1"/>
    <cellStyle name="Uwaga 3" xfId="17806" hidden="1"/>
    <cellStyle name="Uwaga 3" xfId="17801" hidden="1"/>
    <cellStyle name="Uwaga 3" xfId="17795" hidden="1"/>
    <cellStyle name="Uwaga 3" xfId="17791" hidden="1"/>
    <cellStyle name="Uwaga 3" xfId="17786" hidden="1"/>
    <cellStyle name="Uwaga 3" xfId="17780" hidden="1"/>
    <cellStyle name="Uwaga 3" xfId="17776" hidden="1"/>
    <cellStyle name="Uwaga 3" xfId="17771" hidden="1"/>
    <cellStyle name="Uwaga 3" xfId="17765" hidden="1"/>
    <cellStyle name="Uwaga 3" xfId="17761" hidden="1"/>
    <cellStyle name="Uwaga 3" xfId="17757" hidden="1"/>
    <cellStyle name="Uwaga 3" xfId="18617" hidden="1"/>
    <cellStyle name="Uwaga 3" xfId="18616" hidden="1"/>
    <cellStyle name="Uwaga 3" xfId="18615" hidden="1"/>
    <cellStyle name="Uwaga 3" xfId="18602" hidden="1"/>
    <cellStyle name="Uwaga 3" xfId="18601" hidden="1"/>
    <cellStyle name="Uwaga 3" xfId="18600" hidden="1"/>
    <cellStyle name="Uwaga 3" xfId="18587" hidden="1"/>
    <cellStyle name="Uwaga 3" xfId="18586" hidden="1"/>
    <cellStyle name="Uwaga 3" xfId="18585" hidden="1"/>
    <cellStyle name="Uwaga 3" xfId="18572" hidden="1"/>
    <cellStyle name="Uwaga 3" xfId="18571" hidden="1"/>
    <cellStyle name="Uwaga 3" xfId="18570" hidden="1"/>
    <cellStyle name="Uwaga 3" xfId="18557" hidden="1"/>
    <cellStyle name="Uwaga 3" xfId="18556" hidden="1"/>
    <cellStyle name="Uwaga 3" xfId="18555" hidden="1"/>
    <cellStyle name="Uwaga 3" xfId="18543" hidden="1"/>
    <cellStyle name="Uwaga 3" xfId="18541" hidden="1"/>
    <cellStyle name="Uwaga 3" xfId="18539" hidden="1"/>
    <cellStyle name="Uwaga 3" xfId="18528" hidden="1"/>
    <cellStyle name="Uwaga 3" xfId="18526" hidden="1"/>
    <cellStyle name="Uwaga 3" xfId="18524" hidden="1"/>
    <cellStyle name="Uwaga 3" xfId="18513" hidden="1"/>
    <cellStyle name="Uwaga 3" xfId="18511" hidden="1"/>
    <cellStyle name="Uwaga 3" xfId="18509" hidden="1"/>
    <cellStyle name="Uwaga 3" xfId="18498" hidden="1"/>
    <cellStyle name="Uwaga 3" xfId="18496" hidden="1"/>
    <cellStyle name="Uwaga 3" xfId="18494" hidden="1"/>
    <cellStyle name="Uwaga 3" xfId="18483" hidden="1"/>
    <cellStyle name="Uwaga 3" xfId="18481" hidden="1"/>
    <cellStyle name="Uwaga 3" xfId="18479" hidden="1"/>
    <cellStyle name="Uwaga 3" xfId="18468" hidden="1"/>
    <cellStyle name="Uwaga 3" xfId="18466" hidden="1"/>
    <cellStyle name="Uwaga 3" xfId="18464" hidden="1"/>
    <cellStyle name="Uwaga 3" xfId="18453" hidden="1"/>
    <cellStyle name="Uwaga 3" xfId="18451" hidden="1"/>
    <cellStyle name="Uwaga 3" xfId="18449" hidden="1"/>
    <cellStyle name="Uwaga 3" xfId="18438" hidden="1"/>
    <cellStyle name="Uwaga 3" xfId="18436" hidden="1"/>
    <cellStyle name="Uwaga 3" xfId="18434" hidden="1"/>
    <cellStyle name="Uwaga 3" xfId="18423" hidden="1"/>
    <cellStyle name="Uwaga 3" xfId="18421" hidden="1"/>
    <cellStyle name="Uwaga 3" xfId="18419" hidden="1"/>
    <cellStyle name="Uwaga 3" xfId="18408" hidden="1"/>
    <cellStyle name="Uwaga 3" xfId="18406" hidden="1"/>
    <cellStyle name="Uwaga 3" xfId="18404" hidden="1"/>
    <cellStyle name="Uwaga 3" xfId="18393" hidden="1"/>
    <cellStyle name="Uwaga 3" xfId="18391" hidden="1"/>
    <cellStyle name="Uwaga 3" xfId="18389" hidden="1"/>
    <cellStyle name="Uwaga 3" xfId="18378" hidden="1"/>
    <cellStyle name="Uwaga 3" xfId="18376" hidden="1"/>
    <cellStyle name="Uwaga 3" xfId="18374" hidden="1"/>
    <cellStyle name="Uwaga 3" xfId="18363" hidden="1"/>
    <cellStyle name="Uwaga 3" xfId="18361" hidden="1"/>
    <cellStyle name="Uwaga 3" xfId="18358" hidden="1"/>
    <cellStyle name="Uwaga 3" xfId="18348" hidden="1"/>
    <cellStyle name="Uwaga 3" xfId="18345" hidden="1"/>
    <cellStyle name="Uwaga 3" xfId="18342" hidden="1"/>
    <cellStyle name="Uwaga 3" xfId="18333" hidden="1"/>
    <cellStyle name="Uwaga 3" xfId="18331" hidden="1"/>
    <cellStyle name="Uwaga 3" xfId="18328" hidden="1"/>
    <cellStyle name="Uwaga 3" xfId="18318" hidden="1"/>
    <cellStyle name="Uwaga 3" xfId="18316" hidden="1"/>
    <cellStyle name="Uwaga 3" xfId="18314" hidden="1"/>
    <cellStyle name="Uwaga 3" xfId="18303" hidden="1"/>
    <cellStyle name="Uwaga 3" xfId="18301" hidden="1"/>
    <cellStyle name="Uwaga 3" xfId="18299" hidden="1"/>
    <cellStyle name="Uwaga 3" xfId="18288" hidden="1"/>
    <cellStyle name="Uwaga 3" xfId="18286" hidden="1"/>
    <cellStyle name="Uwaga 3" xfId="18284" hidden="1"/>
    <cellStyle name="Uwaga 3" xfId="18273" hidden="1"/>
    <cellStyle name="Uwaga 3" xfId="18271" hidden="1"/>
    <cellStyle name="Uwaga 3" xfId="18269" hidden="1"/>
    <cellStyle name="Uwaga 3" xfId="18258" hidden="1"/>
    <cellStyle name="Uwaga 3" xfId="18256" hidden="1"/>
    <cellStyle name="Uwaga 3" xfId="18254" hidden="1"/>
    <cellStyle name="Uwaga 3" xfId="18243" hidden="1"/>
    <cellStyle name="Uwaga 3" xfId="18241" hidden="1"/>
    <cellStyle name="Uwaga 3" xfId="18238" hidden="1"/>
    <cellStyle name="Uwaga 3" xfId="18228" hidden="1"/>
    <cellStyle name="Uwaga 3" xfId="18225" hidden="1"/>
    <cellStyle name="Uwaga 3" xfId="18222" hidden="1"/>
    <cellStyle name="Uwaga 3" xfId="18213" hidden="1"/>
    <cellStyle name="Uwaga 3" xfId="18210" hidden="1"/>
    <cellStyle name="Uwaga 3" xfId="18207" hidden="1"/>
    <cellStyle name="Uwaga 3" xfId="18198" hidden="1"/>
    <cellStyle name="Uwaga 3" xfId="18196" hidden="1"/>
    <cellStyle name="Uwaga 3" xfId="18194" hidden="1"/>
    <cellStyle name="Uwaga 3" xfId="18183" hidden="1"/>
    <cellStyle name="Uwaga 3" xfId="18180" hidden="1"/>
    <cellStyle name="Uwaga 3" xfId="18177" hidden="1"/>
    <cellStyle name="Uwaga 3" xfId="18168" hidden="1"/>
    <cellStyle name="Uwaga 3" xfId="18165" hidden="1"/>
    <cellStyle name="Uwaga 3" xfId="18162" hidden="1"/>
    <cellStyle name="Uwaga 3" xfId="18153" hidden="1"/>
    <cellStyle name="Uwaga 3" xfId="18150" hidden="1"/>
    <cellStyle name="Uwaga 3" xfId="18147" hidden="1"/>
    <cellStyle name="Uwaga 3" xfId="18140" hidden="1"/>
    <cellStyle name="Uwaga 3" xfId="18136" hidden="1"/>
    <cellStyle name="Uwaga 3" xfId="18133" hidden="1"/>
    <cellStyle name="Uwaga 3" xfId="18125" hidden="1"/>
    <cellStyle name="Uwaga 3" xfId="18121" hidden="1"/>
    <cellStyle name="Uwaga 3" xfId="18118" hidden="1"/>
    <cellStyle name="Uwaga 3" xfId="18110" hidden="1"/>
    <cellStyle name="Uwaga 3" xfId="18106" hidden="1"/>
    <cellStyle name="Uwaga 3" xfId="18102" hidden="1"/>
    <cellStyle name="Uwaga 3" xfId="18095" hidden="1"/>
    <cellStyle name="Uwaga 3" xfId="18091" hidden="1"/>
    <cellStyle name="Uwaga 3" xfId="18088" hidden="1"/>
    <cellStyle name="Uwaga 3" xfId="18080" hidden="1"/>
    <cellStyle name="Uwaga 3" xfId="18076" hidden="1"/>
    <cellStyle name="Uwaga 3" xfId="18073" hidden="1"/>
    <cellStyle name="Uwaga 3" xfId="18064" hidden="1"/>
    <cellStyle name="Uwaga 3" xfId="18059" hidden="1"/>
    <cellStyle name="Uwaga 3" xfId="18055" hidden="1"/>
    <cellStyle name="Uwaga 3" xfId="18049" hidden="1"/>
    <cellStyle name="Uwaga 3" xfId="18044" hidden="1"/>
    <cellStyle name="Uwaga 3" xfId="18040" hidden="1"/>
    <cellStyle name="Uwaga 3" xfId="18034" hidden="1"/>
    <cellStyle name="Uwaga 3" xfId="18029" hidden="1"/>
    <cellStyle name="Uwaga 3" xfId="18025" hidden="1"/>
    <cellStyle name="Uwaga 3" xfId="18020" hidden="1"/>
    <cellStyle name="Uwaga 3" xfId="18016" hidden="1"/>
    <cellStyle name="Uwaga 3" xfId="18012" hidden="1"/>
    <cellStyle name="Uwaga 3" xfId="18005" hidden="1"/>
    <cellStyle name="Uwaga 3" xfId="18000" hidden="1"/>
    <cellStyle name="Uwaga 3" xfId="17996" hidden="1"/>
    <cellStyle name="Uwaga 3" xfId="17989" hidden="1"/>
    <cellStyle name="Uwaga 3" xfId="17984" hidden="1"/>
    <cellStyle name="Uwaga 3" xfId="17980" hidden="1"/>
    <cellStyle name="Uwaga 3" xfId="17975" hidden="1"/>
    <cellStyle name="Uwaga 3" xfId="17970" hidden="1"/>
    <cellStyle name="Uwaga 3" xfId="17966" hidden="1"/>
    <cellStyle name="Uwaga 3" xfId="17960" hidden="1"/>
    <cellStyle name="Uwaga 3" xfId="17956" hidden="1"/>
    <cellStyle name="Uwaga 3" xfId="17953" hidden="1"/>
    <cellStyle name="Uwaga 3" xfId="17946" hidden="1"/>
    <cellStyle name="Uwaga 3" xfId="17941" hidden="1"/>
    <cellStyle name="Uwaga 3" xfId="17936" hidden="1"/>
    <cellStyle name="Uwaga 3" xfId="17930" hidden="1"/>
    <cellStyle name="Uwaga 3" xfId="17925" hidden="1"/>
    <cellStyle name="Uwaga 3" xfId="17920" hidden="1"/>
    <cellStyle name="Uwaga 3" xfId="17915" hidden="1"/>
    <cellStyle name="Uwaga 3" xfId="17910" hidden="1"/>
    <cellStyle name="Uwaga 3" xfId="17905" hidden="1"/>
    <cellStyle name="Uwaga 3" xfId="17901" hidden="1"/>
    <cellStyle name="Uwaga 3" xfId="17897" hidden="1"/>
    <cellStyle name="Uwaga 3" xfId="17892" hidden="1"/>
    <cellStyle name="Uwaga 3" xfId="17885" hidden="1"/>
    <cellStyle name="Uwaga 3" xfId="17880" hidden="1"/>
    <cellStyle name="Uwaga 3" xfId="17875" hidden="1"/>
    <cellStyle name="Uwaga 3" xfId="17869" hidden="1"/>
    <cellStyle name="Uwaga 3" xfId="17864" hidden="1"/>
    <cellStyle name="Uwaga 3" xfId="17860" hidden="1"/>
    <cellStyle name="Uwaga 3" xfId="17855" hidden="1"/>
    <cellStyle name="Uwaga 3" xfId="17850" hidden="1"/>
    <cellStyle name="Uwaga 3" xfId="17845" hidden="1"/>
    <cellStyle name="Uwaga 3" xfId="17841" hidden="1"/>
    <cellStyle name="Uwaga 3" xfId="17836" hidden="1"/>
    <cellStyle name="Uwaga 3" xfId="17831" hidden="1"/>
    <cellStyle name="Uwaga 3" xfId="17826" hidden="1"/>
    <cellStyle name="Uwaga 3" xfId="17822" hidden="1"/>
    <cellStyle name="Uwaga 3" xfId="17818" hidden="1"/>
    <cellStyle name="Uwaga 3" xfId="17811" hidden="1"/>
    <cellStyle name="Uwaga 3" xfId="17807" hidden="1"/>
    <cellStyle name="Uwaga 3" xfId="17802" hidden="1"/>
    <cellStyle name="Uwaga 3" xfId="17796" hidden="1"/>
    <cellStyle name="Uwaga 3" xfId="17792" hidden="1"/>
    <cellStyle name="Uwaga 3" xfId="17787" hidden="1"/>
    <cellStyle name="Uwaga 3" xfId="17781" hidden="1"/>
    <cellStyle name="Uwaga 3" xfId="17777" hidden="1"/>
    <cellStyle name="Uwaga 3" xfId="17773" hidden="1"/>
    <cellStyle name="Uwaga 3" xfId="17766" hidden="1"/>
    <cellStyle name="Uwaga 3" xfId="17762" hidden="1"/>
    <cellStyle name="Uwaga 3" xfId="17758" hidden="1"/>
    <cellStyle name="Uwaga 3" xfId="18622" hidden="1"/>
    <cellStyle name="Uwaga 3" xfId="18620" hidden="1"/>
    <cellStyle name="Uwaga 3" xfId="18618" hidden="1"/>
    <cellStyle name="Uwaga 3" xfId="18605" hidden="1"/>
    <cellStyle name="Uwaga 3" xfId="18604" hidden="1"/>
    <cellStyle name="Uwaga 3" xfId="18603" hidden="1"/>
    <cellStyle name="Uwaga 3" xfId="18590" hidden="1"/>
    <cellStyle name="Uwaga 3" xfId="18589" hidden="1"/>
    <cellStyle name="Uwaga 3" xfId="18588" hidden="1"/>
    <cellStyle name="Uwaga 3" xfId="18576" hidden="1"/>
    <cellStyle name="Uwaga 3" xfId="18574" hidden="1"/>
    <cellStyle name="Uwaga 3" xfId="18573" hidden="1"/>
    <cellStyle name="Uwaga 3" xfId="18560" hidden="1"/>
    <cellStyle name="Uwaga 3" xfId="18559" hidden="1"/>
    <cellStyle name="Uwaga 3" xfId="18558" hidden="1"/>
    <cellStyle name="Uwaga 3" xfId="18546" hidden="1"/>
    <cellStyle name="Uwaga 3" xfId="18544" hidden="1"/>
    <cellStyle name="Uwaga 3" xfId="18542" hidden="1"/>
    <cellStyle name="Uwaga 3" xfId="18531" hidden="1"/>
    <cellStyle name="Uwaga 3" xfId="18529" hidden="1"/>
    <cellStyle name="Uwaga 3" xfId="18527" hidden="1"/>
    <cellStyle name="Uwaga 3" xfId="18516" hidden="1"/>
    <cellStyle name="Uwaga 3" xfId="18514" hidden="1"/>
    <cellStyle name="Uwaga 3" xfId="18512" hidden="1"/>
    <cellStyle name="Uwaga 3" xfId="18501" hidden="1"/>
    <cellStyle name="Uwaga 3" xfId="18499" hidden="1"/>
    <cellStyle name="Uwaga 3" xfId="18497" hidden="1"/>
    <cellStyle name="Uwaga 3" xfId="18486" hidden="1"/>
    <cellStyle name="Uwaga 3" xfId="18484" hidden="1"/>
    <cellStyle name="Uwaga 3" xfId="18482" hidden="1"/>
    <cellStyle name="Uwaga 3" xfId="18471" hidden="1"/>
    <cellStyle name="Uwaga 3" xfId="18469" hidden="1"/>
    <cellStyle name="Uwaga 3" xfId="18467" hidden="1"/>
    <cellStyle name="Uwaga 3" xfId="18456" hidden="1"/>
    <cellStyle name="Uwaga 3" xfId="18454" hidden="1"/>
    <cellStyle name="Uwaga 3" xfId="18452" hidden="1"/>
    <cellStyle name="Uwaga 3" xfId="18441" hidden="1"/>
    <cellStyle name="Uwaga 3" xfId="18439" hidden="1"/>
    <cellStyle name="Uwaga 3" xfId="18437" hidden="1"/>
    <cellStyle name="Uwaga 3" xfId="18426" hidden="1"/>
    <cellStyle name="Uwaga 3" xfId="18424" hidden="1"/>
    <cellStyle name="Uwaga 3" xfId="18422" hidden="1"/>
    <cellStyle name="Uwaga 3" xfId="18411" hidden="1"/>
    <cellStyle name="Uwaga 3" xfId="18409" hidden="1"/>
    <cellStyle name="Uwaga 3" xfId="18407" hidden="1"/>
    <cellStyle name="Uwaga 3" xfId="18396" hidden="1"/>
    <cellStyle name="Uwaga 3" xfId="18394" hidden="1"/>
    <cellStyle name="Uwaga 3" xfId="18392" hidden="1"/>
    <cellStyle name="Uwaga 3" xfId="18381" hidden="1"/>
    <cellStyle name="Uwaga 3" xfId="18379" hidden="1"/>
    <cellStyle name="Uwaga 3" xfId="18377" hidden="1"/>
    <cellStyle name="Uwaga 3" xfId="18366" hidden="1"/>
    <cellStyle name="Uwaga 3" xfId="18364" hidden="1"/>
    <cellStyle name="Uwaga 3" xfId="18362" hidden="1"/>
    <cellStyle name="Uwaga 3" xfId="18351" hidden="1"/>
    <cellStyle name="Uwaga 3" xfId="18349" hidden="1"/>
    <cellStyle name="Uwaga 3" xfId="18347" hidden="1"/>
    <cellStyle name="Uwaga 3" xfId="18336" hidden="1"/>
    <cellStyle name="Uwaga 3" xfId="18334" hidden="1"/>
    <cellStyle name="Uwaga 3" xfId="18332" hidden="1"/>
    <cellStyle name="Uwaga 3" xfId="18321" hidden="1"/>
    <cellStyle name="Uwaga 3" xfId="18319" hidden="1"/>
    <cellStyle name="Uwaga 3" xfId="18317" hidden="1"/>
    <cellStyle name="Uwaga 3" xfId="18306" hidden="1"/>
    <cellStyle name="Uwaga 3" xfId="18304" hidden="1"/>
    <cellStyle name="Uwaga 3" xfId="18302" hidden="1"/>
    <cellStyle name="Uwaga 3" xfId="18291" hidden="1"/>
    <cellStyle name="Uwaga 3" xfId="18289" hidden="1"/>
    <cellStyle name="Uwaga 3" xfId="18287" hidden="1"/>
    <cellStyle name="Uwaga 3" xfId="18276" hidden="1"/>
    <cellStyle name="Uwaga 3" xfId="18274" hidden="1"/>
    <cellStyle name="Uwaga 3" xfId="18272" hidden="1"/>
    <cellStyle name="Uwaga 3" xfId="18261" hidden="1"/>
    <cellStyle name="Uwaga 3" xfId="18259" hidden="1"/>
    <cellStyle name="Uwaga 3" xfId="18257" hidden="1"/>
    <cellStyle name="Uwaga 3" xfId="18246" hidden="1"/>
    <cellStyle name="Uwaga 3" xfId="18244" hidden="1"/>
    <cellStyle name="Uwaga 3" xfId="18242" hidden="1"/>
    <cellStyle name="Uwaga 3" xfId="18231" hidden="1"/>
    <cellStyle name="Uwaga 3" xfId="18229" hidden="1"/>
    <cellStyle name="Uwaga 3" xfId="18226" hidden="1"/>
    <cellStyle name="Uwaga 3" xfId="18216" hidden="1"/>
    <cellStyle name="Uwaga 3" xfId="18214" hidden="1"/>
    <cellStyle name="Uwaga 3" xfId="18212" hidden="1"/>
    <cellStyle name="Uwaga 3" xfId="18201" hidden="1"/>
    <cellStyle name="Uwaga 3" xfId="18199" hidden="1"/>
    <cellStyle name="Uwaga 3" xfId="18197" hidden="1"/>
    <cellStyle name="Uwaga 3" xfId="18186" hidden="1"/>
    <cellStyle name="Uwaga 3" xfId="18184" hidden="1"/>
    <cellStyle name="Uwaga 3" xfId="18181" hidden="1"/>
    <cellStyle name="Uwaga 3" xfId="18171" hidden="1"/>
    <cellStyle name="Uwaga 3" xfId="18169" hidden="1"/>
    <cellStyle name="Uwaga 3" xfId="18166" hidden="1"/>
    <cellStyle name="Uwaga 3" xfId="18156" hidden="1"/>
    <cellStyle name="Uwaga 3" xfId="18154" hidden="1"/>
    <cellStyle name="Uwaga 3" xfId="18151" hidden="1"/>
    <cellStyle name="Uwaga 3" xfId="18142" hidden="1"/>
    <cellStyle name="Uwaga 3" xfId="18139" hidden="1"/>
    <cellStyle name="Uwaga 3" xfId="18135" hidden="1"/>
    <cellStyle name="Uwaga 3" xfId="18127" hidden="1"/>
    <cellStyle name="Uwaga 3" xfId="18124" hidden="1"/>
    <cellStyle name="Uwaga 3" xfId="18120" hidden="1"/>
    <cellStyle name="Uwaga 3" xfId="18112" hidden="1"/>
    <cellStyle name="Uwaga 3" xfId="18109" hidden="1"/>
    <cellStyle name="Uwaga 3" xfId="18105" hidden="1"/>
    <cellStyle name="Uwaga 3" xfId="18097" hidden="1"/>
    <cellStyle name="Uwaga 3" xfId="18094" hidden="1"/>
    <cellStyle name="Uwaga 3" xfId="18090" hidden="1"/>
    <cellStyle name="Uwaga 3" xfId="18082" hidden="1"/>
    <cellStyle name="Uwaga 3" xfId="18079" hidden="1"/>
    <cellStyle name="Uwaga 3" xfId="18075" hidden="1"/>
    <cellStyle name="Uwaga 3" xfId="18067" hidden="1"/>
    <cellStyle name="Uwaga 3" xfId="18063" hidden="1"/>
    <cellStyle name="Uwaga 3" xfId="18058" hidden="1"/>
    <cellStyle name="Uwaga 3" xfId="18052" hidden="1"/>
    <cellStyle name="Uwaga 3" xfId="18048" hidden="1"/>
    <cellStyle name="Uwaga 3" xfId="18043" hidden="1"/>
    <cellStyle name="Uwaga 3" xfId="18037" hidden="1"/>
    <cellStyle name="Uwaga 3" xfId="18033" hidden="1"/>
    <cellStyle name="Uwaga 3" xfId="18028" hidden="1"/>
    <cellStyle name="Uwaga 3" xfId="18022" hidden="1"/>
    <cellStyle name="Uwaga 3" xfId="18019" hidden="1"/>
    <cellStyle name="Uwaga 3" xfId="18015" hidden="1"/>
    <cellStyle name="Uwaga 3" xfId="18007" hidden="1"/>
    <cellStyle name="Uwaga 3" xfId="18004" hidden="1"/>
    <cellStyle name="Uwaga 3" xfId="17999" hidden="1"/>
    <cellStyle name="Uwaga 3" xfId="17992" hidden="1"/>
    <cellStyle name="Uwaga 3" xfId="17988" hidden="1"/>
    <cellStyle name="Uwaga 3" xfId="17983" hidden="1"/>
    <cellStyle name="Uwaga 3" xfId="17977" hidden="1"/>
    <cellStyle name="Uwaga 3" xfId="17973" hidden="1"/>
    <cellStyle name="Uwaga 3" xfId="17968" hidden="1"/>
    <cellStyle name="Uwaga 3" xfId="17962" hidden="1"/>
    <cellStyle name="Uwaga 3" xfId="17959" hidden="1"/>
    <cellStyle name="Uwaga 3" xfId="17955" hidden="1"/>
    <cellStyle name="Uwaga 3" xfId="17947" hidden="1"/>
    <cellStyle name="Uwaga 3" xfId="17942" hidden="1"/>
    <cellStyle name="Uwaga 3" xfId="17937" hidden="1"/>
    <cellStyle name="Uwaga 3" xfId="17932" hidden="1"/>
    <cellStyle name="Uwaga 3" xfId="17927" hidden="1"/>
    <cellStyle name="Uwaga 3" xfId="17922" hidden="1"/>
    <cellStyle name="Uwaga 3" xfId="17917" hidden="1"/>
    <cellStyle name="Uwaga 3" xfId="17912" hidden="1"/>
    <cellStyle name="Uwaga 3" xfId="17907" hidden="1"/>
    <cellStyle name="Uwaga 3" xfId="17902" hidden="1"/>
    <cellStyle name="Uwaga 3" xfId="17898" hidden="1"/>
    <cellStyle name="Uwaga 3" xfId="17893" hidden="1"/>
    <cellStyle name="Uwaga 3" xfId="17886" hidden="1"/>
    <cellStyle name="Uwaga 3" xfId="17881" hidden="1"/>
    <cellStyle name="Uwaga 3" xfId="17876" hidden="1"/>
    <cellStyle name="Uwaga 3" xfId="17871" hidden="1"/>
    <cellStyle name="Uwaga 3" xfId="17866" hidden="1"/>
    <cellStyle name="Uwaga 3" xfId="17861" hidden="1"/>
    <cellStyle name="Uwaga 3" xfId="17856" hidden="1"/>
    <cellStyle name="Uwaga 3" xfId="17851" hidden="1"/>
    <cellStyle name="Uwaga 3" xfId="17846" hidden="1"/>
    <cellStyle name="Uwaga 3" xfId="17842" hidden="1"/>
    <cellStyle name="Uwaga 3" xfId="17837" hidden="1"/>
    <cellStyle name="Uwaga 3" xfId="17832" hidden="1"/>
    <cellStyle name="Uwaga 3" xfId="17827" hidden="1"/>
    <cellStyle name="Uwaga 3" xfId="17823" hidden="1"/>
    <cellStyle name="Uwaga 3" xfId="17819" hidden="1"/>
    <cellStyle name="Uwaga 3" xfId="17812" hidden="1"/>
    <cellStyle name="Uwaga 3" xfId="17808" hidden="1"/>
    <cellStyle name="Uwaga 3" xfId="17803" hidden="1"/>
    <cellStyle name="Uwaga 3" xfId="17797" hidden="1"/>
    <cellStyle name="Uwaga 3" xfId="17793" hidden="1"/>
    <cellStyle name="Uwaga 3" xfId="17788" hidden="1"/>
    <cellStyle name="Uwaga 3" xfId="17782" hidden="1"/>
    <cellStyle name="Uwaga 3" xfId="17778" hidden="1"/>
    <cellStyle name="Uwaga 3" xfId="17774" hidden="1"/>
    <cellStyle name="Uwaga 3" xfId="17767" hidden="1"/>
    <cellStyle name="Uwaga 3" xfId="17763" hidden="1"/>
    <cellStyle name="Uwaga 3" xfId="17759" hidden="1"/>
    <cellStyle name="Uwaga 3" xfId="18626" hidden="1"/>
    <cellStyle name="Uwaga 3" xfId="18625" hidden="1"/>
    <cellStyle name="Uwaga 3" xfId="18623" hidden="1"/>
    <cellStyle name="Uwaga 3" xfId="18610" hidden="1"/>
    <cellStyle name="Uwaga 3" xfId="18608" hidden="1"/>
    <cellStyle name="Uwaga 3" xfId="18606" hidden="1"/>
    <cellStyle name="Uwaga 3" xfId="18596" hidden="1"/>
    <cellStyle name="Uwaga 3" xfId="18594" hidden="1"/>
    <cellStyle name="Uwaga 3" xfId="18592" hidden="1"/>
    <cellStyle name="Uwaga 3" xfId="18581" hidden="1"/>
    <cellStyle name="Uwaga 3" xfId="18579" hidden="1"/>
    <cellStyle name="Uwaga 3" xfId="18577" hidden="1"/>
    <cellStyle name="Uwaga 3" xfId="18564" hidden="1"/>
    <cellStyle name="Uwaga 3" xfId="18562" hidden="1"/>
    <cellStyle name="Uwaga 3" xfId="18561" hidden="1"/>
    <cellStyle name="Uwaga 3" xfId="18548" hidden="1"/>
    <cellStyle name="Uwaga 3" xfId="18547" hidden="1"/>
    <cellStyle name="Uwaga 3" xfId="18545" hidden="1"/>
    <cellStyle name="Uwaga 3" xfId="18533" hidden="1"/>
    <cellStyle name="Uwaga 3" xfId="18532" hidden="1"/>
    <cellStyle name="Uwaga 3" xfId="18530" hidden="1"/>
    <cellStyle name="Uwaga 3" xfId="18518" hidden="1"/>
    <cellStyle name="Uwaga 3" xfId="18517" hidden="1"/>
    <cellStyle name="Uwaga 3" xfId="18515" hidden="1"/>
    <cellStyle name="Uwaga 3" xfId="18503" hidden="1"/>
    <cellStyle name="Uwaga 3" xfId="18502" hidden="1"/>
    <cellStyle name="Uwaga 3" xfId="18500" hidden="1"/>
    <cellStyle name="Uwaga 3" xfId="18488" hidden="1"/>
    <cellStyle name="Uwaga 3" xfId="18487" hidden="1"/>
    <cellStyle name="Uwaga 3" xfId="18485" hidden="1"/>
    <cellStyle name="Uwaga 3" xfId="18473" hidden="1"/>
    <cellStyle name="Uwaga 3" xfId="18472" hidden="1"/>
    <cellStyle name="Uwaga 3" xfId="18470" hidden="1"/>
    <cellStyle name="Uwaga 3" xfId="18458" hidden="1"/>
    <cellStyle name="Uwaga 3" xfId="18457" hidden="1"/>
    <cellStyle name="Uwaga 3" xfId="18455" hidden="1"/>
    <cellStyle name="Uwaga 3" xfId="18443" hidden="1"/>
    <cellStyle name="Uwaga 3" xfId="18442" hidden="1"/>
    <cellStyle name="Uwaga 3" xfId="18440" hidden="1"/>
    <cellStyle name="Uwaga 3" xfId="18428" hidden="1"/>
    <cellStyle name="Uwaga 3" xfId="18427" hidden="1"/>
    <cellStyle name="Uwaga 3" xfId="18425" hidden="1"/>
    <cellStyle name="Uwaga 3" xfId="18413" hidden="1"/>
    <cellStyle name="Uwaga 3" xfId="18412" hidden="1"/>
    <cellStyle name="Uwaga 3" xfId="18410" hidden="1"/>
    <cellStyle name="Uwaga 3" xfId="18398" hidden="1"/>
    <cellStyle name="Uwaga 3" xfId="18397" hidden="1"/>
    <cellStyle name="Uwaga 3" xfId="18395" hidden="1"/>
    <cellStyle name="Uwaga 3" xfId="18383" hidden="1"/>
    <cellStyle name="Uwaga 3" xfId="18382" hidden="1"/>
    <cellStyle name="Uwaga 3" xfId="18380" hidden="1"/>
    <cellStyle name="Uwaga 3" xfId="18368" hidden="1"/>
    <cellStyle name="Uwaga 3" xfId="18367" hidden="1"/>
    <cellStyle name="Uwaga 3" xfId="18365" hidden="1"/>
    <cellStyle name="Uwaga 3" xfId="18353" hidden="1"/>
    <cellStyle name="Uwaga 3" xfId="18352" hidden="1"/>
    <cellStyle name="Uwaga 3" xfId="18350" hidden="1"/>
    <cellStyle name="Uwaga 3" xfId="18338" hidden="1"/>
    <cellStyle name="Uwaga 3" xfId="18337" hidden="1"/>
    <cellStyle name="Uwaga 3" xfId="18335" hidden="1"/>
    <cellStyle name="Uwaga 3" xfId="18323" hidden="1"/>
    <cellStyle name="Uwaga 3" xfId="18322" hidden="1"/>
    <cellStyle name="Uwaga 3" xfId="18320" hidden="1"/>
    <cellStyle name="Uwaga 3" xfId="18308" hidden="1"/>
    <cellStyle name="Uwaga 3" xfId="18307" hidden="1"/>
    <cellStyle name="Uwaga 3" xfId="18305" hidden="1"/>
    <cellStyle name="Uwaga 3" xfId="18293" hidden="1"/>
    <cellStyle name="Uwaga 3" xfId="18292" hidden="1"/>
    <cellStyle name="Uwaga 3" xfId="18290" hidden="1"/>
    <cellStyle name="Uwaga 3" xfId="18278" hidden="1"/>
    <cellStyle name="Uwaga 3" xfId="18277" hidden="1"/>
    <cellStyle name="Uwaga 3" xfId="18275" hidden="1"/>
    <cellStyle name="Uwaga 3" xfId="18263" hidden="1"/>
    <cellStyle name="Uwaga 3" xfId="18262" hidden="1"/>
    <cellStyle name="Uwaga 3" xfId="18260" hidden="1"/>
    <cellStyle name="Uwaga 3" xfId="18248" hidden="1"/>
    <cellStyle name="Uwaga 3" xfId="18247" hidden="1"/>
    <cellStyle name="Uwaga 3" xfId="18245" hidden="1"/>
    <cellStyle name="Uwaga 3" xfId="18233" hidden="1"/>
    <cellStyle name="Uwaga 3" xfId="18232" hidden="1"/>
    <cellStyle name="Uwaga 3" xfId="18230" hidden="1"/>
    <cellStyle name="Uwaga 3" xfId="18218" hidden="1"/>
    <cellStyle name="Uwaga 3" xfId="18217" hidden="1"/>
    <cellStyle name="Uwaga 3" xfId="18215" hidden="1"/>
    <cellStyle name="Uwaga 3" xfId="18203" hidden="1"/>
    <cellStyle name="Uwaga 3" xfId="18202" hidden="1"/>
    <cellStyle name="Uwaga 3" xfId="18200" hidden="1"/>
    <cellStyle name="Uwaga 3" xfId="18188" hidden="1"/>
    <cellStyle name="Uwaga 3" xfId="18187" hidden="1"/>
    <cellStyle name="Uwaga 3" xfId="18185" hidden="1"/>
    <cellStyle name="Uwaga 3" xfId="18173" hidden="1"/>
    <cellStyle name="Uwaga 3" xfId="18172" hidden="1"/>
    <cellStyle name="Uwaga 3" xfId="18170" hidden="1"/>
    <cellStyle name="Uwaga 3" xfId="18158" hidden="1"/>
    <cellStyle name="Uwaga 3" xfId="18157" hidden="1"/>
    <cellStyle name="Uwaga 3" xfId="18155" hidden="1"/>
    <cellStyle name="Uwaga 3" xfId="18143" hidden="1"/>
    <cellStyle name="Uwaga 3" xfId="18141" hidden="1"/>
    <cellStyle name="Uwaga 3" xfId="18138" hidden="1"/>
    <cellStyle name="Uwaga 3" xfId="18128" hidden="1"/>
    <cellStyle name="Uwaga 3" xfId="18126" hidden="1"/>
    <cellStyle name="Uwaga 3" xfId="18123" hidden="1"/>
    <cellStyle name="Uwaga 3" xfId="18113" hidden="1"/>
    <cellStyle name="Uwaga 3" xfId="18111" hidden="1"/>
    <cellStyle name="Uwaga 3" xfId="18108" hidden="1"/>
    <cellStyle name="Uwaga 3" xfId="18098" hidden="1"/>
    <cellStyle name="Uwaga 3" xfId="18096" hidden="1"/>
    <cellStyle name="Uwaga 3" xfId="18093" hidden="1"/>
    <cellStyle name="Uwaga 3" xfId="18083" hidden="1"/>
    <cellStyle name="Uwaga 3" xfId="18081" hidden="1"/>
    <cellStyle name="Uwaga 3" xfId="18078" hidden="1"/>
    <cellStyle name="Uwaga 3" xfId="18068" hidden="1"/>
    <cellStyle name="Uwaga 3" xfId="18066" hidden="1"/>
    <cellStyle name="Uwaga 3" xfId="18062" hidden="1"/>
    <cellStyle name="Uwaga 3" xfId="18053" hidden="1"/>
    <cellStyle name="Uwaga 3" xfId="18050" hidden="1"/>
    <cellStyle name="Uwaga 3" xfId="18046" hidden="1"/>
    <cellStyle name="Uwaga 3" xfId="18038" hidden="1"/>
    <cellStyle name="Uwaga 3" xfId="18036" hidden="1"/>
    <cellStyle name="Uwaga 3" xfId="18032" hidden="1"/>
    <cellStyle name="Uwaga 3" xfId="18023" hidden="1"/>
    <cellStyle name="Uwaga 3" xfId="18021" hidden="1"/>
    <cellStyle name="Uwaga 3" xfId="18018" hidden="1"/>
    <cellStyle name="Uwaga 3" xfId="18008" hidden="1"/>
    <cellStyle name="Uwaga 3" xfId="18006" hidden="1"/>
    <cellStyle name="Uwaga 3" xfId="18001" hidden="1"/>
    <cellStyle name="Uwaga 3" xfId="17993" hidden="1"/>
    <cellStyle name="Uwaga 3" xfId="17991" hidden="1"/>
    <cellStyle name="Uwaga 3" xfId="17986" hidden="1"/>
    <cellStyle name="Uwaga 3" xfId="17978" hidden="1"/>
    <cellStyle name="Uwaga 3" xfId="17976" hidden="1"/>
    <cellStyle name="Uwaga 3" xfId="17971" hidden="1"/>
    <cellStyle name="Uwaga 3" xfId="17963" hidden="1"/>
    <cellStyle name="Uwaga 3" xfId="17961" hidden="1"/>
    <cellStyle name="Uwaga 3" xfId="17957" hidden="1"/>
    <cellStyle name="Uwaga 3" xfId="17948" hidden="1"/>
    <cellStyle name="Uwaga 3" xfId="17945" hidden="1"/>
    <cellStyle name="Uwaga 3" xfId="17940" hidden="1"/>
    <cellStyle name="Uwaga 3" xfId="17933" hidden="1"/>
    <cellStyle name="Uwaga 3" xfId="17929" hidden="1"/>
    <cellStyle name="Uwaga 3" xfId="17924" hidden="1"/>
    <cellStyle name="Uwaga 3" xfId="17918" hidden="1"/>
    <cellStyle name="Uwaga 3" xfId="17914" hidden="1"/>
    <cellStyle name="Uwaga 3" xfId="17909" hidden="1"/>
    <cellStyle name="Uwaga 3" xfId="17903" hidden="1"/>
    <cellStyle name="Uwaga 3" xfId="17900" hidden="1"/>
    <cellStyle name="Uwaga 3" xfId="17896" hidden="1"/>
    <cellStyle name="Uwaga 3" xfId="17887" hidden="1"/>
    <cellStyle name="Uwaga 3" xfId="17882" hidden="1"/>
    <cellStyle name="Uwaga 3" xfId="17877" hidden="1"/>
    <cellStyle name="Uwaga 3" xfId="17872" hidden="1"/>
    <cellStyle name="Uwaga 3" xfId="17867" hidden="1"/>
    <cellStyle name="Uwaga 3" xfId="17862" hidden="1"/>
    <cellStyle name="Uwaga 3" xfId="17857" hidden="1"/>
    <cellStyle name="Uwaga 3" xfId="17852" hidden="1"/>
    <cellStyle name="Uwaga 3" xfId="17847" hidden="1"/>
    <cellStyle name="Uwaga 3" xfId="17843" hidden="1"/>
    <cellStyle name="Uwaga 3" xfId="17838" hidden="1"/>
    <cellStyle name="Uwaga 3" xfId="17833" hidden="1"/>
    <cellStyle name="Uwaga 3" xfId="17828" hidden="1"/>
    <cellStyle name="Uwaga 3" xfId="17824" hidden="1"/>
    <cellStyle name="Uwaga 3" xfId="17820" hidden="1"/>
    <cellStyle name="Uwaga 3" xfId="17813" hidden="1"/>
    <cellStyle name="Uwaga 3" xfId="17809" hidden="1"/>
    <cellStyle name="Uwaga 3" xfId="17804" hidden="1"/>
    <cellStyle name="Uwaga 3" xfId="17798" hidden="1"/>
    <cellStyle name="Uwaga 3" xfId="17794" hidden="1"/>
    <cellStyle name="Uwaga 3" xfId="17789" hidden="1"/>
    <cellStyle name="Uwaga 3" xfId="17783" hidden="1"/>
    <cellStyle name="Uwaga 3" xfId="17779" hidden="1"/>
    <cellStyle name="Uwaga 3" xfId="17775" hidden="1"/>
    <cellStyle name="Uwaga 3" xfId="17768" hidden="1"/>
    <cellStyle name="Uwaga 3" xfId="17764" hidden="1"/>
    <cellStyle name="Uwaga 3" xfId="17760" hidden="1"/>
    <cellStyle name="Uwaga 3" xfId="17713" hidden="1"/>
    <cellStyle name="Uwaga 3" xfId="17712" hidden="1"/>
    <cellStyle name="Uwaga 3" xfId="17711" hidden="1"/>
    <cellStyle name="Uwaga 3" xfId="17704" hidden="1"/>
    <cellStyle name="Uwaga 3" xfId="17703" hidden="1"/>
    <cellStyle name="Uwaga 3" xfId="17702" hidden="1"/>
    <cellStyle name="Uwaga 3" xfId="17695" hidden="1"/>
    <cellStyle name="Uwaga 3" xfId="17694" hidden="1"/>
    <cellStyle name="Uwaga 3" xfId="17693" hidden="1"/>
    <cellStyle name="Uwaga 3" xfId="17686" hidden="1"/>
    <cellStyle name="Uwaga 3" xfId="17685" hidden="1"/>
    <cellStyle name="Uwaga 3" xfId="17684" hidden="1"/>
    <cellStyle name="Uwaga 3" xfId="17677" hidden="1"/>
    <cellStyle name="Uwaga 3" xfId="17676" hidden="1"/>
    <cellStyle name="Uwaga 3" xfId="17674" hidden="1"/>
    <cellStyle name="Uwaga 3" xfId="17669" hidden="1"/>
    <cellStyle name="Uwaga 3" xfId="17666" hidden="1"/>
    <cellStyle name="Uwaga 3" xfId="17664" hidden="1"/>
    <cellStyle name="Uwaga 3" xfId="17660" hidden="1"/>
    <cellStyle name="Uwaga 3" xfId="17657" hidden="1"/>
    <cellStyle name="Uwaga 3" xfId="17655" hidden="1"/>
    <cellStyle name="Uwaga 3" xfId="17651" hidden="1"/>
    <cellStyle name="Uwaga 3" xfId="17648" hidden="1"/>
    <cellStyle name="Uwaga 3" xfId="17646" hidden="1"/>
    <cellStyle name="Uwaga 3" xfId="17642" hidden="1"/>
    <cellStyle name="Uwaga 3" xfId="17640" hidden="1"/>
    <cellStyle name="Uwaga 3" xfId="17639" hidden="1"/>
    <cellStyle name="Uwaga 3" xfId="17633" hidden="1"/>
    <cellStyle name="Uwaga 3" xfId="17631" hidden="1"/>
    <cellStyle name="Uwaga 3" xfId="17628" hidden="1"/>
    <cellStyle name="Uwaga 3" xfId="17624" hidden="1"/>
    <cellStyle name="Uwaga 3" xfId="17621" hidden="1"/>
    <cellStyle name="Uwaga 3" xfId="17619" hidden="1"/>
    <cellStyle name="Uwaga 3" xfId="17615" hidden="1"/>
    <cellStyle name="Uwaga 3" xfId="17612" hidden="1"/>
    <cellStyle name="Uwaga 3" xfId="17610" hidden="1"/>
    <cellStyle name="Uwaga 3" xfId="17606" hidden="1"/>
    <cellStyle name="Uwaga 3" xfId="17604" hidden="1"/>
    <cellStyle name="Uwaga 3" xfId="17603" hidden="1"/>
    <cellStyle name="Uwaga 3" xfId="17597" hidden="1"/>
    <cellStyle name="Uwaga 3" xfId="17594" hidden="1"/>
    <cellStyle name="Uwaga 3" xfId="17592" hidden="1"/>
    <cellStyle name="Uwaga 3" xfId="17588" hidden="1"/>
    <cellStyle name="Uwaga 3" xfId="17585" hidden="1"/>
    <cellStyle name="Uwaga 3" xfId="17583" hidden="1"/>
    <cellStyle name="Uwaga 3" xfId="17579" hidden="1"/>
    <cellStyle name="Uwaga 3" xfId="17576" hidden="1"/>
    <cellStyle name="Uwaga 3" xfId="17574" hidden="1"/>
    <cellStyle name="Uwaga 3" xfId="17570" hidden="1"/>
    <cellStyle name="Uwaga 3" xfId="17568" hidden="1"/>
    <cellStyle name="Uwaga 3" xfId="17567" hidden="1"/>
    <cellStyle name="Uwaga 3" xfId="17560" hidden="1"/>
    <cellStyle name="Uwaga 3" xfId="17557" hidden="1"/>
    <cellStyle name="Uwaga 3" xfId="17555" hidden="1"/>
    <cellStyle name="Uwaga 3" xfId="17551" hidden="1"/>
    <cellStyle name="Uwaga 3" xfId="17548" hidden="1"/>
    <cellStyle name="Uwaga 3" xfId="17546" hidden="1"/>
    <cellStyle name="Uwaga 3" xfId="17542" hidden="1"/>
    <cellStyle name="Uwaga 3" xfId="17539" hidden="1"/>
    <cellStyle name="Uwaga 3" xfId="17537" hidden="1"/>
    <cellStyle name="Uwaga 3" xfId="17534" hidden="1"/>
    <cellStyle name="Uwaga 3" xfId="17532" hidden="1"/>
    <cellStyle name="Uwaga 3" xfId="17531" hidden="1"/>
    <cellStyle name="Uwaga 3" xfId="17525" hidden="1"/>
    <cellStyle name="Uwaga 3" xfId="17523" hidden="1"/>
    <cellStyle name="Uwaga 3" xfId="17521" hidden="1"/>
    <cellStyle name="Uwaga 3" xfId="17516" hidden="1"/>
    <cellStyle name="Uwaga 3" xfId="17514" hidden="1"/>
    <cellStyle name="Uwaga 3" xfId="17512" hidden="1"/>
    <cellStyle name="Uwaga 3" xfId="17507" hidden="1"/>
    <cellStyle name="Uwaga 3" xfId="17505" hidden="1"/>
    <cellStyle name="Uwaga 3" xfId="17503" hidden="1"/>
    <cellStyle name="Uwaga 3" xfId="17498" hidden="1"/>
    <cellStyle name="Uwaga 3" xfId="17496" hidden="1"/>
    <cellStyle name="Uwaga 3" xfId="17495" hidden="1"/>
    <cellStyle name="Uwaga 3" xfId="17488" hidden="1"/>
    <cellStyle name="Uwaga 3" xfId="17485" hidden="1"/>
    <cellStyle name="Uwaga 3" xfId="17483" hidden="1"/>
    <cellStyle name="Uwaga 3" xfId="17479" hidden="1"/>
    <cellStyle name="Uwaga 3" xfId="17476" hidden="1"/>
    <cellStyle name="Uwaga 3" xfId="17474" hidden="1"/>
    <cellStyle name="Uwaga 3" xfId="17470" hidden="1"/>
    <cellStyle name="Uwaga 3" xfId="17467" hidden="1"/>
    <cellStyle name="Uwaga 3" xfId="17465" hidden="1"/>
    <cellStyle name="Uwaga 3" xfId="17462" hidden="1"/>
    <cellStyle name="Uwaga 3" xfId="17460" hidden="1"/>
    <cellStyle name="Uwaga 3" xfId="17458" hidden="1"/>
    <cellStyle name="Uwaga 3" xfId="17452" hidden="1"/>
    <cellStyle name="Uwaga 3" xfId="17449" hidden="1"/>
    <cellStyle name="Uwaga 3" xfId="17447" hidden="1"/>
    <cellStyle name="Uwaga 3" xfId="17443" hidden="1"/>
    <cellStyle name="Uwaga 3" xfId="17440" hidden="1"/>
    <cellStyle name="Uwaga 3" xfId="17438" hidden="1"/>
    <cellStyle name="Uwaga 3" xfId="17434" hidden="1"/>
    <cellStyle name="Uwaga 3" xfId="17431" hidden="1"/>
    <cellStyle name="Uwaga 3" xfId="17429" hidden="1"/>
    <cellStyle name="Uwaga 3" xfId="17427" hidden="1"/>
    <cellStyle name="Uwaga 3" xfId="17425" hidden="1"/>
    <cellStyle name="Uwaga 3" xfId="17423" hidden="1"/>
    <cellStyle name="Uwaga 3" xfId="17418" hidden="1"/>
    <cellStyle name="Uwaga 3" xfId="17416" hidden="1"/>
    <cellStyle name="Uwaga 3" xfId="17413" hidden="1"/>
    <cellStyle name="Uwaga 3" xfId="17409" hidden="1"/>
    <cellStyle name="Uwaga 3" xfId="17406" hidden="1"/>
    <cellStyle name="Uwaga 3" xfId="17403" hidden="1"/>
    <cellStyle name="Uwaga 3" xfId="17400" hidden="1"/>
    <cellStyle name="Uwaga 3" xfId="17398" hidden="1"/>
    <cellStyle name="Uwaga 3" xfId="17395" hidden="1"/>
    <cellStyle name="Uwaga 3" xfId="17391" hidden="1"/>
    <cellStyle name="Uwaga 3" xfId="17389" hidden="1"/>
    <cellStyle name="Uwaga 3" xfId="17386" hidden="1"/>
    <cellStyle name="Uwaga 3" xfId="17381" hidden="1"/>
    <cellStyle name="Uwaga 3" xfId="17378" hidden="1"/>
    <cellStyle name="Uwaga 3" xfId="17375" hidden="1"/>
    <cellStyle name="Uwaga 3" xfId="17371" hidden="1"/>
    <cellStyle name="Uwaga 3" xfId="17368" hidden="1"/>
    <cellStyle name="Uwaga 3" xfId="17366" hidden="1"/>
    <cellStyle name="Uwaga 3" xfId="17363" hidden="1"/>
    <cellStyle name="Uwaga 3" xfId="17360" hidden="1"/>
    <cellStyle name="Uwaga 3" xfId="17357" hidden="1"/>
    <cellStyle name="Uwaga 3" xfId="17355" hidden="1"/>
    <cellStyle name="Uwaga 3" xfId="17353" hidden="1"/>
    <cellStyle name="Uwaga 3" xfId="17350" hidden="1"/>
    <cellStyle name="Uwaga 3" xfId="17345" hidden="1"/>
    <cellStyle name="Uwaga 3" xfId="17342" hidden="1"/>
    <cellStyle name="Uwaga 3" xfId="17339" hidden="1"/>
    <cellStyle name="Uwaga 3" xfId="17336" hidden="1"/>
    <cellStyle name="Uwaga 3" xfId="17333" hidden="1"/>
    <cellStyle name="Uwaga 3" xfId="17330" hidden="1"/>
    <cellStyle name="Uwaga 3" xfId="17327" hidden="1"/>
    <cellStyle name="Uwaga 3" xfId="17324" hidden="1"/>
    <cellStyle name="Uwaga 3" xfId="17321" hidden="1"/>
    <cellStyle name="Uwaga 3" xfId="17319" hidden="1"/>
    <cellStyle name="Uwaga 3" xfId="17317" hidden="1"/>
    <cellStyle name="Uwaga 3" xfId="17314" hidden="1"/>
    <cellStyle name="Uwaga 3" xfId="17309" hidden="1"/>
    <cellStyle name="Uwaga 3" xfId="17306" hidden="1"/>
    <cellStyle name="Uwaga 3" xfId="17303" hidden="1"/>
    <cellStyle name="Uwaga 3" xfId="17300" hidden="1"/>
    <cellStyle name="Uwaga 3" xfId="17297" hidden="1"/>
    <cellStyle name="Uwaga 3" xfId="17294" hidden="1"/>
    <cellStyle name="Uwaga 3" xfId="17291" hidden="1"/>
    <cellStyle name="Uwaga 3" xfId="17288" hidden="1"/>
    <cellStyle name="Uwaga 3" xfId="17285" hidden="1"/>
    <cellStyle name="Uwaga 3" xfId="17283" hidden="1"/>
    <cellStyle name="Uwaga 3" xfId="17281" hidden="1"/>
    <cellStyle name="Uwaga 3" xfId="17278" hidden="1"/>
    <cellStyle name="Uwaga 3" xfId="17272" hidden="1"/>
    <cellStyle name="Uwaga 3" xfId="17269" hidden="1"/>
    <cellStyle name="Uwaga 3" xfId="17267" hidden="1"/>
    <cellStyle name="Uwaga 3" xfId="17263" hidden="1"/>
    <cellStyle name="Uwaga 3" xfId="17260" hidden="1"/>
    <cellStyle name="Uwaga 3" xfId="17258" hidden="1"/>
    <cellStyle name="Uwaga 3" xfId="17254" hidden="1"/>
    <cellStyle name="Uwaga 3" xfId="17251" hidden="1"/>
    <cellStyle name="Uwaga 3" xfId="17249" hidden="1"/>
    <cellStyle name="Uwaga 3" xfId="17247" hidden="1"/>
    <cellStyle name="Uwaga 3" xfId="17244" hidden="1"/>
    <cellStyle name="Uwaga 3" xfId="17241" hidden="1"/>
    <cellStyle name="Uwaga 3" xfId="17238" hidden="1"/>
    <cellStyle name="Uwaga 3" xfId="17236" hidden="1"/>
    <cellStyle name="Uwaga 3" xfId="17234" hidden="1"/>
    <cellStyle name="Uwaga 3" xfId="17229" hidden="1"/>
    <cellStyle name="Uwaga 3" xfId="17227" hidden="1"/>
    <cellStyle name="Uwaga 3" xfId="17224" hidden="1"/>
    <cellStyle name="Uwaga 3" xfId="17220" hidden="1"/>
    <cellStyle name="Uwaga 3" xfId="17218" hidden="1"/>
    <cellStyle name="Uwaga 3" xfId="17215" hidden="1"/>
    <cellStyle name="Uwaga 3" xfId="17211" hidden="1"/>
    <cellStyle name="Uwaga 3" xfId="17209" hidden="1"/>
    <cellStyle name="Uwaga 3" xfId="17206" hidden="1"/>
    <cellStyle name="Uwaga 3" xfId="17202" hidden="1"/>
    <cellStyle name="Uwaga 3" xfId="17200" hidden="1"/>
    <cellStyle name="Uwaga 3" xfId="17198" hidden="1"/>
    <cellStyle name="Uwaga 3" xfId="18750" hidden="1"/>
    <cellStyle name="Uwaga 3" xfId="18751" hidden="1"/>
    <cellStyle name="Uwaga 3" xfId="18753" hidden="1"/>
    <cellStyle name="Uwaga 3" xfId="18765" hidden="1"/>
    <cellStyle name="Uwaga 3" xfId="18766" hidden="1"/>
    <cellStyle name="Uwaga 3" xfId="18771" hidden="1"/>
    <cellStyle name="Uwaga 3" xfId="18780" hidden="1"/>
    <cellStyle name="Uwaga 3" xfId="18781" hidden="1"/>
    <cellStyle name="Uwaga 3" xfId="18786" hidden="1"/>
    <cellStyle name="Uwaga 3" xfId="18795" hidden="1"/>
    <cellStyle name="Uwaga 3" xfId="18796" hidden="1"/>
    <cellStyle name="Uwaga 3" xfId="18797" hidden="1"/>
    <cellStyle name="Uwaga 3" xfId="18810" hidden="1"/>
    <cellStyle name="Uwaga 3" xfId="18815" hidden="1"/>
    <cellStyle name="Uwaga 3" xfId="18820" hidden="1"/>
    <cellStyle name="Uwaga 3" xfId="18830" hidden="1"/>
    <cellStyle name="Uwaga 3" xfId="18835" hidden="1"/>
    <cellStyle name="Uwaga 3" xfId="18839" hidden="1"/>
    <cellStyle name="Uwaga 3" xfId="18846" hidden="1"/>
    <cellStyle name="Uwaga 3" xfId="18851" hidden="1"/>
    <cellStyle name="Uwaga 3" xfId="18854" hidden="1"/>
    <cellStyle name="Uwaga 3" xfId="18860" hidden="1"/>
    <cellStyle name="Uwaga 3" xfId="18865" hidden="1"/>
    <cellStyle name="Uwaga 3" xfId="18869" hidden="1"/>
    <cellStyle name="Uwaga 3" xfId="18870" hidden="1"/>
    <cellStyle name="Uwaga 3" xfId="18871" hidden="1"/>
    <cellStyle name="Uwaga 3" xfId="18875" hidden="1"/>
    <cellStyle name="Uwaga 3" xfId="18887" hidden="1"/>
    <cellStyle name="Uwaga 3" xfId="18892" hidden="1"/>
    <cellStyle name="Uwaga 3" xfId="18897" hidden="1"/>
    <cellStyle name="Uwaga 3" xfId="18902" hidden="1"/>
    <cellStyle name="Uwaga 3" xfId="18907" hidden="1"/>
    <cellStyle name="Uwaga 3" xfId="18912" hidden="1"/>
    <cellStyle name="Uwaga 3" xfId="18916" hidden="1"/>
    <cellStyle name="Uwaga 3" xfId="18920" hidden="1"/>
    <cellStyle name="Uwaga 3" xfId="18925" hidden="1"/>
    <cellStyle name="Uwaga 3" xfId="18930" hidden="1"/>
    <cellStyle name="Uwaga 3" xfId="18931" hidden="1"/>
    <cellStyle name="Uwaga 3" xfId="18933" hidden="1"/>
    <cellStyle name="Uwaga 3" xfId="18946" hidden="1"/>
    <cellStyle name="Uwaga 3" xfId="18950" hidden="1"/>
    <cellStyle name="Uwaga 3" xfId="18955" hidden="1"/>
    <cellStyle name="Uwaga 3" xfId="18962" hidden="1"/>
    <cellStyle name="Uwaga 3" xfId="18966" hidden="1"/>
    <cellStyle name="Uwaga 3" xfId="18971" hidden="1"/>
    <cellStyle name="Uwaga 3" xfId="18976" hidden="1"/>
    <cellStyle name="Uwaga 3" xfId="18979" hidden="1"/>
    <cellStyle name="Uwaga 3" xfId="18984" hidden="1"/>
    <cellStyle name="Uwaga 3" xfId="18990" hidden="1"/>
    <cellStyle name="Uwaga 3" xfId="18991" hidden="1"/>
    <cellStyle name="Uwaga 3" xfId="18994" hidden="1"/>
    <cellStyle name="Uwaga 3" xfId="19007" hidden="1"/>
    <cellStyle name="Uwaga 3" xfId="19011" hidden="1"/>
    <cellStyle name="Uwaga 3" xfId="19016" hidden="1"/>
    <cellStyle name="Uwaga 3" xfId="19023" hidden="1"/>
    <cellStyle name="Uwaga 3" xfId="19028" hidden="1"/>
    <cellStyle name="Uwaga 3" xfId="19032" hidden="1"/>
    <cellStyle name="Uwaga 3" xfId="19037" hidden="1"/>
    <cellStyle name="Uwaga 3" xfId="19041" hidden="1"/>
    <cellStyle name="Uwaga 3" xfId="19046" hidden="1"/>
    <cellStyle name="Uwaga 3" xfId="19050" hidden="1"/>
    <cellStyle name="Uwaga 3" xfId="19051" hidden="1"/>
    <cellStyle name="Uwaga 3" xfId="19053" hidden="1"/>
    <cellStyle name="Uwaga 3" xfId="19065" hidden="1"/>
    <cellStyle name="Uwaga 3" xfId="19066" hidden="1"/>
    <cellStyle name="Uwaga 3" xfId="19068" hidden="1"/>
    <cellStyle name="Uwaga 3" xfId="19080" hidden="1"/>
    <cellStyle name="Uwaga 3" xfId="19082" hidden="1"/>
    <cellStyle name="Uwaga 3" xfId="19085" hidden="1"/>
    <cellStyle name="Uwaga 3" xfId="19095" hidden="1"/>
    <cellStyle name="Uwaga 3" xfId="19096" hidden="1"/>
    <cellStyle name="Uwaga 3" xfId="19098" hidden="1"/>
    <cellStyle name="Uwaga 3" xfId="19110" hidden="1"/>
    <cellStyle name="Uwaga 3" xfId="19111" hidden="1"/>
    <cellStyle name="Uwaga 3" xfId="19112" hidden="1"/>
    <cellStyle name="Uwaga 3" xfId="19126" hidden="1"/>
    <cellStyle name="Uwaga 3" xfId="19129" hidden="1"/>
    <cellStyle name="Uwaga 3" xfId="19133" hidden="1"/>
    <cellStyle name="Uwaga 3" xfId="19141" hidden="1"/>
    <cellStyle name="Uwaga 3" xfId="19144" hidden="1"/>
    <cellStyle name="Uwaga 3" xfId="19148" hidden="1"/>
    <cellStyle name="Uwaga 3" xfId="19156" hidden="1"/>
    <cellStyle name="Uwaga 3" xfId="19159" hidden="1"/>
    <cellStyle name="Uwaga 3" xfId="19163" hidden="1"/>
    <cellStyle name="Uwaga 3" xfId="19170" hidden="1"/>
    <cellStyle name="Uwaga 3" xfId="19171" hidden="1"/>
    <cellStyle name="Uwaga 3" xfId="19173" hidden="1"/>
    <cellStyle name="Uwaga 3" xfId="19186" hidden="1"/>
    <cellStyle name="Uwaga 3" xfId="19189" hidden="1"/>
    <cellStyle name="Uwaga 3" xfId="19192" hidden="1"/>
    <cellStyle name="Uwaga 3" xfId="19201" hidden="1"/>
    <cellStyle name="Uwaga 3" xfId="19204" hidden="1"/>
    <cellStyle name="Uwaga 3" xfId="19208" hidden="1"/>
    <cellStyle name="Uwaga 3" xfId="19216" hidden="1"/>
    <cellStyle name="Uwaga 3" xfId="19218" hidden="1"/>
    <cellStyle name="Uwaga 3" xfId="19221" hidden="1"/>
    <cellStyle name="Uwaga 3" xfId="19230" hidden="1"/>
    <cellStyle name="Uwaga 3" xfId="19231" hidden="1"/>
    <cellStyle name="Uwaga 3" xfId="19232" hidden="1"/>
    <cellStyle name="Uwaga 3" xfId="19245" hidden="1"/>
    <cellStyle name="Uwaga 3" xfId="19246" hidden="1"/>
    <cellStyle name="Uwaga 3" xfId="19248" hidden="1"/>
    <cellStyle name="Uwaga 3" xfId="19260" hidden="1"/>
    <cellStyle name="Uwaga 3" xfId="19261" hidden="1"/>
    <cellStyle name="Uwaga 3" xfId="19263" hidden="1"/>
    <cellStyle name="Uwaga 3" xfId="19275" hidden="1"/>
    <cellStyle name="Uwaga 3" xfId="19276" hidden="1"/>
    <cellStyle name="Uwaga 3" xfId="19278" hidden="1"/>
    <cellStyle name="Uwaga 3" xfId="19290" hidden="1"/>
    <cellStyle name="Uwaga 3" xfId="19291" hidden="1"/>
    <cellStyle name="Uwaga 3" xfId="19292" hidden="1"/>
    <cellStyle name="Uwaga 3" xfId="19306" hidden="1"/>
    <cellStyle name="Uwaga 3" xfId="19308" hidden="1"/>
    <cellStyle name="Uwaga 3" xfId="19311" hidden="1"/>
    <cellStyle name="Uwaga 3" xfId="19321" hidden="1"/>
    <cellStyle name="Uwaga 3" xfId="19324" hidden="1"/>
    <cellStyle name="Uwaga 3" xfId="19327" hidden="1"/>
    <cellStyle name="Uwaga 3" xfId="19336" hidden="1"/>
    <cellStyle name="Uwaga 3" xfId="19338" hidden="1"/>
    <cellStyle name="Uwaga 3" xfId="19341" hidden="1"/>
    <cellStyle name="Uwaga 3" xfId="19350" hidden="1"/>
    <cellStyle name="Uwaga 3" xfId="19351" hidden="1"/>
    <cellStyle name="Uwaga 3" xfId="19352" hidden="1"/>
    <cellStyle name="Uwaga 3" xfId="19365" hidden="1"/>
    <cellStyle name="Uwaga 3" xfId="19367" hidden="1"/>
    <cellStyle name="Uwaga 3" xfId="19369" hidden="1"/>
    <cellStyle name="Uwaga 3" xfId="19380" hidden="1"/>
    <cellStyle name="Uwaga 3" xfId="19382" hidden="1"/>
    <cellStyle name="Uwaga 3" xfId="19384" hidden="1"/>
    <cellStyle name="Uwaga 3" xfId="19395" hidden="1"/>
    <cellStyle name="Uwaga 3" xfId="19397" hidden="1"/>
    <cellStyle name="Uwaga 3" xfId="19399" hidden="1"/>
    <cellStyle name="Uwaga 3" xfId="19410" hidden="1"/>
    <cellStyle name="Uwaga 3" xfId="19411" hidden="1"/>
    <cellStyle name="Uwaga 3" xfId="19412" hidden="1"/>
    <cellStyle name="Uwaga 3" xfId="19425" hidden="1"/>
    <cellStyle name="Uwaga 3" xfId="19427" hidden="1"/>
    <cellStyle name="Uwaga 3" xfId="19429" hidden="1"/>
    <cellStyle name="Uwaga 3" xfId="19440" hidden="1"/>
    <cellStyle name="Uwaga 3" xfId="19442" hidden="1"/>
    <cellStyle name="Uwaga 3" xfId="19444" hidden="1"/>
    <cellStyle name="Uwaga 3" xfId="19455" hidden="1"/>
    <cellStyle name="Uwaga 3" xfId="19457" hidden="1"/>
    <cellStyle name="Uwaga 3" xfId="19458" hidden="1"/>
    <cellStyle name="Uwaga 3" xfId="19470" hidden="1"/>
    <cellStyle name="Uwaga 3" xfId="19471" hidden="1"/>
    <cellStyle name="Uwaga 3" xfId="19472" hidden="1"/>
    <cellStyle name="Uwaga 3" xfId="19485" hidden="1"/>
    <cellStyle name="Uwaga 3" xfId="19487" hidden="1"/>
    <cellStyle name="Uwaga 3" xfId="19489" hidden="1"/>
    <cellStyle name="Uwaga 3" xfId="19500" hidden="1"/>
    <cellStyle name="Uwaga 3" xfId="19502" hidden="1"/>
    <cellStyle name="Uwaga 3" xfId="19504" hidden="1"/>
    <cellStyle name="Uwaga 3" xfId="19515" hidden="1"/>
    <cellStyle name="Uwaga 3" xfId="19517" hidden="1"/>
    <cellStyle name="Uwaga 3" xfId="19519" hidden="1"/>
    <cellStyle name="Uwaga 3" xfId="19530" hidden="1"/>
    <cellStyle name="Uwaga 3" xfId="19531" hidden="1"/>
    <cellStyle name="Uwaga 3" xfId="19533" hidden="1"/>
    <cellStyle name="Uwaga 3" xfId="19544" hidden="1"/>
    <cellStyle name="Uwaga 3" xfId="19546" hidden="1"/>
    <cellStyle name="Uwaga 3" xfId="19547" hidden="1"/>
    <cellStyle name="Uwaga 3" xfId="19556" hidden="1"/>
    <cellStyle name="Uwaga 3" xfId="19559" hidden="1"/>
    <cellStyle name="Uwaga 3" xfId="19561" hidden="1"/>
    <cellStyle name="Uwaga 3" xfId="19572" hidden="1"/>
    <cellStyle name="Uwaga 3" xfId="19574" hidden="1"/>
    <cellStyle name="Uwaga 3" xfId="19576" hidden="1"/>
    <cellStyle name="Uwaga 3" xfId="19588" hidden="1"/>
    <cellStyle name="Uwaga 3" xfId="19590" hidden="1"/>
    <cellStyle name="Uwaga 3" xfId="19592" hidden="1"/>
    <cellStyle name="Uwaga 3" xfId="19600" hidden="1"/>
    <cellStyle name="Uwaga 3" xfId="19602" hidden="1"/>
    <cellStyle name="Uwaga 3" xfId="19605" hidden="1"/>
    <cellStyle name="Uwaga 3" xfId="19595" hidden="1"/>
    <cellStyle name="Uwaga 3" xfId="19594" hidden="1"/>
    <cellStyle name="Uwaga 3" xfId="19593" hidden="1"/>
    <cellStyle name="Uwaga 3" xfId="19580" hidden="1"/>
    <cellStyle name="Uwaga 3" xfId="19579" hidden="1"/>
    <cellStyle name="Uwaga 3" xfId="19578" hidden="1"/>
    <cellStyle name="Uwaga 3" xfId="19565" hidden="1"/>
    <cellStyle name="Uwaga 3" xfId="19564" hidden="1"/>
    <cellStyle name="Uwaga 3" xfId="19563" hidden="1"/>
    <cellStyle name="Uwaga 3" xfId="19550" hidden="1"/>
    <cellStyle name="Uwaga 3" xfId="19549" hidden="1"/>
    <cellStyle name="Uwaga 3" xfId="19548" hidden="1"/>
    <cellStyle name="Uwaga 3" xfId="19535" hidden="1"/>
    <cellStyle name="Uwaga 3" xfId="19534" hidden="1"/>
    <cellStyle name="Uwaga 3" xfId="19532" hidden="1"/>
    <cellStyle name="Uwaga 3" xfId="19521" hidden="1"/>
    <cellStyle name="Uwaga 3" xfId="19518" hidden="1"/>
    <cellStyle name="Uwaga 3" xfId="19516" hidden="1"/>
    <cellStyle name="Uwaga 3" xfId="19506" hidden="1"/>
    <cellStyle name="Uwaga 3" xfId="19503" hidden="1"/>
    <cellStyle name="Uwaga 3" xfId="19501" hidden="1"/>
    <cellStyle name="Uwaga 3" xfId="19491" hidden="1"/>
    <cellStyle name="Uwaga 3" xfId="19488" hidden="1"/>
    <cellStyle name="Uwaga 3" xfId="19486" hidden="1"/>
    <cellStyle name="Uwaga 3" xfId="19476" hidden="1"/>
    <cellStyle name="Uwaga 3" xfId="19474" hidden="1"/>
    <cellStyle name="Uwaga 3" xfId="19473" hidden="1"/>
    <cellStyle name="Uwaga 3" xfId="19461" hidden="1"/>
    <cellStyle name="Uwaga 3" xfId="19459" hidden="1"/>
    <cellStyle name="Uwaga 3" xfId="19456" hidden="1"/>
    <cellStyle name="Uwaga 3" xfId="19446" hidden="1"/>
    <cellStyle name="Uwaga 3" xfId="19443" hidden="1"/>
    <cellStyle name="Uwaga 3" xfId="19441" hidden="1"/>
    <cellStyle name="Uwaga 3" xfId="19431" hidden="1"/>
    <cellStyle name="Uwaga 3" xfId="19428" hidden="1"/>
    <cellStyle name="Uwaga 3" xfId="19426" hidden="1"/>
    <cellStyle name="Uwaga 3" xfId="19416" hidden="1"/>
    <cellStyle name="Uwaga 3" xfId="19414" hidden="1"/>
    <cellStyle name="Uwaga 3" xfId="19413" hidden="1"/>
    <cellStyle name="Uwaga 3" xfId="19401" hidden="1"/>
    <cellStyle name="Uwaga 3" xfId="19398" hidden="1"/>
    <cellStyle name="Uwaga 3" xfId="19396" hidden="1"/>
    <cellStyle name="Uwaga 3" xfId="19386" hidden="1"/>
    <cellStyle name="Uwaga 3" xfId="19383" hidden="1"/>
    <cellStyle name="Uwaga 3" xfId="19381" hidden="1"/>
    <cellStyle name="Uwaga 3" xfId="19371" hidden="1"/>
    <cellStyle name="Uwaga 3" xfId="19368" hidden="1"/>
    <cellStyle name="Uwaga 3" xfId="19366" hidden="1"/>
    <cellStyle name="Uwaga 3" xfId="19356" hidden="1"/>
    <cellStyle name="Uwaga 3" xfId="19354" hidden="1"/>
    <cellStyle name="Uwaga 3" xfId="19353" hidden="1"/>
    <cellStyle name="Uwaga 3" xfId="19340" hidden="1"/>
    <cellStyle name="Uwaga 3" xfId="19337" hidden="1"/>
    <cellStyle name="Uwaga 3" xfId="19335" hidden="1"/>
    <cellStyle name="Uwaga 3" xfId="19325" hidden="1"/>
    <cellStyle name="Uwaga 3" xfId="19322" hidden="1"/>
    <cellStyle name="Uwaga 3" xfId="19320" hidden="1"/>
    <cellStyle name="Uwaga 3" xfId="19310" hidden="1"/>
    <cellStyle name="Uwaga 3" xfId="19307" hidden="1"/>
    <cellStyle name="Uwaga 3" xfId="19305" hidden="1"/>
    <cellStyle name="Uwaga 3" xfId="19296" hidden="1"/>
    <cellStyle name="Uwaga 3" xfId="19294" hidden="1"/>
    <cellStyle name="Uwaga 3" xfId="19293" hidden="1"/>
    <cellStyle name="Uwaga 3" xfId="19281" hidden="1"/>
    <cellStyle name="Uwaga 3" xfId="19279" hidden="1"/>
    <cellStyle name="Uwaga 3" xfId="19277" hidden="1"/>
    <cellStyle name="Uwaga 3" xfId="19266" hidden="1"/>
    <cellStyle name="Uwaga 3" xfId="19264" hidden="1"/>
    <cellStyle name="Uwaga 3" xfId="19262" hidden="1"/>
    <cellStyle name="Uwaga 3" xfId="19251" hidden="1"/>
    <cellStyle name="Uwaga 3" xfId="19249" hidden="1"/>
    <cellStyle name="Uwaga 3" xfId="19247" hidden="1"/>
    <cellStyle name="Uwaga 3" xfId="19236" hidden="1"/>
    <cellStyle name="Uwaga 3" xfId="19234" hidden="1"/>
    <cellStyle name="Uwaga 3" xfId="19233" hidden="1"/>
    <cellStyle name="Uwaga 3" xfId="19220" hidden="1"/>
    <cellStyle name="Uwaga 3" xfId="19217" hidden="1"/>
    <cellStyle name="Uwaga 3" xfId="19215" hidden="1"/>
    <cellStyle name="Uwaga 3" xfId="19205" hidden="1"/>
    <cellStyle name="Uwaga 3" xfId="19202" hidden="1"/>
    <cellStyle name="Uwaga 3" xfId="19200" hidden="1"/>
    <cellStyle name="Uwaga 3" xfId="19190" hidden="1"/>
    <cellStyle name="Uwaga 3" xfId="19187" hidden="1"/>
    <cellStyle name="Uwaga 3" xfId="19185" hidden="1"/>
    <cellStyle name="Uwaga 3" xfId="19176" hidden="1"/>
    <cellStyle name="Uwaga 3" xfId="19174" hidden="1"/>
    <cellStyle name="Uwaga 3" xfId="19172" hidden="1"/>
    <cellStyle name="Uwaga 3" xfId="19160" hidden="1"/>
    <cellStyle name="Uwaga 3" xfId="19157" hidden="1"/>
    <cellStyle name="Uwaga 3" xfId="19155" hidden="1"/>
    <cellStyle name="Uwaga 3" xfId="19145" hidden="1"/>
    <cellStyle name="Uwaga 3" xfId="19142" hidden="1"/>
    <cellStyle name="Uwaga 3" xfId="19140" hidden="1"/>
    <cellStyle name="Uwaga 3" xfId="19130" hidden="1"/>
    <cellStyle name="Uwaga 3" xfId="19127" hidden="1"/>
    <cellStyle name="Uwaga 3" xfId="19125" hidden="1"/>
    <cellStyle name="Uwaga 3" xfId="19118" hidden="1"/>
    <cellStyle name="Uwaga 3" xfId="19115" hidden="1"/>
    <cellStyle name="Uwaga 3" xfId="19113" hidden="1"/>
    <cellStyle name="Uwaga 3" xfId="19103" hidden="1"/>
    <cellStyle name="Uwaga 3" xfId="19100" hidden="1"/>
    <cellStyle name="Uwaga 3" xfId="19097" hidden="1"/>
    <cellStyle name="Uwaga 3" xfId="19088" hidden="1"/>
    <cellStyle name="Uwaga 3" xfId="19084" hidden="1"/>
    <cellStyle name="Uwaga 3" xfId="19081" hidden="1"/>
    <cellStyle name="Uwaga 3" xfId="19073" hidden="1"/>
    <cellStyle name="Uwaga 3" xfId="19070" hidden="1"/>
    <cellStyle name="Uwaga 3" xfId="19067" hidden="1"/>
    <cellStyle name="Uwaga 3" xfId="19058" hidden="1"/>
    <cellStyle name="Uwaga 3" xfId="19055" hidden="1"/>
    <cellStyle name="Uwaga 3" xfId="19052" hidden="1"/>
    <cellStyle name="Uwaga 3" xfId="19042" hidden="1"/>
    <cellStyle name="Uwaga 3" xfId="19038" hidden="1"/>
    <cellStyle name="Uwaga 3" xfId="19035" hidden="1"/>
    <cellStyle name="Uwaga 3" xfId="19026" hidden="1"/>
    <cellStyle name="Uwaga 3" xfId="19022" hidden="1"/>
    <cellStyle name="Uwaga 3" xfId="19020" hidden="1"/>
    <cellStyle name="Uwaga 3" xfId="19012" hidden="1"/>
    <cellStyle name="Uwaga 3" xfId="19008" hidden="1"/>
    <cellStyle name="Uwaga 3" xfId="19005" hidden="1"/>
    <cellStyle name="Uwaga 3" xfId="18998" hidden="1"/>
    <cellStyle name="Uwaga 3" xfId="18995" hidden="1"/>
    <cellStyle name="Uwaga 3" xfId="18992" hidden="1"/>
    <cellStyle name="Uwaga 3" xfId="18983" hidden="1"/>
    <cellStyle name="Uwaga 3" xfId="18978" hidden="1"/>
    <cellStyle name="Uwaga 3" xfId="18975" hidden="1"/>
    <cellStyle name="Uwaga 3" xfId="18968" hidden="1"/>
    <cellStyle name="Uwaga 3" xfId="18963" hidden="1"/>
    <cellStyle name="Uwaga 3" xfId="18960" hidden="1"/>
    <cellStyle name="Uwaga 3" xfId="18953" hidden="1"/>
    <cellStyle name="Uwaga 3" xfId="18948" hidden="1"/>
    <cellStyle name="Uwaga 3" xfId="18945" hidden="1"/>
    <cellStyle name="Uwaga 3" xfId="18939" hidden="1"/>
    <cellStyle name="Uwaga 3" xfId="18935" hidden="1"/>
    <cellStyle name="Uwaga 3" xfId="18932" hidden="1"/>
    <cellStyle name="Uwaga 3" xfId="18924" hidden="1"/>
    <cellStyle name="Uwaga 3" xfId="18919" hidden="1"/>
    <cellStyle name="Uwaga 3" xfId="18915" hidden="1"/>
    <cellStyle name="Uwaga 3" xfId="18909" hidden="1"/>
    <cellStyle name="Uwaga 3" xfId="18904" hidden="1"/>
    <cellStyle name="Uwaga 3" xfId="18900" hidden="1"/>
    <cellStyle name="Uwaga 3" xfId="18894" hidden="1"/>
    <cellStyle name="Uwaga 3" xfId="18889" hidden="1"/>
    <cellStyle name="Uwaga 3" xfId="18885" hidden="1"/>
    <cellStyle name="Uwaga 3" xfId="18880" hidden="1"/>
    <cellStyle name="Uwaga 3" xfId="18876" hidden="1"/>
    <cellStyle name="Uwaga 3" xfId="18872" hidden="1"/>
    <cellStyle name="Uwaga 3" xfId="18864" hidden="1"/>
    <cellStyle name="Uwaga 3" xfId="18859" hidden="1"/>
    <cellStyle name="Uwaga 3" xfId="18855" hidden="1"/>
    <cellStyle name="Uwaga 3" xfId="18849" hidden="1"/>
    <cellStyle name="Uwaga 3" xfId="18844" hidden="1"/>
    <cellStyle name="Uwaga 3" xfId="18840" hidden="1"/>
    <cellStyle name="Uwaga 3" xfId="18834" hidden="1"/>
    <cellStyle name="Uwaga 3" xfId="18829" hidden="1"/>
    <cellStyle name="Uwaga 3" xfId="18825" hidden="1"/>
    <cellStyle name="Uwaga 3" xfId="18821" hidden="1"/>
    <cellStyle name="Uwaga 3" xfId="18816" hidden="1"/>
    <cellStyle name="Uwaga 3" xfId="18811" hidden="1"/>
    <cellStyle name="Uwaga 3" xfId="18806" hidden="1"/>
    <cellStyle name="Uwaga 3" xfId="18802" hidden="1"/>
    <cellStyle name="Uwaga 3" xfId="18798" hidden="1"/>
    <cellStyle name="Uwaga 3" xfId="18791" hidden="1"/>
    <cellStyle name="Uwaga 3" xfId="18787" hidden="1"/>
    <cellStyle name="Uwaga 3" xfId="18782" hidden="1"/>
    <cellStyle name="Uwaga 3" xfId="18776" hidden="1"/>
    <cellStyle name="Uwaga 3" xfId="18772" hidden="1"/>
    <cellStyle name="Uwaga 3" xfId="18767" hidden="1"/>
    <cellStyle name="Uwaga 3" xfId="18761" hidden="1"/>
    <cellStyle name="Uwaga 3" xfId="18757" hidden="1"/>
    <cellStyle name="Uwaga 3" xfId="18752" hidden="1"/>
    <cellStyle name="Uwaga 3" xfId="18746" hidden="1"/>
    <cellStyle name="Uwaga 3" xfId="18742" hidden="1"/>
    <cellStyle name="Uwaga 3" xfId="18738" hidden="1"/>
    <cellStyle name="Uwaga 3" xfId="19598" hidden="1"/>
    <cellStyle name="Uwaga 3" xfId="19597" hidden="1"/>
    <cellStyle name="Uwaga 3" xfId="19596" hidden="1"/>
    <cellStyle name="Uwaga 3" xfId="19583" hidden="1"/>
    <cellStyle name="Uwaga 3" xfId="19582" hidden="1"/>
    <cellStyle name="Uwaga 3" xfId="19581" hidden="1"/>
    <cellStyle name="Uwaga 3" xfId="19568" hidden="1"/>
    <cellStyle name="Uwaga 3" xfId="19567" hidden="1"/>
    <cellStyle name="Uwaga 3" xfId="19566" hidden="1"/>
    <cellStyle name="Uwaga 3" xfId="19553" hidden="1"/>
    <cellStyle name="Uwaga 3" xfId="19552" hidden="1"/>
    <cellStyle name="Uwaga 3" xfId="19551" hidden="1"/>
    <cellStyle name="Uwaga 3" xfId="19538" hidden="1"/>
    <cellStyle name="Uwaga 3" xfId="19537" hidden="1"/>
    <cellStyle name="Uwaga 3" xfId="19536" hidden="1"/>
    <cellStyle name="Uwaga 3" xfId="19524" hidden="1"/>
    <cellStyle name="Uwaga 3" xfId="19522" hidden="1"/>
    <cellStyle name="Uwaga 3" xfId="19520" hidden="1"/>
    <cellStyle name="Uwaga 3" xfId="19509" hidden="1"/>
    <cellStyle name="Uwaga 3" xfId="19507" hidden="1"/>
    <cellStyle name="Uwaga 3" xfId="19505" hidden="1"/>
    <cellStyle name="Uwaga 3" xfId="19494" hidden="1"/>
    <cellStyle name="Uwaga 3" xfId="19492" hidden="1"/>
    <cellStyle name="Uwaga 3" xfId="19490" hidden="1"/>
    <cellStyle name="Uwaga 3" xfId="19479" hidden="1"/>
    <cellStyle name="Uwaga 3" xfId="19477" hidden="1"/>
    <cellStyle name="Uwaga 3" xfId="19475" hidden="1"/>
    <cellStyle name="Uwaga 3" xfId="19464" hidden="1"/>
    <cellStyle name="Uwaga 3" xfId="19462" hidden="1"/>
    <cellStyle name="Uwaga 3" xfId="19460" hidden="1"/>
    <cellStyle name="Uwaga 3" xfId="19449" hidden="1"/>
    <cellStyle name="Uwaga 3" xfId="19447" hidden="1"/>
    <cellStyle name="Uwaga 3" xfId="19445" hidden="1"/>
    <cellStyle name="Uwaga 3" xfId="19434" hidden="1"/>
    <cellStyle name="Uwaga 3" xfId="19432" hidden="1"/>
    <cellStyle name="Uwaga 3" xfId="19430" hidden="1"/>
    <cellStyle name="Uwaga 3" xfId="19419" hidden="1"/>
    <cellStyle name="Uwaga 3" xfId="19417" hidden="1"/>
    <cellStyle name="Uwaga 3" xfId="19415" hidden="1"/>
    <cellStyle name="Uwaga 3" xfId="19404" hidden="1"/>
    <cellStyle name="Uwaga 3" xfId="19402" hidden="1"/>
    <cellStyle name="Uwaga 3" xfId="19400" hidden="1"/>
    <cellStyle name="Uwaga 3" xfId="19389" hidden="1"/>
    <cellStyle name="Uwaga 3" xfId="19387" hidden="1"/>
    <cellStyle name="Uwaga 3" xfId="19385" hidden="1"/>
    <cellStyle name="Uwaga 3" xfId="19374" hidden="1"/>
    <cellStyle name="Uwaga 3" xfId="19372" hidden="1"/>
    <cellStyle name="Uwaga 3" xfId="19370" hidden="1"/>
    <cellStyle name="Uwaga 3" xfId="19359" hidden="1"/>
    <cellStyle name="Uwaga 3" xfId="19357" hidden="1"/>
    <cellStyle name="Uwaga 3" xfId="19355" hidden="1"/>
    <cellStyle name="Uwaga 3" xfId="19344" hidden="1"/>
    <cellStyle name="Uwaga 3" xfId="19342" hidden="1"/>
    <cellStyle name="Uwaga 3" xfId="19339" hidden="1"/>
    <cellStyle name="Uwaga 3" xfId="19329" hidden="1"/>
    <cellStyle name="Uwaga 3" xfId="19326" hidden="1"/>
    <cellStyle name="Uwaga 3" xfId="19323" hidden="1"/>
    <cellStyle name="Uwaga 3" xfId="19314" hidden="1"/>
    <cellStyle name="Uwaga 3" xfId="19312" hidden="1"/>
    <cellStyle name="Uwaga 3" xfId="19309" hidden="1"/>
    <cellStyle name="Uwaga 3" xfId="19299" hidden="1"/>
    <cellStyle name="Uwaga 3" xfId="19297" hidden="1"/>
    <cellStyle name="Uwaga 3" xfId="19295" hidden="1"/>
    <cellStyle name="Uwaga 3" xfId="19284" hidden="1"/>
    <cellStyle name="Uwaga 3" xfId="19282" hidden="1"/>
    <cellStyle name="Uwaga 3" xfId="19280" hidden="1"/>
    <cellStyle name="Uwaga 3" xfId="19269" hidden="1"/>
    <cellStyle name="Uwaga 3" xfId="19267" hidden="1"/>
    <cellStyle name="Uwaga 3" xfId="19265" hidden="1"/>
    <cellStyle name="Uwaga 3" xfId="19254" hidden="1"/>
    <cellStyle name="Uwaga 3" xfId="19252" hidden="1"/>
    <cellStyle name="Uwaga 3" xfId="19250" hidden="1"/>
    <cellStyle name="Uwaga 3" xfId="19239" hidden="1"/>
    <cellStyle name="Uwaga 3" xfId="19237" hidden="1"/>
    <cellStyle name="Uwaga 3" xfId="19235" hidden="1"/>
    <cellStyle name="Uwaga 3" xfId="19224" hidden="1"/>
    <cellStyle name="Uwaga 3" xfId="19222" hidden="1"/>
    <cellStyle name="Uwaga 3" xfId="19219" hidden="1"/>
    <cellStyle name="Uwaga 3" xfId="19209" hidden="1"/>
    <cellStyle name="Uwaga 3" xfId="19206" hidden="1"/>
    <cellStyle name="Uwaga 3" xfId="19203" hidden="1"/>
    <cellStyle name="Uwaga 3" xfId="19194" hidden="1"/>
    <cellStyle name="Uwaga 3" xfId="19191" hidden="1"/>
    <cellStyle name="Uwaga 3" xfId="19188" hidden="1"/>
    <cellStyle name="Uwaga 3" xfId="19179" hidden="1"/>
    <cellStyle name="Uwaga 3" xfId="19177" hidden="1"/>
    <cellStyle name="Uwaga 3" xfId="19175" hidden="1"/>
    <cellStyle name="Uwaga 3" xfId="19164" hidden="1"/>
    <cellStyle name="Uwaga 3" xfId="19161" hidden="1"/>
    <cellStyle name="Uwaga 3" xfId="19158" hidden="1"/>
    <cellStyle name="Uwaga 3" xfId="19149" hidden="1"/>
    <cellStyle name="Uwaga 3" xfId="19146" hidden="1"/>
    <cellStyle name="Uwaga 3" xfId="19143" hidden="1"/>
    <cellStyle name="Uwaga 3" xfId="19134" hidden="1"/>
    <cellStyle name="Uwaga 3" xfId="19131" hidden="1"/>
    <cellStyle name="Uwaga 3" xfId="19128" hidden="1"/>
    <cellStyle name="Uwaga 3" xfId="19121" hidden="1"/>
    <cellStyle name="Uwaga 3" xfId="19117" hidden="1"/>
    <cellStyle name="Uwaga 3" xfId="19114" hidden="1"/>
    <cellStyle name="Uwaga 3" xfId="19106" hidden="1"/>
    <cellStyle name="Uwaga 3" xfId="19102" hidden="1"/>
    <cellStyle name="Uwaga 3" xfId="19099" hidden="1"/>
    <cellStyle name="Uwaga 3" xfId="19091" hidden="1"/>
    <cellStyle name="Uwaga 3" xfId="19087" hidden="1"/>
    <cellStyle name="Uwaga 3" xfId="19083" hidden="1"/>
    <cellStyle name="Uwaga 3" xfId="19076" hidden="1"/>
    <cellStyle name="Uwaga 3" xfId="19072" hidden="1"/>
    <cellStyle name="Uwaga 3" xfId="19069" hidden="1"/>
    <cellStyle name="Uwaga 3" xfId="19061" hidden="1"/>
    <cellStyle name="Uwaga 3" xfId="19057" hidden="1"/>
    <cellStyle name="Uwaga 3" xfId="19054" hidden="1"/>
    <cellStyle name="Uwaga 3" xfId="19045" hidden="1"/>
    <cellStyle name="Uwaga 3" xfId="19040" hidden="1"/>
    <cellStyle name="Uwaga 3" xfId="19036" hidden="1"/>
    <cellStyle name="Uwaga 3" xfId="19030" hidden="1"/>
    <cellStyle name="Uwaga 3" xfId="19025" hidden="1"/>
    <cellStyle name="Uwaga 3" xfId="19021" hidden="1"/>
    <cellStyle name="Uwaga 3" xfId="19015" hidden="1"/>
    <cellStyle name="Uwaga 3" xfId="19010" hidden="1"/>
    <cellStyle name="Uwaga 3" xfId="19006" hidden="1"/>
    <cellStyle name="Uwaga 3" xfId="19001" hidden="1"/>
    <cellStyle name="Uwaga 3" xfId="18997" hidden="1"/>
    <cellStyle name="Uwaga 3" xfId="18993" hidden="1"/>
    <cellStyle name="Uwaga 3" xfId="18986" hidden="1"/>
    <cellStyle name="Uwaga 3" xfId="18981" hidden="1"/>
    <cellStyle name="Uwaga 3" xfId="18977" hidden="1"/>
    <cellStyle name="Uwaga 3" xfId="18970" hidden="1"/>
    <cellStyle name="Uwaga 3" xfId="18965" hidden="1"/>
    <cellStyle name="Uwaga 3" xfId="18961" hidden="1"/>
    <cellStyle name="Uwaga 3" xfId="18956" hidden="1"/>
    <cellStyle name="Uwaga 3" xfId="18951" hidden="1"/>
    <cellStyle name="Uwaga 3" xfId="18947" hidden="1"/>
    <cellStyle name="Uwaga 3" xfId="18941" hidden="1"/>
    <cellStyle name="Uwaga 3" xfId="18937" hidden="1"/>
    <cellStyle name="Uwaga 3" xfId="18934" hidden="1"/>
    <cellStyle name="Uwaga 3" xfId="18927" hidden="1"/>
    <cellStyle name="Uwaga 3" xfId="18922" hidden="1"/>
    <cellStyle name="Uwaga 3" xfId="18917" hidden="1"/>
    <cellStyle name="Uwaga 3" xfId="18911" hidden="1"/>
    <cellStyle name="Uwaga 3" xfId="18906" hidden="1"/>
    <cellStyle name="Uwaga 3" xfId="18901" hidden="1"/>
    <cellStyle name="Uwaga 3" xfId="18896" hidden="1"/>
    <cellStyle name="Uwaga 3" xfId="18891" hidden="1"/>
    <cellStyle name="Uwaga 3" xfId="18886" hidden="1"/>
    <cellStyle name="Uwaga 3" xfId="18882" hidden="1"/>
    <cellStyle name="Uwaga 3" xfId="18878" hidden="1"/>
    <cellStyle name="Uwaga 3" xfId="18873" hidden="1"/>
    <cellStyle name="Uwaga 3" xfId="18866" hidden="1"/>
    <cellStyle name="Uwaga 3" xfId="18861" hidden="1"/>
    <cellStyle name="Uwaga 3" xfId="18856" hidden="1"/>
    <cellStyle name="Uwaga 3" xfId="18850" hidden="1"/>
    <cellStyle name="Uwaga 3" xfId="18845" hidden="1"/>
    <cellStyle name="Uwaga 3" xfId="18841" hidden="1"/>
    <cellStyle name="Uwaga 3" xfId="18836" hidden="1"/>
    <cellStyle name="Uwaga 3" xfId="18831" hidden="1"/>
    <cellStyle name="Uwaga 3" xfId="18826" hidden="1"/>
    <cellStyle name="Uwaga 3" xfId="18822" hidden="1"/>
    <cellStyle name="Uwaga 3" xfId="18817" hidden="1"/>
    <cellStyle name="Uwaga 3" xfId="18812" hidden="1"/>
    <cellStyle name="Uwaga 3" xfId="18807" hidden="1"/>
    <cellStyle name="Uwaga 3" xfId="18803" hidden="1"/>
    <cellStyle name="Uwaga 3" xfId="18799" hidden="1"/>
    <cellStyle name="Uwaga 3" xfId="18792" hidden="1"/>
    <cellStyle name="Uwaga 3" xfId="18788" hidden="1"/>
    <cellStyle name="Uwaga 3" xfId="18783" hidden="1"/>
    <cellStyle name="Uwaga 3" xfId="18777" hidden="1"/>
    <cellStyle name="Uwaga 3" xfId="18773" hidden="1"/>
    <cellStyle name="Uwaga 3" xfId="18768" hidden="1"/>
    <cellStyle name="Uwaga 3" xfId="18762" hidden="1"/>
    <cellStyle name="Uwaga 3" xfId="18758" hidden="1"/>
    <cellStyle name="Uwaga 3" xfId="18754" hidden="1"/>
    <cellStyle name="Uwaga 3" xfId="18747" hidden="1"/>
    <cellStyle name="Uwaga 3" xfId="18743" hidden="1"/>
    <cellStyle name="Uwaga 3" xfId="18739" hidden="1"/>
    <cellStyle name="Uwaga 3" xfId="19603" hidden="1"/>
    <cellStyle name="Uwaga 3" xfId="19601" hidden="1"/>
    <cellStyle name="Uwaga 3" xfId="19599" hidden="1"/>
    <cellStyle name="Uwaga 3" xfId="19586" hidden="1"/>
    <cellStyle name="Uwaga 3" xfId="19585" hidden="1"/>
    <cellStyle name="Uwaga 3" xfId="19584" hidden="1"/>
    <cellStyle name="Uwaga 3" xfId="19571" hidden="1"/>
    <cellStyle name="Uwaga 3" xfId="19570" hidden="1"/>
    <cellStyle name="Uwaga 3" xfId="19569" hidden="1"/>
    <cellStyle name="Uwaga 3" xfId="19557" hidden="1"/>
    <cellStyle name="Uwaga 3" xfId="19555" hidden="1"/>
    <cellStyle name="Uwaga 3" xfId="19554" hidden="1"/>
    <cellStyle name="Uwaga 3" xfId="19541" hidden="1"/>
    <cellStyle name="Uwaga 3" xfId="19540" hidden="1"/>
    <cellStyle name="Uwaga 3" xfId="19539" hidden="1"/>
    <cellStyle name="Uwaga 3" xfId="19527" hidden="1"/>
    <cellStyle name="Uwaga 3" xfId="19525" hidden="1"/>
    <cellStyle name="Uwaga 3" xfId="19523" hidden="1"/>
    <cellStyle name="Uwaga 3" xfId="19512" hidden="1"/>
    <cellStyle name="Uwaga 3" xfId="19510" hidden="1"/>
    <cellStyle name="Uwaga 3" xfId="19508" hidden="1"/>
    <cellStyle name="Uwaga 3" xfId="19497" hidden="1"/>
    <cellStyle name="Uwaga 3" xfId="19495" hidden="1"/>
    <cellStyle name="Uwaga 3" xfId="19493" hidden="1"/>
    <cellStyle name="Uwaga 3" xfId="19482" hidden="1"/>
    <cellStyle name="Uwaga 3" xfId="19480" hidden="1"/>
    <cellStyle name="Uwaga 3" xfId="19478" hidden="1"/>
    <cellStyle name="Uwaga 3" xfId="19467" hidden="1"/>
    <cellStyle name="Uwaga 3" xfId="19465" hidden="1"/>
    <cellStyle name="Uwaga 3" xfId="19463" hidden="1"/>
    <cellStyle name="Uwaga 3" xfId="19452" hidden="1"/>
    <cellStyle name="Uwaga 3" xfId="19450" hidden="1"/>
    <cellStyle name="Uwaga 3" xfId="19448" hidden="1"/>
    <cellStyle name="Uwaga 3" xfId="19437" hidden="1"/>
    <cellStyle name="Uwaga 3" xfId="19435" hidden="1"/>
    <cellStyle name="Uwaga 3" xfId="19433" hidden="1"/>
    <cellStyle name="Uwaga 3" xfId="19422" hidden="1"/>
    <cellStyle name="Uwaga 3" xfId="19420" hidden="1"/>
    <cellStyle name="Uwaga 3" xfId="19418" hidden="1"/>
    <cellStyle name="Uwaga 3" xfId="19407" hidden="1"/>
    <cellStyle name="Uwaga 3" xfId="19405" hidden="1"/>
    <cellStyle name="Uwaga 3" xfId="19403" hidden="1"/>
    <cellStyle name="Uwaga 3" xfId="19392" hidden="1"/>
    <cellStyle name="Uwaga 3" xfId="19390" hidden="1"/>
    <cellStyle name="Uwaga 3" xfId="19388" hidden="1"/>
    <cellStyle name="Uwaga 3" xfId="19377" hidden="1"/>
    <cellStyle name="Uwaga 3" xfId="19375" hidden="1"/>
    <cellStyle name="Uwaga 3" xfId="19373" hidden="1"/>
    <cellStyle name="Uwaga 3" xfId="19362" hidden="1"/>
    <cellStyle name="Uwaga 3" xfId="19360" hidden="1"/>
    <cellStyle name="Uwaga 3" xfId="19358" hidden="1"/>
    <cellStyle name="Uwaga 3" xfId="19347" hidden="1"/>
    <cellStyle name="Uwaga 3" xfId="19345" hidden="1"/>
    <cellStyle name="Uwaga 3" xfId="19343" hidden="1"/>
    <cellStyle name="Uwaga 3" xfId="19332" hidden="1"/>
    <cellStyle name="Uwaga 3" xfId="19330" hidden="1"/>
    <cellStyle name="Uwaga 3" xfId="19328" hidden="1"/>
    <cellStyle name="Uwaga 3" xfId="19317" hidden="1"/>
    <cellStyle name="Uwaga 3" xfId="19315" hidden="1"/>
    <cellStyle name="Uwaga 3" xfId="19313" hidden="1"/>
    <cellStyle name="Uwaga 3" xfId="19302" hidden="1"/>
    <cellStyle name="Uwaga 3" xfId="19300" hidden="1"/>
    <cellStyle name="Uwaga 3" xfId="19298"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8" hidden="1"/>
    <cellStyle name="Uwaga 3" xfId="19227" hidden="1"/>
    <cellStyle name="Uwaga 3" xfId="19225" hidden="1"/>
    <cellStyle name="Uwaga 3" xfId="19223" hidden="1"/>
    <cellStyle name="Uwaga 3" xfId="19212" hidden="1"/>
    <cellStyle name="Uwaga 3" xfId="19210" hidden="1"/>
    <cellStyle name="Uwaga 3" xfId="19207" hidden="1"/>
    <cellStyle name="Uwaga 3" xfId="19197" hidden="1"/>
    <cellStyle name="Uwaga 3" xfId="19195" hidden="1"/>
    <cellStyle name="Uwaga 3" xfId="19193" hidden="1"/>
    <cellStyle name="Uwaga 3" xfId="19182" hidden="1"/>
    <cellStyle name="Uwaga 3" xfId="19180" hidden="1"/>
    <cellStyle name="Uwaga 3" xfId="19178" hidden="1"/>
    <cellStyle name="Uwaga 3" xfId="19167" hidden="1"/>
    <cellStyle name="Uwaga 3" xfId="19165" hidden="1"/>
    <cellStyle name="Uwaga 3" xfId="19162" hidden="1"/>
    <cellStyle name="Uwaga 3" xfId="19152" hidden="1"/>
    <cellStyle name="Uwaga 3" xfId="19150" hidden="1"/>
    <cellStyle name="Uwaga 3" xfId="19147" hidden="1"/>
    <cellStyle name="Uwaga 3" xfId="19137" hidden="1"/>
    <cellStyle name="Uwaga 3" xfId="19135" hidden="1"/>
    <cellStyle name="Uwaga 3" xfId="19132" hidden="1"/>
    <cellStyle name="Uwaga 3" xfId="19123" hidden="1"/>
    <cellStyle name="Uwaga 3" xfId="19120" hidden="1"/>
    <cellStyle name="Uwaga 3" xfId="19116" hidden="1"/>
    <cellStyle name="Uwaga 3" xfId="19108" hidden="1"/>
    <cellStyle name="Uwaga 3" xfId="19105" hidden="1"/>
    <cellStyle name="Uwaga 3" xfId="19101" hidden="1"/>
    <cellStyle name="Uwaga 3" xfId="19093" hidden="1"/>
    <cellStyle name="Uwaga 3" xfId="19090" hidden="1"/>
    <cellStyle name="Uwaga 3" xfId="19086" hidden="1"/>
    <cellStyle name="Uwaga 3" xfId="19078" hidden="1"/>
    <cellStyle name="Uwaga 3" xfId="19075" hidden="1"/>
    <cellStyle name="Uwaga 3" xfId="19071" hidden="1"/>
    <cellStyle name="Uwaga 3" xfId="19063" hidden="1"/>
    <cellStyle name="Uwaga 3" xfId="19060" hidden="1"/>
    <cellStyle name="Uwaga 3" xfId="19056" hidden="1"/>
    <cellStyle name="Uwaga 3" xfId="19048" hidden="1"/>
    <cellStyle name="Uwaga 3" xfId="19044" hidden="1"/>
    <cellStyle name="Uwaga 3" xfId="19039" hidden="1"/>
    <cellStyle name="Uwaga 3" xfId="19033" hidden="1"/>
    <cellStyle name="Uwaga 3" xfId="19029" hidden="1"/>
    <cellStyle name="Uwaga 3" xfId="19024" hidden="1"/>
    <cellStyle name="Uwaga 3" xfId="19018" hidden="1"/>
    <cellStyle name="Uwaga 3" xfId="19014" hidden="1"/>
    <cellStyle name="Uwaga 3" xfId="19009" hidden="1"/>
    <cellStyle name="Uwaga 3" xfId="19003" hidden="1"/>
    <cellStyle name="Uwaga 3" xfId="19000" hidden="1"/>
    <cellStyle name="Uwaga 3" xfId="18996" hidden="1"/>
    <cellStyle name="Uwaga 3" xfId="18988" hidden="1"/>
    <cellStyle name="Uwaga 3" xfId="18985" hidden="1"/>
    <cellStyle name="Uwaga 3" xfId="18980" hidden="1"/>
    <cellStyle name="Uwaga 3" xfId="18973" hidden="1"/>
    <cellStyle name="Uwaga 3" xfId="18969" hidden="1"/>
    <cellStyle name="Uwaga 3" xfId="18964" hidden="1"/>
    <cellStyle name="Uwaga 3" xfId="18958" hidden="1"/>
    <cellStyle name="Uwaga 3" xfId="18954" hidden="1"/>
    <cellStyle name="Uwaga 3" xfId="18949" hidden="1"/>
    <cellStyle name="Uwaga 3" xfId="18943" hidden="1"/>
    <cellStyle name="Uwaga 3" xfId="18940" hidden="1"/>
    <cellStyle name="Uwaga 3" xfId="18936" hidden="1"/>
    <cellStyle name="Uwaga 3" xfId="18928" hidden="1"/>
    <cellStyle name="Uwaga 3" xfId="18923" hidden="1"/>
    <cellStyle name="Uwaga 3" xfId="18918" hidden="1"/>
    <cellStyle name="Uwaga 3" xfId="18913" hidden="1"/>
    <cellStyle name="Uwaga 3" xfId="18908" hidden="1"/>
    <cellStyle name="Uwaga 3" xfId="18903" hidden="1"/>
    <cellStyle name="Uwaga 3" xfId="18898" hidden="1"/>
    <cellStyle name="Uwaga 3" xfId="18893" hidden="1"/>
    <cellStyle name="Uwaga 3" xfId="18888" hidden="1"/>
    <cellStyle name="Uwaga 3" xfId="18883" hidden="1"/>
    <cellStyle name="Uwaga 3" xfId="18879" hidden="1"/>
    <cellStyle name="Uwaga 3" xfId="18874" hidden="1"/>
    <cellStyle name="Uwaga 3" xfId="18867" hidden="1"/>
    <cellStyle name="Uwaga 3" xfId="18862" hidden="1"/>
    <cellStyle name="Uwaga 3" xfId="18857" hidden="1"/>
    <cellStyle name="Uwaga 3" xfId="18852" hidden="1"/>
    <cellStyle name="Uwaga 3" xfId="18847" hidden="1"/>
    <cellStyle name="Uwaga 3" xfId="18842" hidden="1"/>
    <cellStyle name="Uwaga 3" xfId="18837" hidden="1"/>
    <cellStyle name="Uwaga 3" xfId="18832" hidden="1"/>
    <cellStyle name="Uwaga 3" xfId="18827" hidden="1"/>
    <cellStyle name="Uwaga 3" xfId="18823" hidden="1"/>
    <cellStyle name="Uwaga 3" xfId="18818" hidden="1"/>
    <cellStyle name="Uwaga 3" xfId="18813" hidden="1"/>
    <cellStyle name="Uwaga 3" xfId="18808" hidden="1"/>
    <cellStyle name="Uwaga 3" xfId="18804" hidden="1"/>
    <cellStyle name="Uwaga 3" xfId="18800" hidden="1"/>
    <cellStyle name="Uwaga 3" xfId="18793" hidden="1"/>
    <cellStyle name="Uwaga 3" xfId="18789" hidden="1"/>
    <cellStyle name="Uwaga 3" xfId="18784" hidden="1"/>
    <cellStyle name="Uwaga 3" xfId="18778" hidden="1"/>
    <cellStyle name="Uwaga 3" xfId="18774" hidden="1"/>
    <cellStyle name="Uwaga 3" xfId="18769" hidden="1"/>
    <cellStyle name="Uwaga 3" xfId="18763" hidden="1"/>
    <cellStyle name="Uwaga 3" xfId="18759" hidden="1"/>
    <cellStyle name="Uwaga 3" xfId="18755" hidden="1"/>
    <cellStyle name="Uwaga 3" xfId="18748" hidden="1"/>
    <cellStyle name="Uwaga 3" xfId="18744" hidden="1"/>
    <cellStyle name="Uwaga 3" xfId="18740" hidden="1"/>
    <cellStyle name="Uwaga 3" xfId="19607" hidden="1"/>
    <cellStyle name="Uwaga 3" xfId="19606" hidden="1"/>
    <cellStyle name="Uwaga 3" xfId="19604" hidden="1"/>
    <cellStyle name="Uwaga 3" xfId="19591" hidden="1"/>
    <cellStyle name="Uwaga 3" xfId="19589" hidden="1"/>
    <cellStyle name="Uwaga 3" xfId="19587" hidden="1"/>
    <cellStyle name="Uwaga 3" xfId="19577" hidden="1"/>
    <cellStyle name="Uwaga 3" xfId="19575" hidden="1"/>
    <cellStyle name="Uwaga 3" xfId="19573" hidden="1"/>
    <cellStyle name="Uwaga 3" xfId="19562" hidden="1"/>
    <cellStyle name="Uwaga 3" xfId="19560" hidden="1"/>
    <cellStyle name="Uwaga 3" xfId="19558" hidden="1"/>
    <cellStyle name="Uwaga 3" xfId="19545" hidden="1"/>
    <cellStyle name="Uwaga 3" xfId="19543" hidden="1"/>
    <cellStyle name="Uwaga 3" xfId="19542" hidden="1"/>
    <cellStyle name="Uwaga 3" xfId="19529" hidden="1"/>
    <cellStyle name="Uwaga 3" xfId="19528" hidden="1"/>
    <cellStyle name="Uwaga 3" xfId="19526" hidden="1"/>
    <cellStyle name="Uwaga 3" xfId="19514" hidden="1"/>
    <cellStyle name="Uwaga 3" xfId="19513" hidden="1"/>
    <cellStyle name="Uwaga 3" xfId="19511" hidden="1"/>
    <cellStyle name="Uwaga 3" xfId="19499" hidden="1"/>
    <cellStyle name="Uwaga 3" xfId="19498" hidden="1"/>
    <cellStyle name="Uwaga 3" xfId="19496" hidden="1"/>
    <cellStyle name="Uwaga 3" xfId="19484" hidden="1"/>
    <cellStyle name="Uwaga 3" xfId="19483" hidden="1"/>
    <cellStyle name="Uwaga 3" xfId="19481" hidden="1"/>
    <cellStyle name="Uwaga 3" xfId="19469" hidden="1"/>
    <cellStyle name="Uwaga 3" xfId="19468" hidden="1"/>
    <cellStyle name="Uwaga 3" xfId="19466" hidden="1"/>
    <cellStyle name="Uwaga 3" xfId="19454" hidden="1"/>
    <cellStyle name="Uwaga 3" xfId="19453" hidden="1"/>
    <cellStyle name="Uwaga 3" xfId="19451" hidden="1"/>
    <cellStyle name="Uwaga 3" xfId="19439" hidden="1"/>
    <cellStyle name="Uwaga 3" xfId="19438" hidden="1"/>
    <cellStyle name="Uwaga 3" xfId="19436" hidden="1"/>
    <cellStyle name="Uwaga 3" xfId="19424" hidden="1"/>
    <cellStyle name="Uwaga 3" xfId="19423" hidden="1"/>
    <cellStyle name="Uwaga 3" xfId="19421" hidden="1"/>
    <cellStyle name="Uwaga 3" xfId="19409" hidden="1"/>
    <cellStyle name="Uwaga 3" xfId="19408" hidden="1"/>
    <cellStyle name="Uwaga 3" xfId="19406" hidden="1"/>
    <cellStyle name="Uwaga 3" xfId="19394" hidden="1"/>
    <cellStyle name="Uwaga 3" xfId="19393" hidden="1"/>
    <cellStyle name="Uwaga 3" xfId="19391" hidden="1"/>
    <cellStyle name="Uwaga 3" xfId="19379" hidden="1"/>
    <cellStyle name="Uwaga 3" xfId="19378" hidden="1"/>
    <cellStyle name="Uwaga 3" xfId="19376" hidden="1"/>
    <cellStyle name="Uwaga 3" xfId="19364" hidden="1"/>
    <cellStyle name="Uwaga 3" xfId="19363" hidden="1"/>
    <cellStyle name="Uwaga 3" xfId="19361" hidden="1"/>
    <cellStyle name="Uwaga 3" xfId="19349" hidden="1"/>
    <cellStyle name="Uwaga 3" xfId="19348" hidden="1"/>
    <cellStyle name="Uwaga 3" xfId="19346" hidden="1"/>
    <cellStyle name="Uwaga 3" xfId="19334" hidden="1"/>
    <cellStyle name="Uwaga 3" xfId="19333" hidden="1"/>
    <cellStyle name="Uwaga 3" xfId="19331" hidden="1"/>
    <cellStyle name="Uwaga 3" xfId="19319" hidden="1"/>
    <cellStyle name="Uwaga 3" xfId="19318" hidden="1"/>
    <cellStyle name="Uwaga 3" xfId="19316" hidden="1"/>
    <cellStyle name="Uwaga 3" xfId="19304" hidden="1"/>
    <cellStyle name="Uwaga 3" xfId="19303" hidden="1"/>
    <cellStyle name="Uwaga 3" xfId="19301" hidden="1"/>
    <cellStyle name="Uwaga 3" xfId="19289" hidden="1"/>
    <cellStyle name="Uwaga 3" xfId="19288" hidden="1"/>
    <cellStyle name="Uwaga 3" xfId="19286" hidden="1"/>
    <cellStyle name="Uwaga 3" xfId="19274" hidden="1"/>
    <cellStyle name="Uwaga 3" xfId="19273" hidden="1"/>
    <cellStyle name="Uwaga 3" xfId="19271" hidden="1"/>
    <cellStyle name="Uwaga 3" xfId="19259" hidden="1"/>
    <cellStyle name="Uwaga 3" xfId="19258" hidden="1"/>
    <cellStyle name="Uwaga 3" xfId="19256" hidden="1"/>
    <cellStyle name="Uwaga 3" xfId="19244" hidden="1"/>
    <cellStyle name="Uwaga 3" xfId="19243" hidden="1"/>
    <cellStyle name="Uwaga 3" xfId="19241" hidden="1"/>
    <cellStyle name="Uwaga 3" xfId="19229" hidden="1"/>
    <cellStyle name="Uwaga 3" xfId="19228" hidden="1"/>
    <cellStyle name="Uwaga 3" xfId="19226" hidden="1"/>
    <cellStyle name="Uwaga 3" xfId="19214" hidden="1"/>
    <cellStyle name="Uwaga 3" xfId="19213" hidden="1"/>
    <cellStyle name="Uwaga 3" xfId="19211" hidden="1"/>
    <cellStyle name="Uwaga 3" xfId="19199" hidden="1"/>
    <cellStyle name="Uwaga 3" xfId="19198" hidden="1"/>
    <cellStyle name="Uwaga 3" xfId="19196" hidden="1"/>
    <cellStyle name="Uwaga 3" xfId="19184" hidden="1"/>
    <cellStyle name="Uwaga 3" xfId="19183" hidden="1"/>
    <cellStyle name="Uwaga 3" xfId="19181" hidden="1"/>
    <cellStyle name="Uwaga 3" xfId="19169" hidden="1"/>
    <cellStyle name="Uwaga 3" xfId="19168" hidden="1"/>
    <cellStyle name="Uwaga 3" xfId="19166" hidden="1"/>
    <cellStyle name="Uwaga 3" xfId="19154" hidden="1"/>
    <cellStyle name="Uwaga 3" xfId="19153" hidden="1"/>
    <cellStyle name="Uwaga 3" xfId="19151" hidden="1"/>
    <cellStyle name="Uwaga 3" xfId="19139" hidden="1"/>
    <cellStyle name="Uwaga 3" xfId="19138" hidden="1"/>
    <cellStyle name="Uwaga 3" xfId="19136" hidden="1"/>
    <cellStyle name="Uwaga 3" xfId="19124" hidden="1"/>
    <cellStyle name="Uwaga 3" xfId="19122" hidden="1"/>
    <cellStyle name="Uwaga 3" xfId="19119" hidden="1"/>
    <cellStyle name="Uwaga 3" xfId="19109" hidden="1"/>
    <cellStyle name="Uwaga 3" xfId="19107" hidden="1"/>
    <cellStyle name="Uwaga 3" xfId="19104" hidden="1"/>
    <cellStyle name="Uwaga 3" xfId="19094" hidden="1"/>
    <cellStyle name="Uwaga 3" xfId="19092" hidden="1"/>
    <cellStyle name="Uwaga 3" xfId="19089" hidden="1"/>
    <cellStyle name="Uwaga 3" xfId="19079" hidden="1"/>
    <cellStyle name="Uwaga 3" xfId="19077" hidden="1"/>
    <cellStyle name="Uwaga 3" xfId="19074" hidden="1"/>
    <cellStyle name="Uwaga 3" xfId="19064" hidden="1"/>
    <cellStyle name="Uwaga 3" xfId="19062" hidden="1"/>
    <cellStyle name="Uwaga 3" xfId="19059" hidden="1"/>
    <cellStyle name="Uwaga 3" xfId="19049" hidden="1"/>
    <cellStyle name="Uwaga 3" xfId="19047" hidden="1"/>
    <cellStyle name="Uwaga 3" xfId="19043" hidden="1"/>
    <cellStyle name="Uwaga 3" xfId="19034" hidden="1"/>
    <cellStyle name="Uwaga 3" xfId="19031" hidden="1"/>
    <cellStyle name="Uwaga 3" xfId="19027" hidden="1"/>
    <cellStyle name="Uwaga 3" xfId="19019" hidden="1"/>
    <cellStyle name="Uwaga 3" xfId="19017" hidden="1"/>
    <cellStyle name="Uwaga 3" xfId="19013" hidden="1"/>
    <cellStyle name="Uwaga 3" xfId="19004" hidden="1"/>
    <cellStyle name="Uwaga 3" xfId="19002" hidden="1"/>
    <cellStyle name="Uwaga 3" xfId="18999" hidden="1"/>
    <cellStyle name="Uwaga 3" xfId="18989" hidden="1"/>
    <cellStyle name="Uwaga 3" xfId="18987" hidden="1"/>
    <cellStyle name="Uwaga 3" xfId="18982" hidden="1"/>
    <cellStyle name="Uwaga 3" xfId="18974" hidden="1"/>
    <cellStyle name="Uwaga 3" xfId="18972" hidden="1"/>
    <cellStyle name="Uwaga 3" xfId="18967" hidden="1"/>
    <cellStyle name="Uwaga 3" xfId="18959" hidden="1"/>
    <cellStyle name="Uwaga 3" xfId="18957" hidden="1"/>
    <cellStyle name="Uwaga 3" xfId="18952" hidden="1"/>
    <cellStyle name="Uwaga 3" xfId="18944" hidden="1"/>
    <cellStyle name="Uwaga 3" xfId="18942" hidden="1"/>
    <cellStyle name="Uwaga 3" xfId="18938" hidden="1"/>
    <cellStyle name="Uwaga 3" xfId="18929" hidden="1"/>
    <cellStyle name="Uwaga 3" xfId="18926" hidden="1"/>
    <cellStyle name="Uwaga 3" xfId="18921" hidden="1"/>
    <cellStyle name="Uwaga 3" xfId="18914" hidden="1"/>
    <cellStyle name="Uwaga 3" xfId="18910" hidden="1"/>
    <cellStyle name="Uwaga 3" xfId="18905" hidden="1"/>
    <cellStyle name="Uwaga 3" xfId="18899" hidden="1"/>
    <cellStyle name="Uwaga 3" xfId="18895" hidden="1"/>
    <cellStyle name="Uwaga 3" xfId="18890" hidden="1"/>
    <cellStyle name="Uwaga 3" xfId="18884" hidden="1"/>
    <cellStyle name="Uwaga 3" xfId="18881" hidden="1"/>
    <cellStyle name="Uwaga 3" xfId="18877" hidden="1"/>
    <cellStyle name="Uwaga 3" xfId="18868" hidden="1"/>
    <cellStyle name="Uwaga 3" xfId="18863" hidden="1"/>
    <cellStyle name="Uwaga 3" xfId="18858" hidden="1"/>
    <cellStyle name="Uwaga 3" xfId="18853" hidden="1"/>
    <cellStyle name="Uwaga 3" xfId="18848" hidden="1"/>
    <cellStyle name="Uwaga 3" xfId="18843" hidden="1"/>
    <cellStyle name="Uwaga 3" xfId="18838" hidden="1"/>
    <cellStyle name="Uwaga 3" xfId="18833" hidden="1"/>
    <cellStyle name="Uwaga 3" xfId="18828" hidden="1"/>
    <cellStyle name="Uwaga 3" xfId="18824" hidden="1"/>
    <cellStyle name="Uwaga 3" xfId="18819" hidden="1"/>
    <cellStyle name="Uwaga 3" xfId="18814" hidden="1"/>
    <cellStyle name="Uwaga 3" xfId="18809" hidden="1"/>
    <cellStyle name="Uwaga 3" xfId="18805" hidden="1"/>
    <cellStyle name="Uwaga 3" xfId="18801" hidden="1"/>
    <cellStyle name="Uwaga 3" xfId="18794" hidden="1"/>
    <cellStyle name="Uwaga 3" xfId="18790" hidden="1"/>
    <cellStyle name="Uwaga 3" xfId="18785" hidden="1"/>
    <cellStyle name="Uwaga 3" xfId="18779" hidden="1"/>
    <cellStyle name="Uwaga 3" xfId="18775" hidden="1"/>
    <cellStyle name="Uwaga 3" xfId="18770" hidden="1"/>
    <cellStyle name="Uwaga 3" xfId="18764" hidden="1"/>
    <cellStyle name="Uwaga 3" xfId="18760" hidden="1"/>
    <cellStyle name="Uwaga 3" xfId="18756" hidden="1"/>
    <cellStyle name="Uwaga 3" xfId="18749" hidden="1"/>
    <cellStyle name="Uwaga 3" xfId="18745" hidden="1"/>
    <cellStyle name="Uwaga 3" xfId="18741" hidden="1"/>
    <cellStyle name="Uwaga 3" xfId="17716" hidden="1"/>
    <cellStyle name="Uwaga 3" xfId="17715" hidden="1"/>
    <cellStyle name="Uwaga 3" xfId="17714" hidden="1"/>
    <cellStyle name="Uwaga 3" xfId="17707" hidden="1"/>
    <cellStyle name="Uwaga 3" xfId="17706" hidden="1"/>
    <cellStyle name="Uwaga 3" xfId="17705" hidden="1"/>
    <cellStyle name="Uwaga 3" xfId="17698" hidden="1"/>
    <cellStyle name="Uwaga 3" xfId="17697" hidden="1"/>
    <cellStyle name="Uwaga 3" xfId="17696" hidden="1"/>
    <cellStyle name="Uwaga 3" xfId="17689" hidden="1"/>
    <cellStyle name="Uwaga 3" xfId="17688" hidden="1"/>
    <cellStyle name="Uwaga 3" xfId="17687" hidden="1"/>
    <cellStyle name="Uwaga 3" xfId="17680" hidden="1"/>
    <cellStyle name="Uwaga 3" xfId="17679" hidden="1"/>
    <cellStyle name="Uwaga 3" xfId="17678" hidden="1"/>
    <cellStyle name="Uwaga 3" xfId="17671" hidden="1"/>
    <cellStyle name="Uwaga 3" xfId="17670" hidden="1"/>
    <cellStyle name="Uwaga 3" xfId="17668" hidden="1"/>
    <cellStyle name="Uwaga 3" xfId="17662" hidden="1"/>
    <cellStyle name="Uwaga 3" xfId="17661" hidden="1"/>
    <cellStyle name="Uwaga 3" xfId="17659" hidden="1"/>
    <cellStyle name="Uwaga 3" xfId="17653" hidden="1"/>
    <cellStyle name="Uwaga 3" xfId="17652" hidden="1"/>
    <cellStyle name="Uwaga 3" xfId="17650" hidden="1"/>
    <cellStyle name="Uwaga 3" xfId="17644" hidden="1"/>
    <cellStyle name="Uwaga 3" xfId="17643" hidden="1"/>
    <cellStyle name="Uwaga 3" xfId="17641" hidden="1"/>
    <cellStyle name="Uwaga 3" xfId="17635" hidden="1"/>
    <cellStyle name="Uwaga 3" xfId="17634" hidden="1"/>
    <cellStyle name="Uwaga 3" xfId="17632" hidden="1"/>
    <cellStyle name="Uwaga 3" xfId="17626" hidden="1"/>
    <cellStyle name="Uwaga 3" xfId="17625" hidden="1"/>
    <cellStyle name="Uwaga 3" xfId="17623" hidden="1"/>
    <cellStyle name="Uwaga 3" xfId="17617" hidden="1"/>
    <cellStyle name="Uwaga 3" xfId="17616" hidden="1"/>
    <cellStyle name="Uwaga 3" xfId="17614" hidden="1"/>
    <cellStyle name="Uwaga 3" xfId="17608" hidden="1"/>
    <cellStyle name="Uwaga 3" xfId="17607" hidden="1"/>
    <cellStyle name="Uwaga 3" xfId="17605" hidden="1"/>
    <cellStyle name="Uwaga 3" xfId="17599" hidden="1"/>
    <cellStyle name="Uwaga 3" xfId="17598" hidden="1"/>
    <cellStyle name="Uwaga 3" xfId="17596" hidden="1"/>
    <cellStyle name="Uwaga 3" xfId="17590" hidden="1"/>
    <cellStyle name="Uwaga 3" xfId="17589" hidden="1"/>
    <cellStyle name="Uwaga 3" xfId="17587" hidden="1"/>
    <cellStyle name="Uwaga 3" xfId="17581" hidden="1"/>
    <cellStyle name="Uwaga 3" xfId="17580" hidden="1"/>
    <cellStyle name="Uwaga 3" xfId="17578" hidden="1"/>
    <cellStyle name="Uwaga 3" xfId="17572" hidden="1"/>
    <cellStyle name="Uwaga 3" xfId="17571" hidden="1"/>
    <cellStyle name="Uwaga 3" xfId="17569" hidden="1"/>
    <cellStyle name="Uwaga 3" xfId="17563" hidden="1"/>
    <cellStyle name="Uwaga 3" xfId="17562" hidden="1"/>
    <cellStyle name="Uwaga 3" xfId="17559" hidden="1"/>
    <cellStyle name="Uwaga 3" xfId="17554" hidden="1"/>
    <cellStyle name="Uwaga 3" xfId="17552" hidden="1"/>
    <cellStyle name="Uwaga 3" xfId="17549" hidden="1"/>
    <cellStyle name="Uwaga 3" xfId="17545" hidden="1"/>
    <cellStyle name="Uwaga 3" xfId="17544" hidden="1"/>
    <cellStyle name="Uwaga 3" xfId="17541" hidden="1"/>
    <cellStyle name="Uwaga 3" xfId="17536" hidden="1"/>
    <cellStyle name="Uwaga 3" xfId="17535" hidden="1"/>
    <cellStyle name="Uwaga 3" xfId="17533" hidden="1"/>
    <cellStyle name="Uwaga 3" xfId="17527" hidden="1"/>
    <cellStyle name="Uwaga 3" xfId="17526" hidden="1"/>
    <cellStyle name="Uwaga 3" xfId="17524" hidden="1"/>
    <cellStyle name="Uwaga 3" xfId="17518" hidden="1"/>
    <cellStyle name="Uwaga 3" xfId="17517" hidden="1"/>
    <cellStyle name="Uwaga 3" xfId="17515" hidden="1"/>
    <cellStyle name="Uwaga 3" xfId="17509" hidden="1"/>
    <cellStyle name="Uwaga 3" xfId="17508" hidden="1"/>
    <cellStyle name="Uwaga 3" xfId="17506" hidden="1"/>
    <cellStyle name="Uwaga 3" xfId="17500" hidden="1"/>
    <cellStyle name="Uwaga 3" xfId="17499" hidden="1"/>
    <cellStyle name="Uwaga 3" xfId="17497" hidden="1"/>
    <cellStyle name="Uwaga 3" xfId="17491" hidden="1"/>
    <cellStyle name="Uwaga 3" xfId="17490" hidden="1"/>
    <cellStyle name="Uwaga 3" xfId="17487" hidden="1"/>
    <cellStyle name="Uwaga 3" xfId="17482" hidden="1"/>
    <cellStyle name="Uwaga 3" xfId="17480" hidden="1"/>
    <cellStyle name="Uwaga 3" xfId="17477" hidden="1"/>
    <cellStyle name="Uwaga 3" xfId="17473" hidden="1"/>
    <cellStyle name="Uwaga 3" xfId="17471" hidden="1"/>
    <cellStyle name="Uwaga 3" xfId="17468" hidden="1"/>
    <cellStyle name="Uwaga 3" xfId="17464" hidden="1"/>
    <cellStyle name="Uwaga 3" xfId="17463" hidden="1"/>
    <cellStyle name="Uwaga 3" xfId="17461" hidden="1"/>
    <cellStyle name="Uwaga 3" xfId="17455" hidden="1"/>
    <cellStyle name="Uwaga 3" xfId="17453" hidden="1"/>
    <cellStyle name="Uwaga 3" xfId="17450" hidden="1"/>
    <cellStyle name="Uwaga 3" xfId="17446" hidden="1"/>
    <cellStyle name="Uwaga 3" xfId="17444" hidden="1"/>
    <cellStyle name="Uwaga 3" xfId="17441" hidden="1"/>
    <cellStyle name="Uwaga 3" xfId="17437" hidden="1"/>
    <cellStyle name="Uwaga 3" xfId="17435" hidden="1"/>
    <cellStyle name="Uwaga 3" xfId="17432" hidden="1"/>
    <cellStyle name="Uwaga 3" xfId="17428" hidden="1"/>
    <cellStyle name="Uwaga 3" xfId="17426" hidden="1"/>
    <cellStyle name="Uwaga 3" xfId="17424" hidden="1"/>
    <cellStyle name="Uwaga 3" xfId="17419" hidden="1"/>
    <cellStyle name="Uwaga 3" xfId="17417" hidden="1"/>
    <cellStyle name="Uwaga 3" xfId="17415" hidden="1"/>
    <cellStyle name="Uwaga 3" xfId="17410" hidden="1"/>
    <cellStyle name="Uwaga 3" xfId="17408" hidden="1"/>
    <cellStyle name="Uwaga 3" xfId="17405" hidden="1"/>
    <cellStyle name="Uwaga 3" xfId="17401" hidden="1"/>
    <cellStyle name="Uwaga 3" xfId="17399" hidden="1"/>
    <cellStyle name="Uwaga 3" xfId="17397" hidden="1"/>
    <cellStyle name="Uwaga 3" xfId="17392" hidden="1"/>
    <cellStyle name="Uwaga 3" xfId="17390" hidden="1"/>
    <cellStyle name="Uwaga 3" xfId="17388" hidden="1"/>
    <cellStyle name="Uwaga 3" xfId="17382" hidden="1"/>
    <cellStyle name="Uwaga 3" xfId="17379" hidden="1"/>
    <cellStyle name="Uwaga 3" xfId="17376" hidden="1"/>
    <cellStyle name="Uwaga 3" xfId="17373" hidden="1"/>
    <cellStyle name="Uwaga 3" xfId="17370" hidden="1"/>
    <cellStyle name="Uwaga 3" xfId="17367" hidden="1"/>
    <cellStyle name="Uwaga 3" xfId="17364" hidden="1"/>
    <cellStyle name="Uwaga 3" xfId="17361" hidden="1"/>
    <cellStyle name="Uwaga 3" xfId="17358" hidden="1"/>
    <cellStyle name="Uwaga 3" xfId="17356" hidden="1"/>
    <cellStyle name="Uwaga 3" xfId="17354" hidden="1"/>
    <cellStyle name="Uwaga 3" xfId="17351" hidden="1"/>
    <cellStyle name="Uwaga 3" xfId="17347" hidden="1"/>
    <cellStyle name="Uwaga 3" xfId="17344" hidden="1"/>
    <cellStyle name="Uwaga 3" xfId="17341" hidden="1"/>
    <cellStyle name="Uwaga 3" xfId="17337" hidden="1"/>
    <cellStyle name="Uwaga 3" xfId="17334" hidden="1"/>
    <cellStyle name="Uwaga 3" xfId="17331" hidden="1"/>
    <cellStyle name="Uwaga 3" xfId="17329" hidden="1"/>
    <cellStyle name="Uwaga 3" xfId="17326" hidden="1"/>
    <cellStyle name="Uwaga 3" xfId="17323" hidden="1"/>
    <cellStyle name="Uwaga 3" xfId="17320" hidden="1"/>
    <cellStyle name="Uwaga 3" xfId="17318" hidden="1"/>
    <cellStyle name="Uwaga 3" xfId="17316" hidden="1"/>
    <cellStyle name="Uwaga 3" xfId="17311" hidden="1"/>
    <cellStyle name="Uwaga 3" xfId="17308" hidden="1"/>
    <cellStyle name="Uwaga 3" xfId="17305" hidden="1"/>
    <cellStyle name="Uwaga 3" xfId="17301" hidden="1"/>
    <cellStyle name="Uwaga 3" xfId="17298" hidden="1"/>
    <cellStyle name="Uwaga 3" xfId="17295" hidden="1"/>
    <cellStyle name="Uwaga 3" xfId="17292" hidden="1"/>
    <cellStyle name="Uwaga 3" xfId="17289" hidden="1"/>
    <cellStyle name="Uwaga 3" xfId="17286" hidden="1"/>
    <cellStyle name="Uwaga 3" xfId="17284" hidden="1"/>
    <cellStyle name="Uwaga 3" xfId="17282" hidden="1"/>
    <cellStyle name="Uwaga 3" xfId="17279" hidden="1"/>
    <cellStyle name="Uwaga 3" xfId="17274" hidden="1"/>
    <cellStyle name="Uwaga 3" xfId="17271" hidden="1"/>
    <cellStyle name="Uwaga 3" xfId="17268" hidden="1"/>
    <cellStyle name="Uwaga 3" xfId="17264" hidden="1"/>
    <cellStyle name="Uwaga 3" xfId="17261" hidden="1"/>
    <cellStyle name="Uwaga 3" xfId="17259" hidden="1"/>
    <cellStyle name="Uwaga 3" xfId="17256" hidden="1"/>
    <cellStyle name="Uwaga 3" xfId="17253" hidden="1"/>
    <cellStyle name="Uwaga 3" xfId="17250" hidden="1"/>
    <cellStyle name="Uwaga 3" xfId="17248" hidden="1"/>
    <cellStyle name="Uwaga 3" xfId="17245" hidden="1"/>
    <cellStyle name="Uwaga 3" xfId="17242" hidden="1"/>
    <cellStyle name="Uwaga 3" xfId="17239" hidden="1"/>
    <cellStyle name="Uwaga 3" xfId="17237" hidden="1"/>
    <cellStyle name="Uwaga 3" xfId="17235" hidden="1"/>
    <cellStyle name="Uwaga 3" xfId="17230" hidden="1"/>
    <cellStyle name="Uwaga 3" xfId="17228" hidden="1"/>
    <cellStyle name="Uwaga 3" xfId="17225" hidden="1"/>
    <cellStyle name="Uwaga 3" xfId="17221" hidden="1"/>
    <cellStyle name="Uwaga 3" xfId="17219" hidden="1"/>
    <cellStyle name="Uwaga 3" xfId="17216" hidden="1"/>
    <cellStyle name="Uwaga 3" xfId="17212" hidden="1"/>
    <cellStyle name="Uwaga 3" xfId="17210" hidden="1"/>
    <cellStyle name="Uwaga 3" xfId="17208" hidden="1"/>
    <cellStyle name="Uwaga 3" xfId="17203" hidden="1"/>
    <cellStyle name="Uwaga 3" xfId="17201" hidden="1"/>
    <cellStyle name="Uwaga 3" xfId="17199" hidden="1"/>
    <cellStyle name="Uwaga 3" xfId="19695" hidden="1"/>
    <cellStyle name="Uwaga 3" xfId="19696" hidden="1"/>
    <cellStyle name="Uwaga 3" xfId="19698" hidden="1"/>
    <cellStyle name="Uwaga 3" xfId="19710" hidden="1"/>
    <cellStyle name="Uwaga 3" xfId="19711" hidden="1"/>
    <cellStyle name="Uwaga 3" xfId="19716" hidden="1"/>
    <cellStyle name="Uwaga 3" xfId="19725" hidden="1"/>
    <cellStyle name="Uwaga 3" xfId="19726" hidden="1"/>
    <cellStyle name="Uwaga 3" xfId="19731" hidden="1"/>
    <cellStyle name="Uwaga 3" xfId="19740" hidden="1"/>
    <cellStyle name="Uwaga 3" xfId="19741" hidden="1"/>
    <cellStyle name="Uwaga 3" xfId="19742" hidden="1"/>
    <cellStyle name="Uwaga 3" xfId="19755" hidden="1"/>
    <cellStyle name="Uwaga 3" xfId="19760" hidden="1"/>
    <cellStyle name="Uwaga 3" xfId="19765" hidden="1"/>
    <cellStyle name="Uwaga 3" xfId="19775" hidden="1"/>
    <cellStyle name="Uwaga 3" xfId="19780" hidden="1"/>
    <cellStyle name="Uwaga 3" xfId="19784" hidden="1"/>
    <cellStyle name="Uwaga 3" xfId="19791" hidden="1"/>
    <cellStyle name="Uwaga 3" xfId="19796" hidden="1"/>
    <cellStyle name="Uwaga 3" xfId="19799" hidden="1"/>
    <cellStyle name="Uwaga 3" xfId="19805" hidden="1"/>
    <cellStyle name="Uwaga 3" xfId="19810" hidden="1"/>
    <cellStyle name="Uwaga 3" xfId="19814" hidden="1"/>
    <cellStyle name="Uwaga 3" xfId="19815" hidden="1"/>
    <cellStyle name="Uwaga 3" xfId="19816" hidden="1"/>
    <cellStyle name="Uwaga 3" xfId="19820" hidden="1"/>
    <cellStyle name="Uwaga 3" xfId="19832" hidden="1"/>
    <cellStyle name="Uwaga 3" xfId="19837" hidden="1"/>
    <cellStyle name="Uwaga 3" xfId="19842" hidden="1"/>
    <cellStyle name="Uwaga 3" xfId="19847" hidden="1"/>
    <cellStyle name="Uwaga 3" xfId="19852" hidden="1"/>
    <cellStyle name="Uwaga 3" xfId="19857" hidden="1"/>
    <cellStyle name="Uwaga 3" xfId="19861" hidden="1"/>
    <cellStyle name="Uwaga 3" xfId="19865" hidden="1"/>
    <cellStyle name="Uwaga 3" xfId="19870" hidden="1"/>
    <cellStyle name="Uwaga 3" xfId="19875" hidden="1"/>
    <cellStyle name="Uwaga 3" xfId="19876" hidden="1"/>
    <cellStyle name="Uwaga 3" xfId="19878" hidden="1"/>
    <cellStyle name="Uwaga 3" xfId="19891" hidden="1"/>
    <cellStyle name="Uwaga 3" xfId="19895" hidden="1"/>
    <cellStyle name="Uwaga 3" xfId="19900" hidden="1"/>
    <cellStyle name="Uwaga 3" xfId="19907" hidden="1"/>
    <cellStyle name="Uwaga 3" xfId="19911" hidden="1"/>
    <cellStyle name="Uwaga 3" xfId="19916" hidden="1"/>
    <cellStyle name="Uwaga 3" xfId="19921" hidden="1"/>
    <cellStyle name="Uwaga 3" xfId="19924" hidden="1"/>
    <cellStyle name="Uwaga 3" xfId="19929" hidden="1"/>
    <cellStyle name="Uwaga 3" xfId="19935" hidden="1"/>
    <cellStyle name="Uwaga 3" xfId="19936" hidden="1"/>
    <cellStyle name="Uwaga 3" xfId="19939" hidden="1"/>
    <cellStyle name="Uwaga 3" xfId="19952" hidden="1"/>
    <cellStyle name="Uwaga 3" xfId="19956" hidden="1"/>
    <cellStyle name="Uwaga 3" xfId="19961" hidden="1"/>
    <cellStyle name="Uwaga 3" xfId="19968" hidden="1"/>
    <cellStyle name="Uwaga 3" xfId="19973" hidden="1"/>
    <cellStyle name="Uwaga 3" xfId="19977" hidden="1"/>
    <cellStyle name="Uwaga 3" xfId="19982" hidden="1"/>
    <cellStyle name="Uwaga 3" xfId="19986" hidden="1"/>
    <cellStyle name="Uwaga 3" xfId="19991" hidden="1"/>
    <cellStyle name="Uwaga 3" xfId="19995" hidden="1"/>
    <cellStyle name="Uwaga 3" xfId="19996" hidden="1"/>
    <cellStyle name="Uwaga 3" xfId="19998" hidden="1"/>
    <cellStyle name="Uwaga 3" xfId="20010" hidden="1"/>
    <cellStyle name="Uwaga 3" xfId="20011" hidden="1"/>
    <cellStyle name="Uwaga 3" xfId="20013" hidden="1"/>
    <cellStyle name="Uwaga 3" xfId="20025" hidden="1"/>
    <cellStyle name="Uwaga 3" xfId="20027" hidden="1"/>
    <cellStyle name="Uwaga 3" xfId="20030" hidden="1"/>
    <cellStyle name="Uwaga 3" xfId="20040" hidden="1"/>
    <cellStyle name="Uwaga 3" xfId="20041" hidden="1"/>
    <cellStyle name="Uwaga 3" xfId="20043" hidden="1"/>
    <cellStyle name="Uwaga 3" xfId="20055" hidden="1"/>
    <cellStyle name="Uwaga 3" xfId="20056" hidden="1"/>
    <cellStyle name="Uwaga 3" xfId="20057" hidden="1"/>
    <cellStyle name="Uwaga 3" xfId="20071" hidden="1"/>
    <cellStyle name="Uwaga 3" xfId="20074" hidden="1"/>
    <cellStyle name="Uwaga 3" xfId="20078" hidden="1"/>
    <cellStyle name="Uwaga 3" xfId="20086" hidden="1"/>
    <cellStyle name="Uwaga 3" xfId="20089" hidden="1"/>
    <cellStyle name="Uwaga 3" xfId="20093" hidden="1"/>
    <cellStyle name="Uwaga 3" xfId="20101" hidden="1"/>
    <cellStyle name="Uwaga 3" xfId="20104" hidden="1"/>
    <cellStyle name="Uwaga 3" xfId="20108" hidden="1"/>
    <cellStyle name="Uwaga 3" xfId="20115" hidden="1"/>
    <cellStyle name="Uwaga 3" xfId="20116" hidden="1"/>
    <cellStyle name="Uwaga 3" xfId="20118" hidden="1"/>
    <cellStyle name="Uwaga 3" xfId="20131" hidden="1"/>
    <cellStyle name="Uwaga 3" xfId="20134" hidden="1"/>
    <cellStyle name="Uwaga 3" xfId="20137" hidden="1"/>
    <cellStyle name="Uwaga 3" xfId="20146" hidden="1"/>
    <cellStyle name="Uwaga 3" xfId="20149" hidden="1"/>
    <cellStyle name="Uwaga 3" xfId="20153" hidden="1"/>
    <cellStyle name="Uwaga 3" xfId="20161" hidden="1"/>
    <cellStyle name="Uwaga 3" xfId="20163" hidden="1"/>
    <cellStyle name="Uwaga 3" xfId="20166" hidden="1"/>
    <cellStyle name="Uwaga 3" xfId="20175" hidden="1"/>
    <cellStyle name="Uwaga 3" xfId="20176" hidden="1"/>
    <cellStyle name="Uwaga 3" xfId="20177" hidden="1"/>
    <cellStyle name="Uwaga 3" xfId="20190" hidden="1"/>
    <cellStyle name="Uwaga 3" xfId="20191" hidden="1"/>
    <cellStyle name="Uwaga 3" xfId="20193" hidden="1"/>
    <cellStyle name="Uwaga 3" xfId="20205" hidden="1"/>
    <cellStyle name="Uwaga 3" xfId="20206" hidden="1"/>
    <cellStyle name="Uwaga 3" xfId="20208" hidden="1"/>
    <cellStyle name="Uwaga 3" xfId="20220" hidden="1"/>
    <cellStyle name="Uwaga 3" xfId="20221" hidden="1"/>
    <cellStyle name="Uwaga 3" xfId="20223" hidden="1"/>
    <cellStyle name="Uwaga 3" xfId="20235" hidden="1"/>
    <cellStyle name="Uwaga 3" xfId="20236" hidden="1"/>
    <cellStyle name="Uwaga 3" xfId="20237" hidden="1"/>
    <cellStyle name="Uwaga 3" xfId="20251" hidden="1"/>
    <cellStyle name="Uwaga 3" xfId="20253" hidden="1"/>
    <cellStyle name="Uwaga 3" xfId="20256" hidden="1"/>
    <cellStyle name="Uwaga 3" xfId="20266" hidden="1"/>
    <cellStyle name="Uwaga 3" xfId="20269" hidden="1"/>
    <cellStyle name="Uwaga 3" xfId="20272" hidden="1"/>
    <cellStyle name="Uwaga 3" xfId="20281" hidden="1"/>
    <cellStyle name="Uwaga 3" xfId="20283" hidden="1"/>
    <cellStyle name="Uwaga 3" xfId="20286" hidden="1"/>
    <cellStyle name="Uwaga 3" xfId="20295" hidden="1"/>
    <cellStyle name="Uwaga 3" xfId="20296" hidden="1"/>
    <cellStyle name="Uwaga 3" xfId="20297" hidden="1"/>
    <cellStyle name="Uwaga 3" xfId="20310" hidden="1"/>
    <cellStyle name="Uwaga 3" xfId="20312" hidden="1"/>
    <cellStyle name="Uwaga 3" xfId="20314" hidden="1"/>
    <cellStyle name="Uwaga 3" xfId="20325" hidden="1"/>
    <cellStyle name="Uwaga 3" xfId="20327" hidden="1"/>
    <cellStyle name="Uwaga 3" xfId="20329" hidden="1"/>
    <cellStyle name="Uwaga 3" xfId="20340" hidden="1"/>
    <cellStyle name="Uwaga 3" xfId="20342" hidden="1"/>
    <cellStyle name="Uwaga 3" xfId="20344" hidden="1"/>
    <cellStyle name="Uwaga 3" xfId="20355" hidden="1"/>
    <cellStyle name="Uwaga 3" xfId="20356" hidden="1"/>
    <cellStyle name="Uwaga 3" xfId="20357" hidden="1"/>
    <cellStyle name="Uwaga 3" xfId="20370" hidden="1"/>
    <cellStyle name="Uwaga 3" xfId="20372" hidden="1"/>
    <cellStyle name="Uwaga 3" xfId="20374" hidden="1"/>
    <cellStyle name="Uwaga 3" xfId="20385" hidden="1"/>
    <cellStyle name="Uwaga 3" xfId="20387" hidden="1"/>
    <cellStyle name="Uwaga 3" xfId="20389" hidden="1"/>
    <cellStyle name="Uwaga 3" xfId="20400" hidden="1"/>
    <cellStyle name="Uwaga 3" xfId="20402" hidden="1"/>
    <cellStyle name="Uwaga 3" xfId="20403" hidden="1"/>
    <cellStyle name="Uwaga 3" xfId="20415" hidden="1"/>
    <cellStyle name="Uwaga 3" xfId="20416" hidden="1"/>
    <cellStyle name="Uwaga 3" xfId="20417" hidden="1"/>
    <cellStyle name="Uwaga 3" xfId="20430" hidden="1"/>
    <cellStyle name="Uwaga 3" xfId="20432" hidden="1"/>
    <cellStyle name="Uwaga 3" xfId="20434" hidden="1"/>
    <cellStyle name="Uwaga 3" xfId="20445" hidden="1"/>
    <cellStyle name="Uwaga 3" xfId="20447" hidden="1"/>
    <cellStyle name="Uwaga 3" xfId="20449" hidden="1"/>
    <cellStyle name="Uwaga 3" xfId="20460" hidden="1"/>
    <cellStyle name="Uwaga 3" xfId="20462" hidden="1"/>
    <cellStyle name="Uwaga 3" xfId="20464" hidden="1"/>
    <cellStyle name="Uwaga 3" xfId="20475" hidden="1"/>
    <cellStyle name="Uwaga 3" xfId="20476" hidden="1"/>
    <cellStyle name="Uwaga 3" xfId="20478" hidden="1"/>
    <cellStyle name="Uwaga 3" xfId="20489" hidden="1"/>
    <cellStyle name="Uwaga 3" xfId="20491" hidden="1"/>
    <cellStyle name="Uwaga 3" xfId="20492" hidden="1"/>
    <cellStyle name="Uwaga 3" xfId="20501" hidden="1"/>
    <cellStyle name="Uwaga 3" xfId="20504" hidden="1"/>
    <cellStyle name="Uwaga 3" xfId="20506" hidden="1"/>
    <cellStyle name="Uwaga 3" xfId="20517" hidden="1"/>
    <cellStyle name="Uwaga 3" xfId="20519" hidden="1"/>
    <cellStyle name="Uwaga 3" xfId="20521" hidden="1"/>
    <cellStyle name="Uwaga 3" xfId="20533" hidden="1"/>
    <cellStyle name="Uwaga 3" xfId="20535" hidden="1"/>
    <cellStyle name="Uwaga 3" xfId="20537" hidden="1"/>
    <cellStyle name="Uwaga 3" xfId="20545" hidden="1"/>
    <cellStyle name="Uwaga 3" xfId="20547" hidden="1"/>
    <cellStyle name="Uwaga 3" xfId="20550" hidden="1"/>
    <cellStyle name="Uwaga 3" xfId="20540" hidden="1"/>
    <cellStyle name="Uwaga 3" xfId="20539" hidden="1"/>
    <cellStyle name="Uwaga 3" xfId="20538" hidden="1"/>
    <cellStyle name="Uwaga 3" xfId="20525" hidden="1"/>
    <cellStyle name="Uwaga 3" xfId="20524" hidden="1"/>
    <cellStyle name="Uwaga 3" xfId="20523" hidden="1"/>
    <cellStyle name="Uwaga 3" xfId="20510" hidden="1"/>
    <cellStyle name="Uwaga 3" xfId="20509" hidden="1"/>
    <cellStyle name="Uwaga 3" xfId="20508" hidden="1"/>
    <cellStyle name="Uwaga 3" xfId="20495" hidden="1"/>
    <cellStyle name="Uwaga 3" xfId="20494" hidden="1"/>
    <cellStyle name="Uwaga 3" xfId="20493" hidden="1"/>
    <cellStyle name="Uwaga 3" xfId="20480" hidden="1"/>
    <cellStyle name="Uwaga 3" xfId="20479" hidden="1"/>
    <cellStyle name="Uwaga 3" xfId="20477" hidden="1"/>
    <cellStyle name="Uwaga 3" xfId="20466" hidden="1"/>
    <cellStyle name="Uwaga 3" xfId="20463" hidden="1"/>
    <cellStyle name="Uwaga 3" xfId="20461" hidden="1"/>
    <cellStyle name="Uwaga 3" xfId="20451" hidden="1"/>
    <cellStyle name="Uwaga 3" xfId="20448" hidden="1"/>
    <cellStyle name="Uwaga 3" xfId="20446" hidden="1"/>
    <cellStyle name="Uwaga 3" xfId="20436" hidden="1"/>
    <cellStyle name="Uwaga 3" xfId="20433" hidden="1"/>
    <cellStyle name="Uwaga 3" xfId="20431" hidden="1"/>
    <cellStyle name="Uwaga 3" xfId="20421" hidden="1"/>
    <cellStyle name="Uwaga 3" xfId="20419" hidden="1"/>
    <cellStyle name="Uwaga 3" xfId="20418" hidden="1"/>
    <cellStyle name="Uwaga 3" xfId="20406" hidden="1"/>
    <cellStyle name="Uwaga 3" xfId="20404" hidden="1"/>
    <cellStyle name="Uwaga 3" xfId="20401" hidden="1"/>
    <cellStyle name="Uwaga 3" xfId="20391" hidden="1"/>
    <cellStyle name="Uwaga 3" xfId="20388" hidden="1"/>
    <cellStyle name="Uwaga 3" xfId="20386" hidden="1"/>
    <cellStyle name="Uwaga 3" xfId="20376" hidden="1"/>
    <cellStyle name="Uwaga 3" xfId="20373" hidden="1"/>
    <cellStyle name="Uwaga 3" xfId="20371" hidden="1"/>
    <cellStyle name="Uwaga 3" xfId="20361" hidden="1"/>
    <cellStyle name="Uwaga 3" xfId="20359" hidden="1"/>
    <cellStyle name="Uwaga 3" xfId="20358" hidden="1"/>
    <cellStyle name="Uwaga 3" xfId="20346" hidden="1"/>
    <cellStyle name="Uwaga 3" xfId="20343" hidden="1"/>
    <cellStyle name="Uwaga 3" xfId="20341" hidden="1"/>
    <cellStyle name="Uwaga 3" xfId="20331" hidden="1"/>
    <cellStyle name="Uwaga 3" xfId="20328" hidden="1"/>
    <cellStyle name="Uwaga 3" xfId="20326" hidden="1"/>
    <cellStyle name="Uwaga 3" xfId="20316" hidden="1"/>
    <cellStyle name="Uwaga 3" xfId="20313" hidden="1"/>
    <cellStyle name="Uwaga 3" xfId="20311" hidden="1"/>
    <cellStyle name="Uwaga 3" xfId="20301" hidden="1"/>
    <cellStyle name="Uwaga 3" xfId="20299" hidden="1"/>
    <cellStyle name="Uwaga 3" xfId="20298" hidden="1"/>
    <cellStyle name="Uwaga 3" xfId="20285" hidden="1"/>
    <cellStyle name="Uwaga 3" xfId="20282" hidden="1"/>
    <cellStyle name="Uwaga 3" xfId="20280" hidden="1"/>
    <cellStyle name="Uwaga 3" xfId="20270" hidden="1"/>
    <cellStyle name="Uwaga 3" xfId="20267" hidden="1"/>
    <cellStyle name="Uwaga 3" xfId="20265" hidden="1"/>
    <cellStyle name="Uwaga 3" xfId="20255" hidden="1"/>
    <cellStyle name="Uwaga 3" xfId="20252" hidden="1"/>
    <cellStyle name="Uwaga 3" xfId="20250" hidden="1"/>
    <cellStyle name="Uwaga 3" xfId="20241" hidden="1"/>
    <cellStyle name="Uwaga 3" xfId="20239" hidden="1"/>
    <cellStyle name="Uwaga 3" xfId="20238" hidden="1"/>
    <cellStyle name="Uwaga 3" xfId="20226" hidden="1"/>
    <cellStyle name="Uwaga 3" xfId="20224" hidden="1"/>
    <cellStyle name="Uwaga 3" xfId="20222" hidden="1"/>
    <cellStyle name="Uwaga 3" xfId="20211" hidden="1"/>
    <cellStyle name="Uwaga 3" xfId="20209" hidden="1"/>
    <cellStyle name="Uwaga 3" xfId="20207" hidden="1"/>
    <cellStyle name="Uwaga 3" xfId="20196" hidden="1"/>
    <cellStyle name="Uwaga 3" xfId="20194" hidden="1"/>
    <cellStyle name="Uwaga 3" xfId="20192" hidden="1"/>
    <cellStyle name="Uwaga 3" xfId="20181" hidden="1"/>
    <cellStyle name="Uwaga 3" xfId="20179" hidden="1"/>
    <cellStyle name="Uwaga 3" xfId="20178" hidden="1"/>
    <cellStyle name="Uwaga 3" xfId="20165" hidden="1"/>
    <cellStyle name="Uwaga 3" xfId="20162" hidden="1"/>
    <cellStyle name="Uwaga 3" xfId="20160" hidden="1"/>
    <cellStyle name="Uwaga 3" xfId="20150" hidden="1"/>
    <cellStyle name="Uwaga 3" xfId="20147" hidden="1"/>
    <cellStyle name="Uwaga 3" xfId="20145" hidden="1"/>
    <cellStyle name="Uwaga 3" xfId="20135" hidden="1"/>
    <cellStyle name="Uwaga 3" xfId="20132" hidden="1"/>
    <cellStyle name="Uwaga 3" xfId="20130" hidden="1"/>
    <cellStyle name="Uwaga 3" xfId="20121" hidden="1"/>
    <cellStyle name="Uwaga 3" xfId="20119" hidden="1"/>
    <cellStyle name="Uwaga 3" xfId="20117" hidden="1"/>
    <cellStyle name="Uwaga 3" xfId="20105" hidden="1"/>
    <cellStyle name="Uwaga 3" xfId="20102" hidden="1"/>
    <cellStyle name="Uwaga 3" xfId="20100" hidden="1"/>
    <cellStyle name="Uwaga 3" xfId="20090" hidden="1"/>
    <cellStyle name="Uwaga 3" xfId="20087" hidden="1"/>
    <cellStyle name="Uwaga 3" xfId="20085" hidden="1"/>
    <cellStyle name="Uwaga 3" xfId="20075" hidden="1"/>
    <cellStyle name="Uwaga 3" xfId="20072" hidden="1"/>
    <cellStyle name="Uwaga 3" xfId="20070" hidden="1"/>
    <cellStyle name="Uwaga 3" xfId="20063" hidden="1"/>
    <cellStyle name="Uwaga 3" xfId="20060" hidden="1"/>
    <cellStyle name="Uwaga 3" xfId="20058" hidden="1"/>
    <cellStyle name="Uwaga 3" xfId="20048" hidden="1"/>
    <cellStyle name="Uwaga 3" xfId="20045" hidden="1"/>
    <cellStyle name="Uwaga 3" xfId="20042" hidden="1"/>
    <cellStyle name="Uwaga 3" xfId="20033" hidden="1"/>
    <cellStyle name="Uwaga 3" xfId="20029" hidden="1"/>
    <cellStyle name="Uwaga 3" xfId="20026" hidden="1"/>
    <cellStyle name="Uwaga 3" xfId="20018" hidden="1"/>
    <cellStyle name="Uwaga 3" xfId="20015" hidden="1"/>
    <cellStyle name="Uwaga 3" xfId="20012" hidden="1"/>
    <cellStyle name="Uwaga 3" xfId="20003" hidden="1"/>
    <cellStyle name="Uwaga 3" xfId="20000" hidden="1"/>
    <cellStyle name="Uwaga 3" xfId="19997" hidden="1"/>
    <cellStyle name="Uwaga 3" xfId="19987" hidden="1"/>
    <cellStyle name="Uwaga 3" xfId="19983" hidden="1"/>
    <cellStyle name="Uwaga 3" xfId="19980" hidden="1"/>
    <cellStyle name="Uwaga 3" xfId="19971" hidden="1"/>
    <cellStyle name="Uwaga 3" xfId="19967" hidden="1"/>
    <cellStyle name="Uwaga 3" xfId="19965" hidden="1"/>
    <cellStyle name="Uwaga 3" xfId="19957" hidden="1"/>
    <cellStyle name="Uwaga 3" xfId="19953" hidden="1"/>
    <cellStyle name="Uwaga 3" xfId="19950" hidden="1"/>
    <cellStyle name="Uwaga 3" xfId="19943" hidden="1"/>
    <cellStyle name="Uwaga 3" xfId="19940" hidden="1"/>
    <cellStyle name="Uwaga 3" xfId="19937" hidden="1"/>
    <cellStyle name="Uwaga 3" xfId="19928" hidden="1"/>
    <cellStyle name="Uwaga 3" xfId="19923" hidden="1"/>
    <cellStyle name="Uwaga 3" xfId="19920" hidden="1"/>
    <cellStyle name="Uwaga 3" xfId="19913" hidden="1"/>
    <cellStyle name="Uwaga 3" xfId="19908" hidden="1"/>
    <cellStyle name="Uwaga 3" xfId="19905" hidden="1"/>
    <cellStyle name="Uwaga 3" xfId="19898" hidden="1"/>
    <cellStyle name="Uwaga 3" xfId="19893" hidden="1"/>
    <cellStyle name="Uwaga 3" xfId="19890" hidden="1"/>
    <cellStyle name="Uwaga 3" xfId="19884" hidden="1"/>
    <cellStyle name="Uwaga 3" xfId="19880" hidden="1"/>
    <cellStyle name="Uwaga 3" xfId="19877" hidden="1"/>
    <cellStyle name="Uwaga 3" xfId="19869" hidden="1"/>
    <cellStyle name="Uwaga 3" xfId="19864" hidden="1"/>
    <cellStyle name="Uwaga 3" xfId="19860" hidden="1"/>
    <cellStyle name="Uwaga 3" xfId="19854" hidden="1"/>
    <cellStyle name="Uwaga 3" xfId="19849" hidden="1"/>
    <cellStyle name="Uwaga 3" xfId="19845" hidden="1"/>
    <cellStyle name="Uwaga 3" xfId="19839" hidden="1"/>
    <cellStyle name="Uwaga 3" xfId="19834" hidden="1"/>
    <cellStyle name="Uwaga 3" xfId="19830" hidden="1"/>
    <cellStyle name="Uwaga 3" xfId="19825" hidden="1"/>
    <cellStyle name="Uwaga 3" xfId="19821" hidden="1"/>
    <cellStyle name="Uwaga 3" xfId="19817" hidden="1"/>
    <cellStyle name="Uwaga 3" xfId="19809" hidden="1"/>
    <cellStyle name="Uwaga 3" xfId="19804" hidden="1"/>
    <cellStyle name="Uwaga 3" xfId="19800" hidden="1"/>
    <cellStyle name="Uwaga 3" xfId="19794" hidden="1"/>
    <cellStyle name="Uwaga 3" xfId="19789" hidden="1"/>
    <cellStyle name="Uwaga 3" xfId="19785" hidden="1"/>
    <cellStyle name="Uwaga 3" xfId="19779" hidden="1"/>
    <cellStyle name="Uwaga 3" xfId="19774" hidden="1"/>
    <cellStyle name="Uwaga 3" xfId="19770" hidden="1"/>
    <cellStyle name="Uwaga 3" xfId="19766" hidden="1"/>
    <cellStyle name="Uwaga 3" xfId="19761" hidden="1"/>
    <cellStyle name="Uwaga 3" xfId="19756" hidden="1"/>
    <cellStyle name="Uwaga 3" xfId="19751" hidden="1"/>
    <cellStyle name="Uwaga 3" xfId="19747" hidden="1"/>
    <cellStyle name="Uwaga 3" xfId="19743" hidden="1"/>
    <cellStyle name="Uwaga 3" xfId="19736" hidden="1"/>
    <cellStyle name="Uwaga 3" xfId="19732" hidden="1"/>
    <cellStyle name="Uwaga 3" xfId="19727" hidden="1"/>
    <cellStyle name="Uwaga 3" xfId="19721" hidden="1"/>
    <cellStyle name="Uwaga 3" xfId="19717" hidden="1"/>
    <cellStyle name="Uwaga 3" xfId="19712" hidden="1"/>
    <cellStyle name="Uwaga 3" xfId="19706" hidden="1"/>
    <cellStyle name="Uwaga 3" xfId="19702" hidden="1"/>
    <cellStyle name="Uwaga 3" xfId="19697" hidden="1"/>
    <cellStyle name="Uwaga 3" xfId="19691" hidden="1"/>
    <cellStyle name="Uwaga 3" xfId="19687" hidden="1"/>
    <cellStyle name="Uwaga 3" xfId="19683" hidden="1"/>
    <cellStyle name="Uwaga 3" xfId="20543" hidden="1"/>
    <cellStyle name="Uwaga 3" xfId="20542" hidden="1"/>
    <cellStyle name="Uwaga 3" xfId="20541" hidden="1"/>
    <cellStyle name="Uwaga 3" xfId="20528" hidden="1"/>
    <cellStyle name="Uwaga 3" xfId="20527" hidden="1"/>
    <cellStyle name="Uwaga 3" xfId="20526" hidden="1"/>
    <cellStyle name="Uwaga 3" xfId="20513" hidden="1"/>
    <cellStyle name="Uwaga 3" xfId="20512" hidden="1"/>
    <cellStyle name="Uwaga 3" xfId="20511" hidden="1"/>
    <cellStyle name="Uwaga 3" xfId="20498" hidden="1"/>
    <cellStyle name="Uwaga 3" xfId="20497" hidden="1"/>
    <cellStyle name="Uwaga 3" xfId="20496" hidden="1"/>
    <cellStyle name="Uwaga 3" xfId="20483" hidden="1"/>
    <cellStyle name="Uwaga 3" xfId="20482" hidden="1"/>
    <cellStyle name="Uwaga 3" xfId="20481" hidden="1"/>
    <cellStyle name="Uwaga 3" xfId="20469" hidden="1"/>
    <cellStyle name="Uwaga 3" xfId="20467" hidden="1"/>
    <cellStyle name="Uwaga 3" xfId="20465" hidden="1"/>
    <cellStyle name="Uwaga 3" xfId="20454" hidden="1"/>
    <cellStyle name="Uwaga 3" xfId="20452" hidden="1"/>
    <cellStyle name="Uwaga 3" xfId="20450" hidden="1"/>
    <cellStyle name="Uwaga 3" xfId="20439" hidden="1"/>
    <cellStyle name="Uwaga 3" xfId="20437" hidden="1"/>
    <cellStyle name="Uwaga 3" xfId="20435" hidden="1"/>
    <cellStyle name="Uwaga 3" xfId="20424" hidden="1"/>
    <cellStyle name="Uwaga 3" xfId="20422" hidden="1"/>
    <cellStyle name="Uwaga 3" xfId="20420" hidden="1"/>
    <cellStyle name="Uwaga 3" xfId="20409" hidden="1"/>
    <cellStyle name="Uwaga 3" xfId="20407" hidden="1"/>
    <cellStyle name="Uwaga 3" xfId="20405" hidden="1"/>
    <cellStyle name="Uwaga 3" xfId="20394" hidden="1"/>
    <cellStyle name="Uwaga 3" xfId="20392" hidden="1"/>
    <cellStyle name="Uwaga 3" xfId="20390" hidden="1"/>
    <cellStyle name="Uwaga 3" xfId="20379" hidden="1"/>
    <cellStyle name="Uwaga 3" xfId="20377" hidden="1"/>
    <cellStyle name="Uwaga 3" xfId="20375" hidden="1"/>
    <cellStyle name="Uwaga 3" xfId="20364" hidden="1"/>
    <cellStyle name="Uwaga 3" xfId="20362" hidden="1"/>
    <cellStyle name="Uwaga 3" xfId="20360" hidden="1"/>
    <cellStyle name="Uwaga 3" xfId="20349" hidden="1"/>
    <cellStyle name="Uwaga 3" xfId="20347" hidden="1"/>
    <cellStyle name="Uwaga 3" xfId="20345" hidden="1"/>
    <cellStyle name="Uwaga 3" xfId="20334" hidden="1"/>
    <cellStyle name="Uwaga 3" xfId="20332" hidden="1"/>
    <cellStyle name="Uwaga 3" xfId="20330" hidden="1"/>
    <cellStyle name="Uwaga 3" xfId="20319" hidden="1"/>
    <cellStyle name="Uwaga 3" xfId="20317" hidden="1"/>
    <cellStyle name="Uwaga 3" xfId="20315" hidden="1"/>
    <cellStyle name="Uwaga 3" xfId="20304" hidden="1"/>
    <cellStyle name="Uwaga 3" xfId="20302" hidden="1"/>
    <cellStyle name="Uwaga 3" xfId="20300" hidden="1"/>
    <cellStyle name="Uwaga 3" xfId="20289" hidden="1"/>
    <cellStyle name="Uwaga 3" xfId="20287" hidden="1"/>
    <cellStyle name="Uwaga 3" xfId="20284" hidden="1"/>
    <cellStyle name="Uwaga 3" xfId="20274" hidden="1"/>
    <cellStyle name="Uwaga 3" xfId="20271" hidden="1"/>
    <cellStyle name="Uwaga 3" xfId="20268" hidden="1"/>
    <cellStyle name="Uwaga 3" xfId="20259" hidden="1"/>
    <cellStyle name="Uwaga 3" xfId="20257" hidden="1"/>
    <cellStyle name="Uwaga 3" xfId="20254" hidden="1"/>
    <cellStyle name="Uwaga 3" xfId="20244" hidden="1"/>
    <cellStyle name="Uwaga 3" xfId="20242" hidden="1"/>
    <cellStyle name="Uwaga 3" xfId="20240" hidden="1"/>
    <cellStyle name="Uwaga 3" xfId="20229" hidden="1"/>
    <cellStyle name="Uwaga 3" xfId="20227" hidden="1"/>
    <cellStyle name="Uwaga 3" xfId="20225" hidden="1"/>
    <cellStyle name="Uwaga 3" xfId="20214" hidden="1"/>
    <cellStyle name="Uwaga 3" xfId="20212" hidden="1"/>
    <cellStyle name="Uwaga 3" xfId="20210" hidden="1"/>
    <cellStyle name="Uwaga 3" xfId="20199" hidden="1"/>
    <cellStyle name="Uwaga 3" xfId="20197" hidden="1"/>
    <cellStyle name="Uwaga 3" xfId="20195" hidden="1"/>
    <cellStyle name="Uwaga 3" xfId="20184" hidden="1"/>
    <cellStyle name="Uwaga 3" xfId="20182" hidden="1"/>
    <cellStyle name="Uwaga 3" xfId="20180" hidden="1"/>
    <cellStyle name="Uwaga 3" xfId="20169" hidden="1"/>
    <cellStyle name="Uwaga 3" xfId="20167" hidden="1"/>
    <cellStyle name="Uwaga 3" xfId="20164" hidden="1"/>
    <cellStyle name="Uwaga 3" xfId="20154" hidden="1"/>
    <cellStyle name="Uwaga 3" xfId="20151" hidden="1"/>
    <cellStyle name="Uwaga 3" xfId="20148" hidden="1"/>
    <cellStyle name="Uwaga 3" xfId="20139" hidden="1"/>
    <cellStyle name="Uwaga 3" xfId="20136" hidden="1"/>
    <cellStyle name="Uwaga 3" xfId="20133" hidden="1"/>
    <cellStyle name="Uwaga 3" xfId="20124" hidden="1"/>
    <cellStyle name="Uwaga 3" xfId="20122" hidden="1"/>
    <cellStyle name="Uwaga 3" xfId="20120" hidden="1"/>
    <cellStyle name="Uwaga 3" xfId="20109" hidden="1"/>
    <cellStyle name="Uwaga 3" xfId="20106" hidden="1"/>
    <cellStyle name="Uwaga 3" xfId="20103" hidden="1"/>
    <cellStyle name="Uwaga 3" xfId="20094" hidden="1"/>
    <cellStyle name="Uwaga 3" xfId="20091" hidden="1"/>
    <cellStyle name="Uwaga 3" xfId="20088" hidden="1"/>
    <cellStyle name="Uwaga 3" xfId="20079" hidden="1"/>
    <cellStyle name="Uwaga 3" xfId="20076" hidden="1"/>
    <cellStyle name="Uwaga 3" xfId="20073" hidden="1"/>
    <cellStyle name="Uwaga 3" xfId="20066" hidden="1"/>
    <cellStyle name="Uwaga 3" xfId="20062" hidden="1"/>
    <cellStyle name="Uwaga 3" xfId="20059" hidden="1"/>
    <cellStyle name="Uwaga 3" xfId="20051" hidden="1"/>
    <cellStyle name="Uwaga 3" xfId="20047" hidden="1"/>
    <cellStyle name="Uwaga 3" xfId="20044" hidden="1"/>
    <cellStyle name="Uwaga 3" xfId="20036" hidden="1"/>
    <cellStyle name="Uwaga 3" xfId="20032" hidden="1"/>
    <cellStyle name="Uwaga 3" xfId="20028" hidden="1"/>
    <cellStyle name="Uwaga 3" xfId="20021" hidden="1"/>
    <cellStyle name="Uwaga 3" xfId="20017" hidden="1"/>
    <cellStyle name="Uwaga 3" xfId="20014" hidden="1"/>
    <cellStyle name="Uwaga 3" xfId="20006" hidden="1"/>
    <cellStyle name="Uwaga 3" xfId="20002" hidden="1"/>
    <cellStyle name="Uwaga 3" xfId="19999" hidden="1"/>
    <cellStyle name="Uwaga 3" xfId="19990" hidden="1"/>
    <cellStyle name="Uwaga 3" xfId="19985" hidden="1"/>
    <cellStyle name="Uwaga 3" xfId="19981" hidden="1"/>
    <cellStyle name="Uwaga 3" xfId="19975" hidden="1"/>
    <cellStyle name="Uwaga 3" xfId="19970" hidden="1"/>
    <cellStyle name="Uwaga 3" xfId="19966" hidden="1"/>
    <cellStyle name="Uwaga 3" xfId="19960" hidden="1"/>
    <cellStyle name="Uwaga 3" xfId="19955" hidden="1"/>
    <cellStyle name="Uwaga 3" xfId="19951" hidden="1"/>
    <cellStyle name="Uwaga 3" xfId="19946" hidden="1"/>
    <cellStyle name="Uwaga 3" xfId="19942" hidden="1"/>
    <cellStyle name="Uwaga 3" xfId="19938" hidden="1"/>
    <cellStyle name="Uwaga 3" xfId="19931" hidden="1"/>
    <cellStyle name="Uwaga 3" xfId="19926" hidden="1"/>
    <cellStyle name="Uwaga 3" xfId="19922" hidden="1"/>
    <cellStyle name="Uwaga 3" xfId="19915" hidden="1"/>
    <cellStyle name="Uwaga 3" xfId="19910" hidden="1"/>
    <cellStyle name="Uwaga 3" xfId="19906" hidden="1"/>
    <cellStyle name="Uwaga 3" xfId="19901" hidden="1"/>
    <cellStyle name="Uwaga 3" xfId="19896" hidden="1"/>
    <cellStyle name="Uwaga 3" xfId="19892" hidden="1"/>
    <cellStyle name="Uwaga 3" xfId="19886" hidden="1"/>
    <cellStyle name="Uwaga 3" xfId="19882" hidden="1"/>
    <cellStyle name="Uwaga 3" xfId="19879" hidden="1"/>
    <cellStyle name="Uwaga 3" xfId="19872" hidden="1"/>
    <cellStyle name="Uwaga 3" xfId="19867" hidden="1"/>
    <cellStyle name="Uwaga 3" xfId="19862" hidden="1"/>
    <cellStyle name="Uwaga 3" xfId="19856" hidden="1"/>
    <cellStyle name="Uwaga 3" xfId="19851" hidden="1"/>
    <cellStyle name="Uwaga 3" xfId="19846" hidden="1"/>
    <cellStyle name="Uwaga 3" xfId="19841" hidden="1"/>
    <cellStyle name="Uwaga 3" xfId="19836" hidden="1"/>
    <cellStyle name="Uwaga 3" xfId="19831" hidden="1"/>
    <cellStyle name="Uwaga 3" xfId="19827" hidden="1"/>
    <cellStyle name="Uwaga 3" xfId="19823" hidden="1"/>
    <cellStyle name="Uwaga 3" xfId="19818" hidden="1"/>
    <cellStyle name="Uwaga 3" xfId="19811" hidden="1"/>
    <cellStyle name="Uwaga 3" xfId="19806" hidden="1"/>
    <cellStyle name="Uwaga 3" xfId="19801" hidden="1"/>
    <cellStyle name="Uwaga 3" xfId="19795" hidden="1"/>
    <cellStyle name="Uwaga 3" xfId="19790" hidden="1"/>
    <cellStyle name="Uwaga 3" xfId="19786" hidden="1"/>
    <cellStyle name="Uwaga 3" xfId="19781" hidden="1"/>
    <cellStyle name="Uwaga 3" xfId="19776" hidden="1"/>
    <cellStyle name="Uwaga 3" xfId="19771" hidden="1"/>
    <cellStyle name="Uwaga 3" xfId="19767" hidden="1"/>
    <cellStyle name="Uwaga 3" xfId="19762" hidden="1"/>
    <cellStyle name="Uwaga 3" xfId="19757" hidden="1"/>
    <cellStyle name="Uwaga 3" xfId="19752" hidden="1"/>
    <cellStyle name="Uwaga 3" xfId="19748" hidden="1"/>
    <cellStyle name="Uwaga 3" xfId="19744" hidden="1"/>
    <cellStyle name="Uwaga 3" xfId="19737" hidden="1"/>
    <cellStyle name="Uwaga 3" xfId="19733" hidden="1"/>
    <cellStyle name="Uwaga 3" xfId="19728" hidden="1"/>
    <cellStyle name="Uwaga 3" xfId="19722" hidden="1"/>
    <cellStyle name="Uwaga 3" xfId="19718" hidden="1"/>
    <cellStyle name="Uwaga 3" xfId="19713" hidden="1"/>
    <cellStyle name="Uwaga 3" xfId="19707" hidden="1"/>
    <cellStyle name="Uwaga 3" xfId="19703" hidden="1"/>
    <cellStyle name="Uwaga 3" xfId="19699" hidden="1"/>
    <cellStyle name="Uwaga 3" xfId="19692" hidden="1"/>
    <cellStyle name="Uwaga 3" xfId="19688" hidden="1"/>
    <cellStyle name="Uwaga 3" xfId="19684" hidden="1"/>
    <cellStyle name="Uwaga 3" xfId="20548" hidden="1"/>
    <cellStyle name="Uwaga 3" xfId="20546" hidden="1"/>
    <cellStyle name="Uwaga 3" xfId="20544" hidden="1"/>
    <cellStyle name="Uwaga 3" xfId="20531" hidden="1"/>
    <cellStyle name="Uwaga 3" xfId="20530" hidden="1"/>
    <cellStyle name="Uwaga 3" xfId="20529" hidden="1"/>
    <cellStyle name="Uwaga 3" xfId="20516" hidden="1"/>
    <cellStyle name="Uwaga 3" xfId="20515" hidden="1"/>
    <cellStyle name="Uwaga 3" xfId="20514" hidden="1"/>
    <cellStyle name="Uwaga 3" xfId="20502" hidden="1"/>
    <cellStyle name="Uwaga 3" xfId="20500" hidden="1"/>
    <cellStyle name="Uwaga 3" xfId="20499" hidden="1"/>
    <cellStyle name="Uwaga 3" xfId="20486" hidden="1"/>
    <cellStyle name="Uwaga 3" xfId="20485" hidden="1"/>
    <cellStyle name="Uwaga 3" xfId="20484" hidden="1"/>
    <cellStyle name="Uwaga 3" xfId="20472" hidden="1"/>
    <cellStyle name="Uwaga 3" xfId="20470" hidden="1"/>
    <cellStyle name="Uwaga 3" xfId="20468" hidden="1"/>
    <cellStyle name="Uwaga 3" xfId="20457" hidden="1"/>
    <cellStyle name="Uwaga 3" xfId="20455" hidden="1"/>
    <cellStyle name="Uwaga 3" xfId="20453" hidden="1"/>
    <cellStyle name="Uwaga 3" xfId="20442" hidden="1"/>
    <cellStyle name="Uwaga 3" xfId="20440" hidden="1"/>
    <cellStyle name="Uwaga 3" xfId="20438" hidden="1"/>
    <cellStyle name="Uwaga 3" xfId="20427" hidden="1"/>
    <cellStyle name="Uwaga 3" xfId="20425" hidden="1"/>
    <cellStyle name="Uwaga 3" xfId="20423" hidden="1"/>
    <cellStyle name="Uwaga 3" xfId="20412" hidden="1"/>
    <cellStyle name="Uwaga 3" xfId="20410" hidden="1"/>
    <cellStyle name="Uwaga 3" xfId="20408" hidden="1"/>
    <cellStyle name="Uwaga 3" xfId="20397" hidden="1"/>
    <cellStyle name="Uwaga 3" xfId="20395" hidden="1"/>
    <cellStyle name="Uwaga 3" xfId="20393" hidden="1"/>
    <cellStyle name="Uwaga 3" xfId="20382" hidden="1"/>
    <cellStyle name="Uwaga 3" xfId="20380" hidden="1"/>
    <cellStyle name="Uwaga 3" xfId="20378" hidden="1"/>
    <cellStyle name="Uwaga 3" xfId="20367" hidden="1"/>
    <cellStyle name="Uwaga 3" xfId="20365" hidden="1"/>
    <cellStyle name="Uwaga 3" xfId="20363" hidden="1"/>
    <cellStyle name="Uwaga 3" xfId="20352" hidden="1"/>
    <cellStyle name="Uwaga 3" xfId="20350" hidden="1"/>
    <cellStyle name="Uwaga 3" xfId="20348" hidden="1"/>
    <cellStyle name="Uwaga 3" xfId="20337" hidden="1"/>
    <cellStyle name="Uwaga 3" xfId="20335" hidden="1"/>
    <cellStyle name="Uwaga 3" xfId="20333" hidden="1"/>
    <cellStyle name="Uwaga 3" xfId="20322" hidden="1"/>
    <cellStyle name="Uwaga 3" xfId="20320" hidden="1"/>
    <cellStyle name="Uwaga 3" xfId="20318" hidden="1"/>
    <cellStyle name="Uwaga 3" xfId="20307" hidden="1"/>
    <cellStyle name="Uwaga 3" xfId="20305" hidden="1"/>
    <cellStyle name="Uwaga 3" xfId="20303" hidden="1"/>
    <cellStyle name="Uwaga 3" xfId="20292" hidden="1"/>
    <cellStyle name="Uwaga 3" xfId="20290" hidden="1"/>
    <cellStyle name="Uwaga 3" xfId="20288" hidden="1"/>
    <cellStyle name="Uwaga 3" xfId="20277" hidden="1"/>
    <cellStyle name="Uwaga 3" xfId="20275" hidden="1"/>
    <cellStyle name="Uwaga 3" xfId="20273" hidden="1"/>
    <cellStyle name="Uwaga 3" xfId="20262" hidden="1"/>
    <cellStyle name="Uwaga 3" xfId="20260" hidden="1"/>
    <cellStyle name="Uwaga 3" xfId="20258" hidden="1"/>
    <cellStyle name="Uwaga 3" xfId="20247" hidden="1"/>
    <cellStyle name="Uwaga 3" xfId="20245" hidden="1"/>
    <cellStyle name="Uwaga 3" xfId="20243" hidden="1"/>
    <cellStyle name="Uwaga 3" xfId="20232" hidden="1"/>
    <cellStyle name="Uwaga 3" xfId="20230" hidden="1"/>
    <cellStyle name="Uwaga 3" xfId="20228" hidden="1"/>
    <cellStyle name="Uwaga 3" xfId="20217" hidden="1"/>
    <cellStyle name="Uwaga 3" xfId="20215" hidden="1"/>
    <cellStyle name="Uwaga 3" xfId="20213" hidden="1"/>
    <cellStyle name="Uwaga 3" xfId="20202" hidden="1"/>
    <cellStyle name="Uwaga 3" xfId="20200" hidden="1"/>
    <cellStyle name="Uwaga 3" xfId="20198" hidden="1"/>
    <cellStyle name="Uwaga 3" xfId="20187" hidden="1"/>
    <cellStyle name="Uwaga 3" xfId="20185" hidden="1"/>
    <cellStyle name="Uwaga 3" xfId="20183" hidden="1"/>
    <cellStyle name="Uwaga 3" xfId="20172" hidden="1"/>
    <cellStyle name="Uwaga 3" xfId="20170" hidden="1"/>
    <cellStyle name="Uwaga 3" xfId="20168" hidden="1"/>
    <cellStyle name="Uwaga 3" xfId="20157" hidden="1"/>
    <cellStyle name="Uwaga 3" xfId="20155" hidden="1"/>
    <cellStyle name="Uwaga 3" xfId="20152" hidden="1"/>
    <cellStyle name="Uwaga 3" xfId="20142" hidden="1"/>
    <cellStyle name="Uwaga 3" xfId="20140" hidden="1"/>
    <cellStyle name="Uwaga 3" xfId="20138" hidden="1"/>
    <cellStyle name="Uwaga 3" xfId="20127" hidden="1"/>
    <cellStyle name="Uwaga 3" xfId="20125" hidden="1"/>
    <cellStyle name="Uwaga 3" xfId="20123" hidden="1"/>
    <cellStyle name="Uwaga 3" xfId="20112" hidden="1"/>
    <cellStyle name="Uwaga 3" xfId="20110" hidden="1"/>
    <cellStyle name="Uwaga 3" xfId="20107" hidden="1"/>
    <cellStyle name="Uwaga 3" xfId="20097" hidden="1"/>
    <cellStyle name="Uwaga 3" xfId="20095" hidden="1"/>
    <cellStyle name="Uwaga 3" xfId="20092" hidden="1"/>
    <cellStyle name="Uwaga 3" xfId="20082" hidden="1"/>
    <cellStyle name="Uwaga 3" xfId="20080" hidden="1"/>
    <cellStyle name="Uwaga 3" xfId="20077" hidden="1"/>
    <cellStyle name="Uwaga 3" xfId="20068" hidden="1"/>
    <cellStyle name="Uwaga 3" xfId="20065" hidden="1"/>
    <cellStyle name="Uwaga 3" xfId="20061" hidden="1"/>
    <cellStyle name="Uwaga 3" xfId="20053" hidden="1"/>
    <cellStyle name="Uwaga 3" xfId="20050" hidden="1"/>
    <cellStyle name="Uwaga 3" xfId="20046" hidden="1"/>
    <cellStyle name="Uwaga 3" xfId="20038" hidden="1"/>
    <cellStyle name="Uwaga 3" xfId="20035" hidden="1"/>
    <cellStyle name="Uwaga 3" xfId="20031" hidden="1"/>
    <cellStyle name="Uwaga 3" xfId="20023" hidden="1"/>
    <cellStyle name="Uwaga 3" xfId="20020" hidden="1"/>
    <cellStyle name="Uwaga 3" xfId="20016" hidden="1"/>
    <cellStyle name="Uwaga 3" xfId="20008" hidden="1"/>
    <cellStyle name="Uwaga 3" xfId="20005" hidden="1"/>
    <cellStyle name="Uwaga 3" xfId="20001" hidden="1"/>
    <cellStyle name="Uwaga 3" xfId="19993" hidden="1"/>
    <cellStyle name="Uwaga 3" xfId="19989" hidden="1"/>
    <cellStyle name="Uwaga 3" xfId="19984" hidden="1"/>
    <cellStyle name="Uwaga 3" xfId="19978" hidden="1"/>
    <cellStyle name="Uwaga 3" xfId="19974" hidden="1"/>
    <cellStyle name="Uwaga 3" xfId="19969" hidden="1"/>
    <cellStyle name="Uwaga 3" xfId="19963" hidden="1"/>
    <cellStyle name="Uwaga 3" xfId="19959" hidden="1"/>
    <cellStyle name="Uwaga 3" xfId="19954" hidden="1"/>
    <cellStyle name="Uwaga 3" xfId="19948" hidden="1"/>
    <cellStyle name="Uwaga 3" xfId="19945" hidden="1"/>
    <cellStyle name="Uwaga 3" xfId="19941" hidden="1"/>
    <cellStyle name="Uwaga 3" xfId="19933" hidden="1"/>
    <cellStyle name="Uwaga 3" xfId="19930" hidden="1"/>
    <cellStyle name="Uwaga 3" xfId="19925" hidden="1"/>
    <cellStyle name="Uwaga 3" xfId="19918" hidden="1"/>
    <cellStyle name="Uwaga 3" xfId="19914" hidden="1"/>
    <cellStyle name="Uwaga 3" xfId="19909" hidden="1"/>
    <cellStyle name="Uwaga 3" xfId="19903" hidden="1"/>
    <cellStyle name="Uwaga 3" xfId="19899" hidden="1"/>
    <cellStyle name="Uwaga 3" xfId="19894" hidden="1"/>
    <cellStyle name="Uwaga 3" xfId="19888" hidden="1"/>
    <cellStyle name="Uwaga 3" xfId="19885" hidden="1"/>
    <cellStyle name="Uwaga 3" xfId="19881" hidden="1"/>
    <cellStyle name="Uwaga 3" xfId="19873" hidden="1"/>
    <cellStyle name="Uwaga 3" xfId="19868" hidden="1"/>
    <cellStyle name="Uwaga 3" xfId="19863" hidden="1"/>
    <cellStyle name="Uwaga 3" xfId="19858" hidden="1"/>
    <cellStyle name="Uwaga 3" xfId="19853" hidden="1"/>
    <cellStyle name="Uwaga 3" xfId="19848" hidden="1"/>
    <cellStyle name="Uwaga 3" xfId="19843" hidden="1"/>
    <cellStyle name="Uwaga 3" xfId="19838" hidden="1"/>
    <cellStyle name="Uwaga 3" xfId="19833" hidden="1"/>
    <cellStyle name="Uwaga 3" xfId="19828" hidden="1"/>
    <cellStyle name="Uwaga 3" xfId="19824" hidden="1"/>
    <cellStyle name="Uwaga 3" xfId="19819" hidden="1"/>
    <cellStyle name="Uwaga 3" xfId="19812" hidden="1"/>
    <cellStyle name="Uwaga 3" xfId="19807" hidden="1"/>
    <cellStyle name="Uwaga 3" xfId="19802" hidden="1"/>
    <cellStyle name="Uwaga 3" xfId="19797" hidden="1"/>
    <cellStyle name="Uwaga 3" xfId="19792" hidden="1"/>
    <cellStyle name="Uwaga 3" xfId="19787" hidden="1"/>
    <cellStyle name="Uwaga 3" xfId="19782" hidden="1"/>
    <cellStyle name="Uwaga 3" xfId="19777" hidden="1"/>
    <cellStyle name="Uwaga 3" xfId="19772" hidden="1"/>
    <cellStyle name="Uwaga 3" xfId="19768" hidden="1"/>
    <cellStyle name="Uwaga 3" xfId="19763" hidden="1"/>
    <cellStyle name="Uwaga 3" xfId="19758" hidden="1"/>
    <cellStyle name="Uwaga 3" xfId="19753" hidden="1"/>
    <cellStyle name="Uwaga 3" xfId="19749" hidden="1"/>
    <cellStyle name="Uwaga 3" xfId="19745" hidden="1"/>
    <cellStyle name="Uwaga 3" xfId="19738" hidden="1"/>
    <cellStyle name="Uwaga 3" xfId="19734" hidden="1"/>
    <cellStyle name="Uwaga 3" xfId="19729" hidden="1"/>
    <cellStyle name="Uwaga 3" xfId="19723" hidden="1"/>
    <cellStyle name="Uwaga 3" xfId="19719" hidden="1"/>
    <cellStyle name="Uwaga 3" xfId="19714" hidden="1"/>
    <cellStyle name="Uwaga 3" xfId="19708" hidden="1"/>
    <cellStyle name="Uwaga 3" xfId="19704" hidden="1"/>
    <cellStyle name="Uwaga 3" xfId="19700" hidden="1"/>
    <cellStyle name="Uwaga 3" xfId="19693" hidden="1"/>
    <cellStyle name="Uwaga 3" xfId="19689" hidden="1"/>
    <cellStyle name="Uwaga 3" xfId="19685" hidden="1"/>
    <cellStyle name="Uwaga 3" xfId="20552" hidden="1"/>
    <cellStyle name="Uwaga 3" xfId="20551" hidden="1"/>
    <cellStyle name="Uwaga 3" xfId="20549" hidden="1"/>
    <cellStyle name="Uwaga 3" xfId="20536" hidden="1"/>
    <cellStyle name="Uwaga 3" xfId="20534" hidden="1"/>
    <cellStyle name="Uwaga 3" xfId="20532" hidden="1"/>
    <cellStyle name="Uwaga 3" xfId="20522" hidden="1"/>
    <cellStyle name="Uwaga 3" xfId="20520" hidden="1"/>
    <cellStyle name="Uwaga 3" xfId="20518" hidden="1"/>
    <cellStyle name="Uwaga 3" xfId="20507" hidden="1"/>
    <cellStyle name="Uwaga 3" xfId="20505" hidden="1"/>
    <cellStyle name="Uwaga 3" xfId="20503" hidden="1"/>
    <cellStyle name="Uwaga 3" xfId="20490" hidden="1"/>
    <cellStyle name="Uwaga 3" xfId="20488" hidden="1"/>
    <cellStyle name="Uwaga 3" xfId="20487" hidden="1"/>
    <cellStyle name="Uwaga 3" xfId="20474" hidden="1"/>
    <cellStyle name="Uwaga 3" xfId="20473" hidden="1"/>
    <cellStyle name="Uwaga 3" xfId="20471" hidden="1"/>
    <cellStyle name="Uwaga 3" xfId="20459" hidden="1"/>
    <cellStyle name="Uwaga 3" xfId="20458" hidden="1"/>
    <cellStyle name="Uwaga 3" xfId="20456" hidden="1"/>
    <cellStyle name="Uwaga 3" xfId="20444" hidden="1"/>
    <cellStyle name="Uwaga 3" xfId="20443" hidden="1"/>
    <cellStyle name="Uwaga 3" xfId="20441" hidden="1"/>
    <cellStyle name="Uwaga 3" xfId="20429" hidden="1"/>
    <cellStyle name="Uwaga 3" xfId="20428" hidden="1"/>
    <cellStyle name="Uwaga 3" xfId="20426" hidden="1"/>
    <cellStyle name="Uwaga 3" xfId="20414" hidden="1"/>
    <cellStyle name="Uwaga 3" xfId="20413" hidden="1"/>
    <cellStyle name="Uwaga 3" xfId="20411" hidden="1"/>
    <cellStyle name="Uwaga 3" xfId="20399" hidden="1"/>
    <cellStyle name="Uwaga 3" xfId="20398" hidden="1"/>
    <cellStyle name="Uwaga 3" xfId="20396" hidden="1"/>
    <cellStyle name="Uwaga 3" xfId="20384" hidden="1"/>
    <cellStyle name="Uwaga 3" xfId="20383" hidden="1"/>
    <cellStyle name="Uwaga 3" xfId="20381" hidden="1"/>
    <cellStyle name="Uwaga 3" xfId="20369" hidden="1"/>
    <cellStyle name="Uwaga 3" xfId="20368" hidden="1"/>
    <cellStyle name="Uwaga 3" xfId="20366" hidden="1"/>
    <cellStyle name="Uwaga 3" xfId="20354" hidden="1"/>
    <cellStyle name="Uwaga 3" xfId="20353" hidden="1"/>
    <cellStyle name="Uwaga 3" xfId="20351" hidden="1"/>
    <cellStyle name="Uwaga 3" xfId="20339" hidden="1"/>
    <cellStyle name="Uwaga 3" xfId="20338" hidden="1"/>
    <cellStyle name="Uwaga 3" xfId="20336" hidden="1"/>
    <cellStyle name="Uwaga 3" xfId="20324" hidden="1"/>
    <cellStyle name="Uwaga 3" xfId="20323" hidden="1"/>
    <cellStyle name="Uwaga 3" xfId="20321" hidden="1"/>
    <cellStyle name="Uwaga 3" xfId="20309" hidden="1"/>
    <cellStyle name="Uwaga 3" xfId="20308" hidden="1"/>
    <cellStyle name="Uwaga 3" xfId="20306" hidden="1"/>
    <cellStyle name="Uwaga 3" xfId="20294" hidden="1"/>
    <cellStyle name="Uwaga 3" xfId="20293" hidden="1"/>
    <cellStyle name="Uwaga 3" xfId="20291" hidden="1"/>
    <cellStyle name="Uwaga 3" xfId="20279" hidden="1"/>
    <cellStyle name="Uwaga 3" xfId="20278" hidden="1"/>
    <cellStyle name="Uwaga 3" xfId="20276" hidden="1"/>
    <cellStyle name="Uwaga 3" xfId="20264" hidden="1"/>
    <cellStyle name="Uwaga 3" xfId="20263" hidden="1"/>
    <cellStyle name="Uwaga 3" xfId="20261" hidden="1"/>
    <cellStyle name="Uwaga 3" xfId="20249" hidden="1"/>
    <cellStyle name="Uwaga 3" xfId="20248" hidden="1"/>
    <cellStyle name="Uwaga 3" xfId="20246" hidden="1"/>
    <cellStyle name="Uwaga 3" xfId="20234" hidden="1"/>
    <cellStyle name="Uwaga 3" xfId="20233" hidden="1"/>
    <cellStyle name="Uwaga 3" xfId="20231" hidden="1"/>
    <cellStyle name="Uwaga 3" xfId="20219" hidden="1"/>
    <cellStyle name="Uwaga 3" xfId="20218" hidden="1"/>
    <cellStyle name="Uwaga 3" xfId="20216" hidden="1"/>
    <cellStyle name="Uwaga 3" xfId="20204" hidden="1"/>
    <cellStyle name="Uwaga 3" xfId="20203" hidden="1"/>
    <cellStyle name="Uwaga 3" xfId="20201" hidden="1"/>
    <cellStyle name="Uwaga 3" xfId="20189" hidden="1"/>
    <cellStyle name="Uwaga 3" xfId="20188" hidden="1"/>
    <cellStyle name="Uwaga 3" xfId="20186" hidden="1"/>
    <cellStyle name="Uwaga 3" xfId="20174" hidden="1"/>
    <cellStyle name="Uwaga 3" xfId="20173" hidden="1"/>
    <cellStyle name="Uwaga 3" xfId="20171" hidden="1"/>
    <cellStyle name="Uwaga 3" xfId="20159" hidden="1"/>
    <cellStyle name="Uwaga 3" xfId="20158" hidden="1"/>
    <cellStyle name="Uwaga 3" xfId="20156" hidden="1"/>
    <cellStyle name="Uwaga 3" xfId="20144" hidden="1"/>
    <cellStyle name="Uwaga 3" xfId="20143" hidden="1"/>
    <cellStyle name="Uwaga 3" xfId="20141" hidden="1"/>
    <cellStyle name="Uwaga 3" xfId="20129" hidden="1"/>
    <cellStyle name="Uwaga 3" xfId="20128" hidden="1"/>
    <cellStyle name="Uwaga 3" xfId="20126" hidden="1"/>
    <cellStyle name="Uwaga 3" xfId="20114" hidden="1"/>
    <cellStyle name="Uwaga 3" xfId="20113" hidden="1"/>
    <cellStyle name="Uwaga 3" xfId="20111" hidden="1"/>
    <cellStyle name="Uwaga 3" xfId="20099" hidden="1"/>
    <cellStyle name="Uwaga 3" xfId="20098" hidden="1"/>
    <cellStyle name="Uwaga 3" xfId="20096" hidden="1"/>
    <cellStyle name="Uwaga 3" xfId="20084" hidden="1"/>
    <cellStyle name="Uwaga 3" xfId="20083" hidden="1"/>
    <cellStyle name="Uwaga 3" xfId="20081" hidden="1"/>
    <cellStyle name="Uwaga 3" xfId="20069" hidden="1"/>
    <cellStyle name="Uwaga 3" xfId="20067" hidden="1"/>
    <cellStyle name="Uwaga 3" xfId="20064" hidden="1"/>
    <cellStyle name="Uwaga 3" xfId="20054" hidden="1"/>
    <cellStyle name="Uwaga 3" xfId="20052" hidden="1"/>
    <cellStyle name="Uwaga 3" xfId="20049" hidden="1"/>
    <cellStyle name="Uwaga 3" xfId="20039" hidden="1"/>
    <cellStyle name="Uwaga 3" xfId="20037" hidden="1"/>
    <cellStyle name="Uwaga 3" xfId="20034" hidden="1"/>
    <cellStyle name="Uwaga 3" xfId="20024" hidden="1"/>
    <cellStyle name="Uwaga 3" xfId="20022" hidden="1"/>
    <cellStyle name="Uwaga 3" xfId="20019" hidden="1"/>
    <cellStyle name="Uwaga 3" xfId="20009" hidden="1"/>
    <cellStyle name="Uwaga 3" xfId="20007" hidden="1"/>
    <cellStyle name="Uwaga 3" xfId="20004" hidden="1"/>
    <cellStyle name="Uwaga 3" xfId="19994" hidden="1"/>
    <cellStyle name="Uwaga 3" xfId="19992" hidden="1"/>
    <cellStyle name="Uwaga 3" xfId="19988" hidden="1"/>
    <cellStyle name="Uwaga 3" xfId="19979" hidden="1"/>
    <cellStyle name="Uwaga 3" xfId="19976" hidden="1"/>
    <cellStyle name="Uwaga 3" xfId="19972" hidden="1"/>
    <cellStyle name="Uwaga 3" xfId="19964" hidden="1"/>
    <cellStyle name="Uwaga 3" xfId="19962" hidden="1"/>
    <cellStyle name="Uwaga 3" xfId="19958" hidden="1"/>
    <cellStyle name="Uwaga 3" xfId="19949" hidden="1"/>
    <cellStyle name="Uwaga 3" xfId="19947" hidden="1"/>
    <cellStyle name="Uwaga 3" xfId="19944" hidden="1"/>
    <cellStyle name="Uwaga 3" xfId="19934" hidden="1"/>
    <cellStyle name="Uwaga 3" xfId="19932" hidden="1"/>
    <cellStyle name="Uwaga 3" xfId="19927" hidden="1"/>
    <cellStyle name="Uwaga 3" xfId="19919" hidden="1"/>
    <cellStyle name="Uwaga 3" xfId="19917" hidden="1"/>
    <cellStyle name="Uwaga 3" xfId="19912" hidden="1"/>
    <cellStyle name="Uwaga 3" xfId="19904" hidden="1"/>
    <cellStyle name="Uwaga 3" xfId="19902" hidden="1"/>
    <cellStyle name="Uwaga 3" xfId="19897" hidden="1"/>
    <cellStyle name="Uwaga 3" xfId="19889" hidden="1"/>
    <cellStyle name="Uwaga 3" xfId="19887" hidden="1"/>
    <cellStyle name="Uwaga 3" xfId="19883" hidden="1"/>
    <cellStyle name="Uwaga 3" xfId="19874" hidden="1"/>
    <cellStyle name="Uwaga 3" xfId="19871" hidden="1"/>
    <cellStyle name="Uwaga 3" xfId="19866" hidden="1"/>
    <cellStyle name="Uwaga 3" xfId="19859" hidden="1"/>
    <cellStyle name="Uwaga 3" xfId="19855" hidden="1"/>
    <cellStyle name="Uwaga 3" xfId="19850" hidden="1"/>
    <cellStyle name="Uwaga 3" xfId="19844" hidden="1"/>
    <cellStyle name="Uwaga 3" xfId="19840" hidden="1"/>
    <cellStyle name="Uwaga 3" xfId="19835" hidden="1"/>
    <cellStyle name="Uwaga 3" xfId="19829" hidden="1"/>
    <cellStyle name="Uwaga 3" xfId="19826" hidden="1"/>
    <cellStyle name="Uwaga 3" xfId="19822" hidden="1"/>
    <cellStyle name="Uwaga 3" xfId="19813" hidden="1"/>
    <cellStyle name="Uwaga 3" xfId="19808" hidden="1"/>
    <cellStyle name="Uwaga 3" xfId="19803" hidden="1"/>
    <cellStyle name="Uwaga 3" xfId="19798" hidden="1"/>
    <cellStyle name="Uwaga 3" xfId="19793" hidden="1"/>
    <cellStyle name="Uwaga 3" xfId="19788" hidden="1"/>
    <cellStyle name="Uwaga 3" xfId="19783" hidden="1"/>
    <cellStyle name="Uwaga 3" xfId="19778" hidden="1"/>
    <cellStyle name="Uwaga 3" xfId="19773" hidden="1"/>
    <cellStyle name="Uwaga 3" xfId="19769" hidden="1"/>
    <cellStyle name="Uwaga 3" xfId="19764" hidden="1"/>
    <cellStyle name="Uwaga 3" xfId="19759" hidden="1"/>
    <cellStyle name="Uwaga 3" xfId="19754" hidden="1"/>
    <cellStyle name="Uwaga 3" xfId="19750" hidden="1"/>
    <cellStyle name="Uwaga 3" xfId="19746" hidden="1"/>
    <cellStyle name="Uwaga 3" xfId="19739" hidden="1"/>
    <cellStyle name="Uwaga 3" xfId="19735" hidden="1"/>
    <cellStyle name="Uwaga 3" xfId="19730" hidden="1"/>
    <cellStyle name="Uwaga 3" xfId="19724" hidden="1"/>
    <cellStyle name="Uwaga 3" xfId="19720" hidden="1"/>
    <cellStyle name="Uwaga 3" xfId="19715" hidden="1"/>
    <cellStyle name="Uwaga 3" xfId="19709" hidden="1"/>
    <cellStyle name="Uwaga 3" xfId="19705" hidden="1"/>
    <cellStyle name="Uwaga 3" xfId="19701" hidden="1"/>
    <cellStyle name="Uwaga 3" xfId="19694" hidden="1"/>
    <cellStyle name="Uwaga 3" xfId="19690" hidden="1"/>
    <cellStyle name="Uwaga 3" xfId="19686" hidden="1"/>
    <cellStyle name="Uwaga 3" xfId="20634" hidden="1"/>
    <cellStyle name="Uwaga 3" xfId="20635" hidden="1"/>
    <cellStyle name="Uwaga 3" xfId="20637" hidden="1"/>
    <cellStyle name="Uwaga 3" xfId="20643" hidden="1"/>
    <cellStyle name="Uwaga 3" xfId="20644" hidden="1"/>
    <cellStyle name="Uwaga 3" xfId="20647" hidden="1"/>
    <cellStyle name="Uwaga 3" xfId="20652" hidden="1"/>
    <cellStyle name="Uwaga 3" xfId="20653" hidden="1"/>
    <cellStyle name="Uwaga 3" xfId="20656" hidden="1"/>
    <cellStyle name="Uwaga 3" xfId="20661" hidden="1"/>
    <cellStyle name="Uwaga 3" xfId="20662" hidden="1"/>
    <cellStyle name="Uwaga 3" xfId="20663" hidden="1"/>
    <cellStyle name="Uwaga 3" xfId="20670" hidden="1"/>
    <cellStyle name="Uwaga 3" xfId="20673" hidden="1"/>
    <cellStyle name="Uwaga 3" xfId="20676" hidden="1"/>
    <cellStyle name="Uwaga 3" xfId="20682" hidden="1"/>
    <cellStyle name="Uwaga 3" xfId="20685" hidden="1"/>
    <cellStyle name="Uwaga 3" xfId="20687" hidden="1"/>
    <cellStyle name="Uwaga 3" xfId="20692" hidden="1"/>
    <cellStyle name="Uwaga 3" xfId="20695" hidden="1"/>
    <cellStyle name="Uwaga 3" xfId="20696" hidden="1"/>
    <cellStyle name="Uwaga 3" xfId="20700" hidden="1"/>
    <cellStyle name="Uwaga 3" xfId="20703" hidden="1"/>
    <cellStyle name="Uwaga 3" xfId="20705" hidden="1"/>
    <cellStyle name="Uwaga 3" xfId="20706" hidden="1"/>
    <cellStyle name="Uwaga 3" xfId="20707" hidden="1"/>
    <cellStyle name="Uwaga 3" xfId="20710" hidden="1"/>
    <cellStyle name="Uwaga 3" xfId="20717" hidden="1"/>
    <cellStyle name="Uwaga 3" xfId="20720" hidden="1"/>
    <cellStyle name="Uwaga 3" xfId="20723" hidden="1"/>
    <cellStyle name="Uwaga 3" xfId="20726" hidden="1"/>
    <cellStyle name="Uwaga 3" xfId="20729" hidden="1"/>
    <cellStyle name="Uwaga 3" xfId="20732" hidden="1"/>
    <cellStyle name="Uwaga 3" xfId="20734" hidden="1"/>
    <cellStyle name="Uwaga 3" xfId="20737" hidden="1"/>
    <cellStyle name="Uwaga 3" xfId="20740" hidden="1"/>
    <cellStyle name="Uwaga 3" xfId="20742" hidden="1"/>
    <cellStyle name="Uwaga 3" xfId="20743" hidden="1"/>
    <cellStyle name="Uwaga 3" xfId="20745" hidden="1"/>
    <cellStyle name="Uwaga 3" xfId="20752" hidden="1"/>
    <cellStyle name="Uwaga 3" xfId="20755" hidden="1"/>
    <cellStyle name="Uwaga 3" xfId="20758" hidden="1"/>
    <cellStyle name="Uwaga 3" xfId="20762" hidden="1"/>
    <cellStyle name="Uwaga 3" xfId="20765" hidden="1"/>
    <cellStyle name="Uwaga 3" xfId="20768" hidden="1"/>
    <cellStyle name="Uwaga 3" xfId="20770" hidden="1"/>
    <cellStyle name="Uwaga 3" xfId="20773" hidden="1"/>
    <cellStyle name="Uwaga 3" xfId="20776" hidden="1"/>
    <cellStyle name="Uwaga 3" xfId="20778" hidden="1"/>
    <cellStyle name="Uwaga 3" xfId="20779" hidden="1"/>
    <cellStyle name="Uwaga 3" xfId="20782" hidden="1"/>
    <cellStyle name="Uwaga 3" xfId="20789" hidden="1"/>
    <cellStyle name="Uwaga 3" xfId="20792" hidden="1"/>
    <cellStyle name="Uwaga 3" xfId="20795" hidden="1"/>
    <cellStyle name="Uwaga 3" xfId="20799" hidden="1"/>
    <cellStyle name="Uwaga 3" xfId="20802" hidden="1"/>
    <cellStyle name="Uwaga 3" xfId="20804" hidden="1"/>
    <cellStyle name="Uwaga 3" xfId="20807" hidden="1"/>
    <cellStyle name="Uwaga 3" xfId="20810" hidden="1"/>
    <cellStyle name="Uwaga 3" xfId="20813" hidden="1"/>
    <cellStyle name="Uwaga 3" xfId="20814" hidden="1"/>
    <cellStyle name="Uwaga 3" xfId="20815" hidden="1"/>
    <cellStyle name="Uwaga 3" xfId="20817" hidden="1"/>
    <cellStyle name="Uwaga 3" xfId="20823" hidden="1"/>
    <cellStyle name="Uwaga 3" xfId="20824" hidden="1"/>
    <cellStyle name="Uwaga 3" xfId="20826" hidden="1"/>
    <cellStyle name="Uwaga 3" xfId="20832" hidden="1"/>
    <cellStyle name="Uwaga 3" xfId="20834" hidden="1"/>
    <cellStyle name="Uwaga 3" xfId="20837" hidden="1"/>
    <cellStyle name="Uwaga 3" xfId="20841" hidden="1"/>
    <cellStyle name="Uwaga 3" xfId="20842" hidden="1"/>
    <cellStyle name="Uwaga 3" xfId="20844" hidden="1"/>
    <cellStyle name="Uwaga 3" xfId="20850" hidden="1"/>
    <cellStyle name="Uwaga 3" xfId="20851" hidden="1"/>
    <cellStyle name="Uwaga 3" xfId="20852" hidden="1"/>
    <cellStyle name="Uwaga 3" xfId="20860" hidden="1"/>
    <cellStyle name="Uwaga 3" xfId="20863" hidden="1"/>
    <cellStyle name="Uwaga 3" xfId="20866" hidden="1"/>
    <cellStyle name="Uwaga 3" xfId="20869" hidden="1"/>
    <cellStyle name="Uwaga 3" xfId="20872" hidden="1"/>
    <cellStyle name="Uwaga 3" xfId="20875" hidden="1"/>
    <cellStyle name="Uwaga 3" xfId="20878" hidden="1"/>
    <cellStyle name="Uwaga 3" xfId="20881" hidden="1"/>
    <cellStyle name="Uwaga 3" xfId="20884" hidden="1"/>
    <cellStyle name="Uwaga 3" xfId="20886" hidden="1"/>
    <cellStyle name="Uwaga 3" xfId="20887" hidden="1"/>
    <cellStyle name="Uwaga 3" xfId="20889" hidden="1"/>
    <cellStyle name="Uwaga 3" xfId="20896" hidden="1"/>
    <cellStyle name="Uwaga 3" xfId="20899" hidden="1"/>
    <cellStyle name="Uwaga 3" xfId="20902" hidden="1"/>
    <cellStyle name="Uwaga 3" xfId="20905" hidden="1"/>
    <cellStyle name="Uwaga 3" xfId="20908" hidden="1"/>
    <cellStyle name="Uwaga 3" xfId="20911" hidden="1"/>
    <cellStyle name="Uwaga 3" xfId="20914" hidden="1"/>
    <cellStyle name="Uwaga 3" xfId="20916" hidden="1"/>
    <cellStyle name="Uwaga 3" xfId="20919" hidden="1"/>
    <cellStyle name="Uwaga 3" xfId="20922" hidden="1"/>
    <cellStyle name="Uwaga 3" xfId="20923" hidden="1"/>
    <cellStyle name="Uwaga 3" xfId="20924" hidden="1"/>
    <cellStyle name="Uwaga 3" xfId="20931" hidden="1"/>
    <cellStyle name="Uwaga 3" xfId="20932" hidden="1"/>
    <cellStyle name="Uwaga 3" xfId="20934" hidden="1"/>
    <cellStyle name="Uwaga 3" xfId="20940" hidden="1"/>
    <cellStyle name="Uwaga 3" xfId="20941" hidden="1"/>
    <cellStyle name="Uwaga 3" xfId="20943" hidden="1"/>
    <cellStyle name="Uwaga 3" xfId="20949" hidden="1"/>
    <cellStyle name="Uwaga 3" xfId="20950" hidden="1"/>
    <cellStyle name="Uwaga 3" xfId="20952" hidden="1"/>
    <cellStyle name="Uwaga 3" xfId="20958" hidden="1"/>
    <cellStyle name="Uwaga 3" xfId="20959" hidden="1"/>
    <cellStyle name="Uwaga 3" xfId="20960" hidden="1"/>
    <cellStyle name="Uwaga 3" xfId="20968" hidden="1"/>
    <cellStyle name="Uwaga 3" xfId="20970" hidden="1"/>
    <cellStyle name="Uwaga 3" xfId="20973" hidden="1"/>
    <cellStyle name="Uwaga 3" xfId="20977" hidden="1"/>
    <cellStyle name="Uwaga 3" xfId="20980" hidden="1"/>
    <cellStyle name="Uwaga 3" xfId="20983" hidden="1"/>
    <cellStyle name="Uwaga 3" xfId="20986" hidden="1"/>
    <cellStyle name="Uwaga 3" xfId="20988" hidden="1"/>
    <cellStyle name="Uwaga 3" xfId="20991" hidden="1"/>
    <cellStyle name="Uwaga 3" xfId="20994" hidden="1"/>
    <cellStyle name="Uwaga 3" xfId="20995" hidden="1"/>
    <cellStyle name="Uwaga 3" xfId="20996" hidden="1"/>
    <cellStyle name="Uwaga 3" xfId="21003" hidden="1"/>
    <cellStyle name="Uwaga 3" xfId="21005" hidden="1"/>
    <cellStyle name="Uwaga 3" xfId="21007" hidden="1"/>
    <cellStyle name="Uwaga 3" xfId="21012" hidden="1"/>
    <cellStyle name="Uwaga 3" xfId="21014" hidden="1"/>
    <cellStyle name="Uwaga 3" xfId="21016" hidden="1"/>
    <cellStyle name="Uwaga 3" xfId="21021" hidden="1"/>
    <cellStyle name="Uwaga 3" xfId="21023" hidden="1"/>
    <cellStyle name="Uwaga 3" xfId="21025" hidden="1"/>
    <cellStyle name="Uwaga 3" xfId="21030" hidden="1"/>
    <cellStyle name="Uwaga 3" xfId="21031" hidden="1"/>
    <cellStyle name="Uwaga 3" xfId="21032" hidden="1"/>
    <cellStyle name="Uwaga 3" xfId="21039" hidden="1"/>
    <cellStyle name="Uwaga 3" xfId="21041" hidden="1"/>
    <cellStyle name="Uwaga 3" xfId="21043" hidden="1"/>
    <cellStyle name="Uwaga 3" xfId="21048" hidden="1"/>
    <cellStyle name="Uwaga 3" xfId="21050" hidden="1"/>
    <cellStyle name="Uwaga 3" xfId="21052" hidden="1"/>
    <cellStyle name="Uwaga 3" xfId="21057" hidden="1"/>
    <cellStyle name="Uwaga 3" xfId="21059" hidden="1"/>
    <cellStyle name="Uwaga 3" xfId="21060" hidden="1"/>
    <cellStyle name="Uwaga 3" xfId="21066" hidden="1"/>
    <cellStyle name="Uwaga 3" xfId="21067" hidden="1"/>
    <cellStyle name="Uwaga 3" xfId="21068" hidden="1"/>
    <cellStyle name="Uwaga 3" xfId="21075" hidden="1"/>
    <cellStyle name="Uwaga 3" xfId="21077" hidden="1"/>
    <cellStyle name="Uwaga 3" xfId="21079" hidden="1"/>
    <cellStyle name="Uwaga 3" xfId="21084" hidden="1"/>
    <cellStyle name="Uwaga 3" xfId="21086" hidden="1"/>
    <cellStyle name="Uwaga 3" xfId="21088" hidden="1"/>
    <cellStyle name="Uwaga 3" xfId="21093" hidden="1"/>
    <cellStyle name="Uwaga 3" xfId="21095" hidden="1"/>
    <cellStyle name="Uwaga 3" xfId="21097" hidden="1"/>
    <cellStyle name="Uwaga 3" xfId="21102" hidden="1"/>
    <cellStyle name="Uwaga 3" xfId="21103" hidden="1"/>
    <cellStyle name="Uwaga 3" xfId="21105" hidden="1"/>
    <cellStyle name="Uwaga 3" xfId="21111" hidden="1"/>
    <cellStyle name="Uwaga 3" xfId="21112" hidden="1"/>
    <cellStyle name="Uwaga 3" xfId="21113" hidden="1"/>
    <cellStyle name="Uwaga 3" xfId="21120" hidden="1"/>
    <cellStyle name="Uwaga 3" xfId="21121" hidden="1"/>
    <cellStyle name="Uwaga 3" xfId="21122" hidden="1"/>
    <cellStyle name="Uwaga 3" xfId="21129" hidden="1"/>
    <cellStyle name="Uwaga 3" xfId="21130" hidden="1"/>
    <cellStyle name="Uwaga 3" xfId="21131" hidden="1"/>
    <cellStyle name="Uwaga 3" xfId="21138" hidden="1"/>
    <cellStyle name="Uwaga 3" xfId="21139" hidden="1"/>
    <cellStyle name="Uwaga 3" xfId="21140" hidden="1"/>
    <cellStyle name="Uwaga 3" xfId="21147" hidden="1"/>
    <cellStyle name="Uwaga 3" xfId="21148" hidden="1"/>
    <cellStyle name="Uwaga 3" xfId="21149" hidden="1"/>
    <cellStyle name="Uwaga 3" xfId="21199" hidden="1"/>
    <cellStyle name="Uwaga 3" xfId="21200" hidden="1"/>
    <cellStyle name="Uwaga 3" xfId="21202" hidden="1"/>
    <cellStyle name="Uwaga 3" xfId="21214" hidden="1"/>
    <cellStyle name="Uwaga 3" xfId="21215" hidden="1"/>
    <cellStyle name="Uwaga 3" xfId="21220" hidden="1"/>
    <cellStyle name="Uwaga 3" xfId="21229" hidden="1"/>
    <cellStyle name="Uwaga 3" xfId="21230" hidden="1"/>
    <cellStyle name="Uwaga 3" xfId="21235" hidden="1"/>
    <cellStyle name="Uwaga 3" xfId="21244" hidden="1"/>
    <cellStyle name="Uwaga 3" xfId="21245" hidden="1"/>
    <cellStyle name="Uwaga 3" xfId="21246" hidden="1"/>
    <cellStyle name="Uwaga 3" xfId="21259" hidden="1"/>
    <cellStyle name="Uwaga 3" xfId="21264" hidden="1"/>
    <cellStyle name="Uwaga 3" xfId="21269" hidden="1"/>
    <cellStyle name="Uwaga 3" xfId="21279" hidden="1"/>
    <cellStyle name="Uwaga 3" xfId="21284" hidden="1"/>
    <cellStyle name="Uwaga 3" xfId="21288" hidden="1"/>
    <cellStyle name="Uwaga 3" xfId="21295" hidden="1"/>
    <cellStyle name="Uwaga 3" xfId="21300" hidden="1"/>
    <cellStyle name="Uwaga 3" xfId="21303" hidden="1"/>
    <cellStyle name="Uwaga 3" xfId="21309" hidden="1"/>
    <cellStyle name="Uwaga 3" xfId="21314" hidden="1"/>
    <cellStyle name="Uwaga 3" xfId="21318" hidden="1"/>
    <cellStyle name="Uwaga 3" xfId="21319" hidden="1"/>
    <cellStyle name="Uwaga 3" xfId="21320" hidden="1"/>
    <cellStyle name="Uwaga 3" xfId="21324" hidden="1"/>
    <cellStyle name="Uwaga 3" xfId="21336" hidden="1"/>
    <cellStyle name="Uwaga 3" xfId="21341" hidden="1"/>
    <cellStyle name="Uwaga 3" xfId="21346" hidden="1"/>
    <cellStyle name="Uwaga 3" xfId="21351" hidden="1"/>
    <cellStyle name="Uwaga 3" xfId="21356" hidden="1"/>
    <cellStyle name="Uwaga 3" xfId="21361" hidden="1"/>
    <cellStyle name="Uwaga 3" xfId="21365" hidden="1"/>
    <cellStyle name="Uwaga 3" xfId="21369" hidden="1"/>
    <cellStyle name="Uwaga 3" xfId="21374" hidden="1"/>
    <cellStyle name="Uwaga 3" xfId="21379" hidden="1"/>
    <cellStyle name="Uwaga 3" xfId="21380" hidden="1"/>
    <cellStyle name="Uwaga 3" xfId="21382" hidden="1"/>
    <cellStyle name="Uwaga 3" xfId="21395" hidden="1"/>
    <cellStyle name="Uwaga 3" xfId="21399" hidden="1"/>
    <cellStyle name="Uwaga 3" xfId="21404" hidden="1"/>
    <cellStyle name="Uwaga 3" xfId="21411" hidden="1"/>
    <cellStyle name="Uwaga 3" xfId="21415" hidden="1"/>
    <cellStyle name="Uwaga 3" xfId="21420" hidden="1"/>
    <cellStyle name="Uwaga 3" xfId="21425" hidden="1"/>
    <cellStyle name="Uwaga 3" xfId="21428" hidden="1"/>
    <cellStyle name="Uwaga 3" xfId="21433" hidden="1"/>
    <cellStyle name="Uwaga 3" xfId="21439" hidden="1"/>
    <cellStyle name="Uwaga 3" xfId="21440" hidden="1"/>
    <cellStyle name="Uwaga 3" xfId="21443" hidden="1"/>
    <cellStyle name="Uwaga 3" xfId="21456" hidden="1"/>
    <cellStyle name="Uwaga 3" xfId="21460" hidden="1"/>
    <cellStyle name="Uwaga 3" xfId="21465" hidden="1"/>
    <cellStyle name="Uwaga 3" xfId="21472" hidden="1"/>
    <cellStyle name="Uwaga 3" xfId="21477" hidden="1"/>
    <cellStyle name="Uwaga 3" xfId="21481" hidden="1"/>
    <cellStyle name="Uwaga 3" xfId="21486" hidden="1"/>
    <cellStyle name="Uwaga 3" xfId="21490" hidden="1"/>
    <cellStyle name="Uwaga 3" xfId="21495" hidden="1"/>
    <cellStyle name="Uwaga 3" xfId="21499" hidden="1"/>
    <cellStyle name="Uwaga 3" xfId="21500" hidden="1"/>
    <cellStyle name="Uwaga 3" xfId="21502" hidden="1"/>
    <cellStyle name="Uwaga 3" xfId="21514" hidden="1"/>
    <cellStyle name="Uwaga 3" xfId="21515" hidden="1"/>
    <cellStyle name="Uwaga 3" xfId="21517" hidden="1"/>
    <cellStyle name="Uwaga 3" xfId="21529" hidden="1"/>
    <cellStyle name="Uwaga 3" xfId="21531" hidden="1"/>
    <cellStyle name="Uwaga 3" xfId="21534" hidden="1"/>
    <cellStyle name="Uwaga 3" xfId="21544" hidden="1"/>
    <cellStyle name="Uwaga 3" xfId="21545" hidden="1"/>
    <cellStyle name="Uwaga 3" xfId="21547" hidden="1"/>
    <cellStyle name="Uwaga 3" xfId="21559" hidden="1"/>
    <cellStyle name="Uwaga 3" xfId="21560" hidden="1"/>
    <cellStyle name="Uwaga 3" xfId="21561" hidden="1"/>
    <cellStyle name="Uwaga 3" xfId="21575" hidden="1"/>
    <cellStyle name="Uwaga 3" xfId="21578" hidden="1"/>
    <cellStyle name="Uwaga 3" xfId="21582" hidden="1"/>
    <cellStyle name="Uwaga 3" xfId="21590" hidden="1"/>
    <cellStyle name="Uwaga 3" xfId="21593" hidden="1"/>
    <cellStyle name="Uwaga 3" xfId="21597" hidden="1"/>
    <cellStyle name="Uwaga 3" xfId="21605" hidden="1"/>
    <cellStyle name="Uwaga 3" xfId="21608" hidden="1"/>
    <cellStyle name="Uwaga 3" xfId="21612" hidden="1"/>
    <cellStyle name="Uwaga 3" xfId="21619" hidden="1"/>
    <cellStyle name="Uwaga 3" xfId="21620" hidden="1"/>
    <cellStyle name="Uwaga 3" xfId="21622" hidden="1"/>
    <cellStyle name="Uwaga 3" xfId="21635" hidden="1"/>
    <cellStyle name="Uwaga 3" xfId="21638" hidden="1"/>
    <cellStyle name="Uwaga 3" xfId="21641" hidden="1"/>
    <cellStyle name="Uwaga 3" xfId="21650" hidden="1"/>
    <cellStyle name="Uwaga 3" xfId="21653" hidden="1"/>
    <cellStyle name="Uwaga 3" xfId="21657" hidden="1"/>
    <cellStyle name="Uwaga 3" xfId="21665" hidden="1"/>
    <cellStyle name="Uwaga 3" xfId="21667" hidden="1"/>
    <cellStyle name="Uwaga 3" xfId="21670" hidden="1"/>
    <cellStyle name="Uwaga 3" xfId="21679" hidden="1"/>
    <cellStyle name="Uwaga 3" xfId="21680" hidden="1"/>
    <cellStyle name="Uwaga 3" xfId="21681" hidden="1"/>
    <cellStyle name="Uwaga 3" xfId="21694" hidden="1"/>
    <cellStyle name="Uwaga 3" xfId="21695" hidden="1"/>
    <cellStyle name="Uwaga 3" xfId="21697" hidden="1"/>
    <cellStyle name="Uwaga 3" xfId="21709" hidden="1"/>
    <cellStyle name="Uwaga 3" xfId="21710" hidden="1"/>
    <cellStyle name="Uwaga 3" xfId="21712" hidden="1"/>
    <cellStyle name="Uwaga 3" xfId="21724" hidden="1"/>
    <cellStyle name="Uwaga 3" xfId="21725" hidden="1"/>
    <cellStyle name="Uwaga 3" xfId="21727" hidden="1"/>
    <cellStyle name="Uwaga 3" xfId="21739" hidden="1"/>
    <cellStyle name="Uwaga 3" xfId="21740" hidden="1"/>
    <cellStyle name="Uwaga 3" xfId="21741" hidden="1"/>
    <cellStyle name="Uwaga 3" xfId="21755" hidden="1"/>
    <cellStyle name="Uwaga 3" xfId="21757" hidden="1"/>
    <cellStyle name="Uwaga 3" xfId="21760" hidden="1"/>
    <cellStyle name="Uwaga 3" xfId="21770" hidden="1"/>
    <cellStyle name="Uwaga 3" xfId="21773" hidden="1"/>
    <cellStyle name="Uwaga 3" xfId="21776" hidden="1"/>
    <cellStyle name="Uwaga 3" xfId="21785" hidden="1"/>
    <cellStyle name="Uwaga 3" xfId="21787" hidden="1"/>
    <cellStyle name="Uwaga 3" xfId="21790" hidden="1"/>
    <cellStyle name="Uwaga 3" xfId="21799" hidden="1"/>
    <cellStyle name="Uwaga 3" xfId="21800" hidden="1"/>
    <cellStyle name="Uwaga 3" xfId="21801" hidden="1"/>
    <cellStyle name="Uwaga 3" xfId="21814" hidden="1"/>
    <cellStyle name="Uwaga 3" xfId="21816" hidden="1"/>
    <cellStyle name="Uwaga 3" xfId="21818" hidden="1"/>
    <cellStyle name="Uwaga 3" xfId="21829" hidden="1"/>
    <cellStyle name="Uwaga 3" xfId="21831" hidden="1"/>
    <cellStyle name="Uwaga 3" xfId="21833" hidden="1"/>
    <cellStyle name="Uwaga 3" xfId="21844" hidden="1"/>
    <cellStyle name="Uwaga 3" xfId="21846" hidden="1"/>
    <cellStyle name="Uwaga 3" xfId="21848" hidden="1"/>
    <cellStyle name="Uwaga 3" xfId="21859" hidden="1"/>
    <cellStyle name="Uwaga 3" xfId="21860" hidden="1"/>
    <cellStyle name="Uwaga 3" xfId="21861" hidden="1"/>
    <cellStyle name="Uwaga 3" xfId="21874" hidden="1"/>
    <cellStyle name="Uwaga 3" xfId="21876" hidden="1"/>
    <cellStyle name="Uwaga 3" xfId="21878" hidden="1"/>
    <cellStyle name="Uwaga 3" xfId="21889" hidden="1"/>
    <cellStyle name="Uwaga 3" xfId="21891" hidden="1"/>
    <cellStyle name="Uwaga 3" xfId="21893" hidden="1"/>
    <cellStyle name="Uwaga 3" xfId="21904" hidden="1"/>
    <cellStyle name="Uwaga 3" xfId="21906" hidden="1"/>
    <cellStyle name="Uwaga 3" xfId="21907" hidden="1"/>
    <cellStyle name="Uwaga 3" xfId="21919" hidden="1"/>
    <cellStyle name="Uwaga 3" xfId="21920" hidden="1"/>
    <cellStyle name="Uwaga 3" xfId="21921" hidden="1"/>
    <cellStyle name="Uwaga 3" xfId="21934" hidden="1"/>
    <cellStyle name="Uwaga 3" xfId="21936" hidden="1"/>
    <cellStyle name="Uwaga 3" xfId="21938" hidden="1"/>
    <cellStyle name="Uwaga 3" xfId="21949" hidden="1"/>
    <cellStyle name="Uwaga 3" xfId="21951" hidden="1"/>
    <cellStyle name="Uwaga 3" xfId="21953" hidden="1"/>
    <cellStyle name="Uwaga 3" xfId="21964" hidden="1"/>
    <cellStyle name="Uwaga 3" xfId="21966" hidden="1"/>
    <cellStyle name="Uwaga 3" xfId="21968" hidden="1"/>
    <cellStyle name="Uwaga 3" xfId="21979" hidden="1"/>
    <cellStyle name="Uwaga 3" xfId="21980" hidden="1"/>
    <cellStyle name="Uwaga 3" xfId="21982" hidden="1"/>
    <cellStyle name="Uwaga 3" xfId="21993" hidden="1"/>
    <cellStyle name="Uwaga 3" xfId="21995" hidden="1"/>
    <cellStyle name="Uwaga 3" xfId="21996" hidden="1"/>
    <cellStyle name="Uwaga 3" xfId="22005" hidden="1"/>
    <cellStyle name="Uwaga 3" xfId="22008" hidden="1"/>
    <cellStyle name="Uwaga 3" xfId="22010" hidden="1"/>
    <cellStyle name="Uwaga 3" xfId="22021" hidden="1"/>
    <cellStyle name="Uwaga 3" xfId="22023" hidden="1"/>
    <cellStyle name="Uwaga 3" xfId="22025" hidden="1"/>
    <cellStyle name="Uwaga 3" xfId="22037" hidden="1"/>
    <cellStyle name="Uwaga 3" xfId="22039" hidden="1"/>
    <cellStyle name="Uwaga 3" xfId="22041" hidden="1"/>
    <cellStyle name="Uwaga 3" xfId="22049" hidden="1"/>
    <cellStyle name="Uwaga 3" xfId="22051" hidden="1"/>
    <cellStyle name="Uwaga 3" xfId="22054" hidden="1"/>
    <cellStyle name="Uwaga 3" xfId="22044" hidden="1"/>
    <cellStyle name="Uwaga 3" xfId="22043" hidden="1"/>
    <cellStyle name="Uwaga 3" xfId="22042" hidden="1"/>
    <cellStyle name="Uwaga 3" xfId="22029" hidden="1"/>
    <cellStyle name="Uwaga 3" xfId="22028" hidden="1"/>
    <cellStyle name="Uwaga 3" xfId="22027" hidden="1"/>
    <cellStyle name="Uwaga 3" xfId="22014" hidden="1"/>
    <cellStyle name="Uwaga 3" xfId="22013" hidden="1"/>
    <cellStyle name="Uwaga 3" xfId="22012" hidden="1"/>
    <cellStyle name="Uwaga 3" xfId="21999" hidden="1"/>
    <cellStyle name="Uwaga 3" xfId="21998" hidden="1"/>
    <cellStyle name="Uwaga 3" xfId="21997" hidden="1"/>
    <cellStyle name="Uwaga 3" xfId="21984" hidden="1"/>
    <cellStyle name="Uwaga 3" xfId="21983" hidden="1"/>
    <cellStyle name="Uwaga 3" xfId="21981" hidden="1"/>
    <cellStyle name="Uwaga 3" xfId="21970" hidden="1"/>
    <cellStyle name="Uwaga 3" xfId="21967" hidden="1"/>
    <cellStyle name="Uwaga 3" xfId="21965" hidden="1"/>
    <cellStyle name="Uwaga 3" xfId="21955" hidden="1"/>
    <cellStyle name="Uwaga 3" xfId="21952" hidden="1"/>
    <cellStyle name="Uwaga 3" xfId="21950" hidden="1"/>
    <cellStyle name="Uwaga 3" xfId="21940" hidden="1"/>
    <cellStyle name="Uwaga 3" xfId="21937" hidden="1"/>
    <cellStyle name="Uwaga 3" xfId="21935" hidden="1"/>
    <cellStyle name="Uwaga 3" xfId="21925" hidden="1"/>
    <cellStyle name="Uwaga 3" xfId="21923" hidden="1"/>
    <cellStyle name="Uwaga 3" xfId="21922" hidden="1"/>
    <cellStyle name="Uwaga 3" xfId="21910" hidden="1"/>
    <cellStyle name="Uwaga 3" xfId="21908" hidden="1"/>
    <cellStyle name="Uwaga 3" xfId="21905" hidden="1"/>
    <cellStyle name="Uwaga 3" xfId="21895" hidden="1"/>
    <cellStyle name="Uwaga 3" xfId="21892" hidden="1"/>
    <cellStyle name="Uwaga 3" xfId="21890" hidden="1"/>
    <cellStyle name="Uwaga 3" xfId="21880" hidden="1"/>
    <cellStyle name="Uwaga 3" xfId="21877" hidden="1"/>
    <cellStyle name="Uwaga 3" xfId="21875" hidden="1"/>
    <cellStyle name="Uwaga 3" xfId="21865" hidden="1"/>
    <cellStyle name="Uwaga 3" xfId="21863" hidden="1"/>
    <cellStyle name="Uwaga 3" xfId="21862" hidden="1"/>
    <cellStyle name="Uwaga 3" xfId="21850" hidden="1"/>
    <cellStyle name="Uwaga 3" xfId="21847" hidden="1"/>
    <cellStyle name="Uwaga 3" xfId="21845" hidden="1"/>
    <cellStyle name="Uwaga 3" xfId="21835" hidden="1"/>
    <cellStyle name="Uwaga 3" xfId="21832" hidden="1"/>
    <cellStyle name="Uwaga 3" xfId="21830" hidden="1"/>
    <cellStyle name="Uwaga 3" xfId="21820" hidden="1"/>
    <cellStyle name="Uwaga 3" xfId="21817" hidden="1"/>
    <cellStyle name="Uwaga 3" xfId="21815" hidden="1"/>
    <cellStyle name="Uwaga 3" xfId="21805" hidden="1"/>
    <cellStyle name="Uwaga 3" xfId="21803" hidden="1"/>
    <cellStyle name="Uwaga 3" xfId="21802" hidden="1"/>
    <cellStyle name="Uwaga 3" xfId="21789" hidden="1"/>
    <cellStyle name="Uwaga 3" xfId="21786" hidden="1"/>
    <cellStyle name="Uwaga 3" xfId="21784" hidden="1"/>
    <cellStyle name="Uwaga 3" xfId="21774" hidden="1"/>
    <cellStyle name="Uwaga 3" xfId="21771" hidden="1"/>
    <cellStyle name="Uwaga 3" xfId="21769" hidden="1"/>
    <cellStyle name="Uwaga 3" xfId="21759" hidden="1"/>
    <cellStyle name="Uwaga 3" xfId="21756" hidden="1"/>
    <cellStyle name="Uwaga 3" xfId="21754" hidden="1"/>
    <cellStyle name="Uwaga 3" xfId="21745" hidden="1"/>
    <cellStyle name="Uwaga 3" xfId="21743" hidden="1"/>
    <cellStyle name="Uwaga 3" xfId="21742" hidden="1"/>
    <cellStyle name="Uwaga 3" xfId="21730" hidden="1"/>
    <cellStyle name="Uwaga 3" xfId="21728" hidden="1"/>
    <cellStyle name="Uwaga 3" xfId="21726" hidden="1"/>
    <cellStyle name="Uwaga 3" xfId="21715" hidden="1"/>
    <cellStyle name="Uwaga 3" xfId="21713" hidden="1"/>
    <cellStyle name="Uwaga 3" xfId="21711" hidden="1"/>
    <cellStyle name="Uwaga 3" xfId="21700" hidden="1"/>
    <cellStyle name="Uwaga 3" xfId="21698" hidden="1"/>
    <cellStyle name="Uwaga 3" xfId="21696" hidden="1"/>
    <cellStyle name="Uwaga 3" xfId="21685" hidden="1"/>
    <cellStyle name="Uwaga 3" xfId="21683" hidden="1"/>
    <cellStyle name="Uwaga 3" xfId="21682" hidden="1"/>
    <cellStyle name="Uwaga 3" xfId="21669" hidden="1"/>
    <cellStyle name="Uwaga 3" xfId="21666" hidden="1"/>
    <cellStyle name="Uwaga 3" xfId="21664" hidden="1"/>
    <cellStyle name="Uwaga 3" xfId="21654" hidden="1"/>
    <cellStyle name="Uwaga 3" xfId="21651" hidden="1"/>
    <cellStyle name="Uwaga 3" xfId="21649" hidden="1"/>
    <cellStyle name="Uwaga 3" xfId="21639" hidden="1"/>
    <cellStyle name="Uwaga 3" xfId="21636" hidden="1"/>
    <cellStyle name="Uwaga 3" xfId="21634" hidden="1"/>
    <cellStyle name="Uwaga 3" xfId="21625" hidden="1"/>
    <cellStyle name="Uwaga 3" xfId="21623" hidden="1"/>
    <cellStyle name="Uwaga 3" xfId="21621" hidden="1"/>
    <cellStyle name="Uwaga 3" xfId="21609" hidden="1"/>
    <cellStyle name="Uwaga 3" xfId="21606" hidden="1"/>
    <cellStyle name="Uwaga 3" xfId="21604" hidden="1"/>
    <cellStyle name="Uwaga 3" xfId="21594" hidden="1"/>
    <cellStyle name="Uwaga 3" xfId="21591" hidden="1"/>
    <cellStyle name="Uwaga 3" xfId="21589" hidden="1"/>
    <cellStyle name="Uwaga 3" xfId="21579" hidden="1"/>
    <cellStyle name="Uwaga 3" xfId="21576" hidden="1"/>
    <cellStyle name="Uwaga 3" xfId="21574" hidden="1"/>
    <cellStyle name="Uwaga 3" xfId="21567" hidden="1"/>
    <cellStyle name="Uwaga 3" xfId="21564" hidden="1"/>
    <cellStyle name="Uwaga 3" xfId="21562" hidden="1"/>
    <cellStyle name="Uwaga 3" xfId="21552" hidden="1"/>
    <cellStyle name="Uwaga 3" xfId="21549" hidden="1"/>
    <cellStyle name="Uwaga 3" xfId="21546" hidden="1"/>
    <cellStyle name="Uwaga 3" xfId="21537" hidden="1"/>
    <cellStyle name="Uwaga 3" xfId="21533" hidden="1"/>
    <cellStyle name="Uwaga 3" xfId="21530" hidden="1"/>
    <cellStyle name="Uwaga 3" xfId="21522" hidden="1"/>
    <cellStyle name="Uwaga 3" xfId="21519" hidden="1"/>
    <cellStyle name="Uwaga 3" xfId="21516" hidden="1"/>
    <cellStyle name="Uwaga 3" xfId="21507" hidden="1"/>
    <cellStyle name="Uwaga 3" xfId="21504" hidden="1"/>
    <cellStyle name="Uwaga 3" xfId="21501" hidden="1"/>
    <cellStyle name="Uwaga 3" xfId="21491" hidden="1"/>
    <cellStyle name="Uwaga 3" xfId="21487" hidden="1"/>
    <cellStyle name="Uwaga 3" xfId="21484" hidden="1"/>
    <cellStyle name="Uwaga 3" xfId="21475" hidden="1"/>
    <cellStyle name="Uwaga 3" xfId="21471" hidden="1"/>
    <cellStyle name="Uwaga 3" xfId="21469" hidden="1"/>
    <cellStyle name="Uwaga 3" xfId="21461" hidden="1"/>
    <cellStyle name="Uwaga 3" xfId="21457" hidden="1"/>
    <cellStyle name="Uwaga 3" xfId="21454" hidden="1"/>
    <cellStyle name="Uwaga 3" xfId="21447" hidden="1"/>
    <cellStyle name="Uwaga 3" xfId="21444" hidden="1"/>
    <cellStyle name="Uwaga 3" xfId="21441" hidden="1"/>
    <cellStyle name="Uwaga 3" xfId="21432" hidden="1"/>
    <cellStyle name="Uwaga 3" xfId="21427" hidden="1"/>
    <cellStyle name="Uwaga 3" xfId="21424" hidden="1"/>
    <cellStyle name="Uwaga 3" xfId="21417" hidden="1"/>
    <cellStyle name="Uwaga 3" xfId="21412" hidden="1"/>
    <cellStyle name="Uwaga 3" xfId="21409" hidden="1"/>
    <cellStyle name="Uwaga 3" xfId="21402" hidden="1"/>
    <cellStyle name="Uwaga 3" xfId="21397" hidden="1"/>
    <cellStyle name="Uwaga 3" xfId="21394" hidden="1"/>
    <cellStyle name="Uwaga 3" xfId="21388" hidden="1"/>
    <cellStyle name="Uwaga 3" xfId="21384" hidden="1"/>
    <cellStyle name="Uwaga 3" xfId="21381" hidden="1"/>
    <cellStyle name="Uwaga 3" xfId="21373" hidden="1"/>
    <cellStyle name="Uwaga 3" xfId="21368" hidden="1"/>
    <cellStyle name="Uwaga 3" xfId="21364" hidden="1"/>
    <cellStyle name="Uwaga 3" xfId="21358" hidden="1"/>
    <cellStyle name="Uwaga 3" xfId="21353" hidden="1"/>
    <cellStyle name="Uwaga 3" xfId="21349" hidden="1"/>
    <cellStyle name="Uwaga 3" xfId="21343" hidden="1"/>
    <cellStyle name="Uwaga 3" xfId="21338" hidden="1"/>
    <cellStyle name="Uwaga 3" xfId="21334" hidden="1"/>
    <cellStyle name="Uwaga 3" xfId="21329" hidden="1"/>
    <cellStyle name="Uwaga 3" xfId="21325" hidden="1"/>
    <cellStyle name="Uwaga 3" xfId="21321" hidden="1"/>
    <cellStyle name="Uwaga 3" xfId="21313" hidden="1"/>
    <cellStyle name="Uwaga 3" xfId="21308" hidden="1"/>
    <cellStyle name="Uwaga 3" xfId="21304" hidden="1"/>
    <cellStyle name="Uwaga 3" xfId="21298" hidden="1"/>
    <cellStyle name="Uwaga 3" xfId="21293" hidden="1"/>
    <cellStyle name="Uwaga 3" xfId="21289" hidden="1"/>
    <cellStyle name="Uwaga 3" xfId="21283" hidden="1"/>
    <cellStyle name="Uwaga 3" xfId="21278" hidden="1"/>
    <cellStyle name="Uwaga 3" xfId="21274" hidden="1"/>
    <cellStyle name="Uwaga 3" xfId="21270" hidden="1"/>
    <cellStyle name="Uwaga 3" xfId="21265" hidden="1"/>
    <cellStyle name="Uwaga 3" xfId="21260" hidden="1"/>
    <cellStyle name="Uwaga 3" xfId="21255" hidden="1"/>
    <cellStyle name="Uwaga 3" xfId="21251" hidden="1"/>
    <cellStyle name="Uwaga 3" xfId="21247" hidden="1"/>
    <cellStyle name="Uwaga 3" xfId="21240" hidden="1"/>
    <cellStyle name="Uwaga 3" xfId="21236" hidden="1"/>
    <cellStyle name="Uwaga 3" xfId="21231" hidden="1"/>
    <cellStyle name="Uwaga 3" xfId="21225" hidden="1"/>
    <cellStyle name="Uwaga 3" xfId="21221" hidden="1"/>
    <cellStyle name="Uwaga 3" xfId="21216" hidden="1"/>
    <cellStyle name="Uwaga 3" xfId="21210" hidden="1"/>
    <cellStyle name="Uwaga 3" xfId="21206" hidden="1"/>
    <cellStyle name="Uwaga 3" xfId="21201" hidden="1"/>
    <cellStyle name="Uwaga 3" xfId="21195" hidden="1"/>
    <cellStyle name="Uwaga 3" xfId="21191" hidden="1"/>
    <cellStyle name="Uwaga 3" xfId="21187" hidden="1"/>
    <cellStyle name="Uwaga 3" xfId="22047" hidden="1"/>
    <cellStyle name="Uwaga 3" xfId="22046" hidden="1"/>
    <cellStyle name="Uwaga 3" xfId="22045" hidden="1"/>
    <cellStyle name="Uwaga 3" xfId="22032" hidden="1"/>
    <cellStyle name="Uwaga 3" xfId="22031" hidden="1"/>
    <cellStyle name="Uwaga 3" xfId="22030" hidden="1"/>
    <cellStyle name="Uwaga 3" xfId="22017" hidden="1"/>
    <cellStyle name="Uwaga 3" xfId="22016" hidden="1"/>
    <cellStyle name="Uwaga 3" xfId="22015" hidden="1"/>
    <cellStyle name="Uwaga 3" xfId="22002" hidden="1"/>
    <cellStyle name="Uwaga 3" xfId="22001" hidden="1"/>
    <cellStyle name="Uwaga 3" xfId="22000" hidden="1"/>
    <cellStyle name="Uwaga 3" xfId="21987" hidden="1"/>
    <cellStyle name="Uwaga 3" xfId="21986" hidden="1"/>
    <cellStyle name="Uwaga 3" xfId="21985" hidden="1"/>
    <cellStyle name="Uwaga 3" xfId="21973" hidden="1"/>
    <cellStyle name="Uwaga 3" xfId="21971" hidden="1"/>
    <cellStyle name="Uwaga 3" xfId="21969" hidden="1"/>
    <cellStyle name="Uwaga 3" xfId="21958" hidden="1"/>
    <cellStyle name="Uwaga 3" xfId="21956" hidden="1"/>
    <cellStyle name="Uwaga 3" xfId="21954" hidden="1"/>
    <cellStyle name="Uwaga 3" xfId="21943" hidden="1"/>
    <cellStyle name="Uwaga 3" xfId="21941" hidden="1"/>
    <cellStyle name="Uwaga 3" xfId="21939" hidden="1"/>
    <cellStyle name="Uwaga 3" xfId="21928" hidden="1"/>
    <cellStyle name="Uwaga 3" xfId="21926" hidden="1"/>
    <cellStyle name="Uwaga 3" xfId="21924" hidden="1"/>
    <cellStyle name="Uwaga 3" xfId="21913" hidden="1"/>
    <cellStyle name="Uwaga 3" xfId="21911" hidden="1"/>
    <cellStyle name="Uwaga 3" xfId="21909" hidden="1"/>
    <cellStyle name="Uwaga 3" xfId="21898" hidden="1"/>
    <cellStyle name="Uwaga 3" xfId="21896" hidden="1"/>
    <cellStyle name="Uwaga 3" xfId="21894" hidden="1"/>
    <cellStyle name="Uwaga 3" xfId="21883" hidden="1"/>
    <cellStyle name="Uwaga 3" xfId="21881" hidden="1"/>
    <cellStyle name="Uwaga 3" xfId="21879" hidden="1"/>
    <cellStyle name="Uwaga 3" xfId="21868" hidden="1"/>
    <cellStyle name="Uwaga 3" xfId="21866" hidden="1"/>
    <cellStyle name="Uwaga 3" xfId="21864" hidden="1"/>
    <cellStyle name="Uwaga 3" xfId="21853" hidden="1"/>
    <cellStyle name="Uwaga 3" xfId="21851" hidden="1"/>
    <cellStyle name="Uwaga 3" xfId="21849" hidden="1"/>
    <cellStyle name="Uwaga 3" xfId="21838" hidden="1"/>
    <cellStyle name="Uwaga 3" xfId="21836" hidden="1"/>
    <cellStyle name="Uwaga 3" xfId="21834" hidden="1"/>
    <cellStyle name="Uwaga 3" xfId="21823" hidden="1"/>
    <cellStyle name="Uwaga 3" xfId="21821" hidden="1"/>
    <cellStyle name="Uwaga 3" xfId="21819" hidden="1"/>
    <cellStyle name="Uwaga 3" xfId="21808" hidden="1"/>
    <cellStyle name="Uwaga 3" xfId="21806" hidden="1"/>
    <cellStyle name="Uwaga 3" xfId="21804" hidden="1"/>
    <cellStyle name="Uwaga 3" xfId="21793" hidden="1"/>
    <cellStyle name="Uwaga 3" xfId="21791" hidden="1"/>
    <cellStyle name="Uwaga 3" xfId="21788" hidden="1"/>
    <cellStyle name="Uwaga 3" xfId="21778" hidden="1"/>
    <cellStyle name="Uwaga 3" xfId="21775" hidden="1"/>
    <cellStyle name="Uwaga 3" xfId="21772" hidden="1"/>
    <cellStyle name="Uwaga 3" xfId="21763" hidden="1"/>
    <cellStyle name="Uwaga 3" xfId="21761" hidden="1"/>
    <cellStyle name="Uwaga 3" xfId="21758" hidden="1"/>
    <cellStyle name="Uwaga 3" xfId="21748" hidden="1"/>
    <cellStyle name="Uwaga 3" xfId="21746" hidden="1"/>
    <cellStyle name="Uwaga 3" xfId="21744" hidden="1"/>
    <cellStyle name="Uwaga 3" xfId="21733" hidden="1"/>
    <cellStyle name="Uwaga 3" xfId="21731" hidden="1"/>
    <cellStyle name="Uwaga 3" xfId="21729" hidden="1"/>
    <cellStyle name="Uwaga 3" xfId="21718" hidden="1"/>
    <cellStyle name="Uwaga 3" xfId="21716" hidden="1"/>
    <cellStyle name="Uwaga 3" xfId="21714" hidden="1"/>
    <cellStyle name="Uwaga 3" xfId="21703" hidden="1"/>
    <cellStyle name="Uwaga 3" xfId="21701" hidden="1"/>
    <cellStyle name="Uwaga 3" xfId="21699" hidden="1"/>
    <cellStyle name="Uwaga 3" xfId="21688" hidden="1"/>
    <cellStyle name="Uwaga 3" xfId="21686" hidden="1"/>
    <cellStyle name="Uwaga 3" xfId="21684" hidden="1"/>
    <cellStyle name="Uwaga 3" xfId="21673" hidden="1"/>
    <cellStyle name="Uwaga 3" xfId="21671" hidden="1"/>
    <cellStyle name="Uwaga 3" xfId="21668" hidden="1"/>
    <cellStyle name="Uwaga 3" xfId="21658" hidden="1"/>
    <cellStyle name="Uwaga 3" xfId="21655" hidden="1"/>
    <cellStyle name="Uwaga 3" xfId="21652" hidden="1"/>
    <cellStyle name="Uwaga 3" xfId="21643" hidden="1"/>
    <cellStyle name="Uwaga 3" xfId="21640" hidden="1"/>
    <cellStyle name="Uwaga 3" xfId="21637" hidden="1"/>
    <cellStyle name="Uwaga 3" xfId="21628" hidden="1"/>
    <cellStyle name="Uwaga 3" xfId="21626" hidden="1"/>
    <cellStyle name="Uwaga 3" xfId="21624" hidden="1"/>
    <cellStyle name="Uwaga 3" xfId="21613" hidden="1"/>
    <cellStyle name="Uwaga 3" xfId="21610" hidden="1"/>
    <cellStyle name="Uwaga 3" xfId="21607" hidden="1"/>
    <cellStyle name="Uwaga 3" xfId="21598" hidden="1"/>
    <cellStyle name="Uwaga 3" xfId="21595" hidden="1"/>
    <cellStyle name="Uwaga 3" xfId="21592" hidden="1"/>
    <cellStyle name="Uwaga 3" xfId="21583" hidden="1"/>
    <cellStyle name="Uwaga 3" xfId="21580" hidden="1"/>
    <cellStyle name="Uwaga 3" xfId="21577" hidden="1"/>
    <cellStyle name="Uwaga 3" xfId="21570" hidden="1"/>
    <cellStyle name="Uwaga 3" xfId="21566" hidden="1"/>
    <cellStyle name="Uwaga 3" xfId="21563" hidden="1"/>
    <cellStyle name="Uwaga 3" xfId="21555" hidden="1"/>
    <cellStyle name="Uwaga 3" xfId="21551" hidden="1"/>
    <cellStyle name="Uwaga 3" xfId="21548" hidden="1"/>
    <cellStyle name="Uwaga 3" xfId="21540" hidden="1"/>
    <cellStyle name="Uwaga 3" xfId="21536" hidden="1"/>
    <cellStyle name="Uwaga 3" xfId="21532" hidden="1"/>
    <cellStyle name="Uwaga 3" xfId="21525" hidden="1"/>
    <cellStyle name="Uwaga 3" xfId="21521" hidden="1"/>
    <cellStyle name="Uwaga 3" xfId="21518" hidden="1"/>
    <cellStyle name="Uwaga 3" xfId="21510" hidden="1"/>
    <cellStyle name="Uwaga 3" xfId="21506" hidden="1"/>
    <cellStyle name="Uwaga 3" xfId="21503" hidden="1"/>
    <cellStyle name="Uwaga 3" xfId="21494" hidden="1"/>
    <cellStyle name="Uwaga 3" xfId="21489" hidden="1"/>
    <cellStyle name="Uwaga 3" xfId="21485" hidden="1"/>
    <cellStyle name="Uwaga 3" xfId="21479" hidden="1"/>
    <cellStyle name="Uwaga 3" xfId="21474" hidden="1"/>
    <cellStyle name="Uwaga 3" xfId="21470" hidden="1"/>
    <cellStyle name="Uwaga 3" xfId="21464" hidden="1"/>
    <cellStyle name="Uwaga 3" xfId="21459" hidden="1"/>
    <cellStyle name="Uwaga 3" xfId="21455" hidden="1"/>
    <cellStyle name="Uwaga 3" xfId="21450" hidden="1"/>
    <cellStyle name="Uwaga 3" xfId="21446" hidden="1"/>
    <cellStyle name="Uwaga 3" xfId="21442" hidden="1"/>
    <cellStyle name="Uwaga 3" xfId="21435" hidden="1"/>
    <cellStyle name="Uwaga 3" xfId="21430" hidden="1"/>
    <cellStyle name="Uwaga 3" xfId="21426" hidden="1"/>
    <cellStyle name="Uwaga 3" xfId="21419" hidden="1"/>
    <cellStyle name="Uwaga 3" xfId="21414" hidden="1"/>
    <cellStyle name="Uwaga 3" xfId="21410" hidden="1"/>
    <cellStyle name="Uwaga 3" xfId="21405" hidden="1"/>
    <cellStyle name="Uwaga 3" xfId="21400" hidden="1"/>
    <cellStyle name="Uwaga 3" xfId="21396" hidden="1"/>
    <cellStyle name="Uwaga 3" xfId="21390" hidden="1"/>
    <cellStyle name="Uwaga 3" xfId="21386" hidden="1"/>
    <cellStyle name="Uwaga 3" xfId="21383" hidden="1"/>
    <cellStyle name="Uwaga 3" xfId="21376" hidden="1"/>
    <cellStyle name="Uwaga 3" xfId="21371" hidden="1"/>
    <cellStyle name="Uwaga 3" xfId="21366" hidden="1"/>
    <cellStyle name="Uwaga 3" xfId="21360" hidden="1"/>
    <cellStyle name="Uwaga 3" xfId="21355" hidden="1"/>
    <cellStyle name="Uwaga 3" xfId="21350" hidden="1"/>
    <cellStyle name="Uwaga 3" xfId="21345" hidden="1"/>
    <cellStyle name="Uwaga 3" xfId="21340" hidden="1"/>
    <cellStyle name="Uwaga 3" xfId="21335" hidden="1"/>
    <cellStyle name="Uwaga 3" xfId="21331" hidden="1"/>
    <cellStyle name="Uwaga 3" xfId="21327" hidden="1"/>
    <cellStyle name="Uwaga 3" xfId="21322" hidden="1"/>
    <cellStyle name="Uwaga 3" xfId="21315" hidden="1"/>
    <cellStyle name="Uwaga 3" xfId="21310" hidden="1"/>
    <cellStyle name="Uwaga 3" xfId="21305" hidden="1"/>
    <cellStyle name="Uwaga 3" xfId="21299" hidden="1"/>
    <cellStyle name="Uwaga 3" xfId="21294" hidden="1"/>
    <cellStyle name="Uwaga 3" xfId="21290" hidden="1"/>
    <cellStyle name="Uwaga 3" xfId="21285" hidden="1"/>
    <cellStyle name="Uwaga 3" xfId="21280" hidden="1"/>
    <cellStyle name="Uwaga 3" xfId="21275" hidden="1"/>
    <cellStyle name="Uwaga 3" xfId="21271" hidden="1"/>
    <cellStyle name="Uwaga 3" xfId="21266" hidden="1"/>
    <cellStyle name="Uwaga 3" xfId="21261" hidden="1"/>
    <cellStyle name="Uwaga 3" xfId="21256" hidden="1"/>
    <cellStyle name="Uwaga 3" xfId="21252" hidden="1"/>
    <cellStyle name="Uwaga 3" xfId="21248" hidden="1"/>
    <cellStyle name="Uwaga 3" xfId="21241" hidden="1"/>
    <cellStyle name="Uwaga 3" xfId="21237" hidden="1"/>
    <cellStyle name="Uwaga 3" xfId="21232" hidden="1"/>
    <cellStyle name="Uwaga 3" xfId="21226" hidden="1"/>
    <cellStyle name="Uwaga 3" xfId="21222" hidden="1"/>
    <cellStyle name="Uwaga 3" xfId="21217" hidden="1"/>
    <cellStyle name="Uwaga 3" xfId="21211" hidden="1"/>
    <cellStyle name="Uwaga 3" xfId="21207" hidden="1"/>
    <cellStyle name="Uwaga 3" xfId="21203" hidden="1"/>
    <cellStyle name="Uwaga 3" xfId="21196" hidden="1"/>
    <cellStyle name="Uwaga 3" xfId="21192" hidden="1"/>
    <cellStyle name="Uwaga 3" xfId="21188" hidden="1"/>
    <cellStyle name="Uwaga 3" xfId="22052" hidden="1"/>
    <cellStyle name="Uwaga 3" xfId="22050" hidden="1"/>
    <cellStyle name="Uwaga 3" xfId="22048" hidden="1"/>
    <cellStyle name="Uwaga 3" xfId="22035" hidden="1"/>
    <cellStyle name="Uwaga 3" xfId="22034" hidden="1"/>
    <cellStyle name="Uwaga 3" xfId="22033" hidden="1"/>
    <cellStyle name="Uwaga 3" xfId="22020" hidden="1"/>
    <cellStyle name="Uwaga 3" xfId="22019" hidden="1"/>
    <cellStyle name="Uwaga 3" xfId="22018" hidden="1"/>
    <cellStyle name="Uwaga 3" xfId="22006" hidden="1"/>
    <cellStyle name="Uwaga 3" xfId="22004" hidden="1"/>
    <cellStyle name="Uwaga 3" xfId="22003" hidden="1"/>
    <cellStyle name="Uwaga 3" xfId="21990" hidden="1"/>
    <cellStyle name="Uwaga 3" xfId="21989" hidden="1"/>
    <cellStyle name="Uwaga 3" xfId="21988" hidden="1"/>
    <cellStyle name="Uwaga 3" xfId="21976" hidden="1"/>
    <cellStyle name="Uwaga 3" xfId="21974" hidden="1"/>
    <cellStyle name="Uwaga 3" xfId="21972" hidden="1"/>
    <cellStyle name="Uwaga 3" xfId="21961" hidden="1"/>
    <cellStyle name="Uwaga 3" xfId="21959" hidden="1"/>
    <cellStyle name="Uwaga 3" xfId="21957" hidden="1"/>
    <cellStyle name="Uwaga 3" xfId="21946" hidden="1"/>
    <cellStyle name="Uwaga 3" xfId="21944" hidden="1"/>
    <cellStyle name="Uwaga 3" xfId="21942" hidden="1"/>
    <cellStyle name="Uwaga 3" xfId="21931" hidden="1"/>
    <cellStyle name="Uwaga 3" xfId="21929" hidden="1"/>
    <cellStyle name="Uwaga 3" xfId="21927" hidden="1"/>
    <cellStyle name="Uwaga 3" xfId="21916" hidden="1"/>
    <cellStyle name="Uwaga 3" xfId="21914" hidden="1"/>
    <cellStyle name="Uwaga 3" xfId="21912" hidden="1"/>
    <cellStyle name="Uwaga 3" xfId="21901" hidden="1"/>
    <cellStyle name="Uwaga 3" xfId="21899" hidden="1"/>
    <cellStyle name="Uwaga 3" xfId="21897" hidden="1"/>
    <cellStyle name="Uwaga 3" xfId="21886" hidden="1"/>
    <cellStyle name="Uwaga 3" xfId="21884" hidden="1"/>
    <cellStyle name="Uwaga 3" xfId="21882" hidden="1"/>
    <cellStyle name="Uwaga 3" xfId="21871" hidden="1"/>
    <cellStyle name="Uwaga 3" xfId="21869" hidden="1"/>
    <cellStyle name="Uwaga 3" xfId="21867" hidden="1"/>
    <cellStyle name="Uwaga 3" xfId="21856" hidden="1"/>
    <cellStyle name="Uwaga 3" xfId="21854" hidden="1"/>
    <cellStyle name="Uwaga 3" xfId="21852" hidden="1"/>
    <cellStyle name="Uwaga 3" xfId="21841" hidden="1"/>
    <cellStyle name="Uwaga 3" xfId="21839" hidden="1"/>
    <cellStyle name="Uwaga 3" xfId="21837" hidden="1"/>
    <cellStyle name="Uwaga 3" xfId="21826" hidden="1"/>
    <cellStyle name="Uwaga 3" xfId="21824" hidden="1"/>
    <cellStyle name="Uwaga 3" xfId="21822" hidden="1"/>
    <cellStyle name="Uwaga 3" xfId="21811" hidden="1"/>
    <cellStyle name="Uwaga 3" xfId="21809" hidden="1"/>
    <cellStyle name="Uwaga 3" xfId="21807" hidden="1"/>
    <cellStyle name="Uwaga 3" xfId="21796" hidden="1"/>
    <cellStyle name="Uwaga 3" xfId="21794" hidden="1"/>
    <cellStyle name="Uwaga 3" xfId="21792" hidden="1"/>
    <cellStyle name="Uwaga 3" xfId="21781" hidden="1"/>
    <cellStyle name="Uwaga 3" xfId="21779" hidden="1"/>
    <cellStyle name="Uwaga 3" xfId="21777" hidden="1"/>
    <cellStyle name="Uwaga 3" xfId="21766" hidden="1"/>
    <cellStyle name="Uwaga 3" xfId="21764" hidden="1"/>
    <cellStyle name="Uwaga 3" xfId="21762" hidden="1"/>
    <cellStyle name="Uwaga 3" xfId="21751" hidden="1"/>
    <cellStyle name="Uwaga 3" xfId="21749" hidden="1"/>
    <cellStyle name="Uwaga 3" xfId="21747" hidden="1"/>
    <cellStyle name="Uwaga 3" xfId="21736" hidden="1"/>
    <cellStyle name="Uwaga 3" xfId="21734" hidden="1"/>
    <cellStyle name="Uwaga 3" xfId="21732" hidden="1"/>
    <cellStyle name="Uwaga 3" xfId="21721" hidden="1"/>
    <cellStyle name="Uwaga 3" xfId="21719" hidden="1"/>
    <cellStyle name="Uwaga 3" xfId="21717" hidden="1"/>
    <cellStyle name="Uwaga 3" xfId="21706" hidden="1"/>
    <cellStyle name="Uwaga 3" xfId="21704" hidden="1"/>
    <cellStyle name="Uwaga 3" xfId="21702" hidden="1"/>
    <cellStyle name="Uwaga 3" xfId="21691" hidden="1"/>
    <cellStyle name="Uwaga 3" xfId="21689" hidden="1"/>
    <cellStyle name="Uwaga 3" xfId="21687" hidden="1"/>
    <cellStyle name="Uwaga 3" xfId="21676" hidden="1"/>
    <cellStyle name="Uwaga 3" xfId="21674" hidden="1"/>
    <cellStyle name="Uwaga 3" xfId="21672" hidden="1"/>
    <cellStyle name="Uwaga 3" xfId="21661" hidden="1"/>
    <cellStyle name="Uwaga 3" xfId="21659" hidden="1"/>
    <cellStyle name="Uwaga 3" xfId="21656" hidden="1"/>
    <cellStyle name="Uwaga 3" xfId="21646" hidden="1"/>
    <cellStyle name="Uwaga 3" xfId="21644" hidden="1"/>
    <cellStyle name="Uwaga 3" xfId="21642" hidden="1"/>
    <cellStyle name="Uwaga 3" xfId="21631" hidden="1"/>
    <cellStyle name="Uwaga 3" xfId="21629" hidden="1"/>
    <cellStyle name="Uwaga 3" xfId="21627" hidden="1"/>
    <cellStyle name="Uwaga 3" xfId="21616" hidden="1"/>
    <cellStyle name="Uwaga 3" xfId="21614" hidden="1"/>
    <cellStyle name="Uwaga 3" xfId="21611" hidden="1"/>
    <cellStyle name="Uwaga 3" xfId="21601" hidden="1"/>
    <cellStyle name="Uwaga 3" xfId="21599" hidden="1"/>
    <cellStyle name="Uwaga 3" xfId="21596" hidden="1"/>
    <cellStyle name="Uwaga 3" xfId="21586" hidden="1"/>
    <cellStyle name="Uwaga 3" xfId="21584" hidden="1"/>
    <cellStyle name="Uwaga 3" xfId="21581" hidden="1"/>
    <cellStyle name="Uwaga 3" xfId="21572" hidden="1"/>
    <cellStyle name="Uwaga 3" xfId="21569" hidden="1"/>
    <cellStyle name="Uwaga 3" xfId="21565" hidden="1"/>
    <cellStyle name="Uwaga 3" xfId="21557" hidden="1"/>
    <cellStyle name="Uwaga 3" xfId="21554" hidden="1"/>
    <cellStyle name="Uwaga 3" xfId="21550" hidden="1"/>
    <cellStyle name="Uwaga 3" xfId="21542" hidden="1"/>
    <cellStyle name="Uwaga 3" xfId="21539" hidden="1"/>
    <cellStyle name="Uwaga 3" xfId="21535" hidden="1"/>
    <cellStyle name="Uwaga 3" xfId="21527" hidden="1"/>
    <cellStyle name="Uwaga 3" xfId="21524" hidden="1"/>
    <cellStyle name="Uwaga 3" xfId="21520" hidden="1"/>
    <cellStyle name="Uwaga 3" xfId="21512" hidden="1"/>
    <cellStyle name="Uwaga 3" xfId="21509" hidden="1"/>
    <cellStyle name="Uwaga 3" xfId="21505" hidden="1"/>
    <cellStyle name="Uwaga 3" xfId="21497" hidden="1"/>
    <cellStyle name="Uwaga 3" xfId="21493" hidden="1"/>
    <cellStyle name="Uwaga 3" xfId="21488" hidden="1"/>
    <cellStyle name="Uwaga 3" xfId="21482" hidden="1"/>
    <cellStyle name="Uwaga 3" xfId="21478" hidden="1"/>
    <cellStyle name="Uwaga 3" xfId="21473" hidden="1"/>
    <cellStyle name="Uwaga 3" xfId="21467" hidden="1"/>
    <cellStyle name="Uwaga 3" xfId="21463" hidden="1"/>
    <cellStyle name="Uwaga 3" xfId="21458" hidden="1"/>
    <cellStyle name="Uwaga 3" xfId="21452" hidden="1"/>
    <cellStyle name="Uwaga 3" xfId="21449" hidden="1"/>
    <cellStyle name="Uwaga 3" xfId="21445" hidden="1"/>
    <cellStyle name="Uwaga 3" xfId="21437" hidden="1"/>
    <cellStyle name="Uwaga 3" xfId="21434" hidden="1"/>
    <cellStyle name="Uwaga 3" xfId="21429" hidden="1"/>
    <cellStyle name="Uwaga 3" xfId="21422" hidden="1"/>
    <cellStyle name="Uwaga 3" xfId="21418" hidden="1"/>
    <cellStyle name="Uwaga 3" xfId="21413" hidden="1"/>
    <cellStyle name="Uwaga 3" xfId="21407" hidden="1"/>
    <cellStyle name="Uwaga 3" xfId="21403" hidden="1"/>
    <cellStyle name="Uwaga 3" xfId="21398" hidden="1"/>
    <cellStyle name="Uwaga 3" xfId="21392" hidden="1"/>
    <cellStyle name="Uwaga 3" xfId="21389" hidden="1"/>
    <cellStyle name="Uwaga 3" xfId="21385" hidden="1"/>
    <cellStyle name="Uwaga 3" xfId="21377" hidden="1"/>
    <cellStyle name="Uwaga 3" xfId="21372" hidden="1"/>
    <cellStyle name="Uwaga 3" xfId="21367" hidden="1"/>
    <cellStyle name="Uwaga 3" xfId="21362" hidden="1"/>
    <cellStyle name="Uwaga 3" xfId="21357" hidden="1"/>
    <cellStyle name="Uwaga 3" xfId="21352" hidden="1"/>
    <cellStyle name="Uwaga 3" xfId="21347" hidden="1"/>
    <cellStyle name="Uwaga 3" xfId="21342" hidden="1"/>
    <cellStyle name="Uwaga 3" xfId="21337" hidden="1"/>
    <cellStyle name="Uwaga 3" xfId="21332" hidden="1"/>
    <cellStyle name="Uwaga 3" xfId="21328" hidden="1"/>
    <cellStyle name="Uwaga 3" xfId="21323" hidden="1"/>
    <cellStyle name="Uwaga 3" xfId="21316" hidden="1"/>
    <cellStyle name="Uwaga 3" xfId="21311" hidden="1"/>
    <cellStyle name="Uwaga 3" xfId="21306" hidden="1"/>
    <cellStyle name="Uwaga 3" xfId="21301" hidden="1"/>
    <cellStyle name="Uwaga 3" xfId="21296" hidden="1"/>
    <cellStyle name="Uwaga 3" xfId="21291" hidden="1"/>
    <cellStyle name="Uwaga 3" xfId="21286" hidden="1"/>
    <cellStyle name="Uwaga 3" xfId="21281" hidden="1"/>
    <cellStyle name="Uwaga 3" xfId="21276" hidden="1"/>
    <cellStyle name="Uwaga 3" xfId="21272" hidden="1"/>
    <cellStyle name="Uwaga 3" xfId="21267" hidden="1"/>
    <cellStyle name="Uwaga 3" xfId="21262" hidden="1"/>
    <cellStyle name="Uwaga 3" xfId="21257" hidden="1"/>
    <cellStyle name="Uwaga 3" xfId="21253" hidden="1"/>
    <cellStyle name="Uwaga 3" xfId="21249" hidden="1"/>
    <cellStyle name="Uwaga 3" xfId="21242" hidden="1"/>
    <cellStyle name="Uwaga 3" xfId="21238" hidden="1"/>
    <cellStyle name="Uwaga 3" xfId="21233" hidden="1"/>
    <cellStyle name="Uwaga 3" xfId="21227" hidden="1"/>
    <cellStyle name="Uwaga 3" xfId="21223" hidden="1"/>
    <cellStyle name="Uwaga 3" xfId="21218" hidden="1"/>
    <cellStyle name="Uwaga 3" xfId="21212" hidden="1"/>
    <cellStyle name="Uwaga 3" xfId="21208" hidden="1"/>
    <cellStyle name="Uwaga 3" xfId="21204" hidden="1"/>
    <cellStyle name="Uwaga 3" xfId="21197" hidden="1"/>
    <cellStyle name="Uwaga 3" xfId="21193" hidden="1"/>
    <cellStyle name="Uwaga 3" xfId="21189" hidden="1"/>
    <cellStyle name="Uwaga 3" xfId="22056" hidden="1"/>
    <cellStyle name="Uwaga 3" xfId="22055" hidden="1"/>
    <cellStyle name="Uwaga 3" xfId="22053" hidden="1"/>
    <cellStyle name="Uwaga 3" xfId="22040" hidden="1"/>
    <cellStyle name="Uwaga 3" xfId="22038" hidden="1"/>
    <cellStyle name="Uwaga 3" xfId="22036" hidden="1"/>
    <cellStyle name="Uwaga 3" xfId="22026" hidden="1"/>
    <cellStyle name="Uwaga 3" xfId="22024" hidden="1"/>
    <cellStyle name="Uwaga 3" xfId="22022" hidden="1"/>
    <cellStyle name="Uwaga 3" xfId="22011" hidden="1"/>
    <cellStyle name="Uwaga 3" xfId="22009" hidden="1"/>
    <cellStyle name="Uwaga 3" xfId="22007" hidden="1"/>
    <cellStyle name="Uwaga 3" xfId="21994" hidden="1"/>
    <cellStyle name="Uwaga 3" xfId="21992" hidden="1"/>
    <cellStyle name="Uwaga 3" xfId="21991" hidden="1"/>
    <cellStyle name="Uwaga 3" xfId="21978" hidden="1"/>
    <cellStyle name="Uwaga 3" xfId="21977" hidden="1"/>
    <cellStyle name="Uwaga 3" xfId="21975" hidden="1"/>
    <cellStyle name="Uwaga 3" xfId="21963" hidden="1"/>
    <cellStyle name="Uwaga 3" xfId="21962" hidden="1"/>
    <cellStyle name="Uwaga 3" xfId="21960" hidden="1"/>
    <cellStyle name="Uwaga 3" xfId="21948" hidden="1"/>
    <cellStyle name="Uwaga 3" xfId="21947" hidden="1"/>
    <cellStyle name="Uwaga 3" xfId="21945" hidden="1"/>
    <cellStyle name="Uwaga 3" xfId="21933" hidden="1"/>
    <cellStyle name="Uwaga 3" xfId="21932" hidden="1"/>
    <cellStyle name="Uwaga 3" xfId="21930" hidden="1"/>
    <cellStyle name="Uwaga 3" xfId="21918" hidden="1"/>
    <cellStyle name="Uwaga 3" xfId="21917" hidden="1"/>
    <cellStyle name="Uwaga 3" xfId="21915" hidden="1"/>
    <cellStyle name="Uwaga 3" xfId="21903" hidden="1"/>
    <cellStyle name="Uwaga 3" xfId="21902" hidden="1"/>
    <cellStyle name="Uwaga 3" xfId="21900" hidden="1"/>
    <cellStyle name="Uwaga 3" xfId="21888" hidden="1"/>
    <cellStyle name="Uwaga 3" xfId="21887" hidden="1"/>
    <cellStyle name="Uwaga 3" xfId="21885" hidden="1"/>
    <cellStyle name="Uwaga 3" xfId="21873" hidden="1"/>
    <cellStyle name="Uwaga 3" xfId="21872" hidden="1"/>
    <cellStyle name="Uwaga 3" xfId="21870" hidden="1"/>
    <cellStyle name="Uwaga 3" xfId="21858" hidden="1"/>
    <cellStyle name="Uwaga 3" xfId="21857" hidden="1"/>
    <cellStyle name="Uwaga 3" xfId="21855" hidden="1"/>
    <cellStyle name="Uwaga 3" xfId="21843" hidden="1"/>
    <cellStyle name="Uwaga 3" xfId="21842" hidden="1"/>
    <cellStyle name="Uwaga 3" xfId="21840" hidden="1"/>
    <cellStyle name="Uwaga 3" xfId="21828" hidden="1"/>
    <cellStyle name="Uwaga 3" xfId="21827" hidden="1"/>
    <cellStyle name="Uwaga 3" xfId="21825" hidden="1"/>
    <cellStyle name="Uwaga 3" xfId="21813" hidden="1"/>
    <cellStyle name="Uwaga 3" xfId="21812" hidden="1"/>
    <cellStyle name="Uwaga 3" xfId="21810" hidden="1"/>
    <cellStyle name="Uwaga 3" xfId="21798" hidden="1"/>
    <cellStyle name="Uwaga 3" xfId="21797" hidden="1"/>
    <cellStyle name="Uwaga 3" xfId="21795" hidden="1"/>
    <cellStyle name="Uwaga 3" xfId="21783" hidden="1"/>
    <cellStyle name="Uwaga 3" xfId="21782" hidden="1"/>
    <cellStyle name="Uwaga 3" xfId="21780" hidden="1"/>
    <cellStyle name="Uwaga 3" xfId="21768" hidden="1"/>
    <cellStyle name="Uwaga 3" xfId="21767" hidden="1"/>
    <cellStyle name="Uwaga 3" xfId="21765" hidden="1"/>
    <cellStyle name="Uwaga 3" xfId="21753" hidden="1"/>
    <cellStyle name="Uwaga 3" xfId="21752" hidden="1"/>
    <cellStyle name="Uwaga 3" xfId="21750" hidden="1"/>
    <cellStyle name="Uwaga 3" xfId="21738" hidden="1"/>
    <cellStyle name="Uwaga 3" xfId="21737" hidden="1"/>
    <cellStyle name="Uwaga 3" xfId="21735" hidden="1"/>
    <cellStyle name="Uwaga 3" xfId="21723" hidden="1"/>
    <cellStyle name="Uwaga 3" xfId="21722" hidden="1"/>
    <cellStyle name="Uwaga 3" xfId="21720" hidden="1"/>
    <cellStyle name="Uwaga 3" xfId="21708" hidden="1"/>
    <cellStyle name="Uwaga 3" xfId="21707" hidden="1"/>
    <cellStyle name="Uwaga 3" xfId="21705" hidden="1"/>
    <cellStyle name="Uwaga 3" xfId="21693" hidden="1"/>
    <cellStyle name="Uwaga 3" xfId="21692" hidden="1"/>
    <cellStyle name="Uwaga 3" xfId="21690" hidden="1"/>
    <cellStyle name="Uwaga 3" xfId="21678" hidden="1"/>
    <cellStyle name="Uwaga 3" xfId="21677" hidden="1"/>
    <cellStyle name="Uwaga 3" xfId="21675" hidden="1"/>
    <cellStyle name="Uwaga 3" xfId="21663" hidden="1"/>
    <cellStyle name="Uwaga 3" xfId="21662" hidden="1"/>
    <cellStyle name="Uwaga 3" xfId="21660" hidden="1"/>
    <cellStyle name="Uwaga 3" xfId="21648" hidden="1"/>
    <cellStyle name="Uwaga 3" xfId="21647" hidden="1"/>
    <cellStyle name="Uwaga 3" xfId="21645" hidden="1"/>
    <cellStyle name="Uwaga 3" xfId="21633" hidden="1"/>
    <cellStyle name="Uwaga 3" xfId="21632" hidden="1"/>
    <cellStyle name="Uwaga 3" xfId="21630" hidden="1"/>
    <cellStyle name="Uwaga 3" xfId="21618" hidden="1"/>
    <cellStyle name="Uwaga 3" xfId="21617" hidden="1"/>
    <cellStyle name="Uwaga 3" xfId="21615" hidden="1"/>
    <cellStyle name="Uwaga 3" xfId="21603" hidden="1"/>
    <cellStyle name="Uwaga 3" xfId="21602" hidden="1"/>
    <cellStyle name="Uwaga 3" xfId="21600" hidden="1"/>
    <cellStyle name="Uwaga 3" xfId="21588" hidden="1"/>
    <cellStyle name="Uwaga 3" xfId="21587" hidden="1"/>
    <cellStyle name="Uwaga 3" xfId="21585" hidden="1"/>
    <cellStyle name="Uwaga 3" xfId="21573" hidden="1"/>
    <cellStyle name="Uwaga 3" xfId="21571" hidden="1"/>
    <cellStyle name="Uwaga 3" xfId="21568" hidden="1"/>
    <cellStyle name="Uwaga 3" xfId="21558" hidden="1"/>
    <cellStyle name="Uwaga 3" xfId="21556" hidden="1"/>
    <cellStyle name="Uwaga 3" xfId="21553" hidden="1"/>
    <cellStyle name="Uwaga 3" xfId="21543" hidden="1"/>
    <cellStyle name="Uwaga 3" xfId="21541" hidden="1"/>
    <cellStyle name="Uwaga 3" xfId="21538" hidden="1"/>
    <cellStyle name="Uwaga 3" xfId="21528" hidden="1"/>
    <cellStyle name="Uwaga 3" xfId="21526" hidden="1"/>
    <cellStyle name="Uwaga 3" xfId="21523" hidden="1"/>
    <cellStyle name="Uwaga 3" xfId="21513" hidden="1"/>
    <cellStyle name="Uwaga 3" xfId="21511" hidden="1"/>
    <cellStyle name="Uwaga 3" xfId="21508" hidden="1"/>
    <cellStyle name="Uwaga 3" xfId="21498" hidden="1"/>
    <cellStyle name="Uwaga 3" xfId="21496" hidden="1"/>
    <cellStyle name="Uwaga 3" xfId="21492" hidden="1"/>
    <cellStyle name="Uwaga 3" xfId="21483" hidden="1"/>
    <cellStyle name="Uwaga 3" xfId="21480" hidden="1"/>
    <cellStyle name="Uwaga 3" xfId="21476" hidden="1"/>
    <cellStyle name="Uwaga 3" xfId="21468" hidden="1"/>
    <cellStyle name="Uwaga 3" xfId="21466" hidden="1"/>
    <cellStyle name="Uwaga 3" xfId="21462" hidden="1"/>
    <cellStyle name="Uwaga 3" xfId="21453" hidden="1"/>
    <cellStyle name="Uwaga 3" xfId="21451" hidden="1"/>
    <cellStyle name="Uwaga 3" xfId="21448" hidden="1"/>
    <cellStyle name="Uwaga 3" xfId="21438" hidden="1"/>
    <cellStyle name="Uwaga 3" xfId="21436" hidden="1"/>
    <cellStyle name="Uwaga 3" xfId="21431" hidden="1"/>
    <cellStyle name="Uwaga 3" xfId="21423" hidden="1"/>
    <cellStyle name="Uwaga 3" xfId="21421" hidden="1"/>
    <cellStyle name="Uwaga 3" xfId="21416" hidden="1"/>
    <cellStyle name="Uwaga 3" xfId="21408" hidden="1"/>
    <cellStyle name="Uwaga 3" xfId="21406" hidden="1"/>
    <cellStyle name="Uwaga 3" xfId="21401" hidden="1"/>
    <cellStyle name="Uwaga 3" xfId="21393" hidden="1"/>
    <cellStyle name="Uwaga 3" xfId="21391" hidden="1"/>
    <cellStyle name="Uwaga 3" xfId="21387" hidden="1"/>
    <cellStyle name="Uwaga 3" xfId="21378" hidden="1"/>
    <cellStyle name="Uwaga 3" xfId="21375" hidden="1"/>
    <cellStyle name="Uwaga 3" xfId="21370" hidden="1"/>
    <cellStyle name="Uwaga 3" xfId="21363" hidden="1"/>
    <cellStyle name="Uwaga 3" xfId="21359" hidden="1"/>
    <cellStyle name="Uwaga 3" xfId="21354" hidden="1"/>
    <cellStyle name="Uwaga 3" xfId="21348" hidden="1"/>
    <cellStyle name="Uwaga 3" xfId="21344" hidden="1"/>
    <cellStyle name="Uwaga 3" xfId="21339" hidden="1"/>
    <cellStyle name="Uwaga 3" xfId="21333" hidden="1"/>
    <cellStyle name="Uwaga 3" xfId="21330" hidden="1"/>
    <cellStyle name="Uwaga 3" xfId="21326" hidden="1"/>
    <cellStyle name="Uwaga 3" xfId="21317" hidden="1"/>
    <cellStyle name="Uwaga 3" xfId="21312" hidden="1"/>
    <cellStyle name="Uwaga 3" xfId="21307" hidden="1"/>
    <cellStyle name="Uwaga 3" xfId="21302" hidden="1"/>
    <cellStyle name="Uwaga 3" xfId="21297" hidden="1"/>
    <cellStyle name="Uwaga 3" xfId="21292" hidden="1"/>
    <cellStyle name="Uwaga 3" xfId="21287" hidden="1"/>
    <cellStyle name="Uwaga 3" xfId="21282" hidden="1"/>
    <cellStyle name="Uwaga 3" xfId="21277" hidden="1"/>
    <cellStyle name="Uwaga 3" xfId="21273" hidden="1"/>
    <cellStyle name="Uwaga 3" xfId="21268" hidden="1"/>
    <cellStyle name="Uwaga 3" xfId="21263" hidden="1"/>
    <cellStyle name="Uwaga 3" xfId="21258" hidden="1"/>
    <cellStyle name="Uwaga 3" xfId="21254" hidden="1"/>
    <cellStyle name="Uwaga 3" xfId="21250" hidden="1"/>
    <cellStyle name="Uwaga 3" xfId="21243" hidden="1"/>
    <cellStyle name="Uwaga 3" xfId="21239" hidden="1"/>
    <cellStyle name="Uwaga 3" xfId="21234" hidden="1"/>
    <cellStyle name="Uwaga 3" xfId="21228" hidden="1"/>
    <cellStyle name="Uwaga 3" xfId="21224" hidden="1"/>
    <cellStyle name="Uwaga 3" xfId="21219" hidden="1"/>
    <cellStyle name="Uwaga 3" xfId="21213" hidden="1"/>
    <cellStyle name="Uwaga 3" xfId="21209" hidden="1"/>
    <cellStyle name="Uwaga 3" xfId="21205" hidden="1"/>
    <cellStyle name="Uwaga 3" xfId="21198" hidden="1"/>
    <cellStyle name="Uwaga 3" xfId="21194" hidden="1"/>
    <cellStyle name="Uwaga 3" xfId="21190" hidden="1"/>
    <cellStyle name="Uwaga 3" xfId="21143" hidden="1"/>
    <cellStyle name="Uwaga 3" xfId="21142" hidden="1"/>
    <cellStyle name="Uwaga 3" xfId="21141" hidden="1"/>
    <cellStyle name="Uwaga 3" xfId="21134" hidden="1"/>
    <cellStyle name="Uwaga 3" xfId="21133" hidden="1"/>
    <cellStyle name="Uwaga 3" xfId="21132" hidden="1"/>
    <cellStyle name="Uwaga 3" xfId="21125" hidden="1"/>
    <cellStyle name="Uwaga 3" xfId="21124" hidden="1"/>
    <cellStyle name="Uwaga 3" xfId="21123" hidden="1"/>
    <cellStyle name="Uwaga 3" xfId="21116" hidden="1"/>
    <cellStyle name="Uwaga 3" xfId="21115" hidden="1"/>
    <cellStyle name="Uwaga 3" xfId="21114" hidden="1"/>
    <cellStyle name="Uwaga 3" xfId="21107" hidden="1"/>
    <cellStyle name="Uwaga 3" xfId="21106" hidden="1"/>
    <cellStyle name="Uwaga 3" xfId="21104" hidden="1"/>
    <cellStyle name="Uwaga 3" xfId="21099" hidden="1"/>
    <cellStyle name="Uwaga 3" xfId="21096" hidden="1"/>
    <cellStyle name="Uwaga 3" xfId="21094" hidden="1"/>
    <cellStyle name="Uwaga 3" xfId="21090" hidden="1"/>
    <cellStyle name="Uwaga 3" xfId="21087" hidden="1"/>
    <cellStyle name="Uwaga 3" xfId="21085" hidden="1"/>
    <cellStyle name="Uwaga 3" xfId="21081" hidden="1"/>
    <cellStyle name="Uwaga 3" xfId="21078" hidden="1"/>
    <cellStyle name="Uwaga 3" xfId="21076" hidden="1"/>
    <cellStyle name="Uwaga 3" xfId="21072" hidden="1"/>
    <cellStyle name="Uwaga 3" xfId="21070" hidden="1"/>
    <cellStyle name="Uwaga 3" xfId="21069" hidden="1"/>
    <cellStyle name="Uwaga 3" xfId="21063" hidden="1"/>
    <cellStyle name="Uwaga 3" xfId="21061" hidden="1"/>
    <cellStyle name="Uwaga 3" xfId="21058" hidden="1"/>
    <cellStyle name="Uwaga 3" xfId="21054" hidden="1"/>
    <cellStyle name="Uwaga 3" xfId="21051" hidden="1"/>
    <cellStyle name="Uwaga 3" xfId="21049" hidden="1"/>
    <cellStyle name="Uwaga 3" xfId="21045" hidden="1"/>
    <cellStyle name="Uwaga 3" xfId="21042" hidden="1"/>
    <cellStyle name="Uwaga 3" xfId="21040" hidden="1"/>
    <cellStyle name="Uwaga 3" xfId="21036" hidden="1"/>
    <cellStyle name="Uwaga 3" xfId="21034" hidden="1"/>
    <cellStyle name="Uwaga 3" xfId="21033" hidden="1"/>
    <cellStyle name="Uwaga 3" xfId="21027" hidden="1"/>
    <cellStyle name="Uwaga 3" xfId="21024" hidden="1"/>
    <cellStyle name="Uwaga 3" xfId="21022" hidden="1"/>
    <cellStyle name="Uwaga 3" xfId="21018" hidden="1"/>
    <cellStyle name="Uwaga 3" xfId="21015" hidden="1"/>
    <cellStyle name="Uwaga 3" xfId="21013" hidden="1"/>
    <cellStyle name="Uwaga 3" xfId="21009" hidden="1"/>
    <cellStyle name="Uwaga 3" xfId="21006" hidden="1"/>
    <cellStyle name="Uwaga 3" xfId="21004" hidden="1"/>
    <cellStyle name="Uwaga 3" xfId="21000" hidden="1"/>
    <cellStyle name="Uwaga 3" xfId="20998" hidden="1"/>
    <cellStyle name="Uwaga 3" xfId="20997" hidden="1"/>
    <cellStyle name="Uwaga 3" xfId="20990" hidden="1"/>
    <cellStyle name="Uwaga 3" xfId="20987" hidden="1"/>
    <cellStyle name="Uwaga 3" xfId="20985" hidden="1"/>
    <cellStyle name="Uwaga 3" xfId="20981" hidden="1"/>
    <cellStyle name="Uwaga 3" xfId="20978" hidden="1"/>
    <cellStyle name="Uwaga 3" xfId="20976" hidden="1"/>
    <cellStyle name="Uwaga 3" xfId="20972" hidden="1"/>
    <cellStyle name="Uwaga 3" xfId="20969" hidden="1"/>
    <cellStyle name="Uwaga 3" xfId="20967" hidden="1"/>
    <cellStyle name="Uwaga 3" xfId="20964" hidden="1"/>
    <cellStyle name="Uwaga 3" xfId="20962" hidden="1"/>
    <cellStyle name="Uwaga 3" xfId="20961" hidden="1"/>
    <cellStyle name="Uwaga 3" xfId="20955" hidden="1"/>
    <cellStyle name="Uwaga 3" xfId="20953" hidden="1"/>
    <cellStyle name="Uwaga 3" xfId="20951" hidden="1"/>
    <cellStyle name="Uwaga 3" xfId="20946" hidden="1"/>
    <cellStyle name="Uwaga 3" xfId="20944" hidden="1"/>
    <cellStyle name="Uwaga 3" xfId="20942" hidden="1"/>
    <cellStyle name="Uwaga 3" xfId="20937" hidden="1"/>
    <cellStyle name="Uwaga 3" xfId="20935" hidden="1"/>
    <cellStyle name="Uwaga 3" xfId="20933" hidden="1"/>
    <cellStyle name="Uwaga 3" xfId="20928" hidden="1"/>
    <cellStyle name="Uwaga 3" xfId="20926" hidden="1"/>
    <cellStyle name="Uwaga 3" xfId="20925" hidden="1"/>
    <cellStyle name="Uwaga 3" xfId="20918" hidden="1"/>
    <cellStyle name="Uwaga 3" xfId="20915" hidden="1"/>
    <cellStyle name="Uwaga 3" xfId="20913" hidden="1"/>
    <cellStyle name="Uwaga 3" xfId="20909" hidden="1"/>
    <cellStyle name="Uwaga 3" xfId="20906" hidden="1"/>
    <cellStyle name="Uwaga 3" xfId="20904" hidden="1"/>
    <cellStyle name="Uwaga 3" xfId="20900" hidden="1"/>
    <cellStyle name="Uwaga 3" xfId="20897" hidden="1"/>
    <cellStyle name="Uwaga 3" xfId="20895" hidden="1"/>
    <cellStyle name="Uwaga 3" xfId="20892" hidden="1"/>
    <cellStyle name="Uwaga 3" xfId="20890" hidden="1"/>
    <cellStyle name="Uwaga 3" xfId="20888" hidden="1"/>
    <cellStyle name="Uwaga 3" xfId="20882" hidden="1"/>
    <cellStyle name="Uwaga 3" xfId="20879" hidden="1"/>
    <cellStyle name="Uwaga 3" xfId="20877" hidden="1"/>
    <cellStyle name="Uwaga 3" xfId="20873" hidden="1"/>
    <cellStyle name="Uwaga 3" xfId="20870" hidden="1"/>
    <cellStyle name="Uwaga 3" xfId="20868" hidden="1"/>
    <cellStyle name="Uwaga 3" xfId="20864" hidden="1"/>
    <cellStyle name="Uwaga 3" xfId="20861" hidden="1"/>
    <cellStyle name="Uwaga 3" xfId="20859" hidden="1"/>
    <cellStyle name="Uwaga 3" xfId="20857" hidden="1"/>
    <cellStyle name="Uwaga 3" xfId="20855" hidden="1"/>
    <cellStyle name="Uwaga 3" xfId="20853" hidden="1"/>
    <cellStyle name="Uwaga 3" xfId="20848" hidden="1"/>
    <cellStyle name="Uwaga 3" xfId="20846" hidden="1"/>
    <cellStyle name="Uwaga 3" xfId="20843" hidden="1"/>
    <cellStyle name="Uwaga 3" xfId="20839" hidden="1"/>
    <cellStyle name="Uwaga 3" xfId="20836" hidden="1"/>
    <cellStyle name="Uwaga 3" xfId="20833" hidden="1"/>
    <cellStyle name="Uwaga 3" xfId="20830" hidden="1"/>
    <cellStyle name="Uwaga 3" xfId="20828" hidden="1"/>
    <cellStyle name="Uwaga 3" xfId="20825" hidden="1"/>
    <cellStyle name="Uwaga 3" xfId="20821" hidden="1"/>
    <cellStyle name="Uwaga 3" xfId="20819" hidden="1"/>
    <cellStyle name="Uwaga 3" xfId="20816" hidden="1"/>
    <cellStyle name="Uwaga 3" xfId="20811" hidden="1"/>
    <cellStyle name="Uwaga 3" xfId="20808" hidden="1"/>
    <cellStyle name="Uwaga 3" xfId="20805" hidden="1"/>
    <cellStyle name="Uwaga 3" xfId="20801" hidden="1"/>
    <cellStyle name="Uwaga 3" xfId="20798" hidden="1"/>
    <cellStyle name="Uwaga 3" xfId="20796" hidden="1"/>
    <cellStyle name="Uwaga 3" xfId="20793" hidden="1"/>
    <cellStyle name="Uwaga 3" xfId="20790" hidden="1"/>
    <cellStyle name="Uwaga 3" xfId="20787" hidden="1"/>
    <cellStyle name="Uwaga 3" xfId="20785" hidden="1"/>
    <cellStyle name="Uwaga 3" xfId="20783" hidden="1"/>
    <cellStyle name="Uwaga 3" xfId="20780" hidden="1"/>
    <cellStyle name="Uwaga 3" xfId="20775" hidden="1"/>
    <cellStyle name="Uwaga 3" xfId="20772" hidden="1"/>
    <cellStyle name="Uwaga 3" xfId="20769" hidden="1"/>
    <cellStyle name="Uwaga 3" xfId="20766" hidden="1"/>
    <cellStyle name="Uwaga 3" xfId="20763" hidden="1"/>
    <cellStyle name="Uwaga 3" xfId="20760" hidden="1"/>
    <cellStyle name="Uwaga 3" xfId="20757" hidden="1"/>
    <cellStyle name="Uwaga 3" xfId="20754" hidden="1"/>
    <cellStyle name="Uwaga 3" xfId="20751" hidden="1"/>
    <cellStyle name="Uwaga 3" xfId="20749" hidden="1"/>
    <cellStyle name="Uwaga 3" xfId="20747" hidden="1"/>
    <cellStyle name="Uwaga 3" xfId="20744" hidden="1"/>
    <cellStyle name="Uwaga 3" xfId="20739" hidden="1"/>
    <cellStyle name="Uwaga 3" xfId="20736" hidden="1"/>
    <cellStyle name="Uwaga 3" xfId="20733" hidden="1"/>
    <cellStyle name="Uwaga 3" xfId="20730" hidden="1"/>
    <cellStyle name="Uwaga 3" xfId="20727" hidden="1"/>
    <cellStyle name="Uwaga 3" xfId="20724" hidden="1"/>
    <cellStyle name="Uwaga 3" xfId="20721" hidden="1"/>
    <cellStyle name="Uwaga 3" xfId="20718" hidden="1"/>
    <cellStyle name="Uwaga 3" xfId="20715" hidden="1"/>
    <cellStyle name="Uwaga 3" xfId="20713" hidden="1"/>
    <cellStyle name="Uwaga 3" xfId="20711" hidden="1"/>
    <cellStyle name="Uwaga 3" xfId="20708" hidden="1"/>
    <cellStyle name="Uwaga 3" xfId="20702" hidden="1"/>
    <cellStyle name="Uwaga 3" xfId="20699" hidden="1"/>
    <cellStyle name="Uwaga 3" xfId="20697" hidden="1"/>
    <cellStyle name="Uwaga 3" xfId="20693" hidden="1"/>
    <cellStyle name="Uwaga 3" xfId="20690" hidden="1"/>
    <cellStyle name="Uwaga 3" xfId="20688" hidden="1"/>
    <cellStyle name="Uwaga 3" xfId="20684" hidden="1"/>
    <cellStyle name="Uwaga 3" xfId="20681" hidden="1"/>
    <cellStyle name="Uwaga 3" xfId="20679" hidden="1"/>
    <cellStyle name="Uwaga 3" xfId="20677" hidden="1"/>
    <cellStyle name="Uwaga 3" xfId="20674" hidden="1"/>
    <cellStyle name="Uwaga 3" xfId="20671" hidden="1"/>
    <cellStyle name="Uwaga 3" xfId="20668" hidden="1"/>
    <cellStyle name="Uwaga 3" xfId="20666" hidden="1"/>
    <cellStyle name="Uwaga 3" xfId="20664" hidden="1"/>
    <cellStyle name="Uwaga 3" xfId="20659" hidden="1"/>
    <cellStyle name="Uwaga 3" xfId="20657" hidden="1"/>
    <cellStyle name="Uwaga 3" xfId="20654" hidden="1"/>
    <cellStyle name="Uwaga 3" xfId="20650" hidden="1"/>
    <cellStyle name="Uwaga 3" xfId="20648" hidden="1"/>
    <cellStyle name="Uwaga 3" xfId="20645" hidden="1"/>
    <cellStyle name="Uwaga 3" xfId="20641" hidden="1"/>
    <cellStyle name="Uwaga 3" xfId="20639" hidden="1"/>
    <cellStyle name="Uwaga 3" xfId="20636" hidden="1"/>
    <cellStyle name="Uwaga 3" xfId="20632" hidden="1"/>
    <cellStyle name="Uwaga 3" xfId="20630" hidden="1"/>
    <cellStyle name="Uwaga 3" xfId="20628" hidden="1"/>
    <cellStyle name="Uwaga 3" xfId="22180" hidden="1"/>
    <cellStyle name="Uwaga 3" xfId="22181" hidden="1"/>
    <cellStyle name="Uwaga 3" xfId="22183" hidden="1"/>
    <cellStyle name="Uwaga 3" xfId="22195" hidden="1"/>
    <cellStyle name="Uwaga 3" xfId="22196" hidden="1"/>
    <cellStyle name="Uwaga 3" xfId="22201" hidden="1"/>
    <cellStyle name="Uwaga 3" xfId="22210" hidden="1"/>
    <cellStyle name="Uwaga 3" xfId="22211" hidden="1"/>
    <cellStyle name="Uwaga 3" xfId="22216" hidden="1"/>
    <cellStyle name="Uwaga 3" xfId="22225" hidden="1"/>
    <cellStyle name="Uwaga 3" xfId="22226" hidden="1"/>
    <cellStyle name="Uwaga 3" xfId="22227" hidden="1"/>
    <cellStyle name="Uwaga 3" xfId="22240" hidden="1"/>
    <cellStyle name="Uwaga 3" xfId="22245" hidden="1"/>
    <cellStyle name="Uwaga 3" xfId="22250" hidden="1"/>
    <cellStyle name="Uwaga 3" xfId="22260" hidden="1"/>
    <cellStyle name="Uwaga 3" xfId="22265" hidden="1"/>
    <cellStyle name="Uwaga 3" xfId="22269" hidden="1"/>
    <cellStyle name="Uwaga 3" xfId="22276" hidden="1"/>
    <cellStyle name="Uwaga 3" xfId="22281" hidden="1"/>
    <cellStyle name="Uwaga 3" xfId="22284" hidden="1"/>
    <cellStyle name="Uwaga 3" xfId="22290" hidden="1"/>
    <cellStyle name="Uwaga 3" xfId="22295" hidden="1"/>
    <cellStyle name="Uwaga 3" xfId="22299" hidden="1"/>
    <cellStyle name="Uwaga 3" xfId="22300" hidden="1"/>
    <cellStyle name="Uwaga 3" xfId="22301" hidden="1"/>
    <cellStyle name="Uwaga 3" xfId="22305" hidden="1"/>
    <cellStyle name="Uwaga 3" xfId="22317" hidden="1"/>
    <cellStyle name="Uwaga 3" xfId="22322" hidden="1"/>
    <cellStyle name="Uwaga 3" xfId="22327" hidden="1"/>
    <cellStyle name="Uwaga 3" xfId="22332" hidden="1"/>
    <cellStyle name="Uwaga 3" xfId="22337" hidden="1"/>
    <cellStyle name="Uwaga 3" xfId="22342" hidden="1"/>
    <cellStyle name="Uwaga 3" xfId="22346" hidden="1"/>
    <cellStyle name="Uwaga 3" xfId="22350" hidden="1"/>
    <cellStyle name="Uwaga 3" xfId="22355" hidden="1"/>
    <cellStyle name="Uwaga 3" xfId="22360" hidden="1"/>
    <cellStyle name="Uwaga 3" xfId="22361" hidden="1"/>
    <cellStyle name="Uwaga 3" xfId="22363" hidden="1"/>
    <cellStyle name="Uwaga 3" xfId="22376" hidden="1"/>
    <cellStyle name="Uwaga 3" xfId="22380" hidden="1"/>
    <cellStyle name="Uwaga 3" xfId="22385" hidden="1"/>
    <cellStyle name="Uwaga 3" xfId="22392" hidden="1"/>
    <cellStyle name="Uwaga 3" xfId="22396" hidden="1"/>
    <cellStyle name="Uwaga 3" xfId="22401" hidden="1"/>
    <cellStyle name="Uwaga 3" xfId="22406" hidden="1"/>
    <cellStyle name="Uwaga 3" xfId="22409" hidden="1"/>
    <cellStyle name="Uwaga 3" xfId="22414" hidden="1"/>
    <cellStyle name="Uwaga 3" xfId="22420" hidden="1"/>
    <cellStyle name="Uwaga 3" xfId="22421" hidden="1"/>
    <cellStyle name="Uwaga 3" xfId="22424" hidden="1"/>
    <cellStyle name="Uwaga 3" xfId="22437" hidden="1"/>
    <cellStyle name="Uwaga 3" xfId="22441" hidden="1"/>
    <cellStyle name="Uwaga 3" xfId="22446" hidden="1"/>
    <cellStyle name="Uwaga 3" xfId="22453" hidden="1"/>
    <cellStyle name="Uwaga 3" xfId="22458" hidden="1"/>
    <cellStyle name="Uwaga 3" xfId="22462" hidden="1"/>
    <cellStyle name="Uwaga 3" xfId="22467" hidden="1"/>
    <cellStyle name="Uwaga 3" xfId="22471" hidden="1"/>
    <cellStyle name="Uwaga 3" xfId="22476" hidden="1"/>
    <cellStyle name="Uwaga 3" xfId="22480" hidden="1"/>
    <cellStyle name="Uwaga 3" xfId="22481" hidden="1"/>
    <cellStyle name="Uwaga 3" xfId="22483" hidden="1"/>
    <cellStyle name="Uwaga 3" xfId="22495" hidden="1"/>
    <cellStyle name="Uwaga 3" xfId="22496" hidden="1"/>
    <cellStyle name="Uwaga 3" xfId="22498" hidden="1"/>
    <cellStyle name="Uwaga 3" xfId="22510" hidden="1"/>
    <cellStyle name="Uwaga 3" xfId="22512" hidden="1"/>
    <cellStyle name="Uwaga 3" xfId="22515" hidden="1"/>
    <cellStyle name="Uwaga 3" xfId="22525" hidden="1"/>
    <cellStyle name="Uwaga 3" xfId="22526" hidden="1"/>
    <cellStyle name="Uwaga 3" xfId="22528" hidden="1"/>
    <cellStyle name="Uwaga 3" xfId="22540" hidden="1"/>
    <cellStyle name="Uwaga 3" xfId="22541" hidden="1"/>
    <cellStyle name="Uwaga 3" xfId="22542" hidden="1"/>
    <cellStyle name="Uwaga 3" xfId="22556" hidden="1"/>
    <cellStyle name="Uwaga 3" xfId="22559" hidden="1"/>
    <cellStyle name="Uwaga 3" xfId="22563" hidden="1"/>
    <cellStyle name="Uwaga 3" xfId="22571" hidden="1"/>
    <cellStyle name="Uwaga 3" xfId="22574" hidden="1"/>
    <cellStyle name="Uwaga 3" xfId="22578" hidden="1"/>
    <cellStyle name="Uwaga 3" xfId="22586" hidden="1"/>
    <cellStyle name="Uwaga 3" xfId="22589" hidden="1"/>
    <cellStyle name="Uwaga 3" xfId="22593" hidden="1"/>
    <cellStyle name="Uwaga 3" xfId="22600" hidden="1"/>
    <cellStyle name="Uwaga 3" xfId="22601" hidden="1"/>
    <cellStyle name="Uwaga 3" xfId="22603" hidden="1"/>
    <cellStyle name="Uwaga 3" xfId="22616" hidden="1"/>
    <cellStyle name="Uwaga 3" xfId="22619" hidden="1"/>
    <cellStyle name="Uwaga 3" xfId="22622" hidden="1"/>
    <cellStyle name="Uwaga 3" xfId="22631" hidden="1"/>
    <cellStyle name="Uwaga 3" xfId="22634" hidden="1"/>
    <cellStyle name="Uwaga 3" xfId="22638" hidden="1"/>
    <cellStyle name="Uwaga 3" xfId="22646" hidden="1"/>
    <cellStyle name="Uwaga 3" xfId="22648" hidden="1"/>
    <cellStyle name="Uwaga 3" xfId="22651" hidden="1"/>
    <cellStyle name="Uwaga 3" xfId="22660" hidden="1"/>
    <cellStyle name="Uwaga 3" xfId="22661" hidden="1"/>
    <cellStyle name="Uwaga 3" xfId="22662" hidden="1"/>
    <cellStyle name="Uwaga 3" xfId="22675" hidden="1"/>
    <cellStyle name="Uwaga 3" xfId="22676" hidden="1"/>
    <cellStyle name="Uwaga 3" xfId="22678" hidden="1"/>
    <cellStyle name="Uwaga 3" xfId="22690" hidden="1"/>
    <cellStyle name="Uwaga 3" xfId="22691" hidden="1"/>
    <cellStyle name="Uwaga 3" xfId="22693" hidden="1"/>
    <cellStyle name="Uwaga 3" xfId="22705" hidden="1"/>
    <cellStyle name="Uwaga 3" xfId="22706" hidden="1"/>
    <cellStyle name="Uwaga 3" xfId="22708" hidden="1"/>
    <cellStyle name="Uwaga 3" xfId="22720" hidden="1"/>
    <cellStyle name="Uwaga 3" xfId="22721" hidden="1"/>
    <cellStyle name="Uwaga 3" xfId="22722" hidden="1"/>
    <cellStyle name="Uwaga 3" xfId="22736" hidden="1"/>
    <cellStyle name="Uwaga 3" xfId="22738" hidden="1"/>
    <cellStyle name="Uwaga 3" xfId="22741" hidden="1"/>
    <cellStyle name="Uwaga 3" xfId="22751" hidden="1"/>
    <cellStyle name="Uwaga 3" xfId="22754" hidden="1"/>
    <cellStyle name="Uwaga 3" xfId="22757" hidden="1"/>
    <cellStyle name="Uwaga 3" xfId="22766" hidden="1"/>
    <cellStyle name="Uwaga 3" xfId="22768" hidden="1"/>
    <cellStyle name="Uwaga 3" xfId="22771" hidden="1"/>
    <cellStyle name="Uwaga 3" xfId="22780" hidden="1"/>
    <cellStyle name="Uwaga 3" xfId="22781" hidden="1"/>
    <cellStyle name="Uwaga 3" xfId="22782" hidden="1"/>
    <cellStyle name="Uwaga 3" xfId="22795" hidden="1"/>
    <cellStyle name="Uwaga 3" xfId="22797" hidden="1"/>
    <cellStyle name="Uwaga 3" xfId="22799" hidden="1"/>
    <cellStyle name="Uwaga 3" xfId="22810" hidden="1"/>
    <cellStyle name="Uwaga 3" xfId="22812" hidden="1"/>
    <cellStyle name="Uwaga 3" xfId="22814" hidden="1"/>
    <cellStyle name="Uwaga 3" xfId="22825" hidden="1"/>
    <cellStyle name="Uwaga 3" xfId="22827" hidden="1"/>
    <cellStyle name="Uwaga 3" xfId="22829" hidden="1"/>
    <cellStyle name="Uwaga 3" xfId="22840" hidden="1"/>
    <cellStyle name="Uwaga 3" xfId="22841" hidden="1"/>
    <cellStyle name="Uwaga 3" xfId="22842" hidden="1"/>
    <cellStyle name="Uwaga 3" xfId="22855" hidden="1"/>
    <cellStyle name="Uwaga 3" xfId="22857" hidden="1"/>
    <cellStyle name="Uwaga 3" xfId="22859" hidden="1"/>
    <cellStyle name="Uwaga 3" xfId="22870" hidden="1"/>
    <cellStyle name="Uwaga 3" xfId="22872" hidden="1"/>
    <cellStyle name="Uwaga 3" xfId="22874" hidden="1"/>
    <cellStyle name="Uwaga 3" xfId="22885" hidden="1"/>
    <cellStyle name="Uwaga 3" xfId="22887" hidden="1"/>
    <cellStyle name="Uwaga 3" xfId="22888" hidden="1"/>
    <cellStyle name="Uwaga 3" xfId="22900" hidden="1"/>
    <cellStyle name="Uwaga 3" xfId="22901" hidden="1"/>
    <cellStyle name="Uwaga 3" xfId="22902" hidden="1"/>
    <cellStyle name="Uwaga 3" xfId="22915" hidden="1"/>
    <cellStyle name="Uwaga 3" xfId="22917" hidden="1"/>
    <cellStyle name="Uwaga 3" xfId="22919" hidden="1"/>
    <cellStyle name="Uwaga 3" xfId="22930" hidden="1"/>
    <cellStyle name="Uwaga 3" xfId="22932" hidden="1"/>
    <cellStyle name="Uwaga 3" xfId="22934" hidden="1"/>
    <cellStyle name="Uwaga 3" xfId="22945" hidden="1"/>
    <cellStyle name="Uwaga 3" xfId="22947" hidden="1"/>
    <cellStyle name="Uwaga 3" xfId="22949" hidden="1"/>
    <cellStyle name="Uwaga 3" xfId="22960" hidden="1"/>
    <cellStyle name="Uwaga 3" xfId="22961" hidden="1"/>
    <cellStyle name="Uwaga 3" xfId="22963" hidden="1"/>
    <cellStyle name="Uwaga 3" xfId="22974" hidden="1"/>
    <cellStyle name="Uwaga 3" xfId="22976" hidden="1"/>
    <cellStyle name="Uwaga 3" xfId="22977" hidden="1"/>
    <cellStyle name="Uwaga 3" xfId="22986" hidden="1"/>
    <cellStyle name="Uwaga 3" xfId="22989" hidden="1"/>
    <cellStyle name="Uwaga 3" xfId="22991" hidden="1"/>
    <cellStyle name="Uwaga 3" xfId="23002" hidden="1"/>
    <cellStyle name="Uwaga 3" xfId="23004" hidden="1"/>
    <cellStyle name="Uwaga 3" xfId="23006" hidden="1"/>
    <cellStyle name="Uwaga 3" xfId="23018" hidden="1"/>
    <cellStyle name="Uwaga 3" xfId="23020" hidden="1"/>
    <cellStyle name="Uwaga 3" xfId="23022" hidden="1"/>
    <cellStyle name="Uwaga 3" xfId="23030" hidden="1"/>
    <cellStyle name="Uwaga 3" xfId="23032" hidden="1"/>
    <cellStyle name="Uwaga 3" xfId="23035" hidden="1"/>
    <cellStyle name="Uwaga 3" xfId="23025" hidden="1"/>
    <cellStyle name="Uwaga 3" xfId="23024" hidden="1"/>
    <cellStyle name="Uwaga 3" xfId="23023" hidden="1"/>
    <cellStyle name="Uwaga 3" xfId="23010" hidden="1"/>
    <cellStyle name="Uwaga 3" xfId="23009" hidden="1"/>
    <cellStyle name="Uwaga 3" xfId="23008" hidden="1"/>
    <cellStyle name="Uwaga 3" xfId="22995" hidden="1"/>
    <cellStyle name="Uwaga 3" xfId="22994" hidden="1"/>
    <cellStyle name="Uwaga 3" xfId="22993" hidden="1"/>
    <cellStyle name="Uwaga 3" xfId="22980" hidden="1"/>
    <cellStyle name="Uwaga 3" xfId="22979" hidden="1"/>
    <cellStyle name="Uwaga 3" xfId="22978" hidden="1"/>
    <cellStyle name="Uwaga 3" xfId="22965" hidden="1"/>
    <cellStyle name="Uwaga 3" xfId="22964" hidden="1"/>
    <cellStyle name="Uwaga 3" xfId="22962" hidden="1"/>
    <cellStyle name="Uwaga 3" xfId="22951" hidden="1"/>
    <cellStyle name="Uwaga 3" xfId="22948" hidden="1"/>
    <cellStyle name="Uwaga 3" xfId="22946" hidden="1"/>
    <cellStyle name="Uwaga 3" xfId="22936" hidden="1"/>
    <cellStyle name="Uwaga 3" xfId="22933" hidden="1"/>
    <cellStyle name="Uwaga 3" xfId="22931" hidden="1"/>
    <cellStyle name="Uwaga 3" xfId="22921" hidden="1"/>
    <cellStyle name="Uwaga 3" xfId="22918" hidden="1"/>
    <cellStyle name="Uwaga 3" xfId="22916" hidden="1"/>
    <cellStyle name="Uwaga 3" xfId="22906" hidden="1"/>
    <cellStyle name="Uwaga 3" xfId="22904" hidden="1"/>
    <cellStyle name="Uwaga 3" xfId="22903" hidden="1"/>
    <cellStyle name="Uwaga 3" xfId="22891" hidden="1"/>
    <cellStyle name="Uwaga 3" xfId="22889" hidden="1"/>
    <cellStyle name="Uwaga 3" xfId="22886" hidden="1"/>
    <cellStyle name="Uwaga 3" xfId="22876" hidden="1"/>
    <cellStyle name="Uwaga 3" xfId="22873" hidden="1"/>
    <cellStyle name="Uwaga 3" xfId="22871" hidden="1"/>
    <cellStyle name="Uwaga 3" xfId="22861" hidden="1"/>
    <cellStyle name="Uwaga 3" xfId="22858" hidden="1"/>
    <cellStyle name="Uwaga 3" xfId="22856" hidden="1"/>
    <cellStyle name="Uwaga 3" xfId="22846" hidden="1"/>
    <cellStyle name="Uwaga 3" xfId="22844" hidden="1"/>
    <cellStyle name="Uwaga 3" xfId="22843" hidden="1"/>
    <cellStyle name="Uwaga 3" xfId="22831" hidden="1"/>
    <cellStyle name="Uwaga 3" xfId="22828" hidden="1"/>
    <cellStyle name="Uwaga 3" xfId="22826" hidden="1"/>
    <cellStyle name="Uwaga 3" xfId="22816" hidden="1"/>
    <cellStyle name="Uwaga 3" xfId="22813" hidden="1"/>
    <cellStyle name="Uwaga 3" xfId="22811" hidden="1"/>
    <cellStyle name="Uwaga 3" xfId="22801" hidden="1"/>
    <cellStyle name="Uwaga 3" xfId="22798" hidden="1"/>
    <cellStyle name="Uwaga 3" xfId="22796" hidden="1"/>
    <cellStyle name="Uwaga 3" xfId="22786" hidden="1"/>
    <cellStyle name="Uwaga 3" xfId="22784" hidden="1"/>
    <cellStyle name="Uwaga 3" xfId="22783" hidden="1"/>
    <cellStyle name="Uwaga 3" xfId="22770" hidden="1"/>
    <cellStyle name="Uwaga 3" xfId="22767" hidden="1"/>
    <cellStyle name="Uwaga 3" xfId="22765" hidden="1"/>
    <cellStyle name="Uwaga 3" xfId="22755" hidden="1"/>
    <cellStyle name="Uwaga 3" xfId="22752" hidden="1"/>
    <cellStyle name="Uwaga 3" xfId="22750" hidden="1"/>
    <cellStyle name="Uwaga 3" xfId="22740" hidden="1"/>
    <cellStyle name="Uwaga 3" xfId="22737" hidden="1"/>
    <cellStyle name="Uwaga 3" xfId="22735" hidden="1"/>
    <cellStyle name="Uwaga 3" xfId="22726" hidden="1"/>
    <cellStyle name="Uwaga 3" xfId="22724" hidden="1"/>
    <cellStyle name="Uwaga 3" xfId="22723" hidden="1"/>
    <cellStyle name="Uwaga 3" xfId="22711" hidden="1"/>
    <cellStyle name="Uwaga 3" xfId="22709" hidden="1"/>
    <cellStyle name="Uwaga 3" xfId="22707" hidden="1"/>
    <cellStyle name="Uwaga 3" xfId="22696" hidden="1"/>
    <cellStyle name="Uwaga 3" xfId="22694" hidden="1"/>
    <cellStyle name="Uwaga 3" xfId="22692" hidden="1"/>
    <cellStyle name="Uwaga 3" xfId="22681" hidden="1"/>
    <cellStyle name="Uwaga 3" xfId="22679" hidden="1"/>
    <cellStyle name="Uwaga 3" xfId="22677" hidden="1"/>
    <cellStyle name="Uwaga 3" xfId="22666" hidden="1"/>
    <cellStyle name="Uwaga 3" xfId="22664" hidden="1"/>
    <cellStyle name="Uwaga 3" xfId="22663" hidden="1"/>
    <cellStyle name="Uwaga 3" xfId="22650" hidden="1"/>
    <cellStyle name="Uwaga 3" xfId="22647" hidden="1"/>
    <cellStyle name="Uwaga 3" xfId="22645" hidden="1"/>
    <cellStyle name="Uwaga 3" xfId="22635" hidden="1"/>
    <cellStyle name="Uwaga 3" xfId="22632" hidden="1"/>
    <cellStyle name="Uwaga 3" xfId="22630" hidden="1"/>
    <cellStyle name="Uwaga 3" xfId="22620" hidden="1"/>
    <cellStyle name="Uwaga 3" xfId="22617" hidden="1"/>
    <cellStyle name="Uwaga 3" xfId="22615" hidden="1"/>
    <cellStyle name="Uwaga 3" xfId="22606" hidden="1"/>
    <cellStyle name="Uwaga 3" xfId="22604" hidden="1"/>
    <cellStyle name="Uwaga 3" xfId="22602" hidden="1"/>
    <cellStyle name="Uwaga 3" xfId="22590" hidden="1"/>
    <cellStyle name="Uwaga 3" xfId="22587" hidden="1"/>
    <cellStyle name="Uwaga 3" xfId="22585" hidden="1"/>
    <cellStyle name="Uwaga 3" xfId="22575" hidden="1"/>
    <cellStyle name="Uwaga 3" xfId="22572" hidden="1"/>
    <cellStyle name="Uwaga 3" xfId="22570" hidden="1"/>
    <cellStyle name="Uwaga 3" xfId="22560" hidden="1"/>
    <cellStyle name="Uwaga 3" xfId="22557" hidden="1"/>
    <cellStyle name="Uwaga 3" xfId="22555" hidden="1"/>
    <cellStyle name="Uwaga 3" xfId="22548" hidden="1"/>
    <cellStyle name="Uwaga 3" xfId="22545" hidden="1"/>
    <cellStyle name="Uwaga 3" xfId="22543" hidden="1"/>
    <cellStyle name="Uwaga 3" xfId="22533" hidden="1"/>
    <cellStyle name="Uwaga 3" xfId="22530" hidden="1"/>
    <cellStyle name="Uwaga 3" xfId="22527" hidden="1"/>
    <cellStyle name="Uwaga 3" xfId="22518" hidden="1"/>
    <cellStyle name="Uwaga 3" xfId="22514" hidden="1"/>
    <cellStyle name="Uwaga 3" xfId="22511" hidden="1"/>
    <cellStyle name="Uwaga 3" xfId="22503" hidden="1"/>
    <cellStyle name="Uwaga 3" xfId="22500" hidden="1"/>
    <cellStyle name="Uwaga 3" xfId="22497" hidden="1"/>
    <cellStyle name="Uwaga 3" xfId="22488" hidden="1"/>
    <cellStyle name="Uwaga 3" xfId="22485" hidden="1"/>
    <cellStyle name="Uwaga 3" xfId="22482" hidden="1"/>
    <cellStyle name="Uwaga 3" xfId="22472" hidden="1"/>
    <cellStyle name="Uwaga 3" xfId="22468" hidden="1"/>
    <cellStyle name="Uwaga 3" xfId="22465" hidden="1"/>
    <cellStyle name="Uwaga 3" xfId="22456" hidden="1"/>
    <cellStyle name="Uwaga 3" xfId="22452" hidden="1"/>
    <cellStyle name="Uwaga 3" xfId="22450" hidden="1"/>
    <cellStyle name="Uwaga 3" xfId="22442" hidden="1"/>
    <cellStyle name="Uwaga 3" xfId="22438" hidden="1"/>
    <cellStyle name="Uwaga 3" xfId="22435" hidden="1"/>
    <cellStyle name="Uwaga 3" xfId="22428" hidden="1"/>
    <cellStyle name="Uwaga 3" xfId="22425" hidden="1"/>
    <cellStyle name="Uwaga 3" xfId="22422" hidden="1"/>
    <cellStyle name="Uwaga 3" xfId="22413" hidden="1"/>
    <cellStyle name="Uwaga 3" xfId="22408" hidden="1"/>
    <cellStyle name="Uwaga 3" xfId="22405" hidden="1"/>
    <cellStyle name="Uwaga 3" xfId="22398" hidden="1"/>
    <cellStyle name="Uwaga 3" xfId="22393" hidden="1"/>
    <cellStyle name="Uwaga 3" xfId="22390" hidden="1"/>
    <cellStyle name="Uwaga 3" xfId="22383" hidden="1"/>
    <cellStyle name="Uwaga 3" xfId="22378" hidden="1"/>
    <cellStyle name="Uwaga 3" xfId="22375" hidden="1"/>
    <cellStyle name="Uwaga 3" xfId="22369" hidden="1"/>
    <cellStyle name="Uwaga 3" xfId="22365" hidden="1"/>
    <cellStyle name="Uwaga 3" xfId="22362" hidden="1"/>
    <cellStyle name="Uwaga 3" xfId="22354" hidden="1"/>
    <cellStyle name="Uwaga 3" xfId="22349" hidden="1"/>
    <cellStyle name="Uwaga 3" xfId="22345" hidden="1"/>
    <cellStyle name="Uwaga 3" xfId="22339" hidden="1"/>
    <cellStyle name="Uwaga 3" xfId="22334" hidden="1"/>
    <cellStyle name="Uwaga 3" xfId="22330" hidden="1"/>
    <cellStyle name="Uwaga 3" xfId="22324" hidden="1"/>
    <cellStyle name="Uwaga 3" xfId="22319" hidden="1"/>
    <cellStyle name="Uwaga 3" xfId="22315" hidden="1"/>
    <cellStyle name="Uwaga 3" xfId="22310" hidden="1"/>
    <cellStyle name="Uwaga 3" xfId="22306" hidden="1"/>
    <cellStyle name="Uwaga 3" xfId="22302" hidden="1"/>
    <cellStyle name="Uwaga 3" xfId="22294" hidden="1"/>
    <cellStyle name="Uwaga 3" xfId="22289" hidden="1"/>
    <cellStyle name="Uwaga 3" xfId="22285" hidden="1"/>
    <cellStyle name="Uwaga 3" xfId="22279" hidden="1"/>
    <cellStyle name="Uwaga 3" xfId="22274" hidden="1"/>
    <cellStyle name="Uwaga 3" xfId="22270" hidden="1"/>
    <cellStyle name="Uwaga 3" xfId="22264" hidden="1"/>
    <cellStyle name="Uwaga 3" xfId="22259" hidden="1"/>
    <cellStyle name="Uwaga 3" xfId="22255" hidden="1"/>
    <cellStyle name="Uwaga 3" xfId="22251" hidden="1"/>
    <cellStyle name="Uwaga 3" xfId="22246" hidden="1"/>
    <cellStyle name="Uwaga 3" xfId="22241" hidden="1"/>
    <cellStyle name="Uwaga 3" xfId="22236" hidden="1"/>
    <cellStyle name="Uwaga 3" xfId="22232" hidden="1"/>
    <cellStyle name="Uwaga 3" xfId="22228" hidden="1"/>
    <cellStyle name="Uwaga 3" xfId="22221" hidden="1"/>
    <cellStyle name="Uwaga 3" xfId="22217" hidden="1"/>
    <cellStyle name="Uwaga 3" xfId="22212" hidden="1"/>
    <cellStyle name="Uwaga 3" xfId="22206" hidden="1"/>
    <cellStyle name="Uwaga 3" xfId="22202" hidden="1"/>
    <cellStyle name="Uwaga 3" xfId="22197" hidden="1"/>
    <cellStyle name="Uwaga 3" xfId="22191" hidden="1"/>
    <cellStyle name="Uwaga 3" xfId="22187" hidden="1"/>
    <cellStyle name="Uwaga 3" xfId="22182" hidden="1"/>
    <cellStyle name="Uwaga 3" xfId="22176" hidden="1"/>
    <cellStyle name="Uwaga 3" xfId="22172" hidden="1"/>
    <cellStyle name="Uwaga 3" xfId="22168" hidden="1"/>
    <cellStyle name="Uwaga 3" xfId="23028" hidden="1"/>
    <cellStyle name="Uwaga 3" xfId="23027" hidden="1"/>
    <cellStyle name="Uwaga 3" xfId="23026" hidden="1"/>
    <cellStyle name="Uwaga 3" xfId="23013" hidden="1"/>
    <cellStyle name="Uwaga 3" xfId="23012" hidden="1"/>
    <cellStyle name="Uwaga 3" xfId="23011" hidden="1"/>
    <cellStyle name="Uwaga 3" xfId="22998" hidden="1"/>
    <cellStyle name="Uwaga 3" xfId="22997" hidden="1"/>
    <cellStyle name="Uwaga 3" xfId="22996" hidden="1"/>
    <cellStyle name="Uwaga 3" xfId="22983" hidden="1"/>
    <cellStyle name="Uwaga 3" xfId="22982" hidden="1"/>
    <cellStyle name="Uwaga 3" xfId="22981" hidden="1"/>
    <cellStyle name="Uwaga 3" xfId="22968" hidden="1"/>
    <cellStyle name="Uwaga 3" xfId="22967" hidden="1"/>
    <cellStyle name="Uwaga 3" xfId="22966" hidden="1"/>
    <cellStyle name="Uwaga 3" xfId="22954" hidden="1"/>
    <cellStyle name="Uwaga 3" xfId="22952" hidden="1"/>
    <cellStyle name="Uwaga 3" xfId="22950" hidden="1"/>
    <cellStyle name="Uwaga 3" xfId="22939" hidden="1"/>
    <cellStyle name="Uwaga 3" xfId="22937" hidden="1"/>
    <cellStyle name="Uwaga 3" xfId="22935" hidden="1"/>
    <cellStyle name="Uwaga 3" xfId="22924" hidden="1"/>
    <cellStyle name="Uwaga 3" xfId="22922" hidden="1"/>
    <cellStyle name="Uwaga 3" xfId="22920" hidden="1"/>
    <cellStyle name="Uwaga 3" xfId="22909" hidden="1"/>
    <cellStyle name="Uwaga 3" xfId="22907" hidden="1"/>
    <cellStyle name="Uwaga 3" xfId="22905" hidden="1"/>
    <cellStyle name="Uwaga 3" xfId="22894" hidden="1"/>
    <cellStyle name="Uwaga 3" xfId="22892" hidden="1"/>
    <cellStyle name="Uwaga 3" xfId="22890" hidden="1"/>
    <cellStyle name="Uwaga 3" xfId="22879" hidden="1"/>
    <cellStyle name="Uwaga 3" xfId="22877" hidden="1"/>
    <cellStyle name="Uwaga 3" xfId="22875" hidden="1"/>
    <cellStyle name="Uwaga 3" xfId="22864" hidden="1"/>
    <cellStyle name="Uwaga 3" xfId="22862" hidden="1"/>
    <cellStyle name="Uwaga 3" xfId="22860" hidden="1"/>
    <cellStyle name="Uwaga 3" xfId="22849" hidden="1"/>
    <cellStyle name="Uwaga 3" xfId="22847" hidden="1"/>
    <cellStyle name="Uwaga 3" xfId="22845" hidden="1"/>
    <cellStyle name="Uwaga 3" xfId="22834" hidden="1"/>
    <cellStyle name="Uwaga 3" xfId="22832" hidden="1"/>
    <cellStyle name="Uwaga 3" xfId="22830" hidden="1"/>
    <cellStyle name="Uwaga 3" xfId="22819" hidden="1"/>
    <cellStyle name="Uwaga 3" xfId="22817" hidden="1"/>
    <cellStyle name="Uwaga 3" xfId="22815" hidden="1"/>
    <cellStyle name="Uwaga 3" xfId="22804" hidden="1"/>
    <cellStyle name="Uwaga 3" xfId="22802" hidden="1"/>
    <cellStyle name="Uwaga 3" xfId="22800" hidden="1"/>
    <cellStyle name="Uwaga 3" xfId="22789" hidden="1"/>
    <cellStyle name="Uwaga 3" xfId="22787" hidden="1"/>
    <cellStyle name="Uwaga 3" xfId="22785" hidden="1"/>
    <cellStyle name="Uwaga 3" xfId="22774" hidden="1"/>
    <cellStyle name="Uwaga 3" xfId="22772" hidden="1"/>
    <cellStyle name="Uwaga 3" xfId="22769" hidden="1"/>
    <cellStyle name="Uwaga 3" xfId="22759" hidden="1"/>
    <cellStyle name="Uwaga 3" xfId="22756" hidden="1"/>
    <cellStyle name="Uwaga 3" xfId="22753" hidden="1"/>
    <cellStyle name="Uwaga 3" xfId="22744" hidden="1"/>
    <cellStyle name="Uwaga 3" xfId="22742" hidden="1"/>
    <cellStyle name="Uwaga 3" xfId="22739" hidden="1"/>
    <cellStyle name="Uwaga 3" xfId="22729" hidden="1"/>
    <cellStyle name="Uwaga 3" xfId="22727" hidden="1"/>
    <cellStyle name="Uwaga 3" xfId="22725" hidden="1"/>
    <cellStyle name="Uwaga 3" xfId="22714" hidden="1"/>
    <cellStyle name="Uwaga 3" xfId="22712" hidden="1"/>
    <cellStyle name="Uwaga 3" xfId="22710" hidden="1"/>
    <cellStyle name="Uwaga 3" xfId="22699" hidden="1"/>
    <cellStyle name="Uwaga 3" xfId="22697" hidden="1"/>
    <cellStyle name="Uwaga 3" xfId="22695" hidden="1"/>
    <cellStyle name="Uwaga 3" xfId="22684" hidden="1"/>
    <cellStyle name="Uwaga 3" xfId="22682" hidden="1"/>
    <cellStyle name="Uwaga 3" xfId="22680" hidden="1"/>
    <cellStyle name="Uwaga 3" xfId="22669" hidden="1"/>
    <cellStyle name="Uwaga 3" xfId="22667" hidden="1"/>
    <cellStyle name="Uwaga 3" xfId="22665" hidden="1"/>
    <cellStyle name="Uwaga 3" xfId="22654" hidden="1"/>
    <cellStyle name="Uwaga 3" xfId="22652" hidden="1"/>
    <cellStyle name="Uwaga 3" xfId="22649" hidden="1"/>
    <cellStyle name="Uwaga 3" xfId="22639" hidden="1"/>
    <cellStyle name="Uwaga 3" xfId="22636" hidden="1"/>
    <cellStyle name="Uwaga 3" xfId="22633" hidden="1"/>
    <cellStyle name="Uwaga 3" xfId="22624" hidden="1"/>
    <cellStyle name="Uwaga 3" xfId="22621" hidden="1"/>
    <cellStyle name="Uwaga 3" xfId="22618" hidden="1"/>
    <cellStyle name="Uwaga 3" xfId="22609" hidden="1"/>
    <cellStyle name="Uwaga 3" xfId="22607" hidden="1"/>
    <cellStyle name="Uwaga 3" xfId="22605" hidden="1"/>
    <cellStyle name="Uwaga 3" xfId="22594" hidden="1"/>
    <cellStyle name="Uwaga 3" xfId="22591" hidden="1"/>
    <cellStyle name="Uwaga 3" xfId="22588" hidden="1"/>
    <cellStyle name="Uwaga 3" xfId="22579" hidden="1"/>
    <cellStyle name="Uwaga 3" xfId="22576" hidden="1"/>
    <cellStyle name="Uwaga 3" xfId="22573" hidden="1"/>
    <cellStyle name="Uwaga 3" xfId="22564" hidden="1"/>
    <cellStyle name="Uwaga 3" xfId="22561" hidden="1"/>
    <cellStyle name="Uwaga 3" xfId="22558" hidden="1"/>
    <cellStyle name="Uwaga 3" xfId="22551" hidden="1"/>
    <cellStyle name="Uwaga 3" xfId="22547" hidden="1"/>
    <cellStyle name="Uwaga 3" xfId="22544" hidden="1"/>
    <cellStyle name="Uwaga 3" xfId="22536" hidden="1"/>
    <cellStyle name="Uwaga 3" xfId="22532" hidden="1"/>
    <cellStyle name="Uwaga 3" xfId="22529" hidden="1"/>
    <cellStyle name="Uwaga 3" xfId="22521" hidden="1"/>
    <cellStyle name="Uwaga 3" xfId="22517" hidden="1"/>
    <cellStyle name="Uwaga 3" xfId="22513" hidden="1"/>
    <cellStyle name="Uwaga 3" xfId="22506" hidden="1"/>
    <cellStyle name="Uwaga 3" xfId="22502" hidden="1"/>
    <cellStyle name="Uwaga 3" xfId="22499" hidden="1"/>
    <cellStyle name="Uwaga 3" xfId="22491" hidden="1"/>
    <cellStyle name="Uwaga 3" xfId="22487" hidden="1"/>
    <cellStyle name="Uwaga 3" xfId="22484" hidden="1"/>
    <cellStyle name="Uwaga 3" xfId="22475" hidden="1"/>
    <cellStyle name="Uwaga 3" xfId="22470" hidden="1"/>
    <cellStyle name="Uwaga 3" xfId="22466" hidden="1"/>
    <cellStyle name="Uwaga 3" xfId="22460" hidden="1"/>
    <cellStyle name="Uwaga 3" xfId="22455" hidden="1"/>
    <cellStyle name="Uwaga 3" xfId="22451" hidden="1"/>
    <cellStyle name="Uwaga 3" xfId="22445" hidden="1"/>
    <cellStyle name="Uwaga 3" xfId="22440" hidden="1"/>
    <cellStyle name="Uwaga 3" xfId="22436" hidden="1"/>
    <cellStyle name="Uwaga 3" xfId="22431" hidden="1"/>
    <cellStyle name="Uwaga 3" xfId="22427" hidden="1"/>
    <cellStyle name="Uwaga 3" xfId="22423" hidden="1"/>
    <cellStyle name="Uwaga 3" xfId="22416" hidden="1"/>
    <cellStyle name="Uwaga 3" xfId="22411" hidden="1"/>
    <cellStyle name="Uwaga 3" xfId="22407" hidden="1"/>
    <cellStyle name="Uwaga 3" xfId="22400" hidden="1"/>
    <cellStyle name="Uwaga 3" xfId="22395" hidden="1"/>
    <cellStyle name="Uwaga 3" xfId="22391" hidden="1"/>
    <cellStyle name="Uwaga 3" xfId="22386" hidden="1"/>
    <cellStyle name="Uwaga 3" xfId="22381" hidden="1"/>
    <cellStyle name="Uwaga 3" xfId="22377" hidden="1"/>
    <cellStyle name="Uwaga 3" xfId="22371" hidden="1"/>
    <cellStyle name="Uwaga 3" xfId="22367" hidden="1"/>
    <cellStyle name="Uwaga 3" xfId="22364" hidden="1"/>
    <cellStyle name="Uwaga 3" xfId="22357" hidden="1"/>
    <cellStyle name="Uwaga 3" xfId="22352" hidden="1"/>
    <cellStyle name="Uwaga 3" xfId="22347" hidden="1"/>
    <cellStyle name="Uwaga 3" xfId="22341" hidden="1"/>
    <cellStyle name="Uwaga 3" xfId="22336" hidden="1"/>
    <cellStyle name="Uwaga 3" xfId="22331" hidden="1"/>
    <cellStyle name="Uwaga 3" xfId="22326" hidden="1"/>
    <cellStyle name="Uwaga 3" xfId="22321" hidden="1"/>
    <cellStyle name="Uwaga 3" xfId="22316" hidden="1"/>
    <cellStyle name="Uwaga 3" xfId="22312" hidden="1"/>
    <cellStyle name="Uwaga 3" xfId="22308" hidden="1"/>
    <cellStyle name="Uwaga 3" xfId="22303" hidden="1"/>
    <cellStyle name="Uwaga 3" xfId="22296" hidden="1"/>
    <cellStyle name="Uwaga 3" xfId="22291" hidden="1"/>
    <cellStyle name="Uwaga 3" xfId="22286" hidden="1"/>
    <cellStyle name="Uwaga 3" xfId="22280" hidden="1"/>
    <cellStyle name="Uwaga 3" xfId="22275" hidden="1"/>
    <cellStyle name="Uwaga 3" xfId="22271" hidden="1"/>
    <cellStyle name="Uwaga 3" xfId="22266" hidden="1"/>
    <cellStyle name="Uwaga 3" xfId="22261" hidden="1"/>
    <cellStyle name="Uwaga 3" xfId="22256" hidden="1"/>
    <cellStyle name="Uwaga 3" xfId="22252" hidden="1"/>
    <cellStyle name="Uwaga 3" xfId="22247" hidden="1"/>
    <cellStyle name="Uwaga 3" xfId="22242" hidden="1"/>
    <cellStyle name="Uwaga 3" xfId="22237" hidden="1"/>
    <cellStyle name="Uwaga 3" xfId="22233" hidden="1"/>
    <cellStyle name="Uwaga 3" xfId="22229" hidden="1"/>
    <cellStyle name="Uwaga 3" xfId="22222" hidden="1"/>
    <cellStyle name="Uwaga 3" xfId="22218" hidden="1"/>
    <cellStyle name="Uwaga 3" xfId="22213" hidden="1"/>
    <cellStyle name="Uwaga 3" xfId="22207" hidden="1"/>
    <cellStyle name="Uwaga 3" xfId="22203" hidden="1"/>
    <cellStyle name="Uwaga 3" xfId="22198" hidden="1"/>
    <cellStyle name="Uwaga 3" xfId="22192" hidden="1"/>
    <cellStyle name="Uwaga 3" xfId="22188" hidden="1"/>
    <cellStyle name="Uwaga 3" xfId="22184" hidden="1"/>
    <cellStyle name="Uwaga 3" xfId="22177" hidden="1"/>
    <cellStyle name="Uwaga 3" xfId="22173" hidden="1"/>
    <cellStyle name="Uwaga 3" xfId="22169" hidden="1"/>
    <cellStyle name="Uwaga 3" xfId="23033" hidden="1"/>
    <cellStyle name="Uwaga 3" xfId="23031" hidden="1"/>
    <cellStyle name="Uwaga 3" xfId="23029" hidden="1"/>
    <cellStyle name="Uwaga 3" xfId="23016" hidden="1"/>
    <cellStyle name="Uwaga 3" xfId="23015" hidden="1"/>
    <cellStyle name="Uwaga 3" xfId="23014" hidden="1"/>
    <cellStyle name="Uwaga 3" xfId="23001" hidden="1"/>
    <cellStyle name="Uwaga 3" xfId="23000" hidden="1"/>
    <cellStyle name="Uwaga 3" xfId="22999" hidden="1"/>
    <cellStyle name="Uwaga 3" xfId="22987" hidden="1"/>
    <cellStyle name="Uwaga 3" xfId="22985" hidden="1"/>
    <cellStyle name="Uwaga 3" xfId="22984" hidden="1"/>
    <cellStyle name="Uwaga 3" xfId="22971" hidden="1"/>
    <cellStyle name="Uwaga 3" xfId="22970" hidden="1"/>
    <cellStyle name="Uwaga 3" xfId="22969" hidden="1"/>
    <cellStyle name="Uwaga 3" xfId="22957" hidden="1"/>
    <cellStyle name="Uwaga 3" xfId="22955" hidden="1"/>
    <cellStyle name="Uwaga 3" xfId="22953" hidden="1"/>
    <cellStyle name="Uwaga 3" xfId="22942" hidden="1"/>
    <cellStyle name="Uwaga 3" xfId="22940" hidden="1"/>
    <cellStyle name="Uwaga 3" xfId="22938" hidden="1"/>
    <cellStyle name="Uwaga 3" xfId="22927" hidden="1"/>
    <cellStyle name="Uwaga 3" xfId="22925" hidden="1"/>
    <cellStyle name="Uwaga 3" xfId="22923" hidden="1"/>
    <cellStyle name="Uwaga 3" xfId="22912" hidden="1"/>
    <cellStyle name="Uwaga 3" xfId="22910" hidden="1"/>
    <cellStyle name="Uwaga 3" xfId="22908" hidden="1"/>
    <cellStyle name="Uwaga 3" xfId="22897" hidden="1"/>
    <cellStyle name="Uwaga 3" xfId="22895" hidden="1"/>
    <cellStyle name="Uwaga 3" xfId="22893" hidden="1"/>
    <cellStyle name="Uwaga 3" xfId="22882" hidden="1"/>
    <cellStyle name="Uwaga 3" xfId="22880" hidden="1"/>
    <cellStyle name="Uwaga 3" xfId="22878" hidden="1"/>
    <cellStyle name="Uwaga 3" xfId="22867" hidden="1"/>
    <cellStyle name="Uwaga 3" xfId="22865" hidden="1"/>
    <cellStyle name="Uwaga 3" xfId="22863" hidden="1"/>
    <cellStyle name="Uwaga 3" xfId="22852" hidden="1"/>
    <cellStyle name="Uwaga 3" xfId="22850" hidden="1"/>
    <cellStyle name="Uwaga 3" xfId="22848" hidden="1"/>
    <cellStyle name="Uwaga 3" xfId="22837" hidden="1"/>
    <cellStyle name="Uwaga 3" xfId="22835" hidden="1"/>
    <cellStyle name="Uwaga 3" xfId="22833" hidden="1"/>
    <cellStyle name="Uwaga 3" xfId="22822" hidden="1"/>
    <cellStyle name="Uwaga 3" xfId="22820" hidden="1"/>
    <cellStyle name="Uwaga 3" xfId="22818" hidden="1"/>
    <cellStyle name="Uwaga 3" xfId="22807" hidden="1"/>
    <cellStyle name="Uwaga 3" xfId="22805" hidden="1"/>
    <cellStyle name="Uwaga 3" xfId="22803" hidden="1"/>
    <cellStyle name="Uwaga 3" xfId="22792" hidden="1"/>
    <cellStyle name="Uwaga 3" xfId="22790" hidden="1"/>
    <cellStyle name="Uwaga 3" xfId="22788" hidden="1"/>
    <cellStyle name="Uwaga 3" xfId="22777" hidden="1"/>
    <cellStyle name="Uwaga 3" xfId="22775" hidden="1"/>
    <cellStyle name="Uwaga 3" xfId="22773" hidden="1"/>
    <cellStyle name="Uwaga 3" xfId="22762" hidden="1"/>
    <cellStyle name="Uwaga 3" xfId="22760" hidden="1"/>
    <cellStyle name="Uwaga 3" xfId="22758" hidden="1"/>
    <cellStyle name="Uwaga 3" xfId="22747" hidden="1"/>
    <cellStyle name="Uwaga 3" xfId="22745" hidden="1"/>
    <cellStyle name="Uwaga 3" xfId="22743" hidden="1"/>
    <cellStyle name="Uwaga 3" xfId="22732" hidden="1"/>
    <cellStyle name="Uwaga 3" xfId="22730" hidden="1"/>
    <cellStyle name="Uwaga 3" xfId="22728" hidden="1"/>
    <cellStyle name="Uwaga 3" xfId="22717" hidden="1"/>
    <cellStyle name="Uwaga 3" xfId="22715" hidden="1"/>
    <cellStyle name="Uwaga 3" xfId="22713" hidden="1"/>
    <cellStyle name="Uwaga 3" xfId="22702" hidden="1"/>
    <cellStyle name="Uwaga 3" xfId="22700" hidden="1"/>
    <cellStyle name="Uwaga 3" xfId="22698" hidden="1"/>
    <cellStyle name="Uwaga 3" xfId="22687" hidden="1"/>
    <cellStyle name="Uwaga 3" xfId="22685" hidden="1"/>
    <cellStyle name="Uwaga 3" xfId="22683" hidden="1"/>
    <cellStyle name="Uwaga 3" xfId="22672" hidden="1"/>
    <cellStyle name="Uwaga 3" xfId="22670" hidden="1"/>
    <cellStyle name="Uwaga 3" xfId="22668" hidden="1"/>
    <cellStyle name="Uwaga 3" xfId="22657" hidden="1"/>
    <cellStyle name="Uwaga 3" xfId="22655" hidden="1"/>
    <cellStyle name="Uwaga 3" xfId="22653" hidden="1"/>
    <cellStyle name="Uwaga 3" xfId="22642" hidden="1"/>
    <cellStyle name="Uwaga 3" xfId="22640" hidden="1"/>
    <cellStyle name="Uwaga 3" xfId="22637" hidden="1"/>
    <cellStyle name="Uwaga 3" xfId="22627" hidden="1"/>
    <cellStyle name="Uwaga 3" xfId="22625" hidden="1"/>
    <cellStyle name="Uwaga 3" xfId="22623" hidden="1"/>
    <cellStyle name="Uwaga 3" xfId="22612" hidden="1"/>
    <cellStyle name="Uwaga 3" xfId="22610" hidden="1"/>
    <cellStyle name="Uwaga 3" xfId="22608" hidden="1"/>
    <cellStyle name="Uwaga 3" xfId="22597" hidden="1"/>
    <cellStyle name="Uwaga 3" xfId="22595" hidden="1"/>
    <cellStyle name="Uwaga 3" xfId="22592" hidden="1"/>
    <cellStyle name="Uwaga 3" xfId="22582" hidden="1"/>
    <cellStyle name="Uwaga 3" xfId="22580" hidden="1"/>
    <cellStyle name="Uwaga 3" xfId="22577" hidden="1"/>
    <cellStyle name="Uwaga 3" xfId="22567" hidden="1"/>
    <cellStyle name="Uwaga 3" xfId="22565" hidden="1"/>
    <cellStyle name="Uwaga 3" xfId="22562" hidden="1"/>
    <cellStyle name="Uwaga 3" xfId="22553" hidden="1"/>
    <cellStyle name="Uwaga 3" xfId="22550" hidden="1"/>
    <cellStyle name="Uwaga 3" xfId="22546" hidden="1"/>
    <cellStyle name="Uwaga 3" xfId="22538" hidden="1"/>
    <cellStyle name="Uwaga 3" xfId="22535" hidden="1"/>
    <cellStyle name="Uwaga 3" xfId="22531" hidden="1"/>
    <cellStyle name="Uwaga 3" xfId="22523" hidden="1"/>
    <cellStyle name="Uwaga 3" xfId="22520" hidden="1"/>
    <cellStyle name="Uwaga 3" xfId="22516" hidden="1"/>
    <cellStyle name="Uwaga 3" xfId="22508" hidden="1"/>
    <cellStyle name="Uwaga 3" xfId="22505" hidden="1"/>
    <cellStyle name="Uwaga 3" xfId="22501" hidden="1"/>
    <cellStyle name="Uwaga 3" xfId="22493" hidden="1"/>
    <cellStyle name="Uwaga 3" xfId="22490" hidden="1"/>
    <cellStyle name="Uwaga 3" xfId="22486" hidden="1"/>
    <cellStyle name="Uwaga 3" xfId="22478" hidden="1"/>
    <cellStyle name="Uwaga 3" xfId="22474" hidden="1"/>
    <cellStyle name="Uwaga 3" xfId="22469" hidden="1"/>
    <cellStyle name="Uwaga 3" xfId="22463" hidden="1"/>
    <cellStyle name="Uwaga 3" xfId="22459" hidden="1"/>
    <cellStyle name="Uwaga 3" xfId="22454" hidden="1"/>
    <cellStyle name="Uwaga 3" xfId="22448" hidden="1"/>
    <cellStyle name="Uwaga 3" xfId="22444" hidden="1"/>
    <cellStyle name="Uwaga 3" xfId="22439" hidden="1"/>
    <cellStyle name="Uwaga 3" xfId="22433" hidden="1"/>
    <cellStyle name="Uwaga 3" xfId="22430" hidden="1"/>
    <cellStyle name="Uwaga 3" xfId="22426" hidden="1"/>
    <cellStyle name="Uwaga 3" xfId="22418" hidden="1"/>
    <cellStyle name="Uwaga 3" xfId="22415" hidden="1"/>
    <cellStyle name="Uwaga 3" xfId="22410" hidden="1"/>
    <cellStyle name="Uwaga 3" xfId="22403" hidden="1"/>
    <cellStyle name="Uwaga 3" xfId="22399" hidden="1"/>
    <cellStyle name="Uwaga 3" xfId="22394" hidden="1"/>
    <cellStyle name="Uwaga 3" xfId="22388" hidden="1"/>
    <cellStyle name="Uwaga 3" xfId="22384" hidden="1"/>
    <cellStyle name="Uwaga 3" xfId="22379" hidden="1"/>
    <cellStyle name="Uwaga 3" xfId="22373" hidden="1"/>
    <cellStyle name="Uwaga 3" xfId="22370" hidden="1"/>
    <cellStyle name="Uwaga 3" xfId="22366" hidden="1"/>
    <cellStyle name="Uwaga 3" xfId="22358" hidden="1"/>
    <cellStyle name="Uwaga 3" xfId="22353" hidden="1"/>
    <cellStyle name="Uwaga 3" xfId="22348" hidden="1"/>
    <cellStyle name="Uwaga 3" xfId="22343" hidden="1"/>
    <cellStyle name="Uwaga 3" xfId="22338" hidden="1"/>
    <cellStyle name="Uwaga 3" xfId="22333" hidden="1"/>
    <cellStyle name="Uwaga 3" xfId="22328" hidden="1"/>
    <cellStyle name="Uwaga 3" xfId="22323" hidden="1"/>
    <cellStyle name="Uwaga 3" xfId="22318" hidden="1"/>
    <cellStyle name="Uwaga 3" xfId="22313" hidden="1"/>
    <cellStyle name="Uwaga 3" xfId="22309" hidden="1"/>
    <cellStyle name="Uwaga 3" xfId="22304" hidden="1"/>
    <cellStyle name="Uwaga 3" xfId="22297" hidden="1"/>
    <cellStyle name="Uwaga 3" xfId="22292" hidden="1"/>
    <cellStyle name="Uwaga 3" xfId="22287" hidden="1"/>
    <cellStyle name="Uwaga 3" xfId="22282" hidden="1"/>
    <cellStyle name="Uwaga 3" xfId="22277" hidden="1"/>
    <cellStyle name="Uwaga 3" xfId="22272" hidden="1"/>
    <cellStyle name="Uwaga 3" xfId="22267" hidden="1"/>
    <cellStyle name="Uwaga 3" xfId="22262" hidden="1"/>
    <cellStyle name="Uwaga 3" xfId="22257" hidden="1"/>
    <cellStyle name="Uwaga 3" xfId="22253" hidden="1"/>
    <cellStyle name="Uwaga 3" xfId="22248" hidden="1"/>
    <cellStyle name="Uwaga 3" xfId="22243" hidden="1"/>
    <cellStyle name="Uwaga 3" xfId="22238" hidden="1"/>
    <cellStyle name="Uwaga 3" xfId="22234" hidden="1"/>
    <cellStyle name="Uwaga 3" xfId="22230" hidden="1"/>
    <cellStyle name="Uwaga 3" xfId="22223" hidden="1"/>
    <cellStyle name="Uwaga 3" xfId="22219" hidden="1"/>
    <cellStyle name="Uwaga 3" xfId="22214" hidden="1"/>
    <cellStyle name="Uwaga 3" xfId="22208" hidden="1"/>
    <cellStyle name="Uwaga 3" xfId="22204" hidden="1"/>
    <cellStyle name="Uwaga 3" xfId="22199" hidden="1"/>
    <cellStyle name="Uwaga 3" xfId="22193" hidden="1"/>
    <cellStyle name="Uwaga 3" xfId="22189" hidden="1"/>
    <cellStyle name="Uwaga 3" xfId="22185" hidden="1"/>
    <cellStyle name="Uwaga 3" xfId="22178" hidden="1"/>
    <cellStyle name="Uwaga 3" xfId="22174" hidden="1"/>
    <cellStyle name="Uwaga 3" xfId="22170" hidden="1"/>
    <cellStyle name="Uwaga 3" xfId="23037" hidden="1"/>
    <cellStyle name="Uwaga 3" xfId="23036" hidden="1"/>
    <cellStyle name="Uwaga 3" xfId="23034" hidden="1"/>
    <cellStyle name="Uwaga 3" xfId="23021" hidden="1"/>
    <cellStyle name="Uwaga 3" xfId="23019" hidden="1"/>
    <cellStyle name="Uwaga 3" xfId="23017" hidden="1"/>
    <cellStyle name="Uwaga 3" xfId="23007" hidden="1"/>
    <cellStyle name="Uwaga 3" xfId="23005" hidden="1"/>
    <cellStyle name="Uwaga 3" xfId="23003" hidden="1"/>
    <cellStyle name="Uwaga 3" xfId="22992" hidden="1"/>
    <cellStyle name="Uwaga 3" xfId="22990" hidden="1"/>
    <cellStyle name="Uwaga 3" xfId="22988" hidden="1"/>
    <cellStyle name="Uwaga 3" xfId="22975" hidden="1"/>
    <cellStyle name="Uwaga 3" xfId="22973" hidden="1"/>
    <cellStyle name="Uwaga 3" xfId="22972" hidden="1"/>
    <cellStyle name="Uwaga 3" xfId="22959" hidden="1"/>
    <cellStyle name="Uwaga 3" xfId="22958" hidden="1"/>
    <cellStyle name="Uwaga 3" xfId="22956" hidden="1"/>
    <cellStyle name="Uwaga 3" xfId="22944" hidden="1"/>
    <cellStyle name="Uwaga 3" xfId="22943" hidden="1"/>
    <cellStyle name="Uwaga 3" xfId="22941" hidden="1"/>
    <cellStyle name="Uwaga 3" xfId="22929" hidden="1"/>
    <cellStyle name="Uwaga 3" xfId="22928" hidden="1"/>
    <cellStyle name="Uwaga 3" xfId="22926" hidden="1"/>
    <cellStyle name="Uwaga 3" xfId="22914" hidden="1"/>
    <cellStyle name="Uwaga 3" xfId="22913" hidden="1"/>
    <cellStyle name="Uwaga 3" xfId="22911" hidden="1"/>
    <cellStyle name="Uwaga 3" xfId="22899" hidden="1"/>
    <cellStyle name="Uwaga 3" xfId="22898" hidden="1"/>
    <cellStyle name="Uwaga 3" xfId="22896" hidden="1"/>
    <cellStyle name="Uwaga 3" xfId="22884" hidden="1"/>
    <cellStyle name="Uwaga 3" xfId="22883" hidden="1"/>
    <cellStyle name="Uwaga 3" xfId="22881" hidden="1"/>
    <cellStyle name="Uwaga 3" xfId="22869" hidden="1"/>
    <cellStyle name="Uwaga 3" xfId="22868" hidden="1"/>
    <cellStyle name="Uwaga 3" xfId="22866" hidden="1"/>
    <cellStyle name="Uwaga 3" xfId="22854" hidden="1"/>
    <cellStyle name="Uwaga 3" xfId="22853" hidden="1"/>
    <cellStyle name="Uwaga 3" xfId="22851" hidden="1"/>
    <cellStyle name="Uwaga 3" xfId="22839" hidden="1"/>
    <cellStyle name="Uwaga 3" xfId="22838" hidden="1"/>
    <cellStyle name="Uwaga 3" xfId="22836" hidden="1"/>
    <cellStyle name="Uwaga 3" xfId="22824" hidden="1"/>
    <cellStyle name="Uwaga 3" xfId="22823" hidden="1"/>
    <cellStyle name="Uwaga 3" xfId="22821" hidden="1"/>
    <cellStyle name="Uwaga 3" xfId="22809" hidden="1"/>
    <cellStyle name="Uwaga 3" xfId="22808" hidden="1"/>
    <cellStyle name="Uwaga 3" xfId="22806" hidden="1"/>
    <cellStyle name="Uwaga 3" xfId="22794" hidden="1"/>
    <cellStyle name="Uwaga 3" xfId="22793" hidden="1"/>
    <cellStyle name="Uwaga 3" xfId="22791" hidden="1"/>
    <cellStyle name="Uwaga 3" xfId="22779" hidden="1"/>
    <cellStyle name="Uwaga 3" xfId="22778" hidden="1"/>
    <cellStyle name="Uwaga 3" xfId="22776" hidden="1"/>
    <cellStyle name="Uwaga 3" xfId="22764" hidden="1"/>
    <cellStyle name="Uwaga 3" xfId="22763" hidden="1"/>
    <cellStyle name="Uwaga 3" xfId="22761" hidden="1"/>
    <cellStyle name="Uwaga 3" xfId="22749" hidden="1"/>
    <cellStyle name="Uwaga 3" xfId="22748" hidden="1"/>
    <cellStyle name="Uwaga 3" xfId="22746" hidden="1"/>
    <cellStyle name="Uwaga 3" xfId="22734" hidden="1"/>
    <cellStyle name="Uwaga 3" xfId="22733" hidden="1"/>
    <cellStyle name="Uwaga 3" xfId="22731" hidden="1"/>
    <cellStyle name="Uwaga 3" xfId="22719" hidden="1"/>
    <cellStyle name="Uwaga 3" xfId="22718" hidden="1"/>
    <cellStyle name="Uwaga 3" xfId="22716" hidden="1"/>
    <cellStyle name="Uwaga 3" xfId="22704" hidden="1"/>
    <cellStyle name="Uwaga 3" xfId="22703" hidden="1"/>
    <cellStyle name="Uwaga 3" xfId="22701" hidden="1"/>
    <cellStyle name="Uwaga 3" xfId="22689" hidden="1"/>
    <cellStyle name="Uwaga 3" xfId="22688" hidden="1"/>
    <cellStyle name="Uwaga 3" xfId="22686" hidden="1"/>
    <cellStyle name="Uwaga 3" xfId="22674" hidden="1"/>
    <cellStyle name="Uwaga 3" xfId="22673" hidden="1"/>
    <cellStyle name="Uwaga 3" xfId="22671" hidden="1"/>
    <cellStyle name="Uwaga 3" xfId="22659" hidden="1"/>
    <cellStyle name="Uwaga 3" xfId="22658" hidden="1"/>
    <cellStyle name="Uwaga 3" xfId="22656" hidden="1"/>
    <cellStyle name="Uwaga 3" xfId="22644" hidden="1"/>
    <cellStyle name="Uwaga 3" xfId="22643" hidden="1"/>
    <cellStyle name="Uwaga 3" xfId="22641" hidden="1"/>
    <cellStyle name="Uwaga 3" xfId="22629" hidden="1"/>
    <cellStyle name="Uwaga 3" xfId="22628" hidden="1"/>
    <cellStyle name="Uwaga 3" xfId="22626" hidden="1"/>
    <cellStyle name="Uwaga 3" xfId="22614" hidden="1"/>
    <cellStyle name="Uwaga 3" xfId="22613" hidden="1"/>
    <cellStyle name="Uwaga 3" xfId="22611" hidden="1"/>
    <cellStyle name="Uwaga 3" xfId="22599" hidden="1"/>
    <cellStyle name="Uwaga 3" xfId="22598" hidden="1"/>
    <cellStyle name="Uwaga 3" xfId="22596" hidden="1"/>
    <cellStyle name="Uwaga 3" xfId="22584" hidden="1"/>
    <cellStyle name="Uwaga 3" xfId="22583" hidden="1"/>
    <cellStyle name="Uwaga 3" xfId="22581" hidden="1"/>
    <cellStyle name="Uwaga 3" xfId="22569" hidden="1"/>
    <cellStyle name="Uwaga 3" xfId="22568" hidden="1"/>
    <cellStyle name="Uwaga 3" xfId="22566" hidden="1"/>
    <cellStyle name="Uwaga 3" xfId="22554" hidden="1"/>
    <cellStyle name="Uwaga 3" xfId="22552" hidden="1"/>
    <cellStyle name="Uwaga 3" xfId="22549" hidden="1"/>
    <cellStyle name="Uwaga 3" xfId="22539" hidden="1"/>
    <cellStyle name="Uwaga 3" xfId="22537" hidden="1"/>
    <cellStyle name="Uwaga 3" xfId="22534" hidden="1"/>
    <cellStyle name="Uwaga 3" xfId="22524" hidden="1"/>
    <cellStyle name="Uwaga 3" xfId="22522" hidden="1"/>
    <cellStyle name="Uwaga 3" xfId="22519" hidden="1"/>
    <cellStyle name="Uwaga 3" xfId="22509" hidden="1"/>
    <cellStyle name="Uwaga 3" xfId="22507" hidden="1"/>
    <cellStyle name="Uwaga 3" xfId="22504" hidden="1"/>
    <cellStyle name="Uwaga 3" xfId="22494" hidden="1"/>
    <cellStyle name="Uwaga 3" xfId="22492" hidden="1"/>
    <cellStyle name="Uwaga 3" xfId="22489" hidden="1"/>
    <cellStyle name="Uwaga 3" xfId="22479" hidden="1"/>
    <cellStyle name="Uwaga 3" xfId="22477" hidden="1"/>
    <cellStyle name="Uwaga 3" xfId="22473" hidden="1"/>
    <cellStyle name="Uwaga 3" xfId="22464" hidden="1"/>
    <cellStyle name="Uwaga 3" xfId="22461" hidden="1"/>
    <cellStyle name="Uwaga 3" xfId="22457" hidden="1"/>
    <cellStyle name="Uwaga 3" xfId="22449" hidden="1"/>
    <cellStyle name="Uwaga 3" xfId="22447" hidden="1"/>
    <cellStyle name="Uwaga 3" xfId="22443" hidden="1"/>
    <cellStyle name="Uwaga 3" xfId="22434" hidden="1"/>
    <cellStyle name="Uwaga 3" xfId="22432" hidden="1"/>
    <cellStyle name="Uwaga 3" xfId="22429" hidden="1"/>
    <cellStyle name="Uwaga 3" xfId="22419" hidden="1"/>
    <cellStyle name="Uwaga 3" xfId="22417" hidden="1"/>
    <cellStyle name="Uwaga 3" xfId="22412" hidden="1"/>
    <cellStyle name="Uwaga 3" xfId="22404" hidden="1"/>
    <cellStyle name="Uwaga 3" xfId="22402" hidden="1"/>
    <cellStyle name="Uwaga 3" xfId="22397" hidden="1"/>
    <cellStyle name="Uwaga 3" xfId="22389" hidden="1"/>
    <cellStyle name="Uwaga 3" xfId="22387" hidden="1"/>
    <cellStyle name="Uwaga 3" xfId="22382" hidden="1"/>
    <cellStyle name="Uwaga 3" xfId="22374" hidden="1"/>
    <cellStyle name="Uwaga 3" xfId="22372" hidden="1"/>
    <cellStyle name="Uwaga 3" xfId="22368" hidden="1"/>
    <cellStyle name="Uwaga 3" xfId="22359" hidden="1"/>
    <cellStyle name="Uwaga 3" xfId="22356" hidden="1"/>
    <cellStyle name="Uwaga 3" xfId="22351" hidden="1"/>
    <cellStyle name="Uwaga 3" xfId="22344" hidden="1"/>
    <cellStyle name="Uwaga 3" xfId="22340" hidden="1"/>
    <cellStyle name="Uwaga 3" xfId="22335" hidden="1"/>
    <cellStyle name="Uwaga 3" xfId="22329" hidden="1"/>
    <cellStyle name="Uwaga 3" xfId="22325" hidden="1"/>
    <cellStyle name="Uwaga 3" xfId="22320" hidden="1"/>
    <cellStyle name="Uwaga 3" xfId="22314" hidden="1"/>
    <cellStyle name="Uwaga 3" xfId="22311" hidden="1"/>
    <cellStyle name="Uwaga 3" xfId="22307" hidden="1"/>
    <cellStyle name="Uwaga 3" xfId="22298" hidden="1"/>
    <cellStyle name="Uwaga 3" xfId="22293" hidden="1"/>
    <cellStyle name="Uwaga 3" xfId="22288" hidden="1"/>
    <cellStyle name="Uwaga 3" xfId="22283" hidden="1"/>
    <cellStyle name="Uwaga 3" xfId="22278" hidden="1"/>
    <cellStyle name="Uwaga 3" xfId="22273" hidden="1"/>
    <cellStyle name="Uwaga 3" xfId="22268" hidden="1"/>
    <cellStyle name="Uwaga 3" xfId="22263" hidden="1"/>
    <cellStyle name="Uwaga 3" xfId="22258" hidden="1"/>
    <cellStyle name="Uwaga 3" xfId="22254" hidden="1"/>
    <cellStyle name="Uwaga 3" xfId="22249" hidden="1"/>
    <cellStyle name="Uwaga 3" xfId="22244" hidden="1"/>
    <cellStyle name="Uwaga 3" xfId="22239" hidden="1"/>
    <cellStyle name="Uwaga 3" xfId="22235" hidden="1"/>
    <cellStyle name="Uwaga 3" xfId="22231" hidden="1"/>
    <cellStyle name="Uwaga 3" xfId="22224" hidden="1"/>
    <cellStyle name="Uwaga 3" xfId="22220" hidden="1"/>
    <cellStyle name="Uwaga 3" xfId="22215" hidden="1"/>
    <cellStyle name="Uwaga 3" xfId="22209" hidden="1"/>
    <cellStyle name="Uwaga 3" xfId="22205" hidden="1"/>
    <cellStyle name="Uwaga 3" xfId="22200" hidden="1"/>
    <cellStyle name="Uwaga 3" xfId="22194" hidden="1"/>
    <cellStyle name="Uwaga 3" xfId="22190" hidden="1"/>
    <cellStyle name="Uwaga 3" xfId="22186" hidden="1"/>
    <cellStyle name="Uwaga 3" xfId="22179" hidden="1"/>
    <cellStyle name="Uwaga 3" xfId="22175" hidden="1"/>
    <cellStyle name="Uwaga 3" xfId="22171" hidden="1"/>
    <cellStyle name="Uwaga 3" xfId="21146" hidden="1"/>
    <cellStyle name="Uwaga 3" xfId="21145" hidden="1"/>
    <cellStyle name="Uwaga 3" xfId="21144" hidden="1"/>
    <cellStyle name="Uwaga 3" xfId="21137" hidden="1"/>
    <cellStyle name="Uwaga 3" xfId="21136" hidden="1"/>
    <cellStyle name="Uwaga 3" xfId="21135" hidden="1"/>
    <cellStyle name="Uwaga 3" xfId="21128" hidden="1"/>
    <cellStyle name="Uwaga 3" xfId="21127" hidden="1"/>
    <cellStyle name="Uwaga 3" xfId="21126" hidden="1"/>
    <cellStyle name="Uwaga 3" xfId="21119" hidden="1"/>
    <cellStyle name="Uwaga 3" xfId="21118" hidden="1"/>
    <cellStyle name="Uwaga 3" xfId="21117" hidden="1"/>
    <cellStyle name="Uwaga 3" xfId="21110" hidden="1"/>
    <cellStyle name="Uwaga 3" xfId="21109" hidden="1"/>
    <cellStyle name="Uwaga 3" xfId="21108" hidden="1"/>
    <cellStyle name="Uwaga 3" xfId="21101" hidden="1"/>
    <cellStyle name="Uwaga 3" xfId="21100" hidden="1"/>
    <cellStyle name="Uwaga 3" xfId="21098" hidden="1"/>
    <cellStyle name="Uwaga 3" xfId="21092" hidden="1"/>
    <cellStyle name="Uwaga 3" xfId="21091" hidden="1"/>
    <cellStyle name="Uwaga 3" xfId="21089" hidden="1"/>
    <cellStyle name="Uwaga 3" xfId="21083" hidden="1"/>
    <cellStyle name="Uwaga 3" xfId="21082" hidden="1"/>
    <cellStyle name="Uwaga 3" xfId="21080" hidden="1"/>
    <cellStyle name="Uwaga 3" xfId="21074" hidden="1"/>
    <cellStyle name="Uwaga 3" xfId="21073" hidden="1"/>
    <cellStyle name="Uwaga 3" xfId="21071" hidden="1"/>
    <cellStyle name="Uwaga 3" xfId="21065" hidden="1"/>
    <cellStyle name="Uwaga 3" xfId="21064" hidden="1"/>
    <cellStyle name="Uwaga 3" xfId="21062" hidden="1"/>
    <cellStyle name="Uwaga 3" xfId="21056" hidden="1"/>
    <cellStyle name="Uwaga 3" xfId="21055" hidden="1"/>
    <cellStyle name="Uwaga 3" xfId="21053" hidden="1"/>
    <cellStyle name="Uwaga 3" xfId="21047" hidden="1"/>
    <cellStyle name="Uwaga 3" xfId="21046" hidden="1"/>
    <cellStyle name="Uwaga 3" xfId="21044" hidden="1"/>
    <cellStyle name="Uwaga 3" xfId="21038" hidden="1"/>
    <cellStyle name="Uwaga 3" xfId="21037" hidden="1"/>
    <cellStyle name="Uwaga 3" xfId="21035" hidden="1"/>
    <cellStyle name="Uwaga 3" xfId="21029" hidden="1"/>
    <cellStyle name="Uwaga 3" xfId="21028" hidden="1"/>
    <cellStyle name="Uwaga 3" xfId="21026" hidden="1"/>
    <cellStyle name="Uwaga 3" xfId="21020" hidden="1"/>
    <cellStyle name="Uwaga 3" xfId="21019" hidden="1"/>
    <cellStyle name="Uwaga 3" xfId="21017" hidden="1"/>
    <cellStyle name="Uwaga 3" xfId="21011" hidden="1"/>
    <cellStyle name="Uwaga 3" xfId="21010" hidden="1"/>
    <cellStyle name="Uwaga 3" xfId="21008" hidden="1"/>
    <cellStyle name="Uwaga 3" xfId="21002" hidden="1"/>
    <cellStyle name="Uwaga 3" xfId="21001" hidden="1"/>
    <cellStyle name="Uwaga 3" xfId="20999" hidden="1"/>
    <cellStyle name="Uwaga 3" xfId="20993" hidden="1"/>
    <cellStyle name="Uwaga 3" xfId="20992" hidden="1"/>
    <cellStyle name="Uwaga 3" xfId="20989" hidden="1"/>
    <cellStyle name="Uwaga 3" xfId="20984" hidden="1"/>
    <cellStyle name="Uwaga 3" xfId="20982" hidden="1"/>
    <cellStyle name="Uwaga 3" xfId="20979" hidden="1"/>
    <cellStyle name="Uwaga 3" xfId="20975" hidden="1"/>
    <cellStyle name="Uwaga 3" xfId="20974" hidden="1"/>
    <cellStyle name="Uwaga 3" xfId="20971" hidden="1"/>
    <cellStyle name="Uwaga 3" xfId="20966" hidden="1"/>
    <cellStyle name="Uwaga 3" xfId="20965" hidden="1"/>
    <cellStyle name="Uwaga 3" xfId="20963" hidden="1"/>
    <cellStyle name="Uwaga 3" xfId="20957" hidden="1"/>
    <cellStyle name="Uwaga 3" xfId="20956" hidden="1"/>
    <cellStyle name="Uwaga 3" xfId="20954" hidden="1"/>
    <cellStyle name="Uwaga 3" xfId="20948" hidden="1"/>
    <cellStyle name="Uwaga 3" xfId="20947" hidden="1"/>
    <cellStyle name="Uwaga 3" xfId="20945" hidden="1"/>
    <cellStyle name="Uwaga 3" xfId="20939" hidden="1"/>
    <cellStyle name="Uwaga 3" xfId="20938" hidden="1"/>
    <cellStyle name="Uwaga 3" xfId="20936" hidden="1"/>
    <cellStyle name="Uwaga 3" xfId="20930" hidden="1"/>
    <cellStyle name="Uwaga 3" xfId="20929" hidden="1"/>
    <cellStyle name="Uwaga 3" xfId="20927" hidden="1"/>
    <cellStyle name="Uwaga 3" xfId="20921" hidden="1"/>
    <cellStyle name="Uwaga 3" xfId="20920" hidden="1"/>
    <cellStyle name="Uwaga 3" xfId="20917" hidden="1"/>
    <cellStyle name="Uwaga 3" xfId="20912" hidden="1"/>
    <cellStyle name="Uwaga 3" xfId="20910" hidden="1"/>
    <cellStyle name="Uwaga 3" xfId="20907" hidden="1"/>
    <cellStyle name="Uwaga 3" xfId="20903" hidden="1"/>
    <cellStyle name="Uwaga 3" xfId="20901" hidden="1"/>
    <cellStyle name="Uwaga 3" xfId="20898" hidden="1"/>
    <cellStyle name="Uwaga 3" xfId="20894" hidden="1"/>
    <cellStyle name="Uwaga 3" xfId="20893" hidden="1"/>
    <cellStyle name="Uwaga 3" xfId="20891" hidden="1"/>
    <cellStyle name="Uwaga 3" xfId="20885" hidden="1"/>
    <cellStyle name="Uwaga 3" xfId="20883" hidden="1"/>
    <cellStyle name="Uwaga 3" xfId="20880" hidden="1"/>
    <cellStyle name="Uwaga 3" xfId="20876" hidden="1"/>
    <cellStyle name="Uwaga 3" xfId="20874" hidden="1"/>
    <cellStyle name="Uwaga 3" xfId="20871" hidden="1"/>
    <cellStyle name="Uwaga 3" xfId="20867" hidden="1"/>
    <cellStyle name="Uwaga 3" xfId="20865" hidden="1"/>
    <cellStyle name="Uwaga 3" xfId="20862" hidden="1"/>
    <cellStyle name="Uwaga 3" xfId="20858" hidden="1"/>
    <cellStyle name="Uwaga 3" xfId="20856" hidden="1"/>
    <cellStyle name="Uwaga 3" xfId="20854" hidden="1"/>
    <cellStyle name="Uwaga 3" xfId="20849" hidden="1"/>
    <cellStyle name="Uwaga 3" xfId="20847" hidden="1"/>
    <cellStyle name="Uwaga 3" xfId="20845" hidden="1"/>
    <cellStyle name="Uwaga 3" xfId="20840" hidden="1"/>
    <cellStyle name="Uwaga 3" xfId="20838" hidden="1"/>
    <cellStyle name="Uwaga 3" xfId="20835" hidden="1"/>
    <cellStyle name="Uwaga 3" xfId="20831" hidden="1"/>
    <cellStyle name="Uwaga 3" xfId="20829" hidden="1"/>
    <cellStyle name="Uwaga 3" xfId="20827" hidden="1"/>
    <cellStyle name="Uwaga 3" xfId="20822" hidden="1"/>
    <cellStyle name="Uwaga 3" xfId="20820" hidden="1"/>
    <cellStyle name="Uwaga 3" xfId="20818" hidden="1"/>
    <cellStyle name="Uwaga 3" xfId="20812" hidden="1"/>
    <cellStyle name="Uwaga 3" xfId="20809" hidden="1"/>
    <cellStyle name="Uwaga 3" xfId="20806" hidden="1"/>
    <cellStyle name="Uwaga 3" xfId="20803" hidden="1"/>
    <cellStyle name="Uwaga 3" xfId="20800" hidden="1"/>
    <cellStyle name="Uwaga 3" xfId="20797" hidden="1"/>
    <cellStyle name="Uwaga 3" xfId="20794" hidden="1"/>
    <cellStyle name="Uwaga 3" xfId="20791" hidden="1"/>
    <cellStyle name="Uwaga 3" xfId="20788" hidden="1"/>
    <cellStyle name="Uwaga 3" xfId="20786" hidden="1"/>
    <cellStyle name="Uwaga 3" xfId="20784" hidden="1"/>
    <cellStyle name="Uwaga 3" xfId="20781" hidden="1"/>
    <cellStyle name="Uwaga 3" xfId="20777" hidden="1"/>
    <cellStyle name="Uwaga 3" xfId="20774" hidden="1"/>
    <cellStyle name="Uwaga 3" xfId="20771" hidden="1"/>
    <cellStyle name="Uwaga 3" xfId="20767" hidden="1"/>
    <cellStyle name="Uwaga 3" xfId="20764" hidden="1"/>
    <cellStyle name="Uwaga 3" xfId="20761" hidden="1"/>
    <cellStyle name="Uwaga 3" xfId="20759" hidden="1"/>
    <cellStyle name="Uwaga 3" xfId="20756" hidden="1"/>
    <cellStyle name="Uwaga 3" xfId="20753" hidden="1"/>
    <cellStyle name="Uwaga 3" xfId="20750" hidden="1"/>
    <cellStyle name="Uwaga 3" xfId="20748" hidden="1"/>
    <cellStyle name="Uwaga 3" xfId="20746" hidden="1"/>
    <cellStyle name="Uwaga 3" xfId="20741" hidden="1"/>
    <cellStyle name="Uwaga 3" xfId="20738" hidden="1"/>
    <cellStyle name="Uwaga 3" xfId="20735" hidden="1"/>
    <cellStyle name="Uwaga 3" xfId="20731" hidden="1"/>
    <cellStyle name="Uwaga 3" xfId="20728" hidden="1"/>
    <cellStyle name="Uwaga 3" xfId="20725" hidden="1"/>
    <cellStyle name="Uwaga 3" xfId="20722" hidden="1"/>
    <cellStyle name="Uwaga 3" xfId="20719" hidden="1"/>
    <cellStyle name="Uwaga 3" xfId="20716" hidden="1"/>
    <cellStyle name="Uwaga 3" xfId="20714" hidden="1"/>
    <cellStyle name="Uwaga 3" xfId="20712" hidden="1"/>
    <cellStyle name="Uwaga 3" xfId="20709" hidden="1"/>
    <cellStyle name="Uwaga 3" xfId="20704" hidden="1"/>
    <cellStyle name="Uwaga 3" xfId="20701" hidden="1"/>
    <cellStyle name="Uwaga 3" xfId="20698" hidden="1"/>
    <cellStyle name="Uwaga 3" xfId="20694" hidden="1"/>
    <cellStyle name="Uwaga 3" xfId="20691" hidden="1"/>
    <cellStyle name="Uwaga 3" xfId="20689" hidden="1"/>
    <cellStyle name="Uwaga 3" xfId="20686" hidden="1"/>
    <cellStyle name="Uwaga 3" xfId="20683" hidden="1"/>
    <cellStyle name="Uwaga 3" xfId="20680" hidden="1"/>
    <cellStyle name="Uwaga 3" xfId="20678" hidden="1"/>
    <cellStyle name="Uwaga 3" xfId="20675" hidden="1"/>
    <cellStyle name="Uwaga 3" xfId="20672" hidden="1"/>
    <cellStyle name="Uwaga 3" xfId="20669" hidden="1"/>
    <cellStyle name="Uwaga 3" xfId="20667" hidden="1"/>
    <cellStyle name="Uwaga 3" xfId="20665" hidden="1"/>
    <cellStyle name="Uwaga 3" xfId="20660" hidden="1"/>
    <cellStyle name="Uwaga 3" xfId="20658" hidden="1"/>
    <cellStyle name="Uwaga 3" xfId="20655" hidden="1"/>
    <cellStyle name="Uwaga 3" xfId="20651" hidden="1"/>
    <cellStyle name="Uwaga 3" xfId="20649" hidden="1"/>
    <cellStyle name="Uwaga 3" xfId="20646" hidden="1"/>
    <cellStyle name="Uwaga 3" xfId="20642" hidden="1"/>
    <cellStyle name="Uwaga 3" xfId="20640" hidden="1"/>
    <cellStyle name="Uwaga 3" xfId="20638" hidden="1"/>
    <cellStyle name="Uwaga 3" xfId="20633" hidden="1"/>
    <cellStyle name="Uwaga 3" xfId="20631" hidden="1"/>
    <cellStyle name="Uwaga 3" xfId="20629" hidden="1"/>
    <cellStyle name="Uwaga 3" xfId="23125" hidden="1"/>
    <cellStyle name="Uwaga 3" xfId="23126" hidden="1"/>
    <cellStyle name="Uwaga 3" xfId="23128" hidden="1"/>
    <cellStyle name="Uwaga 3" xfId="23140" hidden="1"/>
    <cellStyle name="Uwaga 3" xfId="23141" hidden="1"/>
    <cellStyle name="Uwaga 3" xfId="23146" hidden="1"/>
    <cellStyle name="Uwaga 3" xfId="23155" hidden="1"/>
    <cellStyle name="Uwaga 3" xfId="23156" hidden="1"/>
    <cellStyle name="Uwaga 3" xfId="23161" hidden="1"/>
    <cellStyle name="Uwaga 3" xfId="23170" hidden="1"/>
    <cellStyle name="Uwaga 3" xfId="23171" hidden="1"/>
    <cellStyle name="Uwaga 3" xfId="23172" hidden="1"/>
    <cellStyle name="Uwaga 3" xfId="23185" hidden="1"/>
    <cellStyle name="Uwaga 3" xfId="23190" hidden="1"/>
    <cellStyle name="Uwaga 3" xfId="23195" hidden="1"/>
    <cellStyle name="Uwaga 3" xfId="23205" hidden="1"/>
    <cellStyle name="Uwaga 3" xfId="23210" hidden="1"/>
    <cellStyle name="Uwaga 3" xfId="23214" hidden="1"/>
    <cellStyle name="Uwaga 3" xfId="23221" hidden="1"/>
    <cellStyle name="Uwaga 3" xfId="23226" hidden="1"/>
    <cellStyle name="Uwaga 3" xfId="23229" hidden="1"/>
    <cellStyle name="Uwaga 3" xfId="23235" hidden="1"/>
    <cellStyle name="Uwaga 3" xfId="23240" hidden="1"/>
    <cellStyle name="Uwaga 3" xfId="23244" hidden="1"/>
    <cellStyle name="Uwaga 3" xfId="23245" hidden="1"/>
    <cellStyle name="Uwaga 3" xfId="23246" hidden="1"/>
    <cellStyle name="Uwaga 3" xfId="23250" hidden="1"/>
    <cellStyle name="Uwaga 3" xfId="23262" hidden="1"/>
    <cellStyle name="Uwaga 3" xfId="23267" hidden="1"/>
    <cellStyle name="Uwaga 3" xfId="23272" hidden="1"/>
    <cellStyle name="Uwaga 3" xfId="23277" hidden="1"/>
    <cellStyle name="Uwaga 3" xfId="23282" hidden="1"/>
    <cellStyle name="Uwaga 3" xfId="23287" hidden="1"/>
    <cellStyle name="Uwaga 3" xfId="23291" hidden="1"/>
    <cellStyle name="Uwaga 3" xfId="23295" hidden="1"/>
    <cellStyle name="Uwaga 3" xfId="23300" hidden="1"/>
    <cellStyle name="Uwaga 3" xfId="23305" hidden="1"/>
    <cellStyle name="Uwaga 3" xfId="23306" hidden="1"/>
    <cellStyle name="Uwaga 3" xfId="23308" hidden="1"/>
    <cellStyle name="Uwaga 3" xfId="23321" hidden="1"/>
    <cellStyle name="Uwaga 3" xfId="23325" hidden="1"/>
    <cellStyle name="Uwaga 3" xfId="23330" hidden="1"/>
    <cellStyle name="Uwaga 3" xfId="23337" hidden="1"/>
    <cellStyle name="Uwaga 3" xfId="23341" hidden="1"/>
    <cellStyle name="Uwaga 3" xfId="23346" hidden="1"/>
    <cellStyle name="Uwaga 3" xfId="23351" hidden="1"/>
    <cellStyle name="Uwaga 3" xfId="23354" hidden="1"/>
    <cellStyle name="Uwaga 3" xfId="23359" hidden="1"/>
    <cellStyle name="Uwaga 3" xfId="23365" hidden="1"/>
    <cellStyle name="Uwaga 3" xfId="23366" hidden="1"/>
    <cellStyle name="Uwaga 3" xfId="23369" hidden="1"/>
    <cellStyle name="Uwaga 3" xfId="23382" hidden="1"/>
    <cellStyle name="Uwaga 3" xfId="23386" hidden="1"/>
    <cellStyle name="Uwaga 3" xfId="23391" hidden="1"/>
    <cellStyle name="Uwaga 3" xfId="23398" hidden="1"/>
    <cellStyle name="Uwaga 3" xfId="23403" hidden="1"/>
    <cellStyle name="Uwaga 3" xfId="23407" hidden="1"/>
    <cellStyle name="Uwaga 3" xfId="23412" hidden="1"/>
    <cellStyle name="Uwaga 3" xfId="23416" hidden="1"/>
    <cellStyle name="Uwaga 3" xfId="23421" hidden="1"/>
    <cellStyle name="Uwaga 3" xfId="23425" hidden="1"/>
    <cellStyle name="Uwaga 3" xfId="23426" hidden="1"/>
    <cellStyle name="Uwaga 3" xfId="23428" hidden="1"/>
    <cellStyle name="Uwaga 3" xfId="23440" hidden="1"/>
    <cellStyle name="Uwaga 3" xfId="23441" hidden="1"/>
    <cellStyle name="Uwaga 3" xfId="23443" hidden="1"/>
    <cellStyle name="Uwaga 3" xfId="23455" hidden="1"/>
    <cellStyle name="Uwaga 3" xfId="23457" hidden="1"/>
    <cellStyle name="Uwaga 3" xfId="23460" hidden="1"/>
    <cellStyle name="Uwaga 3" xfId="23470" hidden="1"/>
    <cellStyle name="Uwaga 3" xfId="23471" hidden="1"/>
    <cellStyle name="Uwaga 3" xfId="23473" hidden="1"/>
    <cellStyle name="Uwaga 3" xfId="23485" hidden="1"/>
    <cellStyle name="Uwaga 3" xfId="23486" hidden="1"/>
    <cellStyle name="Uwaga 3" xfId="23487" hidden="1"/>
    <cellStyle name="Uwaga 3" xfId="23501" hidden="1"/>
    <cellStyle name="Uwaga 3" xfId="23504" hidden="1"/>
    <cellStyle name="Uwaga 3" xfId="23508" hidden="1"/>
    <cellStyle name="Uwaga 3" xfId="23516" hidden="1"/>
    <cellStyle name="Uwaga 3" xfId="23519" hidden="1"/>
    <cellStyle name="Uwaga 3" xfId="23523" hidden="1"/>
    <cellStyle name="Uwaga 3" xfId="23531" hidden="1"/>
    <cellStyle name="Uwaga 3" xfId="23534" hidden="1"/>
    <cellStyle name="Uwaga 3" xfId="23538" hidden="1"/>
    <cellStyle name="Uwaga 3" xfId="23545" hidden="1"/>
    <cellStyle name="Uwaga 3" xfId="23546" hidden="1"/>
    <cellStyle name="Uwaga 3" xfId="23548" hidden="1"/>
    <cellStyle name="Uwaga 3" xfId="23561" hidden="1"/>
    <cellStyle name="Uwaga 3" xfId="23564" hidden="1"/>
    <cellStyle name="Uwaga 3" xfId="23567" hidden="1"/>
    <cellStyle name="Uwaga 3" xfId="23576" hidden="1"/>
    <cellStyle name="Uwaga 3" xfId="23579" hidden="1"/>
    <cellStyle name="Uwaga 3" xfId="23583" hidden="1"/>
    <cellStyle name="Uwaga 3" xfId="23591" hidden="1"/>
    <cellStyle name="Uwaga 3" xfId="23593" hidden="1"/>
    <cellStyle name="Uwaga 3" xfId="23596" hidden="1"/>
    <cellStyle name="Uwaga 3" xfId="23605" hidden="1"/>
    <cellStyle name="Uwaga 3" xfId="23606" hidden="1"/>
    <cellStyle name="Uwaga 3" xfId="23607" hidden="1"/>
    <cellStyle name="Uwaga 3" xfId="23620" hidden="1"/>
    <cellStyle name="Uwaga 3" xfId="23621" hidden="1"/>
    <cellStyle name="Uwaga 3" xfId="23623" hidden="1"/>
    <cellStyle name="Uwaga 3" xfId="23635" hidden="1"/>
    <cellStyle name="Uwaga 3" xfId="23636" hidden="1"/>
    <cellStyle name="Uwaga 3" xfId="23638" hidden="1"/>
    <cellStyle name="Uwaga 3" xfId="23650" hidden="1"/>
    <cellStyle name="Uwaga 3" xfId="23651" hidden="1"/>
    <cellStyle name="Uwaga 3" xfId="23653" hidden="1"/>
    <cellStyle name="Uwaga 3" xfId="23665" hidden="1"/>
    <cellStyle name="Uwaga 3" xfId="23666" hidden="1"/>
    <cellStyle name="Uwaga 3" xfId="23667" hidden="1"/>
    <cellStyle name="Uwaga 3" xfId="23681" hidden="1"/>
    <cellStyle name="Uwaga 3" xfId="23683" hidden="1"/>
    <cellStyle name="Uwaga 3" xfId="23686" hidden="1"/>
    <cellStyle name="Uwaga 3" xfId="23696" hidden="1"/>
    <cellStyle name="Uwaga 3" xfId="23699" hidden="1"/>
    <cellStyle name="Uwaga 3" xfId="23702" hidden="1"/>
    <cellStyle name="Uwaga 3" xfId="23711" hidden="1"/>
    <cellStyle name="Uwaga 3" xfId="23713" hidden="1"/>
    <cellStyle name="Uwaga 3" xfId="23716" hidden="1"/>
    <cellStyle name="Uwaga 3" xfId="23725" hidden="1"/>
    <cellStyle name="Uwaga 3" xfId="23726" hidden="1"/>
    <cellStyle name="Uwaga 3" xfId="23727" hidden="1"/>
    <cellStyle name="Uwaga 3" xfId="23740" hidden="1"/>
    <cellStyle name="Uwaga 3" xfId="23742" hidden="1"/>
    <cellStyle name="Uwaga 3" xfId="23744" hidden="1"/>
    <cellStyle name="Uwaga 3" xfId="23755" hidden="1"/>
    <cellStyle name="Uwaga 3" xfId="23757" hidden="1"/>
    <cellStyle name="Uwaga 3" xfId="23759" hidden="1"/>
    <cellStyle name="Uwaga 3" xfId="23770" hidden="1"/>
    <cellStyle name="Uwaga 3" xfId="23772" hidden="1"/>
    <cellStyle name="Uwaga 3" xfId="23774" hidden="1"/>
    <cellStyle name="Uwaga 3" xfId="23785" hidden="1"/>
    <cellStyle name="Uwaga 3" xfId="23786" hidden="1"/>
    <cellStyle name="Uwaga 3" xfId="23787" hidden="1"/>
    <cellStyle name="Uwaga 3" xfId="23800" hidden="1"/>
    <cellStyle name="Uwaga 3" xfId="23802" hidden="1"/>
    <cellStyle name="Uwaga 3" xfId="23804" hidden="1"/>
    <cellStyle name="Uwaga 3" xfId="23815" hidden="1"/>
    <cellStyle name="Uwaga 3" xfId="23817" hidden="1"/>
    <cellStyle name="Uwaga 3" xfId="23819" hidden="1"/>
    <cellStyle name="Uwaga 3" xfId="23830" hidden="1"/>
    <cellStyle name="Uwaga 3" xfId="23832" hidden="1"/>
    <cellStyle name="Uwaga 3" xfId="23833" hidden="1"/>
    <cellStyle name="Uwaga 3" xfId="23845" hidden="1"/>
    <cellStyle name="Uwaga 3" xfId="23846" hidden="1"/>
    <cellStyle name="Uwaga 3" xfId="23847" hidden="1"/>
    <cellStyle name="Uwaga 3" xfId="23860" hidden="1"/>
    <cellStyle name="Uwaga 3" xfId="23862" hidden="1"/>
    <cellStyle name="Uwaga 3" xfId="23864" hidden="1"/>
    <cellStyle name="Uwaga 3" xfId="23875" hidden="1"/>
    <cellStyle name="Uwaga 3" xfId="23877" hidden="1"/>
    <cellStyle name="Uwaga 3" xfId="23879" hidden="1"/>
    <cellStyle name="Uwaga 3" xfId="23890" hidden="1"/>
    <cellStyle name="Uwaga 3" xfId="23892" hidden="1"/>
    <cellStyle name="Uwaga 3" xfId="23894" hidden="1"/>
    <cellStyle name="Uwaga 3" xfId="23905" hidden="1"/>
    <cellStyle name="Uwaga 3" xfId="23906" hidden="1"/>
    <cellStyle name="Uwaga 3" xfId="23908" hidden="1"/>
    <cellStyle name="Uwaga 3" xfId="23919" hidden="1"/>
    <cellStyle name="Uwaga 3" xfId="23921" hidden="1"/>
    <cellStyle name="Uwaga 3" xfId="23922" hidden="1"/>
    <cellStyle name="Uwaga 3" xfId="23931" hidden="1"/>
    <cellStyle name="Uwaga 3" xfId="23934" hidden="1"/>
    <cellStyle name="Uwaga 3" xfId="23936" hidden="1"/>
    <cellStyle name="Uwaga 3" xfId="23947" hidden="1"/>
    <cellStyle name="Uwaga 3" xfId="23949" hidden="1"/>
    <cellStyle name="Uwaga 3" xfId="23951" hidden="1"/>
    <cellStyle name="Uwaga 3" xfId="23963" hidden="1"/>
    <cellStyle name="Uwaga 3" xfId="23965" hidden="1"/>
    <cellStyle name="Uwaga 3" xfId="23967" hidden="1"/>
    <cellStyle name="Uwaga 3" xfId="23975" hidden="1"/>
    <cellStyle name="Uwaga 3" xfId="23977" hidden="1"/>
    <cellStyle name="Uwaga 3" xfId="23980" hidden="1"/>
    <cellStyle name="Uwaga 3" xfId="23970" hidden="1"/>
    <cellStyle name="Uwaga 3" xfId="23969" hidden="1"/>
    <cellStyle name="Uwaga 3" xfId="23968" hidden="1"/>
    <cellStyle name="Uwaga 3" xfId="23955" hidden="1"/>
    <cellStyle name="Uwaga 3" xfId="23954" hidden="1"/>
    <cellStyle name="Uwaga 3" xfId="23953" hidden="1"/>
    <cellStyle name="Uwaga 3" xfId="23940" hidden="1"/>
    <cellStyle name="Uwaga 3" xfId="23939" hidden="1"/>
    <cellStyle name="Uwaga 3" xfId="23938" hidden="1"/>
    <cellStyle name="Uwaga 3" xfId="23925" hidden="1"/>
    <cellStyle name="Uwaga 3" xfId="23924" hidden="1"/>
    <cellStyle name="Uwaga 3" xfId="23923" hidden="1"/>
    <cellStyle name="Uwaga 3" xfId="23910" hidden="1"/>
    <cellStyle name="Uwaga 3" xfId="23909" hidden="1"/>
    <cellStyle name="Uwaga 3" xfId="23907" hidden="1"/>
    <cellStyle name="Uwaga 3" xfId="23896" hidden="1"/>
    <cellStyle name="Uwaga 3" xfId="23893" hidden="1"/>
    <cellStyle name="Uwaga 3" xfId="23891" hidden="1"/>
    <cellStyle name="Uwaga 3" xfId="23881" hidden="1"/>
    <cellStyle name="Uwaga 3" xfId="23878" hidden="1"/>
    <cellStyle name="Uwaga 3" xfId="23876" hidden="1"/>
    <cellStyle name="Uwaga 3" xfId="23866" hidden="1"/>
    <cellStyle name="Uwaga 3" xfId="23863" hidden="1"/>
    <cellStyle name="Uwaga 3" xfId="23861" hidden="1"/>
    <cellStyle name="Uwaga 3" xfId="23851" hidden="1"/>
    <cellStyle name="Uwaga 3" xfId="23849" hidden="1"/>
    <cellStyle name="Uwaga 3" xfId="23848" hidden="1"/>
    <cellStyle name="Uwaga 3" xfId="23836" hidden="1"/>
    <cellStyle name="Uwaga 3" xfId="23834" hidden="1"/>
    <cellStyle name="Uwaga 3" xfId="23831" hidden="1"/>
    <cellStyle name="Uwaga 3" xfId="23821" hidden="1"/>
    <cellStyle name="Uwaga 3" xfId="23818" hidden="1"/>
    <cellStyle name="Uwaga 3" xfId="23816" hidden="1"/>
    <cellStyle name="Uwaga 3" xfId="23806" hidden="1"/>
    <cellStyle name="Uwaga 3" xfId="23803" hidden="1"/>
    <cellStyle name="Uwaga 3" xfId="23801" hidden="1"/>
    <cellStyle name="Uwaga 3" xfId="23791" hidden="1"/>
    <cellStyle name="Uwaga 3" xfId="23789" hidden="1"/>
    <cellStyle name="Uwaga 3" xfId="23788" hidden="1"/>
    <cellStyle name="Uwaga 3" xfId="23776" hidden="1"/>
    <cellStyle name="Uwaga 3" xfId="23773" hidden="1"/>
    <cellStyle name="Uwaga 3" xfId="23771" hidden="1"/>
    <cellStyle name="Uwaga 3" xfId="23761" hidden="1"/>
    <cellStyle name="Uwaga 3" xfId="23758" hidden="1"/>
    <cellStyle name="Uwaga 3" xfId="23756" hidden="1"/>
    <cellStyle name="Uwaga 3" xfId="23746" hidden="1"/>
    <cellStyle name="Uwaga 3" xfId="23743" hidden="1"/>
    <cellStyle name="Uwaga 3" xfId="23741" hidden="1"/>
    <cellStyle name="Uwaga 3" xfId="23731" hidden="1"/>
    <cellStyle name="Uwaga 3" xfId="23729" hidden="1"/>
    <cellStyle name="Uwaga 3" xfId="23728" hidden="1"/>
    <cellStyle name="Uwaga 3" xfId="23715" hidden="1"/>
    <cellStyle name="Uwaga 3" xfId="23712" hidden="1"/>
    <cellStyle name="Uwaga 3" xfId="23710" hidden="1"/>
    <cellStyle name="Uwaga 3" xfId="23700" hidden="1"/>
    <cellStyle name="Uwaga 3" xfId="23697" hidden="1"/>
    <cellStyle name="Uwaga 3" xfId="23695" hidden="1"/>
    <cellStyle name="Uwaga 3" xfId="23685" hidden="1"/>
    <cellStyle name="Uwaga 3" xfId="23682" hidden="1"/>
    <cellStyle name="Uwaga 3" xfId="23680" hidden="1"/>
    <cellStyle name="Uwaga 3" xfId="23671" hidden="1"/>
    <cellStyle name="Uwaga 3" xfId="23669" hidden="1"/>
    <cellStyle name="Uwaga 3" xfId="23668" hidden="1"/>
    <cellStyle name="Uwaga 3" xfId="23656" hidden="1"/>
    <cellStyle name="Uwaga 3" xfId="23654" hidden="1"/>
    <cellStyle name="Uwaga 3" xfId="23652" hidden="1"/>
    <cellStyle name="Uwaga 3" xfId="23641" hidden="1"/>
    <cellStyle name="Uwaga 3" xfId="23639" hidden="1"/>
    <cellStyle name="Uwaga 3" xfId="23637" hidden="1"/>
    <cellStyle name="Uwaga 3" xfId="23626" hidden="1"/>
    <cellStyle name="Uwaga 3" xfId="23624" hidden="1"/>
    <cellStyle name="Uwaga 3" xfId="23622" hidden="1"/>
    <cellStyle name="Uwaga 3" xfId="23611" hidden="1"/>
    <cellStyle name="Uwaga 3" xfId="23609" hidden="1"/>
    <cellStyle name="Uwaga 3" xfId="23608" hidden="1"/>
    <cellStyle name="Uwaga 3" xfId="23595" hidden="1"/>
    <cellStyle name="Uwaga 3" xfId="23592" hidden="1"/>
    <cellStyle name="Uwaga 3" xfId="23590" hidden="1"/>
    <cellStyle name="Uwaga 3" xfId="23580" hidden="1"/>
    <cellStyle name="Uwaga 3" xfId="23577" hidden="1"/>
    <cellStyle name="Uwaga 3" xfId="23575" hidden="1"/>
    <cellStyle name="Uwaga 3" xfId="23565" hidden="1"/>
    <cellStyle name="Uwaga 3" xfId="23562" hidden="1"/>
    <cellStyle name="Uwaga 3" xfId="23560" hidden="1"/>
    <cellStyle name="Uwaga 3" xfId="23551" hidden="1"/>
    <cellStyle name="Uwaga 3" xfId="23549" hidden="1"/>
    <cellStyle name="Uwaga 3" xfId="23547" hidden="1"/>
    <cellStyle name="Uwaga 3" xfId="23535" hidden="1"/>
    <cellStyle name="Uwaga 3" xfId="23532" hidden="1"/>
    <cellStyle name="Uwaga 3" xfId="23530" hidden="1"/>
    <cellStyle name="Uwaga 3" xfId="23520" hidden="1"/>
    <cellStyle name="Uwaga 3" xfId="23517" hidden="1"/>
    <cellStyle name="Uwaga 3" xfId="23515" hidden="1"/>
    <cellStyle name="Uwaga 3" xfId="23505" hidden="1"/>
    <cellStyle name="Uwaga 3" xfId="23502" hidden="1"/>
    <cellStyle name="Uwaga 3" xfId="23500" hidden="1"/>
    <cellStyle name="Uwaga 3" xfId="23493" hidden="1"/>
    <cellStyle name="Uwaga 3" xfId="23490" hidden="1"/>
    <cellStyle name="Uwaga 3" xfId="23488" hidden="1"/>
    <cellStyle name="Uwaga 3" xfId="23478" hidden="1"/>
    <cellStyle name="Uwaga 3" xfId="23475" hidden="1"/>
    <cellStyle name="Uwaga 3" xfId="23472" hidden="1"/>
    <cellStyle name="Uwaga 3" xfId="23463" hidden="1"/>
    <cellStyle name="Uwaga 3" xfId="23459" hidden="1"/>
    <cellStyle name="Uwaga 3" xfId="23456" hidden="1"/>
    <cellStyle name="Uwaga 3" xfId="23448" hidden="1"/>
    <cellStyle name="Uwaga 3" xfId="23445" hidden="1"/>
    <cellStyle name="Uwaga 3" xfId="23442" hidden="1"/>
    <cellStyle name="Uwaga 3" xfId="23433" hidden="1"/>
    <cellStyle name="Uwaga 3" xfId="23430" hidden="1"/>
    <cellStyle name="Uwaga 3" xfId="23427" hidden="1"/>
    <cellStyle name="Uwaga 3" xfId="23417" hidden="1"/>
    <cellStyle name="Uwaga 3" xfId="23413" hidden="1"/>
    <cellStyle name="Uwaga 3" xfId="23410" hidden="1"/>
    <cellStyle name="Uwaga 3" xfId="23401" hidden="1"/>
    <cellStyle name="Uwaga 3" xfId="23397" hidden="1"/>
    <cellStyle name="Uwaga 3" xfId="23395" hidden="1"/>
    <cellStyle name="Uwaga 3" xfId="23387" hidden="1"/>
    <cellStyle name="Uwaga 3" xfId="23383" hidden="1"/>
    <cellStyle name="Uwaga 3" xfId="23380" hidden="1"/>
    <cellStyle name="Uwaga 3" xfId="23373" hidden="1"/>
    <cellStyle name="Uwaga 3" xfId="23370" hidden="1"/>
    <cellStyle name="Uwaga 3" xfId="23367" hidden="1"/>
    <cellStyle name="Uwaga 3" xfId="23358" hidden="1"/>
    <cellStyle name="Uwaga 3" xfId="23353" hidden="1"/>
    <cellStyle name="Uwaga 3" xfId="23350" hidden="1"/>
    <cellStyle name="Uwaga 3" xfId="23343" hidden="1"/>
    <cellStyle name="Uwaga 3" xfId="23338" hidden="1"/>
    <cellStyle name="Uwaga 3" xfId="23335" hidden="1"/>
    <cellStyle name="Uwaga 3" xfId="23328" hidden="1"/>
    <cellStyle name="Uwaga 3" xfId="23323" hidden="1"/>
    <cellStyle name="Uwaga 3" xfId="23320" hidden="1"/>
    <cellStyle name="Uwaga 3" xfId="23314" hidden="1"/>
    <cellStyle name="Uwaga 3" xfId="23310" hidden="1"/>
    <cellStyle name="Uwaga 3" xfId="23307" hidden="1"/>
    <cellStyle name="Uwaga 3" xfId="23299" hidden="1"/>
    <cellStyle name="Uwaga 3" xfId="23294" hidden="1"/>
    <cellStyle name="Uwaga 3" xfId="23290" hidden="1"/>
    <cellStyle name="Uwaga 3" xfId="23284" hidden="1"/>
    <cellStyle name="Uwaga 3" xfId="23279" hidden="1"/>
    <cellStyle name="Uwaga 3" xfId="23275" hidden="1"/>
    <cellStyle name="Uwaga 3" xfId="23269" hidden="1"/>
    <cellStyle name="Uwaga 3" xfId="23264" hidden="1"/>
    <cellStyle name="Uwaga 3" xfId="23260" hidden="1"/>
    <cellStyle name="Uwaga 3" xfId="23255" hidden="1"/>
    <cellStyle name="Uwaga 3" xfId="23251" hidden="1"/>
    <cellStyle name="Uwaga 3" xfId="23247" hidden="1"/>
    <cellStyle name="Uwaga 3" xfId="23239" hidden="1"/>
    <cellStyle name="Uwaga 3" xfId="23234" hidden="1"/>
    <cellStyle name="Uwaga 3" xfId="23230" hidden="1"/>
    <cellStyle name="Uwaga 3" xfId="23224" hidden="1"/>
    <cellStyle name="Uwaga 3" xfId="23219" hidden="1"/>
    <cellStyle name="Uwaga 3" xfId="23215" hidden="1"/>
    <cellStyle name="Uwaga 3" xfId="23209" hidden="1"/>
    <cellStyle name="Uwaga 3" xfId="23204" hidden="1"/>
    <cellStyle name="Uwaga 3" xfId="23200" hidden="1"/>
    <cellStyle name="Uwaga 3" xfId="23196" hidden="1"/>
    <cellStyle name="Uwaga 3" xfId="23191" hidden="1"/>
    <cellStyle name="Uwaga 3" xfId="23186" hidden="1"/>
    <cellStyle name="Uwaga 3" xfId="23181" hidden="1"/>
    <cellStyle name="Uwaga 3" xfId="23177" hidden="1"/>
    <cellStyle name="Uwaga 3" xfId="23173" hidden="1"/>
    <cellStyle name="Uwaga 3" xfId="23166" hidden="1"/>
    <cellStyle name="Uwaga 3" xfId="23162" hidden="1"/>
    <cellStyle name="Uwaga 3" xfId="23157" hidden="1"/>
    <cellStyle name="Uwaga 3" xfId="23151" hidden="1"/>
    <cellStyle name="Uwaga 3" xfId="23147" hidden="1"/>
    <cellStyle name="Uwaga 3" xfId="23142" hidden="1"/>
    <cellStyle name="Uwaga 3" xfId="23136" hidden="1"/>
    <cellStyle name="Uwaga 3" xfId="23132" hidden="1"/>
    <cellStyle name="Uwaga 3" xfId="23127" hidden="1"/>
    <cellStyle name="Uwaga 3" xfId="23121" hidden="1"/>
    <cellStyle name="Uwaga 3" xfId="23117" hidden="1"/>
    <cellStyle name="Uwaga 3" xfId="23113" hidden="1"/>
    <cellStyle name="Uwaga 3" xfId="23973" hidden="1"/>
    <cellStyle name="Uwaga 3" xfId="23972" hidden="1"/>
    <cellStyle name="Uwaga 3" xfId="23971" hidden="1"/>
    <cellStyle name="Uwaga 3" xfId="23958" hidden="1"/>
    <cellStyle name="Uwaga 3" xfId="23957" hidden="1"/>
    <cellStyle name="Uwaga 3" xfId="23956" hidden="1"/>
    <cellStyle name="Uwaga 3" xfId="23943" hidden="1"/>
    <cellStyle name="Uwaga 3" xfId="23942" hidden="1"/>
    <cellStyle name="Uwaga 3" xfId="23941" hidden="1"/>
    <cellStyle name="Uwaga 3" xfId="23928" hidden="1"/>
    <cellStyle name="Uwaga 3" xfId="23927" hidden="1"/>
    <cellStyle name="Uwaga 3" xfId="23926" hidden="1"/>
    <cellStyle name="Uwaga 3" xfId="23913" hidden="1"/>
    <cellStyle name="Uwaga 3" xfId="23912" hidden="1"/>
    <cellStyle name="Uwaga 3" xfId="23911" hidden="1"/>
    <cellStyle name="Uwaga 3" xfId="23899" hidden="1"/>
    <cellStyle name="Uwaga 3" xfId="23897" hidden="1"/>
    <cellStyle name="Uwaga 3" xfId="23895" hidden="1"/>
    <cellStyle name="Uwaga 3" xfId="23884" hidden="1"/>
    <cellStyle name="Uwaga 3" xfId="23882" hidden="1"/>
    <cellStyle name="Uwaga 3" xfId="23880" hidden="1"/>
    <cellStyle name="Uwaga 3" xfId="23869" hidden="1"/>
    <cellStyle name="Uwaga 3" xfId="23867" hidden="1"/>
    <cellStyle name="Uwaga 3" xfId="23865" hidden="1"/>
    <cellStyle name="Uwaga 3" xfId="23854" hidden="1"/>
    <cellStyle name="Uwaga 3" xfId="23852" hidden="1"/>
    <cellStyle name="Uwaga 3" xfId="23850" hidden="1"/>
    <cellStyle name="Uwaga 3" xfId="23839" hidden="1"/>
    <cellStyle name="Uwaga 3" xfId="23837" hidden="1"/>
    <cellStyle name="Uwaga 3" xfId="23835" hidden="1"/>
    <cellStyle name="Uwaga 3" xfId="23824" hidden="1"/>
    <cellStyle name="Uwaga 3" xfId="23822" hidden="1"/>
    <cellStyle name="Uwaga 3" xfId="23820" hidden="1"/>
    <cellStyle name="Uwaga 3" xfId="23809" hidden="1"/>
    <cellStyle name="Uwaga 3" xfId="23807" hidden="1"/>
    <cellStyle name="Uwaga 3" xfId="23805" hidden="1"/>
    <cellStyle name="Uwaga 3" xfId="23794" hidden="1"/>
    <cellStyle name="Uwaga 3" xfId="23792" hidden="1"/>
    <cellStyle name="Uwaga 3" xfId="23790" hidden="1"/>
    <cellStyle name="Uwaga 3" xfId="23779" hidden="1"/>
    <cellStyle name="Uwaga 3" xfId="23777" hidden="1"/>
    <cellStyle name="Uwaga 3" xfId="23775" hidden="1"/>
    <cellStyle name="Uwaga 3" xfId="23764" hidden="1"/>
    <cellStyle name="Uwaga 3" xfId="23762" hidden="1"/>
    <cellStyle name="Uwaga 3" xfId="23760" hidden="1"/>
    <cellStyle name="Uwaga 3" xfId="23749" hidden="1"/>
    <cellStyle name="Uwaga 3" xfId="23747" hidden="1"/>
    <cellStyle name="Uwaga 3" xfId="23745" hidden="1"/>
    <cellStyle name="Uwaga 3" xfId="23734" hidden="1"/>
    <cellStyle name="Uwaga 3" xfId="23732" hidden="1"/>
    <cellStyle name="Uwaga 3" xfId="23730" hidden="1"/>
    <cellStyle name="Uwaga 3" xfId="23719" hidden="1"/>
    <cellStyle name="Uwaga 3" xfId="23717" hidden="1"/>
    <cellStyle name="Uwaga 3" xfId="23714" hidden="1"/>
    <cellStyle name="Uwaga 3" xfId="23704" hidden="1"/>
    <cellStyle name="Uwaga 3" xfId="23701" hidden="1"/>
    <cellStyle name="Uwaga 3" xfId="23698" hidden="1"/>
    <cellStyle name="Uwaga 3" xfId="23689" hidden="1"/>
    <cellStyle name="Uwaga 3" xfId="23687" hidden="1"/>
    <cellStyle name="Uwaga 3" xfId="23684" hidden="1"/>
    <cellStyle name="Uwaga 3" xfId="23674" hidden="1"/>
    <cellStyle name="Uwaga 3" xfId="23672" hidden="1"/>
    <cellStyle name="Uwaga 3" xfId="23670" hidden="1"/>
    <cellStyle name="Uwaga 3" xfId="23659" hidden="1"/>
    <cellStyle name="Uwaga 3" xfId="23657" hidden="1"/>
    <cellStyle name="Uwaga 3" xfId="23655" hidden="1"/>
    <cellStyle name="Uwaga 3" xfId="23644" hidden="1"/>
    <cellStyle name="Uwaga 3" xfId="23642" hidden="1"/>
    <cellStyle name="Uwaga 3" xfId="23640" hidden="1"/>
    <cellStyle name="Uwaga 3" xfId="23629" hidden="1"/>
    <cellStyle name="Uwaga 3" xfId="23627" hidden="1"/>
    <cellStyle name="Uwaga 3" xfId="23625" hidden="1"/>
    <cellStyle name="Uwaga 3" xfId="23614" hidden="1"/>
    <cellStyle name="Uwaga 3" xfId="23612" hidden="1"/>
    <cellStyle name="Uwaga 3" xfId="23610" hidden="1"/>
    <cellStyle name="Uwaga 3" xfId="23599" hidden="1"/>
    <cellStyle name="Uwaga 3" xfId="23597" hidden="1"/>
    <cellStyle name="Uwaga 3" xfId="23594" hidden="1"/>
    <cellStyle name="Uwaga 3" xfId="23584" hidden="1"/>
    <cellStyle name="Uwaga 3" xfId="23581" hidden="1"/>
    <cellStyle name="Uwaga 3" xfId="23578" hidden="1"/>
    <cellStyle name="Uwaga 3" xfId="23569" hidden="1"/>
    <cellStyle name="Uwaga 3" xfId="23566" hidden="1"/>
    <cellStyle name="Uwaga 3" xfId="23563" hidden="1"/>
    <cellStyle name="Uwaga 3" xfId="23554" hidden="1"/>
    <cellStyle name="Uwaga 3" xfId="23552" hidden="1"/>
    <cellStyle name="Uwaga 3" xfId="23550" hidden="1"/>
    <cellStyle name="Uwaga 3" xfId="23539" hidden="1"/>
    <cellStyle name="Uwaga 3" xfId="23536" hidden="1"/>
    <cellStyle name="Uwaga 3" xfId="23533" hidden="1"/>
    <cellStyle name="Uwaga 3" xfId="23524" hidden="1"/>
    <cellStyle name="Uwaga 3" xfId="23521" hidden="1"/>
    <cellStyle name="Uwaga 3" xfId="23518" hidden="1"/>
    <cellStyle name="Uwaga 3" xfId="23509" hidden="1"/>
    <cellStyle name="Uwaga 3" xfId="23506" hidden="1"/>
    <cellStyle name="Uwaga 3" xfId="23503" hidden="1"/>
    <cellStyle name="Uwaga 3" xfId="23496" hidden="1"/>
    <cellStyle name="Uwaga 3" xfId="23492" hidden="1"/>
    <cellStyle name="Uwaga 3" xfId="23489" hidden="1"/>
    <cellStyle name="Uwaga 3" xfId="23481" hidden="1"/>
    <cellStyle name="Uwaga 3" xfId="23477" hidden="1"/>
    <cellStyle name="Uwaga 3" xfId="23474" hidden="1"/>
    <cellStyle name="Uwaga 3" xfId="23466" hidden="1"/>
    <cellStyle name="Uwaga 3" xfId="23462" hidden="1"/>
    <cellStyle name="Uwaga 3" xfId="23458" hidden="1"/>
    <cellStyle name="Uwaga 3" xfId="23451" hidden="1"/>
    <cellStyle name="Uwaga 3" xfId="23447" hidden="1"/>
    <cellStyle name="Uwaga 3" xfId="23444" hidden="1"/>
    <cellStyle name="Uwaga 3" xfId="23436" hidden="1"/>
    <cellStyle name="Uwaga 3" xfId="23432" hidden="1"/>
    <cellStyle name="Uwaga 3" xfId="23429" hidden="1"/>
    <cellStyle name="Uwaga 3" xfId="23420" hidden="1"/>
    <cellStyle name="Uwaga 3" xfId="23415" hidden="1"/>
    <cellStyle name="Uwaga 3" xfId="23411" hidden="1"/>
    <cellStyle name="Uwaga 3" xfId="23405" hidden="1"/>
    <cellStyle name="Uwaga 3" xfId="23400" hidden="1"/>
    <cellStyle name="Uwaga 3" xfId="23396" hidden="1"/>
    <cellStyle name="Uwaga 3" xfId="23390" hidden="1"/>
    <cellStyle name="Uwaga 3" xfId="23385" hidden="1"/>
    <cellStyle name="Uwaga 3" xfId="23381" hidden="1"/>
    <cellStyle name="Uwaga 3" xfId="23376" hidden="1"/>
    <cellStyle name="Uwaga 3" xfId="23372" hidden="1"/>
    <cellStyle name="Uwaga 3" xfId="23368" hidden="1"/>
    <cellStyle name="Uwaga 3" xfId="23361" hidden="1"/>
    <cellStyle name="Uwaga 3" xfId="23356" hidden="1"/>
    <cellStyle name="Uwaga 3" xfId="23352" hidden="1"/>
    <cellStyle name="Uwaga 3" xfId="23345" hidden="1"/>
    <cellStyle name="Uwaga 3" xfId="23340" hidden="1"/>
    <cellStyle name="Uwaga 3" xfId="23336" hidden="1"/>
    <cellStyle name="Uwaga 3" xfId="23331" hidden="1"/>
    <cellStyle name="Uwaga 3" xfId="23326" hidden="1"/>
    <cellStyle name="Uwaga 3" xfId="23322" hidden="1"/>
    <cellStyle name="Uwaga 3" xfId="23316" hidden="1"/>
    <cellStyle name="Uwaga 3" xfId="23312" hidden="1"/>
    <cellStyle name="Uwaga 3" xfId="23309" hidden="1"/>
    <cellStyle name="Uwaga 3" xfId="23302" hidden="1"/>
    <cellStyle name="Uwaga 3" xfId="23297" hidden="1"/>
    <cellStyle name="Uwaga 3" xfId="23292" hidden="1"/>
    <cellStyle name="Uwaga 3" xfId="23286" hidden="1"/>
    <cellStyle name="Uwaga 3" xfId="23281" hidden="1"/>
    <cellStyle name="Uwaga 3" xfId="23276" hidden="1"/>
    <cellStyle name="Uwaga 3" xfId="23271" hidden="1"/>
    <cellStyle name="Uwaga 3" xfId="23266" hidden="1"/>
    <cellStyle name="Uwaga 3" xfId="23261" hidden="1"/>
    <cellStyle name="Uwaga 3" xfId="23257" hidden="1"/>
    <cellStyle name="Uwaga 3" xfId="23253" hidden="1"/>
    <cellStyle name="Uwaga 3" xfId="23248" hidden="1"/>
    <cellStyle name="Uwaga 3" xfId="23241" hidden="1"/>
    <cellStyle name="Uwaga 3" xfId="23236" hidden="1"/>
    <cellStyle name="Uwaga 3" xfId="23231" hidden="1"/>
    <cellStyle name="Uwaga 3" xfId="23225" hidden="1"/>
    <cellStyle name="Uwaga 3" xfId="23220" hidden="1"/>
    <cellStyle name="Uwaga 3" xfId="23216" hidden="1"/>
    <cellStyle name="Uwaga 3" xfId="23211" hidden="1"/>
    <cellStyle name="Uwaga 3" xfId="23206" hidden="1"/>
    <cellStyle name="Uwaga 3" xfId="23201" hidden="1"/>
    <cellStyle name="Uwaga 3" xfId="23197" hidden="1"/>
    <cellStyle name="Uwaga 3" xfId="23192" hidden="1"/>
    <cellStyle name="Uwaga 3" xfId="23187" hidden="1"/>
    <cellStyle name="Uwaga 3" xfId="23182" hidden="1"/>
    <cellStyle name="Uwaga 3" xfId="23178" hidden="1"/>
    <cellStyle name="Uwaga 3" xfId="23174" hidden="1"/>
    <cellStyle name="Uwaga 3" xfId="23167" hidden="1"/>
    <cellStyle name="Uwaga 3" xfId="23163" hidden="1"/>
    <cellStyle name="Uwaga 3" xfId="23158" hidden="1"/>
    <cellStyle name="Uwaga 3" xfId="23152" hidden="1"/>
    <cellStyle name="Uwaga 3" xfId="23148" hidden="1"/>
    <cellStyle name="Uwaga 3" xfId="23143" hidden="1"/>
    <cellStyle name="Uwaga 3" xfId="23137" hidden="1"/>
    <cellStyle name="Uwaga 3" xfId="23133" hidden="1"/>
    <cellStyle name="Uwaga 3" xfId="23129" hidden="1"/>
    <cellStyle name="Uwaga 3" xfId="23122" hidden="1"/>
    <cellStyle name="Uwaga 3" xfId="23118" hidden="1"/>
    <cellStyle name="Uwaga 3" xfId="23114" hidden="1"/>
    <cellStyle name="Uwaga 3" xfId="23978" hidden="1"/>
    <cellStyle name="Uwaga 3" xfId="23976" hidden="1"/>
    <cellStyle name="Uwaga 3" xfId="23974" hidden="1"/>
    <cellStyle name="Uwaga 3" xfId="23961" hidden="1"/>
    <cellStyle name="Uwaga 3" xfId="23960" hidden="1"/>
    <cellStyle name="Uwaga 3" xfId="23959" hidden="1"/>
    <cellStyle name="Uwaga 3" xfId="23946" hidden="1"/>
    <cellStyle name="Uwaga 3" xfId="23945" hidden="1"/>
    <cellStyle name="Uwaga 3" xfId="23944" hidden="1"/>
    <cellStyle name="Uwaga 3" xfId="23932" hidden="1"/>
    <cellStyle name="Uwaga 3" xfId="23930" hidden="1"/>
    <cellStyle name="Uwaga 3" xfId="23929" hidden="1"/>
    <cellStyle name="Uwaga 3" xfId="23916" hidden="1"/>
    <cellStyle name="Uwaga 3" xfId="23915" hidden="1"/>
    <cellStyle name="Uwaga 3" xfId="23914" hidden="1"/>
    <cellStyle name="Uwaga 3" xfId="23902" hidden="1"/>
    <cellStyle name="Uwaga 3" xfId="23900" hidden="1"/>
    <cellStyle name="Uwaga 3" xfId="23898" hidden="1"/>
    <cellStyle name="Uwaga 3" xfId="23887" hidden="1"/>
    <cellStyle name="Uwaga 3" xfId="23885" hidden="1"/>
    <cellStyle name="Uwaga 3" xfId="23883" hidden="1"/>
    <cellStyle name="Uwaga 3" xfId="23872" hidden="1"/>
    <cellStyle name="Uwaga 3" xfId="23870" hidden="1"/>
    <cellStyle name="Uwaga 3" xfId="23868" hidden="1"/>
    <cellStyle name="Uwaga 3" xfId="23857" hidden="1"/>
    <cellStyle name="Uwaga 3" xfId="23855" hidden="1"/>
    <cellStyle name="Uwaga 3" xfId="23853" hidden="1"/>
    <cellStyle name="Uwaga 3" xfId="23842" hidden="1"/>
    <cellStyle name="Uwaga 3" xfId="23840" hidden="1"/>
    <cellStyle name="Uwaga 3" xfId="23838" hidden="1"/>
    <cellStyle name="Uwaga 3" xfId="23827" hidden="1"/>
    <cellStyle name="Uwaga 3" xfId="23825" hidden="1"/>
    <cellStyle name="Uwaga 3" xfId="23823" hidden="1"/>
    <cellStyle name="Uwaga 3" xfId="23812" hidden="1"/>
    <cellStyle name="Uwaga 3" xfId="23810" hidden="1"/>
    <cellStyle name="Uwaga 3" xfId="23808" hidden="1"/>
    <cellStyle name="Uwaga 3" xfId="23797" hidden="1"/>
    <cellStyle name="Uwaga 3" xfId="23795" hidden="1"/>
    <cellStyle name="Uwaga 3" xfId="23793" hidden="1"/>
    <cellStyle name="Uwaga 3" xfId="23782" hidden="1"/>
    <cellStyle name="Uwaga 3" xfId="23780" hidden="1"/>
    <cellStyle name="Uwaga 3" xfId="23778" hidden="1"/>
    <cellStyle name="Uwaga 3" xfId="23767" hidden="1"/>
    <cellStyle name="Uwaga 3" xfId="23765" hidden="1"/>
    <cellStyle name="Uwaga 3" xfId="23763" hidden="1"/>
    <cellStyle name="Uwaga 3" xfId="23752" hidden="1"/>
    <cellStyle name="Uwaga 3" xfId="23750" hidden="1"/>
    <cellStyle name="Uwaga 3" xfId="23748" hidden="1"/>
    <cellStyle name="Uwaga 3" xfId="23737" hidden="1"/>
    <cellStyle name="Uwaga 3" xfId="23735" hidden="1"/>
    <cellStyle name="Uwaga 3" xfId="23733" hidden="1"/>
    <cellStyle name="Uwaga 3" xfId="23722" hidden="1"/>
    <cellStyle name="Uwaga 3" xfId="23720" hidden="1"/>
    <cellStyle name="Uwaga 3" xfId="23718" hidden="1"/>
    <cellStyle name="Uwaga 3" xfId="23707" hidden="1"/>
    <cellStyle name="Uwaga 3" xfId="23705" hidden="1"/>
    <cellStyle name="Uwaga 3" xfId="23703" hidden="1"/>
    <cellStyle name="Uwaga 3" xfId="23692" hidden="1"/>
    <cellStyle name="Uwaga 3" xfId="23690" hidden="1"/>
    <cellStyle name="Uwaga 3" xfId="23688" hidden="1"/>
    <cellStyle name="Uwaga 3" xfId="23677" hidden="1"/>
    <cellStyle name="Uwaga 3" xfId="23675" hidden="1"/>
    <cellStyle name="Uwaga 3" xfId="23673" hidden="1"/>
    <cellStyle name="Uwaga 3" xfId="23662" hidden="1"/>
    <cellStyle name="Uwaga 3" xfId="23660" hidden="1"/>
    <cellStyle name="Uwaga 3" xfId="23658" hidden="1"/>
    <cellStyle name="Uwaga 3" xfId="23647" hidden="1"/>
    <cellStyle name="Uwaga 3" xfId="23645" hidden="1"/>
    <cellStyle name="Uwaga 3" xfId="23643" hidden="1"/>
    <cellStyle name="Uwaga 3" xfId="23632" hidden="1"/>
    <cellStyle name="Uwaga 3" xfId="23630" hidden="1"/>
    <cellStyle name="Uwaga 3" xfId="23628" hidden="1"/>
    <cellStyle name="Uwaga 3" xfId="23617" hidden="1"/>
    <cellStyle name="Uwaga 3" xfId="23615" hidden="1"/>
    <cellStyle name="Uwaga 3" xfId="23613" hidden="1"/>
    <cellStyle name="Uwaga 3" xfId="23602" hidden="1"/>
    <cellStyle name="Uwaga 3" xfId="23600" hidden="1"/>
    <cellStyle name="Uwaga 3" xfId="23598" hidden="1"/>
    <cellStyle name="Uwaga 3" xfId="23587" hidden="1"/>
    <cellStyle name="Uwaga 3" xfId="23585" hidden="1"/>
    <cellStyle name="Uwaga 3" xfId="23582" hidden="1"/>
    <cellStyle name="Uwaga 3" xfId="23572" hidden="1"/>
    <cellStyle name="Uwaga 3" xfId="23570" hidden="1"/>
    <cellStyle name="Uwaga 3" xfId="23568" hidden="1"/>
    <cellStyle name="Uwaga 3" xfId="23557" hidden="1"/>
    <cellStyle name="Uwaga 3" xfId="23555" hidden="1"/>
    <cellStyle name="Uwaga 3" xfId="23553" hidden="1"/>
    <cellStyle name="Uwaga 3" xfId="23542" hidden="1"/>
    <cellStyle name="Uwaga 3" xfId="23540" hidden="1"/>
    <cellStyle name="Uwaga 3" xfId="23537" hidden="1"/>
    <cellStyle name="Uwaga 3" xfId="23527" hidden="1"/>
    <cellStyle name="Uwaga 3" xfId="23525" hidden="1"/>
    <cellStyle name="Uwaga 3" xfId="23522" hidden="1"/>
    <cellStyle name="Uwaga 3" xfId="23512" hidden="1"/>
    <cellStyle name="Uwaga 3" xfId="23510" hidden="1"/>
    <cellStyle name="Uwaga 3" xfId="23507" hidden="1"/>
    <cellStyle name="Uwaga 3" xfId="23498" hidden="1"/>
    <cellStyle name="Uwaga 3" xfId="23495" hidden="1"/>
    <cellStyle name="Uwaga 3" xfId="23491" hidden="1"/>
    <cellStyle name="Uwaga 3" xfId="23483" hidden="1"/>
    <cellStyle name="Uwaga 3" xfId="23480" hidden="1"/>
    <cellStyle name="Uwaga 3" xfId="23476" hidden="1"/>
    <cellStyle name="Uwaga 3" xfId="23468" hidden="1"/>
    <cellStyle name="Uwaga 3" xfId="23465" hidden="1"/>
    <cellStyle name="Uwaga 3" xfId="23461" hidden="1"/>
    <cellStyle name="Uwaga 3" xfId="23453" hidden="1"/>
    <cellStyle name="Uwaga 3" xfId="23450" hidden="1"/>
    <cellStyle name="Uwaga 3" xfId="23446" hidden="1"/>
    <cellStyle name="Uwaga 3" xfId="23438" hidden="1"/>
    <cellStyle name="Uwaga 3" xfId="23435" hidden="1"/>
    <cellStyle name="Uwaga 3" xfId="23431" hidden="1"/>
    <cellStyle name="Uwaga 3" xfId="23423" hidden="1"/>
    <cellStyle name="Uwaga 3" xfId="23419" hidden="1"/>
    <cellStyle name="Uwaga 3" xfId="23414" hidden="1"/>
    <cellStyle name="Uwaga 3" xfId="23408" hidden="1"/>
    <cellStyle name="Uwaga 3" xfId="23404" hidden="1"/>
    <cellStyle name="Uwaga 3" xfId="23399" hidden="1"/>
    <cellStyle name="Uwaga 3" xfId="23393" hidden="1"/>
    <cellStyle name="Uwaga 3" xfId="23389" hidden="1"/>
    <cellStyle name="Uwaga 3" xfId="23384" hidden="1"/>
    <cellStyle name="Uwaga 3" xfId="23378" hidden="1"/>
    <cellStyle name="Uwaga 3" xfId="23375" hidden="1"/>
    <cellStyle name="Uwaga 3" xfId="23371" hidden="1"/>
    <cellStyle name="Uwaga 3" xfId="23363" hidden="1"/>
    <cellStyle name="Uwaga 3" xfId="23360" hidden="1"/>
    <cellStyle name="Uwaga 3" xfId="23355" hidden="1"/>
    <cellStyle name="Uwaga 3" xfId="23348" hidden="1"/>
    <cellStyle name="Uwaga 3" xfId="23344" hidden="1"/>
    <cellStyle name="Uwaga 3" xfId="23339" hidden="1"/>
    <cellStyle name="Uwaga 3" xfId="23333" hidden="1"/>
    <cellStyle name="Uwaga 3" xfId="23329" hidden="1"/>
    <cellStyle name="Uwaga 3" xfId="23324" hidden="1"/>
    <cellStyle name="Uwaga 3" xfId="23318" hidden="1"/>
    <cellStyle name="Uwaga 3" xfId="23315" hidden="1"/>
    <cellStyle name="Uwaga 3" xfId="23311" hidden="1"/>
    <cellStyle name="Uwaga 3" xfId="23303" hidden="1"/>
    <cellStyle name="Uwaga 3" xfId="23298" hidden="1"/>
    <cellStyle name="Uwaga 3" xfId="23293" hidden="1"/>
    <cellStyle name="Uwaga 3" xfId="23288" hidden="1"/>
    <cellStyle name="Uwaga 3" xfId="23283" hidden="1"/>
    <cellStyle name="Uwaga 3" xfId="23278" hidden="1"/>
    <cellStyle name="Uwaga 3" xfId="23273" hidden="1"/>
    <cellStyle name="Uwaga 3" xfId="23268" hidden="1"/>
    <cellStyle name="Uwaga 3" xfId="23263" hidden="1"/>
    <cellStyle name="Uwaga 3" xfId="23258" hidden="1"/>
    <cellStyle name="Uwaga 3" xfId="23254" hidden="1"/>
    <cellStyle name="Uwaga 3" xfId="23249" hidden="1"/>
    <cellStyle name="Uwaga 3" xfId="23242" hidden="1"/>
    <cellStyle name="Uwaga 3" xfId="23237" hidden="1"/>
    <cellStyle name="Uwaga 3" xfId="23232" hidden="1"/>
    <cellStyle name="Uwaga 3" xfId="23227" hidden="1"/>
    <cellStyle name="Uwaga 3" xfId="23222" hidden="1"/>
    <cellStyle name="Uwaga 3" xfId="23217" hidden="1"/>
    <cellStyle name="Uwaga 3" xfId="23212" hidden="1"/>
    <cellStyle name="Uwaga 3" xfId="23207" hidden="1"/>
    <cellStyle name="Uwaga 3" xfId="23202" hidden="1"/>
    <cellStyle name="Uwaga 3" xfId="23198" hidden="1"/>
    <cellStyle name="Uwaga 3" xfId="23193" hidden="1"/>
    <cellStyle name="Uwaga 3" xfId="23188" hidden="1"/>
    <cellStyle name="Uwaga 3" xfId="23183" hidden="1"/>
    <cellStyle name="Uwaga 3" xfId="23179" hidden="1"/>
    <cellStyle name="Uwaga 3" xfId="23175" hidden="1"/>
    <cellStyle name="Uwaga 3" xfId="23168" hidden="1"/>
    <cellStyle name="Uwaga 3" xfId="23164" hidden="1"/>
    <cellStyle name="Uwaga 3" xfId="23159" hidden="1"/>
    <cellStyle name="Uwaga 3" xfId="23153" hidden="1"/>
    <cellStyle name="Uwaga 3" xfId="23149" hidden="1"/>
    <cellStyle name="Uwaga 3" xfId="23144" hidden="1"/>
    <cellStyle name="Uwaga 3" xfId="23138" hidden="1"/>
    <cellStyle name="Uwaga 3" xfId="23134" hidden="1"/>
    <cellStyle name="Uwaga 3" xfId="23130" hidden="1"/>
    <cellStyle name="Uwaga 3" xfId="23123" hidden="1"/>
    <cellStyle name="Uwaga 3" xfId="23119" hidden="1"/>
    <cellStyle name="Uwaga 3" xfId="23115" hidden="1"/>
    <cellStyle name="Uwaga 3" xfId="23982" hidden="1"/>
    <cellStyle name="Uwaga 3" xfId="23981" hidden="1"/>
    <cellStyle name="Uwaga 3" xfId="23979" hidden="1"/>
    <cellStyle name="Uwaga 3" xfId="23966" hidden="1"/>
    <cellStyle name="Uwaga 3" xfId="23964" hidden="1"/>
    <cellStyle name="Uwaga 3" xfId="23962" hidden="1"/>
    <cellStyle name="Uwaga 3" xfId="23952" hidden="1"/>
    <cellStyle name="Uwaga 3" xfId="23950" hidden="1"/>
    <cellStyle name="Uwaga 3" xfId="23948" hidden="1"/>
    <cellStyle name="Uwaga 3" xfId="23937" hidden="1"/>
    <cellStyle name="Uwaga 3" xfId="23935" hidden="1"/>
    <cellStyle name="Uwaga 3" xfId="23933" hidden="1"/>
    <cellStyle name="Uwaga 3" xfId="23920" hidden="1"/>
    <cellStyle name="Uwaga 3" xfId="23918" hidden="1"/>
    <cellStyle name="Uwaga 3" xfId="23917" hidden="1"/>
    <cellStyle name="Uwaga 3" xfId="23904" hidden="1"/>
    <cellStyle name="Uwaga 3" xfId="23903" hidden="1"/>
    <cellStyle name="Uwaga 3" xfId="23901" hidden="1"/>
    <cellStyle name="Uwaga 3" xfId="23889" hidden="1"/>
    <cellStyle name="Uwaga 3" xfId="23888" hidden="1"/>
    <cellStyle name="Uwaga 3" xfId="23886" hidden="1"/>
    <cellStyle name="Uwaga 3" xfId="23874" hidden="1"/>
    <cellStyle name="Uwaga 3" xfId="23873" hidden="1"/>
    <cellStyle name="Uwaga 3" xfId="23871" hidden="1"/>
    <cellStyle name="Uwaga 3" xfId="23859" hidden="1"/>
    <cellStyle name="Uwaga 3" xfId="23858" hidden="1"/>
    <cellStyle name="Uwaga 3" xfId="23856" hidden="1"/>
    <cellStyle name="Uwaga 3" xfId="23844" hidden="1"/>
    <cellStyle name="Uwaga 3" xfId="23843" hidden="1"/>
    <cellStyle name="Uwaga 3" xfId="23841" hidden="1"/>
    <cellStyle name="Uwaga 3" xfId="23829" hidden="1"/>
    <cellStyle name="Uwaga 3" xfId="23828" hidden="1"/>
    <cellStyle name="Uwaga 3" xfId="23826" hidden="1"/>
    <cellStyle name="Uwaga 3" xfId="23814" hidden="1"/>
    <cellStyle name="Uwaga 3" xfId="23813" hidden="1"/>
    <cellStyle name="Uwaga 3" xfId="23811" hidden="1"/>
    <cellStyle name="Uwaga 3" xfId="23799" hidden="1"/>
    <cellStyle name="Uwaga 3" xfId="23798" hidden="1"/>
    <cellStyle name="Uwaga 3" xfId="23796" hidden="1"/>
    <cellStyle name="Uwaga 3" xfId="23784" hidden="1"/>
    <cellStyle name="Uwaga 3" xfId="23783" hidden="1"/>
    <cellStyle name="Uwaga 3" xfId="23781" hidden="1"/>
    <cellStyle name="Uwaga 3" xfId="23769" hidden="1"/>
    <cellStyle name="Uwaga 3" xfId="23768" hidden="1"/>
    <cellStyle name="Uwaga 3" xfId="23766" hidden="1"/>
    <cellStyle name="Uwaga 3" xfId="23754" hidden="1"/>
    <cellStyle name="Uwaga 3" xfId="23753" hidden="1"/>
    <cellStyle name="Uwaga 3" xfId="23751" hidden="1"/>
    <cellStyle name="Uwaga 3" xfId="23739" hidden="1"/>
    <cellStyle name="Uwaga 3" xfId="23738" hidden="1"/>
    <cellStyle name="Uwaga 3" xfId="23736" hidden="1"/>
    <cellStyle name="Uwaga 3" xfId="23724" hidden="1"/>
    <cellStyle name="Uwaga 3" xfId="23723" hidden="1"/>
    <cellStyle name="Uwaga 3" xfId="23721" hidden="1"/>
    <cellStyle name="Uwaga 3" xfId="23709" hidden="1"/>
    <cellStyle name="Uwaga 3" xfId="23708" hidden="1"/>
    <cellStyle name="Uwaga 3" xfId="23706" hidden="1"/>
    <cellStyle name="Uwaga 3" xfId="23694" hidden="1"/>
    <cellStyle name="Uwaga 3" xfId="23693" hidden="1"/>
    <cellStyle name="Uwaga 3" xfId="23691" hidden="1"/>
    <cellStyle name="Uwaga 3" xfId="23679" hidden="1"/>
    <cellStyle name="Uwaga 3" xfId="23678" hidden="1"/>
    <cellStyle name="Uwaga 3" xfId="23676" hidden="1"/>
    <cellStyle name="Uwaga 3" xfId="23664" hidden="1"/>
    <cellStyle name="Uwaga 3" xfId="23663" hidden="1"/>
    <cellStyle name="Uwaga 3" xfId="23661" hidden="1"/>
    <cellStyle name="Uwaga 3" xfId="23649" hidden="1"/>
    <cellStyle name="Uwaga 3" xfId="23648" hidden="1"/>
    <cellStyle name="Uwaga 3" xfId="23646" hidden="1"/>
    <cellStyle name="Uwaga 3" xfId="23634" hidden="1"/>
    <cellStyle name="Uwaga 3" xfId="23633" hidden="1"/>
    <cellStyle name="Uwaga 3" xfId="23631" hidden="1"/>
    <cellStyle name="Uwaga 3" xfId="23619" hidden="1"/>
    <cellStyle name="Uwaga 3" xfId="23618" hidden="1"/>
    <cellStyle name="Uwaga 3" xfId="23616" hidden="1"/>
    <cellStyle name="Uwaga 3" xfId="23604" hidden="1"/>
    <cellStyle name="Uwaga 3" xfId="23603" hidden="1"/>
    <cellStyle name="Uwaga 3" xfId="23601" hidden="1"/>
    <cellStyle name="Uwaga 3" xfId="23589" hidden="1"/>
    <cellStyle name="Uwaga 3" xfId="23588" hidden="1"/>
    <cellStyle name="Uwaga 3" xfId="23586" hidden="1"/>
    <cellStyle name="Uwaga 3" xfId="23574" hidden="1"/>
    <cellStyle name="Uwaga 3" xfId="23573" hidden="1"/>
    <cellStyle name="Uwaga 3" xfId="23571" hidden="1"/>
    <cellStyle name="Uwaga 3" xfId="23559" hidden="1"/>
    <cellStyle name="Uwaga 3" xfId="23558" hidden="1"/>
    <cellStyle name="Uwaga 3" xfId="23556" hidden="1"/>
    <cellStyle name="Uwaga 3" xfId="23544" hidden="1"/>
    <cellStyle name="Uwaga 3" xfId="23543" hidden="1"/>
    <cellStyle name="Uwaga 3" xfId="23541" hidden="1"/>
    <cellStyle name="Uwaga 3" xfId="23529" hidden="1"/>
    <cellStyle name="Uwaga 3" xfId="23528" hidden="1"/>
    <cellStyle name="Uwaga 3" xfId="23526" hidden="1"/>
    <cellStyle name="Uwaga 3" xfId="23514" hidden="1"/>
    <cellStyle name="Uwaga 3" xfId="23513" hidden="1"/>
    <cellStyle name="Uwaga 3" xfId="23511" hidden="1"/>
    <cellStyle name="Uwaga 3" xfId="23499" hidden="1"/>
    <cellStyle name="Uwaga 3" xfId="23497" hidden="1"/>
    <cellStyle name="Uwaga 3" xfId="23494" hidden="1"/>
    <cellStyle name="Uwaga 3" xfId="23484" hidden="1"/>
    <cellStyle name="Uwaga 3" xfId="23482" hidden="1"/>
    <cellStyle name="Uwaga 3" xfId="23479" hidden="1"/>
    <cellStyle name="Uwaga 3" xfId="23469" hidden="1"/>
    <cellStyle name="Uwaga 3" xfId="23467" hidden="1"/>
    <cellStyle name="Uwaga 3" xfId="23464" hidden="1"/>
    <cellStyle name="Uwaga 3" xfId="23454" hidden="1"/>
    <cellStyle name="Uwaga 3" xfId="23452" hidden="1"/>
    <cellStyle name="Uwaga 3" xfId="23449" hidden="1"/>
    <cellStyle name="Uwaga 3" xfId="23439" hidden="1"/>
    <cellStyle name="Uwaga 3" xfId="23437" hidden="1"/>
    <cellStyle name="Uwaga 3" xfId="23434" hidden="1"/>
    <cellStyle name="Uwaga 3" xfId="23424" hidden="1"/>
    <cellStyle name="Uwaga 3" xfId="23422" hidden="1"/>
    <cellStyle name="Uwaga 3" xfId="23418" hidden="1"/>
    <cellStyle name="Uwaga 3" xfId="23409" hidden="1"/>
    <cellStyle name="Uwaga 3" xfId="23406" hidden="1"/>
    <cellStyle name="Uwaga 3" xfId="23402" hidden="1"/>
    <cellStyle name="Uwaga 3" xfId="23394" hidden="1"/>
    <cellStyle name="Uwaga 3" xfId="23392" hidden="1"/>
    <cellStyle name="Uwaga 3" xfId="23388" hidden="1"/>
    <cellStyle name="Uwaga 3" xfId="23379" hidden="1"/>
    <cellStyle name="Uwaga 3" xfId="23377" hidden="1"/>
    <cellStyle name="Uwaga 3" xfId="23374" hidden="1"/>
    <cellStyle name="Uwaga 3" xfId="23364" hidden="1"/>
    <cellStyle name="Uwaga 3" xfId="23362" hidden="1"/>
    <cellStyle name="Uwaga 3" xfId="23357" hidden="1"/>
    <cellStyle name="Uwaga 3" xfId="23349" hidden="1"/>
    <cellStyle name="Uwaga 3" xfId="23347" hidden="1"/>
    <cellStyle name="Uwaga 3" xfId="23342" hidden="1"/>
    <cellStyle name="Uwaga 3" xfId="23334" hidden="1"/>
    <cellStyle name="Uwaga 3" xfId="23332" hidden="1"/>
    <cellStyle name="Uwaga 3" xfId="23327" hidden="1"/>
    <cellStyle name="Uwaga 3" xfId="23319" hidden="1"/>
    <cellStyle name="Uwaga 3" xfId="23317" hidden="1"/>
    <cellStyle name="Uwaga 3" xfId="23313" hidden="1"/>
    <cellStyle name="Uwaga 3" xfId="23304" hidden="1"/>
    <cellStyle name="Uwaga 3" xfId="23301" hidden="1"/>
    <cellStyle name="Uwaga 3" xfId="23296" hidden="1"/>
    <cellStyle name="Uwaga 3" xfId="23289" hidden="1"/>
    <cellStyle name="Uwaga 3" xfId="23285" hidden="1"/>
    <cellStyle name="Uwaga 3" xfId="23280" hidden="1"/>
    <cellStyle name="Uwaga 3" xfId="23274" hidden="1"/>
    <cellStyle name="Uwaga 3" xfId="23270" hidden="1"/>
    <cellStyle name="Uwaga 3" xfId="23265" hidden="1"/>
    <cellStyle name="Uwaga 3" xfId="23259" hidden="1"/>
    <cellStyle name="Uwaga 3" xfId="23256" hidden="1"/>
    <cellStyle name="Uwaga 3" xfId="23252" hidden="1"/>
    <cellStyle name="Uwaga 3" xfId="23243" hidden="1"/>
    <cellStyle name="Uwaga 3" xfId="23238" hidden="1"/>
    <cellStyle name="Uwaga 3" xfId="23233" hidden="1"/>
    <cellStyle name="Uwaga 3" xfId="23228" hidden="1"/>
    <cellStyle name="Uwaga 3" xfId="23223" hidden="1"/>
    <cellStyle name="Uwaga 3" xfId="23218" hidden="1"/>
    <cellStyle name="Uwaga 3" xfId="23213" hidden="1"/>
    <cellStyle name="Uwaga 3" xfId="23208" hidden="1"/>
    <cellStyle name="Uwaga 3" xfId="23203" hidden="1"/>
    <cellStyle name="Uwaga 3" xfId="23199" hidden="1"/>
    <cellStyle name="Uwaga 3" xfId="23194" hidden="1"/>
    <cellStyle name="Uwaga 3" xfId="23189" hidden="1"/>
    <cellStyle name="Uwaga 3" xfId="23184" hidden="1"/>
    <cellStyle name="Uwaga 3" xfId="23180" hidden="1"/>
    <cellStyle name="Uwaga 3" xfId="23176" hidden="1"/>
    <cellStyle name="Uwaga 3" xfId="23169" hidden="1"/>
    <cellStyle name="Uwaga 3" xfId="23165" hidden="1"/>
    <cellStyle name="Uwaga 3" xfId="23160" hidden="1"/>
    <cellStyle name="Uwaga 3" xfId="23154" hidden="1"/>
    <cellStyle name="Uwaga 3" xfId="23150" hidden="1"/>
    <cellStyle name="Uwaga 3" xfId="23145" hidden="1"/>
    <cellStyle name="Uwaga 3" xfId="23139" hidden="1"/>
    <cellStyle name="Uwaga 3" xfId="23135" hidden="1"/>
    <cellStyle name="Uwaga 3" xfId="23131" hidden="1"/>
    <cellStyle name="Uwaga 3" xfId="23124" hidden="1"/>
    <cellStyle name="Uwaga 3" xfId="23120" hidden="1"/>
    <cellStyle name="Uwaga 3" xfId="23116" hidden="1"/>
    <cellStyle name="Uwaga 3" xfId="24064" hidden="1"/>
    <cellStyle name="Uwaga 3" xfId="24065" hidden="1"/>
    <cellStyle name="Uwaga 3" xfId="24067" hidden="1"/>
    <cellStyle name="Uwaga 3" xfId="24073" hidden="1"/>
    <cellStyle name="Uwaga 3" xfId="24074" hidden="1"/>
    <cellStyle name="Uwaga 3" xfId="24077" hidden="1"/>
    <cellStyle name="Uwaga 3" xfId="24082" hidden="1"/>
    <cellStyle name="Uwaga 3" xfId="24083" hidden="1"/>
    <cellStyle name="Uwaga 3" xfId="24086" hidden="1"/>
    <cellStyle name="Uwaga 3" xfId="24091" hidden="1"/>
    <cellStyle name="Uwaga 3" xfId="24092" hidden="1"/>
    <cellStyle name="Uwaga 3" xfId="24093" hidden="1"/>
    <cellStyle name="Uwaga 3" xfId="24100" hidden="1"/>
    <cellStyle name="Uwaga 3" xfId="24103" hidden="1"/>
    <cellStyle name="Uwaga 3" xfId="24106" hidden="1"/>
    <cellStyle name="Uwaga 3" xfId="24112" hidden="1"/>
    <cellStyle name="Uwaga 3" xfId="24115" hidden="1"/>
    <cellStyle name="Uwaga 3" xfId="24117" hidden="1"/>
    <cellStyle name="Uwaga 3" xfId="24122" hidden="1"/>
    <cellStyle name="Uwaga 3" xfId="24125" hidden="1"/>
    <cellStyle name="Uwaga 3" xfId="24126" hidden="1"/>
    <cellStyle name="Uwaga 3" xfId="24130" hidden="1"/>
    <cellStyle name="Uwaga 3" xfId="24133" hidden="1"/>
    <cellStyle name="Uwaga 3" xfId="24135" hidden="1"/>
    <cellStyle name="Uwaga 3" xfId="24136" hidden="1"/>
    <cellStyle name="Uwaga 3" xfId="24137" hidden="1"/>
    <cellStyle name="Uwaga 3" xfId="24140" hidden="1"/>
    <cellStyle name="Uwaga 3" xfId="24147" hidden="1"/>
    <cellStyle name="Uwaga 3" xfId="24150" hidden="1"/>
    <cellStyle name="Uwaga 3" xfId="24153" hidden="1"/>
    <cellStyle name="Uwaga 3" xfId="24156" hidden="1"/>
    <cellStyle name="Uwaga 3" xfId="24159" hidden="1"/>
    <cellStyle name="Uwaga 3" xfId="24162" hidden="1"/>
    <cellStyle name="Uwaga 3" xfId="24164" hidden="1"/>
    <cellStyle name="Uwaga 3" xfId="24167" hidden="1"/>
    <cellStyle name="Uwaga 3" xfId="24170" hidden="1"/>
    <cellStyle name="Uwaga 3" xfId="24172" hidden="1"/>
    <cellStyle name="Uwaga 3" xfId="24173" hidden="1"/>
    <cellStyle name="Uwaga 3" xfId="24175" hidden="1"/>
    <cellStyle name="Uwaga 3" xfId="24182" hidden="1"/>
    <cellStyle name="Uwaga 3" xfId="24185" hidden="1"/>
    <cellStyle name="Uwaga 3" xfId="24188" hidden="1"/>
    <cellStyle name="Uwaga 3" xfId="24192" hidden="1"/>
    <cellStyle name="Uwaga 3" xfId="24195" hidden="1"/>
    <cellStyle name="Uwaga 3" xfId="24198" hidden="1"/>
    <cellStyle name="Uwaga 3" xfId="24200" hidden="1"/>
    <cellStyle name="Uwaga 3" xfId="24203" hidden="1"/>
    <cellStyle name="Uwaga 3" xfId="24206" hidden="1"/>
    <cellStyle name="Uwaga 3" xfId="24208" hidden="1"/>
    <cellStyle name="Uwaga 3" xfId="24209" hidden="1"/>
    <cellStyle name="Uwaga 3" xfId="24212" hidden="1"/>
    <cellStyle name="Uwaga 3" xfId="24219" hidden="1"/>
    <cellStyle name="Uwaga 3" xfId="24222" hidden="1"/>
    <cellStyle name="Uwaga 3" xfId="24225" hidden="1"/>
    <cellStyle name="Uwaga 3" xfId="24229" hidden="1"/>
    <cellStyle name="Uwaga 3" xfId="24232" hidden="1"/>
    <cellStyle name="Uwaga 3" xfId="24234" hidden="1"/>
    <cellStyle name="Uwaga 3" xfId="24237" hidden="1"/>
    <cellStyle name="Uwaga 3" xfId="24240" hidden="1"/>
    <cellStyle name="Uwaga 3" xfId="24243" hidden="1"/>
    <cellStyle name="Uwaga 3" xfId="24244" hidden="1"/>
    <cellStyle name="Uwaga 3" xfId="24245" hidden="1"/>
    <cellStyle name="Uwaga 3" xfId="24247" hidden="1"/>
    <cellStyle name="Uwaga 3" xfId="24253" hidden="1"/>
    <cellStyle name="Uwaga 3" xfId="24254" hidden="1"/>
    <cellStyle name="Uwaga 3" xfId="24256" hidden="1"/>
    <cellStyle name="Uwaga 3" xfId="24262" hidden="1"/>
    <cellStyle name="Uwaga 3" xfId="24264" hidden="1"/>
    <cellStyle name="Uwaga 3" xfId="24267" hidden="1"/>
    <cellStyle name="Uwaga 3" xfId="24271" hidden="1"/>
    <cellStyle name="Uwaga 3" xfId="24272" hidden="1"/>
    <cellStyle name="Uwaga 3" xfId="24274" hidden="1"/>
    <cellStyle name="Uwaga 3" xfId="24280" hidden="1"/>
    <cellStyle name="Uwaga 3" xfId="24281" hidden="1"/>
    <cellStyle name="Uwaga 3" xfId="24282" hidden="1"/>
    <cellStyle name="Uwaga 3" xfId="24290" hidden="1"/>
    <cellStyle name="Uwaga 3" xfId="24293" hidden="1"/>
    <cellStyle name="Uwaga 3" xfId="24296" hidden="1"/>
    <cellStyle name="Uwaga 3" xfId="24299" hidden="1"/>
    <cellStyle name="Uwaga 3" xfId="24302" hidden="1"/>
    <cellStyle name="Uwaga 3" xfId="24305" hidden="1"/>
    <cellStyle name="Uwaga 3" xfId="24308" hidden="1"/>
    <cellStyle name="Uwaga 3" xfId="24311" hidden="1"/>
    <cellStyle name="Uwaga 3" xfId="24314" hidden="1"/>
    <cellStyle name="Uwaga 3" xfId="24316" hidden="1"/>
    <cellStyle name="Uwaga 3" xfId="24317" hidden="1"/>
    <cellStyle name="Uwaga 3" xfId="24319" hidden="1"/>
    <cellStyle name="Uwaga 3" xfId="24326" hidden="1"/>
    <cellStyle name="Uwaga 3" xfId="24329" hidden="1"/>
    <cellStyle name="Uwaga 3" xfId="24332" hidden="1"/>
    <cellStyle name="Uwaga 3" xfId="24335" hidden="1"/>
    <cellStyle name="Uwaga 3" xfId="24338" hidden="1"/>
    <cellStyle name="Uwaga 3" xfId="24341" hidden="1"/>
    <cellStyle name="Uwaga 3" xfId="24344" hidden="1"/>
    <cellStyle name="Uwaga 3" xfId="24346" hidden="1"/>
    <cellStyle name="Uwaga 3" xfId="24349" hidden="1"/>
    <cellStyle name="Uwaga 3" xfId="24352" hidden="1"/>
    <cellStyle name="Uwaga 3" xfId="24353" hidden="1"/>
    <cellStyle name="Uwaga 3" xfId="24354" hidden="1"/>
    <cellStyle name="Uwaga 3" xfId="24361" hidden="1"/>
    <cellStyle name="Uwaga 3" xfId="24362" hidden="1"/>
    <cellStyle name="Uwaga 3" xfId="24364" hidden="1"/>
    <cellStyle name="Uwaga 3" xfId="24370" hidden="1"/>
    <cellStyle name="Uwaga 3" xfId="24371" hidden="1"/>
    <cellStyle name="Uwaga 3" xfId="24373" hidden="1"/>
    <cellStyle name="Uwaga 3" xfId="24379" hidden="1"/>
    <cellStyle name="Uwaga 3" xfId="24380" hidden="1"/>
    <cellStyle name="Uwaga 3" xfId="24382" hidden="1"/>
    <cellStyle name="Uwaga 3" xfId="24388" hidden="1"/>
    <cellStyle name="Uwaga 3" xfId="24389" hidden="1"/>
    <cellStyle name="Uwaga 3" xfId="24390" hidden="1"/>
    <cellStyle name="Uwaga 3" xfId="24398" hidden="1"/>
    <cellStyle name="Uwaga 3" xfId="24400" hidden="1"/>
    <cellStyle name="Uwaga 3" xfId="24403" hidden="1"/>
    <cellStyle name="Uwaga 3" xfId="24407" hidden="1"/>
    <cellStyle name="Uwaga 3" xfId="24410" hidden="1"/>
    <cellStyle name="Uwaga 3" xfId="24413" hidden="1"/>
    <cellStyle name="Uwaga 3" xfId="24416" hidden="1"/>
    <cellStyle name="Uwaga 3" xfId="24418" hidden="1"/>
    <cellStyle name="Uwaga 3" xfId="24421" hidden="1"/>
    <cellStyle name="Uwaga 3" xfId="24424" hidden="1"/>
    <cellStyle name="Uwaga 3" xfId="24425" hidden="1"/>
    <cellStyle name="Uwaga 3" xfId="24426" hidden="1"/>
    <cellStyle name="Uwaga 3" xfId="24433" hidden="1"/>
    <cellStyle name="Uwaga 3" xfId="24435" hidden="1"/>
    <cellStyle name="Uwaga 3" xfId="24437" hidden="1"/>
    <cellStyle name="Uwaga 3" xfId="24442" hidden="1"/>
    <cellStyle name="Uwaga 3" xfId="24444" hidden="1"/>
    <cellStyle name="Uwaga 3" xfId="24446" hidden="1"/>
    <cellStyle name="Uwaga 3" xfId="24451" hidden="1"/>
    <cellStyle name="Uwaga 3" xfId="24453" hidden="1"/>
    <cellStyle name="Uwaga 3" xfId="24455" hidden="1"/>
    <cellStyle name="Uwaga 3" xfId="24460" hidden="1"/>
    <cellStyle name="Uwaga 3" xfId="24461" hidden="1"/>
    <cellStyle name="Uwaga 3" xfId="24462" hidden="1"/>
    <cellStyle name="Uwaga 3" xfId="24469" hidden="1"/>
    <cellStyle name="Uwaga 3" xfId="24471" hidden="1"/>
    <cellStyle name="Uwaga 3" xfId="24473" hidden="1"/>
    <cellStyle name="Uwaga 3" xfId="24478" hidden="1"/>
    <cellStyle name="Uwaga 3" xfId="24480" hidden="1"/>
    <cellStyle name="Uwaga 3" xfId="24482" hidden="1"/>
    <cellStyle name="Uwaga 3" xfId="24487" hidden="1"/>
    <cellStyle name="Uwaga 3" xfId="24489" hidden="1"/>
    <cellStyle name="Uwaga 3" xfId="24490" hidden="1"/>
    <cellStyle name="Uwaga 3" xfId="24496" hidden="1"/>
    <cellStyle name="Uwaga 3" xfId="24497" hidden="1"/>
    <cellStyle name="Uwaga 3" xfId="24498" hidden="1"/>
    <cellStyle name="Uwaga 3" xfId="24505" hidden="1"/>
    <cellStyle name="Uwaga 3" xfId="24507" hidden="1"/>
    <cellStyle name="Uwaga 3" xfId="24509" hidden="1"/>
    <cellStyle name="Uwaga 3" xfId="24514" hidden="1"/>
    <cellStyle name="Uwaga 3" xfId="24516" hidden="1"/>
    <cellStyle name="Uwaga 3" xfId="24518" hidden="1"/>
    <cellStyle name="Uwaga 3" xfId="24523" hidden="1"/>
    <cellStyle name="Uwaga 3" xfId="24525" hidden="1"/>
    <cellStyle name="Uwaga 3" xfId="24527" hidden="1"/>
    <cellStyle name="Uwaga 3" xfId="24532" hidden="1"/>
    <cellStyle name="Uwaga 3" xfId="24533" hidden="1"/>
    <cellStyle name="Uwaga 3" xfId="24535" hidden="1"/>
    <cellStyle name="Uwaga 3" xfId="24541" hidden="1"/>
    <cellStyle name="Uwaga 3" xfId="24542" hidden="1"/>
    <cellStyle name="Uwaga 3" xfId="24543" hidden="1"/>
    <cellStyle name="Uwaga 3" xfId="24550" hidden="1"/>
    <cellStyle name="Uwaga 3" xfId="24551" hidden="1"/>
    <cellStyle name="Uwaga 3" xfId="24552" hidden="1"/>
    <cellStyle name="Uwaga 3" xfId="24559" hidden="1"/>
    <cellStyle name="Uwaga 3" xfId="24560" hidden="1"/>
    <cellStyle name="Uwaga 3" xfId="24561" hidden="1"/>
    <cellStyle name="Uwaga 3" xfId="24568" hidden="1"/>
    <cellStyle name="Uwaga 3" xfId="24569" hidden="1"/>
    <cellStyle name="Uwaga 3" xfId="24570" hidden="1"/>
    <cellStyle name="Uwaga 3" xfId="24577" hidden="1"/>
    <cellStyle name="Uwaga 3" xfId="24578" hidden="1"/>
    <cellStyle name="Uwaga 3" xfId="24579" hidden="1"/>
    <cellStyle name="Uwaga 3" xfId="24629" hidden="1"/>
    <cellStyle name="Uwaga 3" xfId="24630" hidden="1"/>
    <cellStyle name="Uwaga 3" xfId="24632" hidden="1"/>
    <cellStyle name="Uwaga 3" xfId="24644" hidden="1"/>
    <cellStyle name="Uwaga 3" xfId="24645" hidden="1"/>
    <cellStyle name="Uwaga 3" xfId="24650" hidden="1"/>
    <cellStyle name="Uwaga 3" xfId="24659" hidden="1"/>
    <cellStyle name="Uwaga 3" xfId="24660" hidden="1"/>
    <cellStyle name="Uwaga 3" xfId="24665" hidden="1"/>
    <cellStyle name="Uwaga 3" xfId="24674" hidden="1"/>
    <cellStyle name="Uwaga 3" xfId="24675" hidden="1"/>
    <cellStyle name="Uwaga 3" xfId="24676" hidden="1"/>
    <cellStyle name="Uwaga 3" xfId="24689" hidden="1"/>
    <cellStyle name="Uwaga 3" xfId="24694" hidden="1"/>
    <cellStyle name="Uwaga 3" xfId="24699" hidden="1"/>
    <cellStyle name="Uwaga 3" xfId="24709" hidden="1"/>
    <cellStyle name="Uwaga 3" xfId="24714" hidden="1"/>
    <cellStyle name="Uwaga 3" xfId="24718" hidden="1"/>
    <cellStyle name="Uwaga 3" xfId="24725" hidden="1"/>
    <cellStyle name="Uwaga 3" xfId="24730" hidden="1"/>
    <cellStyle name="Uwaga 3" xfId="24733" hidden="1"/>
    <cellStyle name="Uwaga 3" xfId="24739" hidden="1"/>
    <cellStyle name="Uwaga 3" xfId="24744" hidden="1"/>
    <cellStyle name="Uwaga 3" xfId="24748" hidden="1"/>
    <cellStyle name="Uwaga 3" xfId="24749" hidden="1"/>
    <cellStyle name="Uwaga 3" xfId="24750" hidden="1"/>
    <cellStyle name="Uwaga 3" xfId="24754" hidden="1"/>
    <cellStyle name="Uwaga 3" xfId="24766" hidden="1"/>
    <cellStyle name="Uwaga 3" xfId="24771" hidden="1"/>
    <cellStyle name="Uwaga 3" xfId="24776" hidden="1"/>
    <cellStyle name="Uwaga 3" xfId="24781" hidden="1"/>
    <cellStyle name="Uwaga 3" xfId="24786" hidden="1"/>
    <cellStyle name="Uwaga 3" xfId="24791" hidden="1"/>
    <cellStyle name="Uwaga 3" xfId="24795" hidden="1"/>
    <cellStyle name="Uwaga 3" xfId="24799" hidden="1"/>
    <cellStyle name="Uwaga 3" xfId="24804" hidden="1"/>
    <cellStyle name="Uwaga 3" xfId="24809" hidden="1"/>
    <cellStyle name="Uwaga 3" xfId="24810" hidden="1"/>
    <cellStyle name="Uwaga 3" xfId="24812" hidden="1"/>
    <cellStyle name="Uwaga 3" xfId="24825" hidden="1"/>
    <cellStyle name="Uwaga 3" xfId="24829" hidden="1"/>
    <cellStyle name="Uwaga 3" xfId="24834" hidden="1"/>
    <cellStyle name="Uwaga 3" xfId="24841" hidden="1"/>
    <cellStyle name="Uwaga 3" xfId="24845" hidden="1"/>
    <cellStyle name="Uwaga 3" xfId="24850" hidden="1"/>
    <cellStyle name="Uwaga 3" xfId="24855" hidden="1"/>
    <cellStyle name="Uwaga 3" xfId="24858" hidden="1"/>
    <cellStyle name="Uwaga 3" xfId="24863" hidden="1"/>
    <cellStyle name="Uwaga 3" xfId="24869" hidden="1"/>
    <cellStyle name="Uwaga 3" xfId="24870" hidden="1"/>
    <cellStyle name="Uwaga 3" xfId="24873" hidden="1"/>
    <cellStyle name="Uwaga 3" xfId="24886" hidden="1"/>
    <cellStyle name="Uwaga 3" xfId="24890" hidden="1"/>
    <cellStyle name="Uwaga 3" xfId="24895" hidden="1"/>
    <cellStyle name="Uwaga 3" xfId="24902" hidden="1"/>
    <cellStyle name="Uwaga 3" xfId="24907" hidden="1"/>
    <cellStyle name="Uwaga 3" xfId="24911" hidden="1"/>
    <cellStyle name="Uwaga 3" xfId="24916" hidden="1"/>
    <cellStyle name="Uwaga 3" xfId="24920" hidden="1"/>
    <cellStyle name="Uwaga 3" xfId="24925" hidden="1"/>
    <cellStyle name="Uwaga 3" xfId="24929" hidden="1"/>
    <cellStyle name="Uwaga 3" xfId="24930" hidden="1"/>
    <cellStyle name="Uwaga 3" xfId="24932" hidden="1"/>
    <cellStyle name="Uwaga 3" xfId="24944" hidden="1"/>
    <cellStyle name="Uwaga 3" xfId="24945" hidden="1"/>
    <cellStyle name="Uwaga 3" xfId="24947" hidden="1"/>
    <cellStyle name="Uwaga 3" xfId="24959" hidden="1"/>
    <cellStyle name="Uwaga 3" xfId="24961" hidden="1"/>
    <cellStyle name="Uwaga 3" xfId="24964" hidden="1"/>
    <cellStyle name="Uwaga 3" xfId="24974" hidden="1"/>
    <cellStyle name="Uwaga 3" xfId="24975" hidden="1"/>
    <cellStyle name="Uwaga 3" xfId="24977" hidden="1"/>
    <cellStyle name="Uwaga 3" xfId="24989" hidden="1"/>
    <cellStyle name="Uwaga 3" xfId="24990" hidden="1"/>
    <cellStyle name="Uwaga 3" xfId="24991" hidden="1"/>
    <cellStyle name="Uwaga 3" xfId="25005" hidden="1"/>
    <cellStyle name="Uwaga 3" xfId="25008" hidden="1"/>
    <cellStyle name="Uwaga 3" xfId="25012" hidden="1"/>
    <cellStyle name="Uwaga 3" xfId="25020" hidden="1"/>
    <cellStyle name="Uwaga 3" xfId="25023" hidden="1"/>
    <cellStyle name="Uwaga 3" xfId="25027" hidden="1"/>
    <cellStyle name="Uwaga 3" xfId="25035" hidden="1"/>
    <cellStyle name="Uwaga 3" xfId="25038" hidden="1"/>
    <cellStyle name="Uwaga 3" xfId="25042" hidden="1"/>
    <cellStyle name="Uwaga 3" xfId="25049" hidden="1"/>
    <cellStyle name="Uwaga 3" xfId="25050" hidden="1"/>
    <cellStyle name="Uwaga 3" xfId="25052" hidden="1"/>
    <cellStyle name="Uwaga 3" xfId="25065" hidden="1"/>
    <cellStyle name="Uwaga 3" xfId="25068" hidden="1"/>
    <cellStyle name="Uwaga 3" xfId="25071" hidden="1"/>
    <cellStyle name="Uwaga 3" xfId="25080" hidden="1"/>
    <cellStyle name="Uwaga 3" xfId="25083" hidden="1"/>
    <cellStyle name="Uwaga 3" xfId="25087" hidden="1"/>
    <cellStyle name="Uwaga 3" xfId="25095" hidden="1"/>
    <cellStyle name="Uwaga 3" xfId="25097" hidden="1"/>
    <cellStyle name="Uwaga 3" xfId="25100" hidden="1"/>
    <cellStyle name="Uwaga 3" xfId="25109" hidden="1"/>
    <cellStyle name="Uwaga 3" xfId="25110" hidden="1"/>
    <cellStyle name="Uwaga 3" xfId="25111" hidden="1"/>
    <cellStyle name="Uwaga 3" xfId="25124" hidden="1"/>
    <cellStyle name="Uwaga 3" xfId="25125" hidden="1"/>
    <cellStyle name="Uwaga 3" xfId="25127" hidden="1"/>
    <cellStyle name="Uwaga 3" xfId="25139" hidden="1"/>
    <cellStyle name="Uwaga 3" xfId="25140" hidden="1"/>
    <cellStyle name="Uwaga 3" xfId="25142" hidden="1"/>
    <cellStyle name="Uwaga 3" xfId="25154" hidden="1"/>
    <cellStyle name="Uwaga 3" xfId="25155" hidden="1"/>
    <cellStyle name="Uwaga 3" xfId="25157" hidden="1"/>
    <cellStyle name="Uwaga 3" xfId="25169" hidden="1"/>
    <cellStyle name="Uwaga 3" xfId="25170" hidden="1"/>
    <cellStyle name="Uwaga 3" xfId="25171" hidden="1"/>
    <cellStyle name="Uwaga 3" xfId="25185" hidden="1"/>
    <cellStyle name="Uwaga 3" xfId="25187" hidden="1"/>
    <cellStyle name="Uwaga 3" xfId="25190" hidden="1"/>
    <cellStyle name="Uwaga 3" xfId="25200" hidden="1"/>
    <cellStyle name="Uwaga 3" xfId="25203" hidden="1"/>
    <cellStyle name="Uwaga 3" xfId="25206" hidden="1"/>
    <cellStyle name="Uwaga 3" xfId="25215" hidden="1"/>
    <cellStyle name="Uwaga 3" xfId="25217" hidden="1"/>
    <cellStyle name="Uwaga 3" xfId="25220" hidden="1"/>
    <cellStyle name="Uwaga 3" xfId="25229" hidden="1"/>
    <cellStyle name="Uwaga 3" xfId="25230" hidden="1"/>
    <cellStyle name="Uwaga 3" xfId="25231" hidden="1"/>
    <cellStyle name="Uwaga 3" xfId="25244" hidden="1"/>
    <cellStyle name="Uwaga 3" xfId="25246" hidden="1"/>
    <cellStyle name="Uwaga 3" xfId="25248" hidden="1"/>
    <cellStyle name="Uwaga 3" xfId="25259" hidden="1"/>
    <cellStyle name="Uwaga 3" xfId="25261" hidden="1"/>
    <cellStyle name="Uwaga 3" xfId="25263" hidden="1"/>
    <cellStyle name="Uwaga 3" xfId="25274" hidden="1"/>
    <cellStyle name="Uwaga 3" xfId="25276" hidden="1"/>
    <cellStyle name="Uwaga 3" xfId="25278" hidden="1"/>
    <cellStyle name="Uwaga 3" xfId="25289" hidden="1"/>
    <cellStyle name="Uwaga 3" xfId="25290" hidden="1"/>
    <cellStyle name="Uwaga 3" xfId="25291" hidden="1"/>
    <cellStyle name="Uwaga 3" xfId="25304" hidden="1"/>
    <cellStyle name="Uwaga 3" xfId="25306" hidden="1"/>
    <cellStyle name="Uwaga 3" xfId="25308" hidden="1"/>
    <cellStyle name="Uwaga 3" xfId="25319" hidden="1"/>
    <cellStyle name="Uwaga 3" xfId="25321" hidden="1"/>
    <cellStyle name="Uwaga 3" xfId="25323" hidden="1"/>
    <cellStyle name="Uwaga 3" xfId="25334" hidden="1"/>
    <cellStyle name="Uwaga 3" xfId="25336" hidden="1"/>
    <cellStyle name="Uwaga 3" xfId="25337" hidden="1"/>
    <cellStyle name="Uwaga 3" xfId="25349" hidden="1"/>
    <cellStyle name="Uwaga 3" xfId="25350" hidden="1"/>
    <cellStyle name="Uwaga 3" xfId="25351" hidden="1"/>
    <cellStyle name="Uwaga 3" xfId="25364" hidden="1"/>
    <cellStyle name="Uwaga 3" xfId="25366" hidden="1"/>
    <cellStyle name="Uwaga 3" xfId="25368" hidden="1"/>
    <cellStyle name="Uwaga 3" xfId="25379" hidden="1"/>
    <cellStyle name="Uwaga 3" xfId="25381" hidden="1"/>
    <cellStyle name="Uwaga 3" xfId="25383" hidden="1"/>
    <cellStyle name="Uwaga 3" xfId="25394" hidden="1"/>
    <cellStyle name="Uwaga 3" xfId="25396" hidden="1"/>
    <cellStyle name="Uwaga 3" xfId="25398" hidden="1"/>
    <cellStyle name="Uwaga 3" xfId="25409" hidden="1"/>
    <cellStyle name="Uwaga 3" xfId="25410" hidden="1"/>
    <cellStyle name="Uwaga 3" xfId="25412" hidden="1"/>
    <cellStyle name="Uwaga 3" xfId="25423" hidden="1"/>
    <cellStyle name="Uwaga 3" xfId="25425" hidden="1"/>
    <cellStyle name="Uwaga 3" xfId="25426" hidden="1"/>
    <cellStyle name="Uwaga 3" xfId="25435" hidden="1"/>
    <cellStyle name="Uwaga 3" xfId="25438" hidden="1"/>
    <cellStyle name="Uwaga 3" xfId="25440" hidden="1"/>
    <cellStyle name="Uwaga 3" xfId="25451" hidden="1"/>
    <cellStyle name="Uwaga 3" xfId="25453" hidden="1"/>
    <cellStyle name="Uwaga 3" xfId="25455" hidden="1"/>
    <cellStyle name="Uwaga 3" xfId="25467" hidden="1"/>
    <cellStyle name="Uwaga 3" xfId="25469" hidden="1"/>
    <cellStyle name="Uwaga 3" xfId="25471" hidden="1"/>
    <cellStyle name="Uwaga 3" xfId="25479" hidden="1"/>
    <cellStyle name="Uwaga 3" xfId="25481" hidden="1"/>
    <cellStyle name="Uwaga 3" xfId="25484" hidden="1"/>
    <cellStyle name="Uwaga 3" xfId="25474" hidden="1"/>
    <cellStyle name="Uwaga 3" xfId="25473" hidden="1"/>
    <cellStyle name="Uwaga 3" xfId="25472" hidden="1"/>
    <cellStyle name="Uwaga 3" xfId="25459" hidden="1"/>
    <cellStyle name="Uwaga 3" xfId="25458" hidden="1"/>
    <cellStyle name="Uwaga 3" xfId="25457" hidden="1"/>
    <cellStyle name="Uwaga 3" xfId="25444" hidden="1"/>
    <cellStyle name="Uwaga 3" xfId="25443" hidden="1"/>
    <cellStyle name="Uwaga 3" xfId="25442" hidden="1"/>
    <cellStyle name="Uwaga 3" xfId="25429" hidden="1"/>
    <cellStyle name="Uwaga 3" xfId="25428" hidden="1"/>
    <cellStyle name="Uwaga 3" xfId="25427" hidden="1"/>
    <cellStyle name="Uwaga 3" xfId="25414" hidden="1"/>
    <cellStyle name="Uwaga 3" xfId="25413" hidden="1"/>
    <cellStyle name="Uwaga 3" xfId="25411" hidden="1"/>
    <cellStyle name="Uwaga 3" xfId="25400" hidden="1"/>
    <cellStyle name="Uwaga 3" xfId="25397" hidden="1"/>
    <cellStyle name="Uwaga 3" xfId="25395" hidden="1"/>
    <cellStyle name="Uwaga 3" xfId="25385" hidden="1"/>
    <cellStyle name="Uwaga 3" xfId="25382" hidden="1"/>
    <cellStyle name="Uwaga 3" xfId="25380" hidden="1"/>
    <cellStyle name="Uwaga 3" xfId="25370" hidden="1"/>
    <cellStyle name="Uwaga 3" xfId="25367" hidden="1"/>
    <cellStyle name="Uwaga 3" xfId="25365" hidden="1"/>
    <cellStyle name="Uwaga 3" xfId="25355" hidden="1"/>
    <cellStyle name="Uwaga 3" xfId="25353" hidden="1"/>
    <cellStyle name="Uwaga 3" xfId="25352" hidden="1"/>
    <cellStyle name="Uwaga 3" xfId="25340" hidden="1"/>
    <cellStyle name="Uwaga 3" xfId="25338" hidden="1"/>
    <cellStyle name="Uwaga 3" xfId="25335" hidden="1"/>
    <cellStyle name="Uwaga 3" xfId="25325" hidden="1"/>
    <cellStyle name="Uwaga 3" xfId="25322" hidden="1"/>
    <cellStyle name="Uwaga 3" xfId="25320" hidden="1"/>
    <cellStyle name="Uwaga 3" xfId="25310" hidden="1"/>
    <cellStyle name="Uwaga 3" xfId="25307" hidden="1"/>
    <cellStyle name="Uwaga 3" xfId="25305" hidden="1"/>
    <cellStyle name="Uwaga 3" xfId="25295" hidden="1"/>
    <cellStyle name="Uwaga 3" xfId="25293" hidden="1"/>
    <cellStyle name="Uwaga 3" xfId="25292" hidden="1"/>
    <cellStyle name="Uwaga 3" xfId="25280" hidden="1"/>
    <cellStyle name="Uwaga 3" xfId="25277" hidden="1"/>
    <cellStyle name="Uwaga 3" xfId="25275" hidden="1"/>
    <cellStyle name="Uwaga 3" xfId="25265" hidden="1"/>
    <cellStyle name="Uwaga 3" xfId="25262" hidden="1"/>
    <cellStyle name="Uwaga 3" xfId="25260" hidden="1"/>
    <cellStyle name="Uwaga 3" xfId="25250" hidden="1"/>
    <cellStyle name="Uwaga 3" xfId="25247" hidden="1"/>
    <cellStyle name="Uwaga 3" xfId="25245" hidden="1"/>
    <cellStyle name="Uwaga 3" xfId="25235" hidden="1"/>
    <cellStyle name="Uwaga 3" xfId="25233" hidden="1"/>
    <cellStyle name="Uwaga 3" xfId="25232" hidden="1"/>
    <cellStyle name="Uwaga 3" xfId="25219" hidden="1"/>
    <cellStyle name="Uwaga 3" xfId="25216" hidden="1"/>
    <cellStyle name="Uwaga 3" xfId="25214" hidden="1"/>
    <cellStyle name="Uwaga 3" xfId="25204" hidden="1"/>
    <cellStyle name="Uwaga 3" xfId="25201" hidden="1"/>
    <cellStyle name="Uwaga 3" xfId="25199" hidden="1"/>
    <cellStyle name="Uwaga 3" xfId="25189" hidden="1"/>
    <cellStyle name="Uwaga 3" xfId="25186" hidden="1"/>
    <cellStyle name="Uwaga 3" xfId="25184" hidden="1"/>
    <cellStyle name="Uwaga 3" xfId="25175" hidden="1"/>
    <cellStyle name="Uwaga 3" xfId="25173" hidden="1"/>
    <cellStyle name="Uwaga 3" xfId="25172" hidden="1"/>
    <cellStyle name="Uwaga 3" xfId="25160" hidden="1"/>
    <cellStyle name="Uwaga 3" xfId="25158" hidden="1"/>
    <cellStyle name="Uwaga 3" xfId="25156" hidden="1"/>
    <cellStyle name="Uwaga 3" xfId="25145" hidden="1"/>
    <cellStyle name="Uwaga 3" xfId="25143" hidden="1"/>
    <cellStyle name="Uwaga 3" xfId="25141" hidden="1"/>
    <cellStyle name="Uwaga 3" xfId="25130" hidden="1"/>
    <cellStyle name="Uwaga 3" xfId="25128" hidden="1"/>
    <cellStyle name="Uwaga 3" xfId="25126" hidden="1"/>
    <cellStyle name="Uwaga 3" xfId="25115" hidden="1"/>
    <cellStyle name="Uwaga 3" xfId="25113" hidden="1"/>
    <cellStyle name="Uwaga 3" xfId="25112" hidden="1"/>
    <cellStyle name="Uwaga 3" xfId="25099" hidden="1"/>
    <cellStyle name="Uwaga 3" xfId="25096" hidden="1"/>
    <cellStyle name="Uwaga 3" xfId="25094" hidden="1"/>
    <cellStyle name="Uwaga 3" xfId="25084" hidden="1"/>
    <cellStyle name="Uwaga 3" xfId="25081" hidden="1"/>
    <cellStyle name="Uwaga 3" xfId="25079" hidden="1"/>
    <cellStyle name="Uwaga 3" xfId="25069" hidden="1"/>
    <cellStyle name="Uwaga 3" xfId="25066" hidden="1"/>
    <cellStyle name="Uwaga 3" xfId="25064" hidden="1"/>
    <cellStyle name="Uwaga 3" xfId="25055" hidden="1"/>
    <cellStyle name="Uwaga 3" xfId="25053" hidden="1"/>
    <cellStyle name="Uwaga 3" xfId="25051" hidden="1"/>
    <cellStyle name="Uwaga 3" xfId="25039" hidden="1"/>
    <cellStyle name="Uwaga 3" xfId="25036" hidden="1"/>
    <cellStyle name="Uwaga 3" xfId="25034" hidden="1"/>
    <cellStyle name="Uwaga 3" xfId="25024" hidden="1"/>
    <cellStyle name="Uwaga 3" xfId="25021" hidden="1"/>
    <cellStyle name="Uwaga 3" xfId="25019" hidden="1"/>
    <cellStyle name="Uwaga 3" xfId="25009" hidden="1"/>
    <cellStyle name="Uwaga 3" xfId="25006" hidden="1"/>
    <cellStyle name="Uwaga 3" xfId="25004" hidden="1"/>
    <cellStyle name="Uwaga 3" xfId="24997" hidden="1"/>
    <cellStyle name="Uwaga 3" xfId="24994" hidden="1"/>
    <cellStyle name="Uwaga 3" xfId="24992" hidden="1"/>
    <cellStyle name="Uwaga 3" xfId="24982" hidden="1"/>
    <cellStyle name="Uwaga 3" xfId="24979" hidden="1"/>
    <cellStyle name="Uwaga 3" xfId="24976" hidden="1"/>
    <cellStyle name="Uwaga 3" xfId="24967" hidden="1"/>
    <cellStyle name="Uwaga 3" xfId="24963" hidden="1"/>
    <cellStyle name="Uwaga 3" xfId="24960" hidden="1"/>
    <cellStyle name="Uwaga 3" xfId="24952" hidden="1"/>
    <cellStyle name="Uwaga 3" xfId="24949" hidden="1"/>
    <cellStyle name="Uwaga 3" xfId="24946" hidden="1"/>
    <cellStyle name="Uwaga 3" xfId="24937" hidden="1"/>
    <cellStyle name="Uwaga 3" xfId="24934" hidden="1"/>
    <cellStyle name="Uwaga 3" xfId="24931" hidden="1"/>
    <cellStyle name="Uwaga 3" xfId="24921" hidden="1"/>
    <cellStyle name="Uwaga 3" xfId="24917" hidden="1"/>
    <cellStyle name="Uwaga 3" xfId="24914" hidden="1"/>
    <cellStyle name="Uwaga 3" xfId="24905" hidden="1"/>
    <cellStyle name="Uwaga 3" xfId="24901" hidden="1"/>
    <cellStyle name="Uwaga 3" xfId="24899" hidden="1"/>
    <cellStyle name="Uwaga 3" xfId="24891" hidden="1"/>
    <cellStyle name="Uwaga 3" xfId="24887" hidden="1"/>
    <cellStyle name="Uwaga 3" xfId="24884" hidden="1"/>
    <cellStyle name="Uwaga 3" xfId="24877" hidden="1"/>
    <cellStyle name="Uwaga 3" xfId="24874" hidden="1"/>
    <cellStyle name="Uwaga 3" xfId="24871" hidden="1"/>
    <cellStyle name="Uwaga 3" xfId="24862" hidden="1"/>
    <cellStyle name="Uwaga 3" xfId="24857" hidden="1"/>
    <cellStyle name="Uwaga 3" xfId="24854" hidden="1"/>
    <cellStyle name="Uwaga 3" xfId="24847" hidden="1"/>
    <cellStyle name="Uwaga 3" xfId="24842" hidden="1"/>
    <cellStyle name="Uwaga 3" xfId="24839" hidden="1"/>
    <cellStyle name="Uwaga 3" xfId="24832" hidden="1"/>
    <cellStyle name="Uwaga 3" xfId="24827" hidden="1"/>
    <cellStyle name="Uwaga 3" xfId="24824" hidden="1"/>
    <cellStyle name="Uwaga 3" xfId="24818" hidden="1"/>
    <cellStyle name="Uwaga 3" xfId="24814" hidden="1"/>
    <cellStyle name="Uwaga 3" xfId="24811" hidden="1"/>
    <cellStyle name="Uwaga 3" xfId="24803" hidden="1"/>
    <cellStyle name="Uwaga 3" xfId="24798" hidden="1"/>
    <cellStyle name="Uwaga 3" xfId="24794" hidden="1"/>
    <cellStyle name="Uwaga 3" xfId="24788" hidden="1"/>
    <cellStyle name="Uwaga 3" xfId="24783" hidden="1"/>
    <cellStyle name="Uwaga 3" xfId="24779" hidden="1"/>
    <cellStyle name="Uwaga 3" xfId="24773" hidden="1"/>
    <cellStyle name="Uwaga 3" xfId="24768" hidden="1"/>
    <cellStyle name="Uwaga 3" xfId="24764" hidden="1"/>
    <cellStyle name="Uwaga 3" xfId="24759" hidden="1"/>
    <cellStyle name="Uwaga 3" xfId="24755" hidden="1"/>
    <cellStyle name="Uwaga 3" xfId="24751" hidden="1"/>
    <cellStyle name="Uwaga 3" xfId="24743" hidden="1"/>
    <cellStyle name="Uwaga 3" xfId="24738" hidden="1"/>
    <cellStyle name="Uwaga 3" xfId="24734" hidden="1"/>
    <cellStyle name="Uwaga 3" xfId="24728" hidden="1"/>
    <cellStyle name="Uwaga 3" xfId="24723" hidden="1"/>
    <cellStyle name="Uwaga 3" xfId="24719" hidden="1"/>
    <cellStyle name="Uwaga 3" xfId="24713" hidden="1"/>
    <cellStyle name="Uwaga 3" xfId="24708" hidden="1"/>
    <cellStyle name="Uwaga 3" xfId="24704" hidden="1"/>
    <cellStyle name="Uwaga 3" xfId="24700" hidden="1"/>
    <cellStyle name="Uwaga 3" xfId="24695" hidden="1"/>
    <cellStyle name="Uwaga 3" xfId="24690" hidden="1"/>
    <cellStyle name="Uwaga 3" xfId="24685" hidden="1"/>
    <cellStyle name="Uwaga 3" xfId="24681" hidden="1"/>
    <cellStyle name="Uwaga 3" xfId="24677" hidden="1"/>
    <cellStyle name="Uwaga 3" xfId="24670" hidden="1"/>
    <cellStyle name="Uwaga 3" xfId="24666" hidden="1"/>
    <cellStyle name="Uwaga 3" xfId="24661" hidden="1"/>
    <cellStyle name="Uwaga 3" xfId="24655" hidden="1"/>
    <cellStyle name="Uwaga 3" xfId="24651" hidden="1"/>
    <cellStyle name="Uwaga 3" xfId="24646" hidden="1"/>
    <cellStyle name="Uwaga 3" xfId="24640" hidden="1"/>
    <cellStyle name="Uwaga 3" xfId="24636" hidden="1"/>
    <cellStyle name="Uwaga 3" xfId="24631" hidden="1"/>
    <cellStyle name="Uwaga 3" xfId="24625" hidden="1"/>
    <cellStyle name="Uwaga 3" xfId="24621" hidden="1"/>
    <cellStyle name="Uwaga 3" xfId="24617" hidden="1"/>
    <cellStyle name="Uwaga 3" xfId="25477" hidden="1"/>
    <cellStyle name="Uwaga 3" xfId="25476" hidden="1"/>
    <cellStyle name="Uwaga 3" xfId="25475" hidden="1"/>
    <cellStyle name="Uwaga 3" xfId="25462" hidden="1"/>
    <cellStyle name="Uwaga 3" xfId="25461" hidden="1"/>
    <cellStyle name="Uwaga 3" xfId="25460" hidden="1"/>
    <cellStyle name="Uwaga 3" xfId="25447" hidden="1"/>
    <cellStyle name="Uwaga 3" xfId="25446" hidden="1"/>
    <cellStyle name="Uwaga 3" xfId="25445" hidden="1"/>
    <cellStyle name="Uwaga 3" xfId="25432" hidden="1"/>
    <cellStyle name="Uwaga 3" xfId="25431" hidden="1"/>
    <cellStyle name="Uwaga 3" xfId="25430" hidden="1"/>
    <cellStyle name="Uwaga 3" xfId="25417" hidden="1"/>
    <cellStyle name="Uwaga 3" xfId="25416" hidden="1"/>
    <cellStyle name="Uwaga 3" xfId="25415" hidden="1"/>
    <cellStyle name="Uwaga 3" xfId="25403" hidden="1"/>
    <cellStyle name="Uwaga 3" xfId="25401" hidden="1"/>
    <cellStyle name="Uwaga 3" xfId="25399" hidden="1"/>
    <cellStyle name="Uwaga 3" xfId="25388" hidden="1"/>
    <cellStyle name="Uwaga 3" xfId="25386" hidden="1"/>
    <cellStyle name="Uwaga 3" xfId="25384" hidden="1"/>
    <cellStyle name="Uwaga 3" xfId="25373" hidden="1"/>
    <cellStyle name="Uwaga 3" xfId="25371" hidden="1"/>
    <cellStyle name="Uwaga 3" xfId="25369" hidden="1"/>
    <cellStyle name="Uwaga 3" xfId="25358" hidden="1"/>
    <cellStyle name="Uwaga 3" xfId="25356" hidden="1"/>
    <cellStyle name="Uwaga 3" xfId="25354" hidden="1"/>
    <cellStyle name="Uwaga 3" xfId="25343" hidden="1"/>
    <cellStyle name="Uwaga 3" xfId="25341" hidden="1"/>
    <cellStyle name="Uwaga 3" xfId="25339" hidden="1"/>
    <cellStyle name="Uwaga 3" xfId="25328" hidden="1"/>
    <cellStyle name="Uwaga 3" xfId="25326" hidden="1"/>
    <cellStyle name="Uwaga 3" xfId="25324" hidden="1"/>
    <cellStyle name="Uwaga 3" xfId="25313" hidden="1"/>
    <cellStyle name="Uwaga 3" xfId="25311" hidden="1"/>
    <cellStyle name="Uwaga 3" xfId="25309" hidden="1"/>
    <cellStyle name="Uwaga 3" xfId="25298" hidden="1"/>
    <cellStyle name="Uwaga 3" xfId="25296" hidden="1"/>
    <cellStyle name="Uwaga 3" xfId="25294" hidden="1"/>
    <cellStyle name="Uwaga 3" xfId="25283" hidden="1"/>
    <cellStyle name="Uwaga 3" xfId="25281" hidden="1"/>
    <cellStyle name="Uwaga 3" xfId="25279" hidden="1"/>
    <cellStyle name="Uwaga 3" xfId="25268" hidden="1"/>
    <cellStyle name="Uwaga 3" xfId="25266" hidden="1"/>
    <cellStyle name="Uwaga 3" xfId="25264" hidden="1"/>
    <cellStyle name="Uwaga 3" xfId="25253" hidden="1"/>
    <cellStyle name="Uwaga 3" xfId="25251" hidden="1"/>
    <cellStyle name="Uwaga 3" xfId="25249" hidden="1"/>
    <cellStyle name="Uwaga 3" xfId="25238" hidden="1"/>
    <cellStyle name="Uwaga 3" xfId="25236" hidden="1"/>
    <cellStyle name="Uwaga 3" xfId="25234" hidden="1"/>
    <cellStyle name="Uwaga 3" xfId="25223" hidden="1"/>
    <cellStyle name="Uwaga 3" xfId="25221" hidden="1"/>
    <cellStyle name="Uwaga 3" xfId="25218" hidden="1"/>
    <cellStyle name="Uwaga 3" xfId="25208" hidden="1"/>
    <cellStyle name="Uwaga 3" xfId="25205" hidden="1"/>
    <cellStyle name="Uwaga 3" xfId="25202" hidden="1"/>
    <cellStyle name="Uwaga 3" xfId="25193" hidden="1"/>
    <cellStyle name="Uwaga 3" xfId="25191" hidden="1"/>
    <cellStyle name="Uwaga 3" xfId="25188" hidden="1"/>
    <cellStyle name="Uwaga 3" xfId="25178" hidden="1"/>
    <cellStyle name="Uwaga 3" xfId="25176" hidden="1"/>
    <cellStyle name="Uwaga 3" xfId="25174" hidden="1"/>
    <cellStyle name="Uwaga 3" xfId="25163" hidden="1"/>
    <cellStyle name="Uwaga 3" xfId="25161" hidden="1"/>
    <cellStyle name="Uwaga 3" xfId="25159" hidden="1"/>
    <cellStyle name="Uwaga 3" xfId="25148" hidden="1"/>
    <cellStyle name="Uwaga 3" xfId="25146" hidden="1"/>
    <cellStyle name="Uwaga 3" xfId="25144" hidden="1"/>
    <cellStyle name="Uwaga 3" xfId="25133" hidden="1"/>
    <cellStyle name="Uwaga 3" xfId="25131" hidden="1"/>
    <cellStyle name="Uwaga 3" xfId="25129" hidden="1"/>
    <cellStyle name="Uwaga 3" xfId="25118" hidden="1"/>
    <cellStyle name="Uwaga 3" xfId="25116" hidden="1"/>
    <cellStyle name="Uwaga 3" xfId="25114" hidden="1"/>
    <cellStyle name="Uwaga 3" xfId="25103" hidden="1"/>
    <cellStyle name="Uwaga 3" xfId="25101" hidden="1"/>
    <cellStyle name="Uwaga 3" xfId="25098" hidden="1"/>
    <cellStyle name="Uwaga 3" xfId="25088" hidden="1"/>
    <cellStyle name="Uwaga 3" xfId="25085" hidden="1"/>
    <cellStyle name="Uwaga 3" xfId="25082" hidden="1"/>
    <cellStyle name="Uwaga 3" xfId="25073" hidden="1"/>
    <cellStyle name="Uwaga 3" xfId="25070" hidden="1"/>
    <cellStyle name="Uwaga 3" xfId="25067" hidden="1"/>
    <cellStyle name="Uwaga 3" xfId="25058" hidden="1"/>
    <cellStyle name="Uwaga 3" xfId="25056" hidden="1"/>
    <cellStyle name="Uwaga 3" xfId="25054" hidden="1"/>
    <cellStyle name="Uwaga 3" xfId="25043" hidden="1"/>
    <cellStyle name="Uwaga 3" xfId="25040" hidden="1"/>
    <cellStyle name="Uwaga 3" xfId="25037" hidden="1"/>
    <cellStyle name="Uwaga 3" xfId="25028" hidden="1"/>
    <cellStyle name="Uwaga 3" xfId="25025" hidden="1"/>
    <cellStyle name="Uwaga 3" xfId="25022" hidden="1"/>
    <cellStyle name="Uwaga 3" xfId="25013" hidden="1"/>
    <cellStyle name="Uwaga 3" xfId="25010" hidden="1"/>
    <cellStyle name="Uwaga 3" xfId="25007" hidden="1"/>
    <cellStyle name="Uwaga 3" xfId="25000" hidden="1"/>
    <cellStyle name="Uwaga 3" xfId="24996" hidden="1"/>
    <cellStyle name="Uwaga 3" xfId="24993" hidden="1"/>
    <cellStyle name="Uwaga 3" xfId="24985" hidden="1"/>
    <cellStyle name="Uwaga 3" xfId="24981" hidden="1"/>
    <cellStyle name="Uwaga 3" xfId="24978" hidden="1"/>
    <cellStyle name="Uwaga 3" xfId="24970" hidden="1"/>
    <cellStyle name="Uwaga 3" xfId="24966" hidden="1"/>
    <cellStyle name="Uwaga 3" xfId="24962" hidden="1"/>
    <cellStyle name="Uwaga 3" xfId="24955" hidden="1"/>
    <cellStyle name="Uwaga 3" xfId="24951" hidden="1"/>
    <cellStyle name="Uwaga 3" xfId="24948" hidden="1"/>
    <cellStyle name="Uwaga 3" xfId="24940" hidden="1"/>
    <cellStyle name="Uwaga 3" xfId="24936" hidden="1"/>
    <cellStyle name="Uwaga 3" xfId="24933" hidden="1"/>
    <cellStyle name="Uwaga 3" xfId="24924" hidden="1"/>
    <cellStyle name="Uwaga 3" xfId="24919" hidden="1"/>
    <cellStyle name="Uwaga 3" xfId="24915" hidden="1"/>
    <cellStyle name="Uwaga 3" xfId="24909" hidden="1"/>
    <cellStyle name="Uwaga 3" xfId="24904" hidden="1"/>
    <cellStyle name="Uwaga 3" xfId="24900" hidden="1"/>
    <cellStyle name="Uwaga 3" xfId="24894" hidden="1"/>
    <cellStyle name="Uwaga 3" xfId="24889" hidden="1"/>
    <cellStyle name="Uwaga 3" xfId="24885" hidden="1"/>
    <cellStyle name="Uwaga 3" xfId="24880" hidden="1"/>
    <cellStyle name="Uwaga 3" xfId="24876" hidden="1"/>
    <cellStyle name="Uwaga 3" xfId="24872" hidden="1"/>
    <cellStyle name="Uwaga 3" xfId="24865" hidden="1"/>
    <cellStyle name="Uwaga 3" xfId="24860" hidden="1"/>
    <cellStyle name="Uwaga 3" xfId="24856" hidden="1"/>
    <cellStyle name="Uwaga 3" xfId="24849" hidden="1"/>
    <cellStyle name="Uwaga 3" xfId="24844" hidden="1"/>
    <cellStyle name="Uwaga 3" xfId="24840" hidden="1"/>
    <cellStyle name="Uwaga 3" xfId="24835" hidden="1"/>
    <cellStyle name="Uwaga 3" xfId="24830" hidden="1"/>
    <cellStyle name="Uwaga 3" xfId="24826" hidden="1"/>
    <cellStyle name="Uwaga 3" xfId="24820" hidden="1"/>
    <cellStyle name="Uwaga 3" xfId="24816" hidden="1"/>
    <cellStyle name="Uwaga 3" xfId="24813" hidden="1"/>
    <cellStyle name="Uwaga 3" xfId="24806" hidden="1"/>
    <cellStyle name="Uwaga 3" xfId="24801" hidden="1"/>
    <cellStyle name="Uwaga 3" xfId="24796" hidden="1"/>
    <cellStyle name="Uwaga 3" xfId="24790" hidden="1"/>
    <cellStyle name="Uwaga 3" xfId="24785" hidden="1"/>
    <cellStyle name="Uwaga 3" xfId="24780" hidden="1"/>
    <cellStyle name="Uwaga 3" xfId="24775" hidden="1"/>
    <cellStyle name="Uwaga 3" xfId="24770" hidden="1"/>
    <cellStyle name="Uwaga 3" xfId="24765" hidden="1"/>
    <cellStyle name="Uwaga 3" xfId="24761" hidden="1"/>
    <cellStyle name="Uwaga 3" xfId="24757" hidden="1"/>
    <cellStyle name="Uwaga 3" xfId="24752" hidden="1"/>
    <cellStyle name="Uwaga 3" xfId="24745" hidden="1"/>
    <cellStyle name="Uwaga 3" xfId="24740" hidden="1"/>
    <cellStyle name="Uwaga 3" xfId="24735" hidden="1"/>
    <cellStyle name="Uwaga 3" xfId="24729" hidden="1"/>
    <cellStyle name="Uwaga 3" xfId="24724" hidden="1"/>
    <cellStyle name="Uwaga 3" xfId="24720" hidden="1"/>
    <cellStyle name="Uwaga 3" xfId="24715" hidden="1"/>
    <cellStyle name="Uwaga 3" xfId="24710" hidden="1"/>
    <cellStyle name="Uwaga 3" xfId="24705" hidden="1"/>
    <cellStyle name="Uwaga 3" xfId="24701" hidden="1"/>
    <cellStyle name="Uwaga 3" xfId="24696" hidden="1"/>
    <cellStyle name="Uwaga 3" xfId="24691" hidden="1"/>
    <cellStyle name="Uwaga 3" xfId="24686" hidden="1"/>
    <cellStyle name="Uwaga 3" xfId="24682" hidden="1"/>
    <cellStyle name="Uwaga 3" xfId="24678" hidden="1"/>
    <cellStyle name="Uwaga 3" xfId="24671" hidden="1"/>
    <cellStyle name="Uwaga 3" xfId="24667" hidden="1"/>
    <cellStyle name="Uwaga 3" xfId="24662" hidden="1"/>
    <cellStyle name="Uwaga 3" xfId="24656" hidden="1"/>
    <cellStyle name="Uwaga 3" xfId="24652" hidden="1"/>
    <cellStyle name="Uwaga 3" xfId="24647" hidden="1"/>
    <cellStyle name="Uwaga 3" xfId="24641" hidden="1"/>
    <cellStyle name="Uwaga 3" xfId="24637" hidden="1"/>
    <cellStyle name="Uwaga 3" xfId="24633" hidden="1"/>
    <cellStyle name="Uwaga 3" xfId="24626" hidden="1"/>
    <cellStyle name="Uwaga 3" xfId="24622" hidden="1"/>
    <cellStyle name="Uwaga 3" xfId="24618" hidden="1"/>
    <cellStyle name="Uwaga 3" xfId="25482" hidden="1"/>
    <cellStyle name="Uwaga 3" xfId="25480" hidden="1"/>
    <cellStyle name="Uwaga 3" xfId="25478" hidden="1"/>
    <cellStyle name="Uwaga 3" xfId="25465" hidden="1"/>
    <cellStyle name="Uwaga 3" xfId="25464" hidden="1"/>
    <cellStyle name="Uwaga 3" xfId="25463" hidden="1"/>
    <cellStyle name="Uwaga 3" xfId="25450" hidden="1"/>
    <cellStyle name="Uwaga 3" xfId="25449" hidden="1"/>
    <cellStyle name="Uwaga 3" xfId="25448" hidden="1"/>
    <cellStyle name="Uwaga 3" xfId="25436" hidden="1"/>
    <cellStyle name="Uwaga 3" xfId="25434" hidden="1"/>
    <cellStyle name="Uwaga 3" xfId="25433" hidden="1"/>
    <cellStyle name="Uwaga 3" xfId="25420" hidden="1"/>
    <cellStyle name="Uwaga 3" xfId="25419" hidden="1"/>
    <cellStyle name="Uwaga 3" xfId="25418" hidden="1"/>
    <cellStyle name="Uwaga 3" xfId="25406" hidden="1"/>
    <cellStyle name="Uwaga 3" xfId="25404" hidden="1"/>
    <cellStyle name="Uwaga 3" xfId="25402" hidden="1"/>
    <cellStyle name="Uwaga 3" xfId="25391" hidden="1"/>
    <cellStyle name="Uwaga 3" xfId="25389" hidden="1"/>
    <cellStyle name="Uwaga 3" xfId="25387" hidden="1"/>
    <cellStyle name="Uwaga 3" xfId="25376" hidden="1"/>
    <cellStyle name="Uwaga 3" xfId="25374" hidden="1"/>
    <cellStyle name="Uwaga 3" xfId="25372" hidden="1"/>
    <cellStyle name="Uwaga 3" xfId="25361" hidden="1"/>
    <cellStyle name="Uwaga 3" xfId="25359" hidden="1"/>
    <cellStyle name="Uwaga 3" xfId="25357" hidden="1"/>
    <cellStyle name="Uwaga 3" xfId="25346" hidden="1"/>
    <cellStyle name="Uwaga 3" xfId="25344" hidden="1"/>
    <cellStyle name="Uwaga 3" xfId="25342" hidden="1"/>
    <cellStyle name="Uwaga 3" xfId="25331" hidden="1"/>
    <cellStyle name="Uwaga 3" xfId="25329" hidden="1"/>
    <cellStyle name="Uwaga 3" xfId="25327" hidden="1"/>
    <cellStyle name="Uwaga 3" xfId="25316" hidden="1"/>
    <cellStyle name="Uwaga 3" xfId="25314" hidden="1"/>
    <cellStyle name="Uwaga 3" xfId="25312" hidden="1"/>
    <cellStyle name="Uwaga 3" xfId="25301" hidden="1"/>
    <cellStyle name="Uwaga 3" xfId="25299" hidden="1"/>
    <cellStyle name="Uwaga 3" xfId="25297" hidden="1"/>
    <cellStyle name="Uwaga 3" xfId="25286" hidden="1"/>
    <cellStyle name="Uwaga 3" xfId="25284" hidden="1"/>
    <cellStyle name="Uwaga 3" xfId="25282" hidden="1"/>
    <cellStyle name="Uwaga 3" xfId="25271" hidden="1"/>
    <cellStyle name="Uwaga 3" xfId="25269" hidden="1"/>
    <cellStyle name="Uwaga 3" xfId="25267" hidden="1"/>
    <cellStyle name="Uwaga 3" xfId="25256" hidden="1"/>
    <cellStyle name="Uwaga 3" xfId="25254" hidden="1"/>
    <cellStyle name="Uwaga 3" xfId="25252" hidden="1"/>
    <cellStyle name="Uwaga 3" xfId="25241" hidden="1"/>
    <cellStyle name="Uwaga 3" xfId="25239" hidden="1"/>
    <cellStyle name="Uwaga 3" xfId="25237" hidden="1"/>
    <cellStyle name="Uwaga 3" xfId="25226" hidden="1"/>
    <cellStyle name="Uwaga 3" xfId="25224" hidden="1"/>
    <cellStyle name="Uwaga 3" xfId="25222" hidden="1"/>
    <cellStyle name="Uwaga 3" xfId="25211" hidden="1"/>
    <cellStyle name="Uwaga 3" xfId="25209" hidden="1"/>
    <cellStyle name="Uwaga 3" xfId="25207" hidden="1"/>
    <cellStyle name="Uwaga 3" xfId="25196" hidden="1"/>
    <cellStyle name="Uwaga 3" xfId="25194" hidden="1"/>
    <cellStyle name="Uwaga 3" xfId="25192" hidden="1"/>
    <cellStyle name="Uwaga 3" xfId="25181" hidden="1"/>
    <cellStyle name="Uwaga 3" xfId="25179" hidden="1"/>
    <cellStyle name="Uwaga 3" xfId="25177" hidden="1"/>
    <cellStyle name="Uwaga 3" xfId="25166" hidden="1"/>
    <cellStyle name="Uwaga 3" xfId="25164" hidden="1"/>
    <cellStyle name="Uwaga 3" xfId="25162" hidden="1"/>
    <cellStyle name="Uwaga 3" xfId="25151" hidden="1"/>
    <cellStyle name="Uwaga 3" xfId="25149" hidden="1"/>
    <cellStyle name="Uwaga 3" xfId="25147" hidden="1"/>
    <cellStyle name="Uwaga 3" xfId="25136" hidden="1"/>
    <cellStyle name="Uwaga 3" xfId="25134" hidden="1"/>
    <cellStyle name="Uwaga 3" xfId="25132" hidden="1"/>
    <cellStyle name="Uwaga 3" xfId="25121" hidden="1"/>
    <cellStyle name="Uwaga 3" xfId="25119" hidden="1"/>
    <cellStyle name="Uwaga 3" xfId="25117" hidden="1"/>
    <cellStyle name="Uwaga 3" xfId="25106" hidden="1"/>
    <cellStyle name="Uwaga 3" xfId="25104" hidden="1"/>
    <cellStyle name="Uwaga 3" xfId="25102" hidden="1"/>
    <cellStyle name="Uwaga 3" xfId="25091" hidden="1"/>
    <cellStyle name="Uwaga 3" xfId="25089" hidden="1"/>
    <cellStyle name="Uwaga 3" xfId="25086" hidden="1"/>
    <cellStyle name="Uwaga 3" xfId="25076" hidden="1"/>
    <cellStyle name="Uwaga 3" xfId="25074" hidden="1"/>
    <cellStyle name="Uwaga 3" xfId="25072" hidden="1"/>
    <cellStyle name="Uwaga 3" xfId="25061" hidden="1"/>
    <cellStyle name="Uwaga 3" xfId="25059" hidden="1"/>
    <cellStyle name="Uwaga 3" xfId="25057" hidden="1"/>
    <cellStyle name="Uwaga 3" xfId="25046" hidden="1"/>
    <cellStyle name="Uwaga 3" xfId="25044" hidden="1"/>
    <cellStyle name="Uwaga 3" xfId="25041" hidden="1"/>
    <cellStyle name="Uwaga 3" xfId="25031" hidden="1"/>
    <cellStyle name="Uwaga 3" xfId="25029" hidden="1"/>
    <cellStyle name="Uwaga 3" xfId="25026" hidden="1"/>
    <cellStyle name="Uwaga 3" xfId="25016" hidden="1"/>
    <cellStyle name="Uwaga 3" xfId="25014" hidden="1"/>
    <cellStyle name="Uwaga 3" xfId="25011" hidden="1"/>
    <cellStyle name="Uwaga 3" xfId="25002" hidden="1"/>
    <cellStyle name="Uwaga 3" xfId="24999" hidden="1"/>
    <cellStyle name="Uwaga 3" xfId="24995" hidden="1"/>
    <cellStyle name="Uwaga 3" xfId="24987" hidden="1"/>
    <cellStyle name="Uwaga 3" xfId="24984" hidden="1"/>
    <cellStyle name="Uwaga 3" xfId="24980" hidden="1"/>
    <cellStyle name="Uwaga 3" xfId="24972" hidden="1"/>
    <cellStyle name="Uwaga 3" xfId="24969" hidden="1"/>
    <cellStyle name="Uwaga 3" xfId="24965" hidden="1"/>
    <cellStyle name="Uwaga 3" xfId="24957" hidden="1"/>
    <cellStyle name="Uwaga 3" xfId="24954" hidden="1"/>
    <cellStyle name="Uwaga 3" xfId="24950" hidden="1"/>
    <cellStyle name="Uwaga 3" xfId="24942" hidden="1"/>
    <cellStyle name="Uwaga 3" xfId="24939" hidden="1"/>
    <cellStyle name="Uwaga 3" xfId="24935" hidden="1"/>
    <cellStyle name="Uwaga 3" xfId="24927" hidden="1"/>
    <cellStyle name="Uwaga 3" xfId="24923" hidden="1"/>
    <cellStyle name="Uwaga 3" xfId="24918" hidden="1"/>
    <cellStyle name="Uwaga 3" xfId="24912" hidden="1"/>
    <cellStyle name="Uwaga 3" xfId="24908" hidden="1"/>
    <cellStyle name="Uwaga 3" xfId="24903" hidden="1"/>
    <cellStyle name="Uwaga 3" xfId="24897" hidden="1"/>
    <cellStyle name="Uwaga 3" xfId="24893" hidden="1"/>
    <cellStyle name="Uwaga 3" xfId="24888" hidden="1"/>
    <cellStyle name="Uwaga 3" xfId="24882" hidden="1"/>
    <cellStyle name="Uwaga 3" xfId="24879" hidden="1"/>
    <cellStyle name="Uwaga 3" xfId="24875" hidden="1"/>
    <cellStyle name="Uwaga 3" xfId="24867" hidden="1"/>
    <cellStyle name="Uwaga 3" xfId="24864" hidden="1"/>
    <cellStyle name="Uwaga 3" xfId="24859" hidden="1"/>
    <cellStyle name="Uwaga 3" xfId="24852" hidden="1"/>
    <cellStyle name="Uwaga 3" xfId="24848" hidden="1"/>
    <cellStyle name="Uwaga 3" xfId="24843" hidden="1"/>
    <cellStyle name="Uwaga 3" xfId="24837" hidden="1"/>
    <cellStyle name="Uwaga 3" xfId="24833" hidden="1"/>
    <cellStyle name="Uwaga 3" xfId="24828" hidden="1"/>
    <cellStyle name="Uwaga 3" xfId="24822" hidden="1"/>
    <cellStyle name="Uwaga 3" xfId="24819" hidden="1"/>
    <cellStyle name="Uwaga 3" xfId="24815" hidden="1"/>
    <cellStyle name="Uwaga 3" xfId="24807" hidden="1"/>
    <cellStyle name="Uwaga 3" xfId="24802" hidden="1"/>
    <cellStyle name="Uwaga 3" xfId="24797" hidden="1"/>
    <cellStyle name="Uwaga 3" xfId="24792" hidden="1"/>
    <cellStyle name="Uwaga 3" xfId="24787" hidden="1"/>
    <cellStyle name="Uwaga 3" xfId="24782" hidden="1"/>
    <cellStyle name="Uwaga 3" xfId="24777" hidden="1"/>
    <cellStyle name="Uwaga 3" xfId="24772" hidden="1"/>
    <cellStyle name="Uwaga 3" xfId="24767" hidden="1"/>
    <cellStyle name="Uwaga 3" xfId="24762" hidden="1"/>
    <cellStyle name="Uwaga 3" xfId="24758" hidden="1"/>
    <cellStyle name="Uwaga 3" xfId="24753" hidden="1"/>
    <cellStyle name="Uwaga 3" xfId="24746" hidden="1"/>
    <cellStyle name="Uwaga 3" xfId="24741" hidden="1"/>
    <cellStyle name="Uwaga 3" xfId="24736" hidden="1"/>
    <cellStyle name="Uwaga 3" xfId="24731" hidden="1"/>
    <cellStyle name="Uwaga 3" xfId="24726" hidden="1"/>
    <cellStyle name="Uwaga 3" xfId="24721" hidden="1"/>
    <cellStyle name="Uwaga 3" xfId="24716" hidden="1"/>
    <cellStyle name="Uwaga 3" xfId="24711" hidden="1"/>
    <cellStyle name="Uwaga 3" xfId="24706" hidden="1"/>
    <cellStyle name="Uwaga 3" xfId="24702" hidden="1"/>
    <cellStyle name="Uwaga 3" xfId="24697" hidden="1"/>
    <cellStyle name="Uwaga 3" xfId="24692" hidden="1"/>
    <cellStyle name="Uwaga 3" xfId="24687" hidden="1"/>
    <cellStyle name="Uwaga 3" xfId="24683" hidden="1"/>
    <cellStyle name="Uwaga 3" xfId="24679" hidden="1"/>
    <cellStyle name="Uwaga 3" xfId="24672" hidden="1"/>
    <cellStyle name="Uwaga 3" xfId="24668" hidden="1"/>
    <cellStyle name="Uwaga 3" xfId="24663" hidden="1"/>
    <cellStyle name="Uwaga 3" xfId="24657" hidden="1"/>
    <cellStyle name="Uwaga 3" xfId="24653" hidden="1"/>
    <cellStyle name="Uwaga 3" xfId="24648" hidden="1"/>
    <cellStyle name="Uwaga 3" xfId="24642" hidden="1"/>
    <cellStyle name="Uwaga 3" xfId="24638" hidden="1"/>
    <cellStyle name="Uwaga 3" xfId="24634" hidden="1"/>
    <cellStyle name="Uwaga 3" xfId="24627" hidden="1"/>
    <cellStyle name="Uwaga 3" xfId="24623" hidden="1"/>
    <cellStyle name="Uwaga 3" xfId="24619" hidden="1"/>
    <cellStyle name="Uwaga 3" xfId="25486" hidden="1"/>
    <cellStyle name="Uwaga 3" xfId="25485" hidden="1"/>
    <cellStyle name="Uwaga 3" xfId="25483" hidden="1"/>
    <cellStyle name="Uwaga 3" xfId="25470" hidden="1"/>
    <cellStyle name="Uwaga 3" xfId="25468" hidden="1"/>
    <cellStyle name="Uwaga 3" xfId="25466" hidden="1"/>
    <cellStyle name="Uwaga 3" xfId="25456" hidden="1"/>
    <cellStyle name="Uwaga 3" xfId="25454" hidden="1"/>
    <cellStyle name="Uwaga 3" xfId="25452" hidden="1"/>
    <cellStyle name="Uwaga 3" xfId="25441" hidden="1"/>
    <cellStyle name="Uwaga 3" xfId="25439" hidden="1"/>
    <cellStyle name="Uwaga 3" xfId="25437" hidden="1"/>
    <cellStyle name="Uwaga 3" xfId="25424" hidden="1"/>
    <cellStyle name="Uwaga 3" xfId="25422" hidden="1"/>
    <cellStyle name="Uwaga 3" xfId="25421" hidden="1"/>
    <cellStyle name="Uwaga 3" xfId="25408" hidden="1"/>
    <cellStyle name="Uwaga 3" xfId="25407" hidden="1"/>
    <cellStyle name="Uwaga 3" xfId="25405" hidden="1"/>
    <cellStyle name="Uwaga 3" xfId="25393" hidden="1"/>
    <cellStyle name="Uwaga 3" xfId="25392" hidden="1"/>
    <cellStyle name="Uwaga 3" xfId="25390" hidden="1"/>
    <cellStyle name="Uwaga 3" xfId="25378" hidden="1"/>
    <cellStyle name="Uwaga 3" xfId="25377" hidden="1"/>
    <cellStyle name="Uwaga 3" xfId="25375" hidden="1"/>
    <cellStyle name="Uwaga 3" xfId="25363" hidden="1"/>
    <cellStyle name="Uwaga 3" xfId="25362" hidden="1"/>
    <cellStyle name="Uwaga 3" xfId="25360" hidden="1"/>
    <cellStyle name="Uwaga 3" xfId="25348" hidden="1"/>
    <cellStyle name="Uwaga 3" xfId="25347" hidden="1"/>
    <cellStyle name="Uwaga 3" xfId="25345" hidden="1"/>
    <cellStyle name="Uwaga 3" xfId="25333" hidden="1"/>
    <cellStyle name="Uwaga 3" xfId="25332" hidden="1"/>
    <cellStyle name="Uwaga 3" xfId="25330" hidden="1"/>
    <cellStyle name="Uwaga 3" xfId="25318" hidden="1"/>
    <cellStyle name="Uwaga 3" xfId="25317" hidden="1"/>
    <cellStyle name="Uwaga 3" xfId="25315" hidden="1"/>
    <cellStyle name="Uwaga 3" xfId="25303" hidden="1"/>
    <cellStyle name="Uwaga 3" xfId="25302" hidden="1"/>
    <cellStyle name="Uwaga 3" xfId="25300" hidden="1"/>
    <cellStyle name="Uwaga 3" xfId="25288" hidden="1"/>
    <cellStyle name="Uwaga 3" xfId="25287" hidden="1"/>
    <cellStyle name="Uwaga 3" xfId="25285" hidden="1"/>
    <cellStyle name="Uwaga 3" xfId="25273" hidden="1"/>
    <cellStyle name="Uwaga 3" xfId="25272" hidden="1"/>
    <cellStyle name="Uwaga 3" xfId="25270" hidden="1"/>
    <cellStyle name="Uwaga 3" xfId="25258" hidden="1"/>
    <cellStyle name="Uwaga 3" xfId="25257" hidden="1"/>
    <cellStyle name="Uwaga 3" xfId="25255" hidden="1"/>
    <cellStyle name="Uwaga 3" xfId="25243" hidden="1"/>
    <cellStyle name="Uwaga 3" xfId="25242" hidden="1"/>
    <cellStyle name="Uwaga 3" xfId="25240" hidden="1"/>
    <cellStyle name="Uwaga 3" xfId="25228" hidden="1"/>
    <cellStyle name="Uwaga 3" xfId="25227" hidden="1"/>
    <cellStyle name="Uwaga 3" xfId="25225" hidden="1"/>
    <cellStyle name="Uwaga 3" xfId="25213" hidden="1"/>
    <cellStyle name="Uwaga 3" xfId="25212" hidden="1"/>
    <cellStyle name="Uwaga 3" xfId="25210" hidden="1"/>
    <cellStyle name="Uwaga 3" xfId="25198" hidden="1"/>
    <cellStyle name="Uwaga 3" xfId="25197" hidden="1"/>
    <cellStyle name="Uwaga 3" xfId="25195" hidden="1"/>
    <cellStyle name="Uwaga 3" xfId="25183" hidden="1"/>
    <cellStyle name="Uwaga 3" xfId="25182" hidden="1"/>
    <cellStyle name="Uwaga 3" xfId="25180" hidden="1"/>
    <cellStyle name="Uwaga 3" xfId="25168" hidden="1"/>
    <cellStyle name="Uwaga 3" xfId="25167" hidden="1"/>
    <cellStyle name="Uwaga 3" xfId="25165" hidden="1"/>
    <cellStyle name="Uwaga 3" xfId="25153" hidden="1"/>
    <cellStyle name="Uwaga 3" xfId="25152" hidden="1"/>
    <cellStyle name="Uwaga 3" xfId="25150" hidden="1"/>
    <cellStyle name="Uwaga 3" xfId="25138" hidden="1"/>
    <cellStyle name="Uwaga 3" xfId="25137" hidden="1"/>
    <cellStyle name="Uwaga 3" xfId="25135" hidden="1"/>
    <cellStyle name="Uwaga 3" xfId="25123" hidden="1"/>
    <cellStyle name="Uwaga 3" xfId="25122" hidden="1"/>
    <cellStyle name="Uwaga 3" xfId="25120" hidden="1"/>
    <cellStyle name="Uwaga 3" xfId="25108" hidden="1"/>
    <cellStyle name="Uwaga 3" xfId="25107" hidden="1"/>
    <cellStyle name="Uwaga 3" xfId="25105" hidden="1"/>
    <cellStyle name="Uwaga 3" xfId="25093" hidden="1"/>
    <cellStyle name="Uwaga 3" xfId="25092" hidden="1"/>
    <cellStyle name="Uwaga 3" xfId="25090" hidden="1"/>
    <cellStyle name="Uwaga 3" xfId="25078" hidden="1"/>
    <cellStyle name="Uwaga 3" xfId="25077" hidden="1"/>
    <cellStyle name="Uwaga 3" xfId="25075" hidden="1"/>
    <cellStyle name="Uwaga 3" xfId="25063" hidden="1"/>
    <cellStyle name="Uwaga 3" xfId="25062" hidden="1"/>
    <cellStyle name="Uwaga 3" xfId="25060" hidden="1"/>
    <cellStyle name="Uwaga 3" xfId="25048" hidden="1"/>
    <cellStyle name="Uwaga 3" xfId="25047" hidden="1"/>
    <cellStyle name="Uwaga 3" xfId="25045" hidden="1"/>
    <cellStyle name="Uwaga 3" xfId="25033" hidden="1"/>
    <cellStyle name="Uwaga 3" xfId="25032" hidden="1"/>
    <cellStyle name="Uwaga 3" xfId="25030" hidden="1"/>
    <cellStyle name="Uwaga 3" xfId="25018" hidden="1"/>
    <cellStyle name="Uwaga 3" xfId="25017" hidden="1"/>
    <cellStyle name="Uwaga 3" xfId="25015" hidden="1"/>
    <cellStyle name="Uwaga 3" xfId="25003" hidden="1"/>
    <cellStyle name="Uwaga 3" xfId="25001" hidden="1"/>
    <cellStyle name="Uwaga 3" xfId="24998" hidden="1"/>
    <cellStyle name="Uwaga 3" xfId="24988" hidden="1"/>
    <cellStyle name="Uwaga 3" xfId="24986" hidden="1"/>
    <cellStyle name="Uwaga 3" xfId="24983" hidden="1"/>
    <cellStyle name="Uwaga 3" xfId="24973" hidden="1"/>
    <cellStyle name="Uwaga 3" xfId="24971" hidden="1"/>
    <cellStyle name="Uwaga 3" xfId="24968" hidden="1"/>
    <cellStyle name="Uwaga 3" xfId="24958" hidden="1"/>
    <cellStyle name="Uwaga 3" xfId="24956" hidden="1"/>
    <cellStyle name="Uwaga 3" xfId="24953" hidden="1"/>
    <cellStyle name="Uwaga 3" xfId="24943" hidden="1"/>
    <cellStyle name="Uwaga 3" xfId="24941" hidden="1"/>
    <cellStyle name="Uwaga 3" xfId="24938" hidden="1"/>
    <cellStyle name="Uwaga 3" xfId="24928" hidden="1"/>
    <cellStyle name="Uwaga 3" xfId="24926" hidden="1"/>
    <cellStyle name="Uwaga 3" xfId="24922" hidden="1"/>
    <cellStyle name="Uwaga 3" xfId="24913" hidden="1"/>
    <cellStyle name="Uwaga 3" xfId="24910" hidden="1"/>
    <cellStyle name="Uwaga 3" xfId="24906" hidden="1"/>
    <cellStyle name="Uwaga 3" xfId="24898" hidden="1"/>
    <cellStyle name="Uwaga 3" xfId="24896" hidden="1"/>
    <cellStyle name="Uwaga 3" xfId="24892" hidden="1"/>
    <cellStyle name="Uwaga 3" xfId="24883" hidden="1"/>
    <cellStyle name="Uwaga 3" xfId="24881" hidden="1"/>
    <cellStyle name="Uwaga 3" xfId="24878" hidden="1"/>
    <cellStyle name="Uwaga 3" xfId="24868" hidden="1"/>
    <cellStyle name="Uwaga 3" xfId="24866" hidden="1"/>
    <cellStyle name="Uwaga 3" xfId="24861" hidden="1"/>
    <cellStyle name="Uwaga 3" xfId="24853" hidden="1"/>
    <cellStyle name="Uwaga 3" xfId="24851" hidden="1"/>
    <cellStyle name="Uwaga 3" xfId="24846" hidden="1"/>
    <cellStyle name="Uwaga 3" xfId="24838" hidden="1"/>
    <cellStyle name="Uwaga 3" xfId="24836" hidden="1"/>
    <cellStyle name="Uwaga 3" xfId="24831" hidden="1"/>
    <cellStyle name="Uwaga 3" xfId="24823" hidden="1"/>
    <cellStyle name="Uwaga 3" xfId="24821" hidden="1"/>
    <cellStyle name="Uwaga 3" xfId="24817" hidden="1"/>
    <cellStyle name="Uwaga 3" xfId="24808" hidden="1"/>
    <cellStyle name="Uwaga 3" xfId="24805" hidden="1"/>
    <cellStyle name="Uwaga 3" xfId="24800" hidden="1"/>
    <cellStyle name="Uwaga 3" xfId="24793" hidden="1"/>
    <cellStyle name="Uwaga 3" xfId="24789" hidden="1"/>
    <cellStyle name="Uwaga 3" xfId="24784" hidden="1"/>
    <cellStyle name="Uwaga 3" xfId="24778" hidden="1"/>
    <cellStyle name="Uwaga 3" xfId="24774" hidden="1"/>
    <cellStyle name="Uwaga 3" xfId="24769" hidden="1"/>
    <cellStyle name="Uwaga 3" xfId="24763" hidden="1"/>
    <cellStyle name="Uwaga 3" xfId="24760" hidden="1"/>
    <cellStyle name="Uwaga 3" xfId="24756" hidden="1"/>
    <cellStyle name="Uwaga 3" xfId="24747" hidden="1"/>
    <cellStyle name="Uwaga 3" xfId="24742" hidden="1"/>
    <cellStyle name="Uwaga 3" xfId="24737" hidden="1"/>
    <cellStyle name="Uwaga 3" xfId="24732" hidden="1"/>
    <cellStyle name="Uwaga 3" xfId="24727" hidden="1"/>
    <cellStyle name="Uwaga 3" xfId="24722" hidden="1"/>
    <cellStyle name="Uwaga 3" xfId="24717" hidden="1"/>
    <cellStyle name="Uwaga 3" xfId="24712" hidden="1"/>
    <cellStyle name="Uwaga 3" xfId="24707" hidden="1"/>
    <cellStyle name="Uwaga 3" xfId="24703" hidden="1"/>
    <cellStyle name="Uwaga 3" xfId="24698" hidden="1"/>
    <cellStyle name="Uwaga 3" xfId="24693" hidden="1"/>
    <cellStyle name="Uwaga 3" xfId="24688" hidden="1"/>
    <cellStyle name="Uwaga 3" xfId="24684" hidden="1"/>
    <cellStyle name="Uwaga 3" xfId="24680" hidden="1"/>
    <cellStyle name="Uwaga 3" xfId="24673" hidden="1"/>
    <cellStyle name="Uwaga 3" xfId="24669" hidden="1"/>
    <cellStyle name="Uwaga 3" xfId="24664" hidden="1"/>
    <cellStyle name="Uwaga 3" xfId="24658" hidden="1"/>
    <cellStyle name="Uwaga 3" xfId="24654" hidden="1"/>
    <cellStyle name="Uwaga 3" xfId="24649" hidden="1"/>
    <cellStyle name="Uwaga 3" xfId="24643" hidden="1"/>
    <cellStyle name="Uwaga 3" xfId="24639" hidden="1"/>
    <cellStyle name="Uwaga 3" xfId="24635" hidden="1"/>
    <cellStyle name="Uwaga 3" xfId="24628" hidden="1"/>
    <cellStyle name="Uwaga 3" xfId="24624" hidden="1"/>
    <cellStyle name="Uwaga 3" xfId="24620" hidden="1"/>
    <cellStyle name="Uwaga 3" xfId="24573" hidden="1"/>
    <cellStyle name="Uwaga 3" xfId="24572" hidden="1"/>
    <cellStyle name="Uwaga 3" xfId="24571" hidden="1"/>
    <cellStyle name="Uwaga 3" xfId="24564" hidden="1"/>
    <cellStyle name="Uwaga 3" xfId="24563" hidden="1"/>
    <cellStyle name="Uwaga 3" xfId="24562" hidden="1"/>
    <cellStyle name="Uwaga 3" xfId="24555" hidden="1"/>
    <cellStyle name="Uwaga 3" xfId="24554" hidden="1"/>
    <cellStyle name="Uwaga 3" xfId="24553" hidden="1"/>
    <cellStyle name="Uwaga 3" xfId="24546" hidden="1"/>
    <cellStyle name="Uwaga 3" xfId="24545" hidden="1"/>
    <cellStyle name="Uwaga 3" xfId="24544" hidden="1"/>
    <cellStyle name="Uwaga 3" xfId="24537" hidden="1"/>
    <cellStyle name="Uwaga 3" xfId="24536" hidden="1"/>
    <cellStyle name="Uwaga 3" xfId="24534" hidden="1"/>
    <cellStyle name="Uwaga 3" xfId="24529" hidden="1"/>
    <cellStyle name="Uwaga 3" xfId="24526" hidden="1"/>
    <cellStyle name="Uwaga 3" xfId="24524" hidden="1"/>
    <cellStyle name="Uwaga 3" xfId="24520" hidden="1"/>
    <cellStyle name="Uwaga 3" xfId="24517" hidden="1"/>
    <cellStyle name="Uwaga 3" xfId="24515" hidden="1"/>
    <cellStyle name="Uwaga 3" xfId="24511" hidden="1"/>
    <cellStyle name="Uwaga 3" xfId="24508" hidden="1"/>
    <cellStyle name="Uwaga 3" xfId="24506" hidden="1"/>
    <cellStyle name="Uwaga 3" xfId="24502" hidden="1"/>
    <cellStyle name="Uwaga 3" xfId="24500" hidden="1"/>
    <cellStyle name="Uwaga 3" xfId="24499" hidden="1"/>
    <cellStyle name="Uwaga 3" xfId="24493" hidden="1"/>
    <cellStyle name="Uwaga 3" xfId="24491" hidden="1"/>
    <cellStyle name="Uwaga 3" xfId="24488" hidden="1"/>
    <cellStyle name="Uwaga 3" xfId="24484" hidden="1"/>
    <cellStyle name="Uwaga 3" xfId="24481" hidden="1"/>
    <cellStyle name="Uwaga 3" xfId="24479" hidden="1"/>
    <cellStyle name="Uwaga 3" xfId="24475" hidden="1"/>
    <cellStyle name="Uwaga 3" xfId="24472" hidden="1"/>
    <cellStyle name="Uwaga 3" xfId="24470" hidden="1"/>
    <cellStyle name="Uwaga 3" xfId="24466" hidden="1"/>
    <cellStyle name="Uwaga 3" xfId="24464" hidden="1"/>
    <cellStyle name="Uwaga 3" xfId="24463" hidden="1"/>
    <cellStyle name="Uwaga 3" xfId="24457" hidden="1"/>
    <cellStyle name="Uwaga 3" xfId="24454" hidden="1"/>
    <cellStyle name="Uwaga 3" xfId="24452" hidden="1"/>
    <cellStyle name="Uwaga 3" xfId="24448" hidden="1"/>
    <cellStyle name="Uwaga 3" xfId="24445" hidden="1"/>
    <cellStyle name="Uwaga 3" xfId="24443" hidden="1"/>
    <cellStyle name="Uwaga 3" xfId="24439" hidden="1"/>
    <cellStyle name="Uwaga 3" xfId="24436" hidden="1"/>
    <cellStyle name="Uwaga 3" xfId="24434" hidden="1"/>
    <cellStyle name="Uwaga 3" xfId="24430" hidden="1"/>
    <cellStyle name="Uwaga 3" xfId="24428" hidden="1"/>
    <cellStyle name="Uwaga 3" xfId="24427" hidden="1"/>
    <cellStyle name="Uwaga 3" xfId="24420" hidden="1"/>
    <cellStyle name="Uwaga 3" xfId="24417" hidden="1"/>
    <cellStyle name="Uwaga 3" xfId="24415" hidden="1"/>
    <cellStyle name="Uwaga 3" xfId="24411" hidden="1"/>
    <cellStyle name="Uwaga 3" xfId="24408" hidden="1"/>
    <cellStyle name="Uwaga 3" xfId="24406" hidden="1"/>
    <cellStyle name="Uwaga 3" xfId="24402" hidden="1"/>
    <cellStyle name="Uwaga 3" xfId="24399" hidden="1"/>
    <cellStyle name="Uwaga 3" xfId="24397" hidden="1"/>
    <cellStyle name="Uwaga 3" xfId="24394" hidden="1"/>
    <cellStyle name="Uwaga 3" xfId="24392" hidden="1"/>
    <cellStyle name="Uwaga 3" xfId="24391" hidden="1"/>
    <cellStyle name="Uwaga 3" xfId="24385" hidden="1"/>
    <cellStyle name="Uwaga 3" xfId="24383" hidden="1"/>
    <cellStyle name="Uwaga 3" xfId="24381" hidden="1"/>
    <cellStyle name="Uwaga 3" xfId="24376" hidden="1"/>
    <cellStyle name="Uwaga 3" xfId="24374" hidden="1"/>
    <cellStyle name="Uwaga 3" xfId="24372" hidden="1"/>
    <cellStyle name="Uwaga 3" xfId="24367" hidden="1"/>
    <cellStyle name="Uwaga 3" xfId="24365" hidden="1"/>
    <cellStyle name="Uwaga 3" xfId="24363" hidden="1"/>
    <cellStyle name="Uwaga 3" xfId="24358" hidden="1"/>
    <cellStyle name="Uwaga 3" xfId="24356" hidden="1"/>
    <cellStyle name="Uwaga 3" xfId="24355" hidden="1"/>
    <cellStyle name="Uwaga 3" xfId="24348" hidden="1"/>
    <cellStyle name="Uwaga 3" xfId="24345" hidden="1"/>
    <cellStyle name="Uwaga 3" xfId="24343" hidden="1"/>
    <cellStyle name="Uwaga 3" xfId="24339" hidden="1"/>
    <cellStyle name="Uwaga 3" xfId="24336" hidden="1"/>
    <cellStyle name="Uwaga 3" xfId="24334" hidden="1"/>
    <cellStyle name="Uwaga 3" xfId="24330" hidden="1"/>
    <cellStyle name="Uwaga 3" xfId="24327" hidden="1"/>
    <cellStyle name="Uwaga 3" xfId="24325" hidden="1"/>
    <cellStyle name="Uwaga 3" xfId="24322" hidden="1"/>
    <cellStyle name="Uwaga 3" xfId="24320" hidden="1"/>
    <cellStyle name="Uwaga 3" xfId="24318" hidden="1"/>
    <cellStyle name="Uwaga 3" xfId="24312" hidden="1"/>
    <cellStyle name="Uwaga 3" xfId="24309" hidden="1"/>
    <cellStyle name="Uwaga 3" xfId="24307" hidden="1"/>
    <cellStyle name="Uwaga 3" xfId="24303" hidden="1"/>
    <cellStyle name="Uwaga 3" xfId="24300" hidden="1"/>
    <cellStyle name="Uwaga 3" xfId="24298" hidden="1"/>
    <cellStyle name="Uwaga 3" xfId="24294" hidden="1"/>
    <cellStyle name="Uwaga 3" xfId="24291" hidden="1"/>
    <cellStyle name="Uwaga 3" xfId="24289" hidden="1"/>
    <cellStyle name="Uwaga 3" xfId="24287" hidden="1"/>
    <cellStyle name="Uwaga 3" xfId="24285" hidden="1"/>
    <cellStyle name="Uwaga 3" xfId="24283" hidden="1"/>
    <cellStyle name="Uwaga 3" xfId="24278" hidden="1"/>
    <cellStyle name="Uwaga 3" xfId="24276" hidden="1"/>
    <cellStyle name="Uwaga 3" xfId="24273" hidden="1"/>
    <cellStyle name="Uwaga 3" xfId="24269" hidden="1"/>
    <cellStyle name="Uwaga 3" xfId="24266" hidden="1"/>
    <cellStyle name="Uwaga 3" xfId="24263" hidden="1"/>
    <cellStyle name="Uwaga 3" xfId="24260" hidden="1"/>
    <cellStyle name="Uwaga 3" xfId="24258" hidden="1"/>
    <cellStyle name="Uwaga 3" xfId="24255" hidden="1"/>
    <cellStyle name="Uwaga 3" xfId="24251" hidden="1"/>
    <cellStyle name="Uwaga 3" xfId="24249" hidden="1"/>
    <cellStyle name="Uwaga 3" xfId="24246" hidden="1"/>
    <cellStyle name="Uwaga 3" xfId="24241" hidden="1"/>
    <cellStyle name="Uwaga 3" xfId="24238" hidden="1"/>
    <cellStyle name="Uwaga 3" xfId="24235" hidden="1"/>
    <cellStyle name="Uwaga 3" xfId="24231" hidden="1"/>
    <cellStyle name="Uwaga 3" xfId="24228" hidden="1"/>
    <cellStyle name="Uwaga 3" xfId="24226" hidden="1"/>
    <cellStyle name="Uwaga 3" xfId="24223" hidden="1"/>
    <cellStyle name="Uwaga 3" xfId="24220" hidden="1"/>
    <cellStyle name="Uwaga 3" xfId="24217" hidden="1"/>
    <cellStyle name="Uwaga 3" xfId="24215" hidden="1"/>
    <cellStyle name="Uwaga 3" xfId="24213" hidden="1"/>
    <cellStyle name="Uwaga 3" xfId="24210" hidden="1"/>
    <cellStyle name="Uwaga 3" xfId="24205" hidden="1"/>
    <cellStyle name="Uwaga 3" xfId="24202" hidden="1"/>
    <cellStyle name="Uwaga 3" xfId="24199" hidden="1"/>
    <cellStyle name="Uwaga 3" xfId="24196" hidden="1"/>
    <cellStyle name="Uwaga 3" xfId="24193" hidden="1"/>
    <cellStyle name="Uwaga 3" xfId="24190" hidden="1"/>
    <cellStyle name="Uwaga 3" xfId="24187" hidden="1"/>
    <cellStyle name="Uwaga 3" xfId="24184" hidden="1"/>
    <cellStyle name="Uwaga 3" xfId="24181" hidden="1"/>
    <cellStyle name="Uwaga 3" xfId="24179" hidden="1"/>
    <cellStyle name="Uwaga 3" xfId="24177" hidden="1"/>
    <cellStyle name="Uwaga 3" xfId="24174" hidden="1"/>
    <cellStyle name="Uwaga 3" xfId="24169" hidden="1"/>
    <cellStyle name="Uwaga 3" xfId="24166" hidden="1"/>
    <cellStyle name="Uwaga 3" xfId="24163" hidden="1"/>
    <cellStyle name="Uwaga 3" xfId="24160" hidden="1"/>
    <cellStyle name="Uwaga 3" xfId="24157" hidden="1"/>
    <cellStyle name="Uwaga 3" xfId="24154" hidden="1"/>
    <cellStyle name="Uwaga 3" xfId="24151" hidden="1"/>
    <cellStyle name="Uwaga 3" xfId="24148" hidden="1"/>
    <cellStyle name="Uwaga 3" xfId="24145" hidden="1"/>
    <cellStyle name="Uwaga 3" xfId="24143" hidden="1"/>
    <cellStyle name="Uwaga 3" xfId="24141" hidden="1"/>
    <cellStyle name="Uwaga 3" xfId="24138" hidden="1"/>
    <cellStyle name="Uwaga 3" xfId="24132" hidden="1"/>
    <cellStyle name="Uwaga 3" xfId="24129" hidden="1"/>
    <cellStyle name="Uwaga 3" xfId="24127" hidden="1"/>
    <cellStyle name="Uwaga 3" xfId="24123" hidden="1"/>
    <cellStyle name="Uwaga 3" xfId="24120" hidden="1"/>
    <cellStyle name="Uwaga 3" xfId="24118" hidden="1"/>
    <cellStyle name="Uwaga 3" xfId="24114" hidden="1"/>
    <cellStyle name="Uwaga 3" xfId="24111" hidden="1"/>
    <cellStyle name="Uwaga 3" xfId="24109" hidden="1"/>
    <cellStyle name="Uwaga 3" xfId="24107" hidden="1"/>
    <cellStyle name="Uwaga 3" xfId="24104" hidden="1"/>
    <cellStyle name="Uwaga 3" xfId="24101" hidden="1"/>
    <cellStyle name="Uwaga 3" xfId="24098" hidden="1"/>
    <cellStyle name="Uwaga 3" xfId="24096" hidden="1"/>
    <cellStyle name="Uwaga 3" xfId="24094" hidden="1"/>
    <cellStyle name="Uwaga 3" xfId="24089" hidden="1"/>
    <cellStyle name="Uwaga 3" xfId="24087" hidden="1"/>
    <cellStyle name="Uwaga 3" xfId="24084" hidden="1"/>
    <cellStyle name="Uwaga 3" xfId="24080" hidden="1"/>
    <cellStyle name="Uwaga 3" xfId="24078" hidden="1"/>
    <cellStyle name="Uwaga 3" xfId="24075" hidden="1"/>
    <cellStyle name="Uwaga 3" xfId="24071" hidden="1"/>
    <cellStyle name="Uwaga 3" xfId="24069" hidden="1"/>
    <cellStyle name="Uwaga 3" xfId="24066" hidden="1"/>
    <cellStyle name="Uwaga 3" xfId="24062" hidden="1"/>
    <cellStyle name="Uwaga 3" xfId="24060" hidden="1"/>
    <cellStyle name="Uwaga 3" xfId="24058" hidden="1"/>
    <cellStyle name="Uwaga 3" xfId="25610" hidden="1"/>
    <cellStyle name="Uwaga 3" xfId="25611" hidden="1"/>
    <cellStyle name="Uwaga 3" xfId="25613" hidden="1"/>
    <cellStyle name="Uwaga 3" xfId="25625" hidden="1"/>
    <cellStyle name="Uwaga 3" xfId="25626" hidden="1"/>
    <cellStyle name="Uwaga 3" xfId="25631" hidden="1"/>
    <cellStyle name="Uwaga 3" xfId="25640" hidden="1"/>
    <cellStyle name="Uwaga 3" xfId="25641" hidden="1"/>
    <cellStyle name="Uwaga 3" xfId="25646" hidden="1"/>
    <cellStyle name="Uwaga 3" xfId="25655" hidden="1"/>
    <cellStyle name="Uwaga 3" xfId="25656" hidden="1"/>
    <cellStyle name="Uwaga 3" xfId="25657" hidden="1"/>
    <cellStyle name="Uwaga 3" xfId="25670" hidden="1"/>
    <cellStyle name="Uwaga 3" xfId="25675" hidden="1"/>
    <cellStyle name="Uwaga 3" xfId="25680" hidden="1"/>
    <cellStyle name="Uwaga 3" xfId="25690" hidden="1"/>
    <cellStyle name="Uwaga 3" xfId="25695" hidden="1"/>
    <cellStyle name="Uwaga 3" xfId="25699" hidden="1"/>
    <cellStyle name="Uwaga 3" xfId="25706" hidden="1"/>
    <cellStyle name="Uwaga 3" xfId="25711" hidden="1"/>
    <cellStyle name="Uwaga 3" xfId="25714" hidden="1"/>
    <cellStyle name="Uwaga 3" xfId="25720" hidden="1"/>
    <cellStyle name="Uwaga 3" xfId="25725" hidden="1"/>
    <cellStyle name="Uwaga 3" xfId="25729" hidden="1"/>
    <cellStyle name="Uwaga 3" xfId="25730" hidden="1"/>
    <cellStyle name="Uwaga 3" xfId="25731" hidden="1"/>
    <cellStyle name="Uwaga 3" xfId="25735" hidden="1"/>
    <cellStyle name="Uwaga 3" xfId="25747" hidden="1"/>
    <cellStyle name="Uwaga 3" xfId="25752" hidden="1"/>
    <cellStyle name="Uwaga 3" xfId="25757" hidden="1"/>
    <cellStyle name="Uwaga 3" xfId="25762" hidden="1"/>
    <cellStyle name="Uwaga 3" xfId="25767" hidden="1"/>
    <cellStyle name="Uwaga 3" xfId="25772" hidden="1"/>
    <cellStyle name="Uwaga 3" xfId="25776" hidden="1"/>
    <cellStyle name="Uwaga 3" xfId="25780" hidden="1"/>
    <cellStyle name="Uwaga 3" xfId="25785" hidden="1"/>
    <cellStyle name="Uwaga 3" xfId="25790" hidden="1"/>
    <cellStyle name="Uwaga 3" xfId="25791" hidden="1"/>
    <cellStyle name="Uwaga 3" xfId="25793" hidden="1"/>
    <cellStyle name="Uwaga 3" xfId="25806" hidden="1"/>
    <cellStyle name="Uwaga 3" xfId="25810" hidden="1"/>
    <cellStyle name="Uwaga 3" xfId="25815" hidden="1"/>
    <cellStyle name="Uwaga 3" xfId="25822" hidden="1"/>
    <cellStyle name="Uwaga 3" xfId="25826" hidden="1"/>
    <cellStyle name="Uwaga 3" xfId="25831" hidden="1"/>
    <cellStyle name="Uwaga 3" xfId="25836" hidden="1"/>
    <cellStyle name="Uwaga 3" xfId="25839" hidden="1"/>
    <cellStyle name="Uwaga 3" xfId="25844" hidden="1"/>
    <cellStyle name="Uwaga 3" xfId="25850" hidden="1"/>
    <cellStyle name="Uwaga 3" xfId="25851" hidden="1"/>
    <cellStyle name="Uwaga 3" xfId="25854" hidden="1"/>
    <cellStyle name="Uwaga 3" xfId="25867" hidden="1"/>
    <cellStyle name="Uwaga 3" xfId="25871" hidden="1"/>
    <cellStyle name="Uwaga 3" xfId="25876" hidden="1"/>
    <cellStyle name="Uwaga 3" xfId="25883" hidden="1"/>
    <cellStyle name="Uwaga 3" xfId="25888" hidden="1"/>
    <cellStyle name="Uwaga 3" xfId="25892" hidden="1"/>
    <cellStyle name="Uwaga 3" xfId="25897" hidden="1"/>
    <cellStyle name="Uwaga 3" xfId="25901" hidden="1"/>
    <cellStyle name="Uwaga 3" xfId="25906" hidden="1"/>
    <cellStyle name="Uwaga 3" xfId="25910" hidden="1"/>
    <cellStyle name="Uwaga 3" xfId="25911" hidden="1"/>
    <cellStyle name="Uwaga 3" xfId="25913" hidden="1"/>
    <cellStyle name="Uwaga 3" xfId="25925" hidden="1"/>
    <cellStyle name="Uwaga 3" xfId="25926" hidden="1"/>
    <cellStyle name="Uwaga 3" xfId="25928" hidden="1"/>
    <cellStyle name="Uwaga 3" xfId="25940" hidden="1"/>
    <cellStyle name="Uwaga 3" xfId="25942" hidden="1"/>
    <cellStyle name="Uwaga 3" xfId="25945" hidden="1"/>
    <cellStyle name="Uwaga 3" xfId="25955" hidden="1"/>
    <cellStyle name="Uwaga 3" xfId="25956" hidden="1"/>
    <cellStyle name="Uwaga 3" xfId="25958" hidden="1"/>
    <cellStyle name="Uwaga 3" xfId="25970" hidden="1"/>
    <cellStyle name="Uwaga 3" xfId="25971" hidden="1"/>
    <cellStyle name="Uwaga 3" xfId="25972" hidden="1"/>
    <cellStyle name="Uwaga 3" xfId="25986" hidden="1"/>
    <cellStyle name="Uwaga 3" xfId="25989" hidden="1"/>
    <cellStyle name="Uwaga 3" xfId="25993" hidden="1"/>
    <cellStyle name="Uwaga 3" xfId="26001" hidden="1"/>
    <cellStyle name="Uwaga 3" xfId="26004" hidden="1"/>
    <cellStyle name="Uwaga 3" xfId="26008" hidden="1"/>
    <cellStyle name="Uwaga 3" xfId="26016" hidden="1"/>
    <cellStyle name="Uwaga 3" xfId="26019" hidden="1"/>
    <cellStyle name="Uwaga 3" xfId="26023" hidden="1"/>
    <cellStyle name="Uwaga 3" xfId="26030" hidden="1"/>
    <cellStyle name="Uwaga 3" xfId="26031" hidden="1"/>
    <cellStyle name="Uwaga 3" xfId="26033" hidden="1"/>
    <cellStyle name="Uwaga 3" xfId="26046" hidden="1"/>
    <cellStyle name="Uwaga 3" xfId="26049" hidden="1"/>
    <cellStyle name="Uwaga 3" xfId="26052" hidden="1"/>
    <cellStyle name="Uwaga 3" xfId="26061" hidden="1"/>
    <cellStyle name="Uwaga 3" xfId="26064" hidden="1"/>
    <cellStyle name="Uwaga 3" xfId="26068" hidden="1"/>
    <cellStyle name="Uwaga 3" xfId="26076" hidden="1"/>
    <cellStyle name="Uwaga 3" xfId="26078" hidden="1"/>
    <cellStyle name="Uwaga 3" xfId="26081" hidden="1"/>
    <cellStyle name="Uwaga 3" xfId="26090" hidden="1"/>
    <cellStyle name="Uwaga 3" xfId="26091" hidden="1"/>
    <cellStyle name="Uwaga 3" xfId="26092" hidden="1"/>
    <cellStyle name="Uwaga 3" xfId="26105" hidden="1"/>
    <cellStyle name="Uwaga 3" xfId="26106" hidden="1"/>
    <cellStyle name="Uwaga 3" xfId="26108" hidden="1"/>
    <cellStyle name="Uwaga 3" xfId="26120" hidden="1"/>
    <cellStyle name="Uwaga 3" xfId="26121" hidden="1"/>
    <cellStyle name="Uwaga 3" xfId="26123" hidden="1"/>
    <cellStyle name="Uwaga 3" xfId="26135" hidden="1"/>
    <cellStyle name="Uwaga 3" xfId="26136" hidden="1"/>
    <cellStyle name="Uwaga 3" xfId="26138" hidden="1"/>
    <cellStyle name="Uwaga 3" xfId="26150" hidden="1"/>
    <cellStyle name="Uwaga 3" xfId="26151" hidden="1"/>
    <cellStyle name="Uwaga 3" xfId="26152" hidden="1"/>
    <cellStyle name="Uwaga 3" xfId="26166" hidden="1"/>
    <cellStyle name="Uwaga 3" xfId="26168" hidden="1"/>
    <cellStyle name="Uwaga 3" xfId="26171" hidden="1"/>
    <cellStyle name="Uwaga 3" xfId="26181" hidden="1"/>
    <cellStyle name="Uwaga 3" xfId="26184" hidden="1"/>
    <cellStyle name="Uwaga 3" xfId="26187" hidden="1"/>
    <cellStyle name="Uwaga 3" xfId="26196" hidden="1"/>
    <cellStyle name="Uwaga 3" xfId="26198" hidden="1"/>
    <cellStyle name="Uwaga 3" xfId="26201" hidden="1"/>
    <cellStyle name="Uwaga 3" xfId="26210" hidden="1"/>
    <cellStyle name="Uwaga 3" xfId="26211" hidden="1"/>
    <cellStyle name="Uwaga 3" xfId="26212" hidden="1"/>
    <cellStyle name="Uwaga 3" xfId="26225" hidden="1"/>
    <cellStyle name="Uwaga 3" xfId="26227" hidden="1"/>
    <cellStyle name="Uwaga 3" xfId="26229" hidden="1"/>
    <cellStyle name="Uwaga 3" xfId="26240" hidden="1"/>
    <cellStyle name="Uwaga 3" xfId="26242" hidden="1"/>
    <cellStyle name="Uwaga 3" xfId="26244" hidden="1"/>
    <cellStyle name="Uwaga 3" xfId="26255" hidden="1"/>
    <cellStyle name="Uwaga 3" xfId="26257" hidden="1"/>
    <cellStyle name="Uwaga 3" xfId="26259" hidden="1"/>
    <cellStyle name="Uwaga 3" xfId="26270" hidden="1"/>
    <cellStyle name="Uwaga 3" xfId="26271" hidden="1"/>
    <cellStyle name="Uwaga 3" xfId="26272" hidden="1"/>
    <cellStyle name="Uwaga 3" xfId="26285" hidden="1"/>
    <cellStyle name="Uwaga 3" xfId="26287" hidden="1"/>
    <cellStyle name="Uwaga 3" xfId="26289" hidden="1"/>
    <cellStyle name="Uwaga 3" xfId="26300" hidden="1"/>
    <cellStyle name="Uwaga 3" xfId="26302" hidden="1"/>
    <cellStyle name="Uwaga 3" xfId="26304" hidden="1"/>
    <cellStyle name="Uwaga 3" xfId="26315" hidden="1"/>
    <cellStyle name="Uwaga 3" xfId="26317" hidden="1"/>
    <cellStyle name="Uwaga 3" xfId="26318" hidden="1"/>
    <cellStyle name="Uwaga 3" xfId="26330" hidden="1"/>
    <cellStyle name="Uwaga 3" xfId="26331" hidden="1"/>
    <cellStyle name="Uwaga 3" xfId="26332" hidden="1"/>
    <cellStyle name="Uwaga 3" xfId="26345" hidden="1"/>
    <cellStyle name="Uwaga 3" xfId="26347" hidden="1"/>
    <cellStyle name="Uwaga 3" xfId="26349" hidden="1"/>
    <cellStyle name="Uwaga 3" xfId="26360" hidden="1"/>
    <cellStyle name="Uwaga 3" xfId="26362" hidden="1"/>
    <cellStyle name="Uwaga 3" xfId="26364" hidden="1"/>
    <cellStyle name="Uwaga 3" xfId="26375" hidden="1"/>
    <cellStyle name="Uwaga 3" xfId="26377" hidden="1"/>
    <cellStyle name="Uwaga 3" xfId="26379" hidden="1"/>
    <cellStyle name="Uwaga 3" xfId="26390" hidden="1"/>
    <cellStyle name="Uwaga 3" xfId="26391" hidden="1"/>
    <cellStyle name="Uwaga 3" xfId="26393" hidden="1"/>
    <cellStyle name="Uwaga 3" xfId="26404" hidden="1"/>
    <cellStyle name="Uwaga 3" xfId="26406" hidden="1"/>
    <cellStyle name="Uwaga 3" xfId="26407" hidden="1"/>
    <cellStyle name="Uwaga 3" xfId="26416" hidden="1"/>
    <cellStyle name="Uwaga 3" xfId="26419" hidden="1"/>
    <cellStyle name="Uwaga 3" xfId="26421" hidden="1"/>
    <cellStyle name="Uwaga 3" xfId="26432" hidden="1"/>
    <cellStyle name="Uwaga 3" xfId="26434" hidden="1"/>
    <cellStyle name="Uwaga 3" xfId="26436" hidden="1"/>
    <cellStyle name="Uwaga 3" xfId="26448" hidden="1"/>
    <cellStyle name="Uwaga 3" xfId="26450" hidden="1"/>
    <cellStyle name="Uwaga 3" xfId="26452" hidden="1"/>
    <cellStyle name="Uwaga 3" xfId="26460" hidden="1"/>
    <cellStyle name="Uwaga 3" xfId="26462" hidden="1"/>
    <cellStyle name="Uwaga 3" xfId="26465" hidden="1"/>
    <cellStyle name="Uwaga 3" xfId="26455" hidden="1"/>
    <cellStyle name="Uwaga 3" xfId="26454" hidden="1"/>
    <cellStyle name="Uwaga 3" xfId="26453" hidden="1"/>
    <cellStyle name="Uwaga 3" xfId="26440" hidden="1"/>
    <cellStyle name="Uwaga 3" xfId="26439" hidden="1"/>
    <cellStyle name="Uwaga 3" xfId="26438" hidden="1"/>
    <cellStyle name="Uwaga 3" xfId="26425" hidden="1"/>
    <cellStyle name="Uwaga 3" xfId="26424" hidden="1"/>
    <cellStyle name="Uwaga 3" xfId="26423" hidden="1"/>
    <cellStyle name="Uwaga 3" xfId="26410" hidden="1"/>
    <cellStyle name="Uwaga 3" xfId="26409" hidden="1"/>
    <cellStyle name="Uwaga 3" xfId="26408" hidden="1"/>
    <cellStyle name="Uwaga 3" xfId="26395" hidden="1"/>
    <cellStyle name="Uwaga 3" xfId="26394" hidden="1"/>
    <cellStyle name="Uwaga 3" xfId="26392" hidden="1"/>
    <cellStyle name="Uwaga 3" xfId="26381" hidden="1"/>
    <cellStyle name="Uwaga 3" xfId="26378" hidden="1"/>
    <cellStyle name="Uwaga 3" xfId="26376" hidden="1"/>
    <cellStyle name="Uwaga 3" xfId="26366" hidden="1"/>
    <cellStyle name="Uwaga 3" xfId="26363" hidden="1"/>
    <cellStyle name="Uwaga 3" xfId="26361" hidden="1"/>
    <cellStyle name="Uwaga 3" xfId="26351" hidden="1"/>
    <cellStyle name="Uwaga 3" xfId="26348" hidden="1"/>
    <cellStyle name="Uwaga 3" xfId="26346" hidden="1"/>
    <cellStyle name="Uwaga 3" xfId="26336" hidden="1"/>
    <cellStyle name="Uwaga 3" xfId="26334" hidden="1"/>
    <cellStyle name="Uwaga 3" xfId="26333" hidden="1"/>
    <cellStyle name="Uwaga 3" xfId="26321" hidden="1"/>
    <cellStyle name="Uwaga 3" xfId="26319" hidden="1"/>
    <cellStyle name="Uwaga 3" xfId="26316" hidden="1"/>
    <cellStyle name="Uwaga 3" xfId="26306" hidden="1"/>
    <cellStyle name="Uwaga 3" xfId="26303" hidden="1"/>
    <cellStyle name="Uwaga 3" xfId="26301" hidden="1"/>
    <cellStyle name="Uwaga 3" xfId="26291" hidden="1"/>
    <cellStyle name="Uwaga 3" xfId="26288" hidden="1"/>
    <cellStyle name="Uwaga 3" xfId="26286" hidden="1"/>
    <cellStyle name="Uwaga 3" xfId="26276" hidden="1"/>
    <cellStyle name="Uwaga 3" xfId="26274" hidden="1"/>
    <cellStyle name="Uwaga 3" xfId="26273" hidden="1"/>
    <cellStyle name="Uwaga 3" xfId="26261" hidden="1"/>
    <cellStyle name="Uwaga 3" xfId="26258" hidden="1"/>
    <cellStyle name="Uwaga 3" xfId="26256" hidden="1"/>
    <cellStyle name="Uwaga 3" xfId="26246" hidden="1"/>
    <cellStyle name="Uwaga 3" xfId="26243" hidden="1"/>
    <cellStyle name="Uwaga 3" xfId="26241" hidden="1"/>
    <cellStyle name="Uwaga 3" xfId="26231" hidden="1"/>
    <cellStyle name="Uwaga 3" xfId="26228" hidden="1"/>
    <cellStyle name="Uwaga 3" xfId="26226" hidden="1"/>
    <cellStyle name="Uwaga 3" xfId="26216" hidden="1"/>
    <cellStyle name="Uwaga 3" xfId="26214" hidden="1"/>
    <cellStyle name="Uwaga 3" xfId="26213" hidden="1"/>
    <cellStyle name="Uwaga 3" xfId="26200" hidden="1"/>
    <cellStyle name="Uwaga 3" xfId="26197" hidden="1"/>
    <cellStyle name="Uwaga 3" xfId="26195" hidden="1"/>
    <cellStyle name="Uwaga 3" xfId="26185" hidden="1"/>
    <cellStyle name="Uwaga 3" xfId="26182" hidden="1"/>
    <cellStyle name="Uwaga 3" xfId="26180" hidden="1"/>
    <cellStyle name="Uwaga 3" xfId="26170" hidden="1"/>
    <cellStyle name="Uwaga 3" xfId="26167" hidden="1"/>
    <cellStyle name="Uwaga 3" xfId="26165" hidden="1"/>
    <cellStyle name="Uwaga 3" xfId="26156" hidden="1"/>
    <cellStyle name="Uwaga 3" xfId="26154" hidden="1"/>
    <cellStyle name="Uwaga 3" xfId="26153" hidden="1"/>
    <cellStyle name="Uwaga 3" xfId="26141" hidden="1"/>
    <cellStyle name="Uwaga 3" xfId="26139" hidden="1"/>
    <cellStyle name="Uwaga 3" xfId="26137" hidden="1"/>
    <cellStyle name="Uwaga 3" xfId="26126" hidden="1"/>
    <cellStyle name="Uwaga 3" xfId="26124" hidden="1"/>
    <cellStyle name="Uwaga 3" xfId="26122" hidden="1"/>
    <cellStyle name="Uwaga 3" xfId="26111" hidden="1"/>
    <cellStyle name="Uwaga 3" xfId="26109" hidden="1"/>
    <cellStyle name="Uwaga 3" xfId="26107" hidden="1"/>
    <cellStyle name="Uwaga 3" xfId="26096" hidden="1"/>
    <cellStyle name="Uwaga 3" xfId="26094" hidden="1"/>
    <cellStyle name="Uwaga 3" xfId="26093" hidden="1"/>
    <cellStyle name="Uwaga 3" xfId="26080" hidden="1"/>
    <cellStyle name="Uwaga 3" xfId="26077" hidden="1"/>
    <cellStyle name="Uwaga 3" xfId="26075" hidden="1"/>
    <cellStyle name="Uwaga 3" xfId="26065" hidden="1"/>
    <cellStyle name="Uwaga 3" xfId="26062" hidden="1"/>
    <cellStyle name="Uwaga 3" xfId="26060" hidden="1"/>
    <cellStyle name="Uwaga 3" xfId="26050" hidden="1"/>
    <cellStyle name="Uwaga 3" xfId="26047" hidden="1"/>
    <cellStyle name="Uwaga 3" xfId="26045" hidden="1"/>
    <cellStyle name="Uwaga 3" xfId="26036" hidden="1"/>
    <cellStyle name="Uwaga 3" xfId="26034" hidden="1"/>
    <cellStyle name="Uwaga 3" xfId="26032" hidden="1"/>
    <cellStyle name="Uwaga 3" xfId="26020" hidden="1"/>
    <cellStyle name="Uwaga 3" xfId="26017" hidden="1"/>
    <cellStyle name="Uwaga 3" xfId="26015" hidden="1"/>
    <cellStyle name="Uwaga 3" xfId="26005" hidden="1"/>
    <cellStyle name="Uwaga 3" xfId="26002" hidden="1"/>
    <cellStyle name="Uwaga 3" xfId="26000" hidden="1"/>
    <cellStyle name="Uwaga 3" xfId="25990" hidden="1"/>
    <cellStyle name="Uwaga 3" xfId="25987" hidden="1"/>
    <cellStyle name="Uwaga 3" xfId="25985" hidden="1"/>
    <cellStyle name="Uwaga 3" xfId="25978" hidden="1"/>
    <cellStyle name="Uwaga 3" xfId="25975" hidden="1"/>
    <cellStyle name="Uwaga 3" xfId="25973" hidden="1"/>
    <cellStyle name="Uwaga 3" xfId="25963" hidden="1"/>
    <cellStyle name="Uwaga 3" xfId="25960" hidden="1"/>
    <cellStyle name="Uwaga 3" xfId="25957" hidden="1"/>
    <cellStyle name="Uwaga 3" xfId="25948" hidden="1"/>
    <cellStyle name="Uwaga 3" xfId="25944" hidden="1"/>
    <cellStyle name="Uwaga 3" xfId="25941" hidden="1"/>
    <cellStyle name="Uwaga 3" xfId="25933" hidden="1"/>
    <cellStyle name="Uwaga 3" xfId="25930" hidden="1"/>
    <cellStyle name="Uwaga 3" xfId="25927" hidden="1"/>
    <cellStyle name="Uwaga 3" xfId="25918" hidden="1"/>
    <cellStyle name="Uwaga 3" xfId="25915" hidden="1"/>
    <cellStyle name="Uwaga 3" xfId="25912" hidden="1"/>
    <cellStyle name="Uwaga 3" xfId="25902" hidden="1"/>
    <cellStyle name="Uwaga 3" xfId="25898" hidden="1"/>
    <cellStyle name="Uwaga 3" xfId="25895" hidden="1"/>
    <cellStyle name="Uwaga 3" xfId="25886" hidden="1"/>
    <cellStyle name="Uwaga 3" xfId="25882" hidden="1"/>
    <cellStyle name="Uwaga 3" xfId="25880" hidden="1"/>
    <cellStyle name="Uwaga 3" xfId="25872" hidden="1"/>
    <cellStyle name="Uwaga 3" xfId="25868" hidden="1"/>
    <cellStyle name="Uwaga 3" xfId="25865" hidden="1"/>
    <cellStyle name="Uwaga 3" xfId="25858" hidden="1"/>
    <cellStyle name="Uwaga 3" xfId="25855" hidden="1"/>
    <cellStyle name="Uwaga 3" xfId="25852" hidden="1"/>
    <cellStyle name="Uwaga 3" xfId="25843" hidden="1"/>
    <cellStyle name="Uwaga 3" xfId="25838" hidden="1"/>
    <cellStyle name="Uwaga 3" xfId="25835" hidden="1"/>
    <cellStyle name="Uwaga 3" xfId="25828" hidden="1"/>
    <cellStyle name="Uwaga 3" xfId="25823" hidden="1"/>
    <cellStyle name="Uwaga 3" xfId="25820" hidden="1"/>
    <cellStyle name="Uwaga 3" xfId="25813" hidden="1"/>
    <cellStyle name="Uwaga 3" xfId="25808" hidden="1"/>
    <cellStyle name="Uwaga 3" xfId="25805" hidden="1"/>
    <cellStyle name="Uwaga 3" xfId="25799" hidden="1"/>
    <cellStyle name="Uwaga 3" xfId="25795" hidden="1"/>
    <cellStyle name="Uwaga 3" xfId="25792" hidden="1"/>
    <cellStyle name="Uwaga 3" xfId="25784" hidden="1"/>
    <cellStyle name="Uwaga 3" xfId="25779" hidden="1"/>
    <cellStyle name="Uwaga 3" xfId="25775" hidden="1"/>
    <cellStyle name="Uwaga 3" xfId="25769" hidden="1"/>
    <cellStyle name="Uwaga 3" xfId="25764" hidden="1"/>
    <cellStyle name="Uwaga 3" xfId="25760" hidden="1"/>
    <cellStyle name="Uwaga 3" xfId="25754" hidden="1"/>
    <cellStyle name="Uwaga 3" xfId="25749" hidden="1"/>
    <cellStyle name="Uwaga 3" xfId="25745" hidden="1"/>
    <cellStyle name="Uwaga 3" xfId="25740" hidden="1"/>
    <cellStyle name="Uwaga 3" xfId="25736" hidden="1"/>
    <cellStyle name="Uwaga 3" xfId="25732" hidden="1"/>
    <cellStyle name="Uwaga 3" xfId="25724" hidden="1"/>
    <cellStyle name="Uwaga 3" xfId="25719" hidden="1"/>
    <cellStyle name="Uwaga 3" xfId="25715" hidden="1"/>
    <cellStyle name="Uwaga 3" xfId="25709" hidden="1"/>
    <cellStyle name="Uwaga 3" xfId="25704" hidden="1"/>
    <cellStyle name="Uwaga 3" xfId="25700" hidden="1"/>
    <cellStyle name="Uwaga 3" xfId="25694" hidden="1"/>
    <cellStyle name="Uwaga 3" xfId="25689" hidden="1"/>
    <cellStyle name="Uwaga 3" xfId="25685" hidden="1"/>
    <cellStyle name="Uwaga 3" xfId="25681" hidden="1"/>
    <cellStyle name="Uwaga 3" xfId="25676" hidden="1"/>
    <cellStyle name="Uwaga 3" xfId="25671" hidden="1"/>
    <cellStyle name="Uwaga 3" xfId="25666" hidden="1"/>
    <cellStyle name="Uwaga 3" xfId="25662" hidden="1"/>
    <cellStyle name="Uwaga 3" xfId="25658" hidden="1"/>
    <cellStyle name="Uwaga 3" xfId="25651" hidden="1"/>
    <cellStyle name="Uwaga 3" xfId="25647" hidden="1"/>
    <cellStyle name="Uwaga 3" xfId="25642" hidden="1"/>
    <cellStyle name="Uwaga 3" xfId="25636" hidden="1"/>
    <cellStyle name="Uwaga 3" xfId="25632" hidden="1"/>
    <cellStyle name="Uwaga 3" xfId="25627" hidden="1"/>
    <cellStyle name="Uwaga 3" xfId="25621" hidden="1"/>
    <cellStyle name="Uwaga 3" xfId="25617" hidden="1"/>
    <cellStyle name="Uwaga 3" xfId="25612" hidden="1"/>
    <cellStyle name="Uwaga 3" xfId="25606" hidden="1"/>
    <cellStyle name="Uwaga 3" xfId="25602" hidden="1"/>
    <cellStyle name="Uwaga 3" xfId="25598" hidden="1"/>
    <cellStyle name="Uwaga 3" xfId="26458" hidden="1"/>
    <cellStyle name="Uwaga 3" xfId="26457" hidden="1"/>
    <cellStyle name="Uwaga 3" xfId="26456" hidden="1"/>
    <cellStyle name="Uwaga 3" xfId="26443" hidden="1"/>
    <cellStyle name="Uwaga 3" xfId="26442" hidden="1"/>
    <cellStyle name="Uwaga 3" xfId="26441" hidden="1"/>
    <cellStyle name="Uwaga 3" xfId="26428" hidden="1"/>
    <cellStyle name="Uwaga 3" xfId="26427" hidden="1"/>
    <cellStyle name="Uwaga 3" xfId="26426" hidden="1"/>
    <cellStyle name="Uwaga 3" xfId="26413" hidden="1"/>
    <cellStyle name="Uwaga 3" xfId="26412" hidden="1"/>
    <cellStyle name="Uwaga 3" xfId="26411" hidden="1"/>
    <cellStyle name="Uwaga 3" xfId="26398" hidden="1"/>
    <cellStyle name="Uwaga 3" xfId="26397" hidden="1"/>
    <cellStyle name="Uwaga 3" xfId="26396" hidden="1"/>
    <cellStyle name="Uwaga 3" xfId="26384" hidden="1"/>
    <cellStyle name="Uwaga 3" xfId="26382" hidden="1"/>
    <cellStyle name="Uwaga 3" xfId="26380" hidden="1"/>
    <cellStyle name="Uwaga 3" xfId="26369" hidden="1"/>
    <cellStyle name="Uwaga 3" xfId="26367" hidden="1"/>
    <cellStyle name="Uwaga 3" xfId="26365" hidden="1"/>
    <cellStyle name="Uwaga 3" xfId="26354" hidden="1"/>
    <cellStyle name="Uwaga 3" xfId="26352" hidden="1"/>
    <cellStyle name="Uwaga 3" xfId="26350" hidden="1"/>
    <cellStyle name="Uwaga 3" xfId="26339" hidden="1"/>
    <cellStyle name="Uwaga 3" xfId="26337" hidden="1"/>
    <cellStyle name="Uwaga 3" xfId="26335" hidden="1"/>
    <cellStyle name="Uwaga 3" xfId="26324" hidden="1"/>
    <cellStyle name="Uwaga 3" xfId="26322" hidden="1"/>
    <cellStyle name="Uwaga 3" xfId="26320" hidden="1"/>
    <cellStyle name="Uwaga 3" xfId="26309" hidden="1"/>
    <cellStyle name="Uwaga 3" xfId="26307" hidden="1"/>
    <cellStyle name="Uwaga 3" xfId="26305" hidden="1"/>
    <cellStyle name="Uwaga 3" xfId="26294" hidden="1"/>
    <cellStyle name="Uwaga 3" xfId="26292" hidden="1"/>
    <cellStyle name="Uwaga 3" xfId="26290" hidden="1"/>
    <cellStyle name="Uwaga 3" xfId="26279" hidden="1"/>
    <cellStyle name="Uwaga 3" xfId="26277" hidden="1"/>
    <cellStyle name="Uwaga 3" xfId="26275" hidden="1"/>
    <cellStyle name="Uwaga 3" xfId="26264" hidden="1"/>
    <cellStyle name="Uwaga 3" xfId="26262" hidden="1"/>
    <cellStyle name="Uwaga 3" xfId="26260" hidden="1"/>
    <cellStyle name="Uwaga 3" xfId="26249" hidden="1"/>
    <cellStyle name="Uwaga 3" xfId="26247" hidden="1"/>
    <cellStyle name="Uwaga 3" xfId="26245" hidden="1"/>
    <cellStyle name="Uwaga 3" xfId="26234" hidden="1"/>
    <cellStyle name="Uwaga 3" xfId="26232" hidden="1"/>
    <cellStyle name="Uwaga 3" xfId="26230" hidden="1"/>
    <cellStyle name="Uwaga 3" xfId="26219" hidden="1"/>
    <cellStyle name="Uwaga 3" xfId="26217" hidden="1"/>
    <cellStyle name="Uwaga 3" xfId="26215" hidden="1"/>
    <cellStyle name="Uwaga 3" xfId="26204" hidden="1"/>
    <cellStyle name="Uwaga 3" xfId="26202" hidden="1"/>
    <cellStyle name="Uwaga 3" xfId="26199" hidden="1"/>
    <cellStyle name="Uwaga 3" xfId="26189" hidden="1"/>
    <cellStyle name="Uwaga 3" xfId="26186" hidden="1"/>
    <cellStyle name="Uwaga 3" xfId="26183" hidden="1"/>
    <cellStyle name="Uwaga 3" xfId="26174" hidden="1"/>
    <cellStyle name="Uwaga 3" xfId="26172" hidden="1"/>
    <cellStyle name="Uwaga 3" xfId="26169" hidden="1"/>
    <cellStyle name="Uwaga 3" xfId="26159" hidden="1"/>
    <cellStyle name="Uwaga 3" xfId="26157" hidden="1"/>
    <cellStyle name="Uwaga 3" xfId="26155" hidden="1"/>
    <cellStyle name="Uwaga 3" xfId="26144" hidden="1"/>
    <cellStyle name="Uwaga 3" xfId="26142" hidden="1"/>
    <cellStyle name="Uwaga 3" xfId="26140" hidden="1"/>
    <cellStyle name="Uwaga 3" xfId="26129" hidden="1"/>
    <cellStyle name="Uwaga 3" xfId="26127" hidden="1"/>
    <cellStyle name="Uwaga 3" xfId="26125" hidden="1"/>
    <cellStyle name="Uwaga 3" xfId="26114" hidden="1"/>
    <cellStyle name="Uwaga 3" xfId="26112" hidden="1"/>
    <cellStyle name="Uwaga 3" xfId="26110" hidden="1"/>
    <cellStyle name="Uwaga 3" xfId="26099" hidden="1"/>
    <cellStyle name="Uwaga 3" xfId="26097" hidden="1"/>
    <cellStyle name="Uwaga 3" xfId="26095" hidden="1"/>
    <cellStyle name="Uwaga 3" xfId="26084" hidden="1"/>
    <cellStyle name="Uwaga 3" xfId="26082" hidden="1"/>
    <cellStyle name="Uwaga 3" xfId="26079" hidden="1"/>
    <cellStyle name="Uwaga 3" xfId="26069" hidden="1"/>
    <cellStyle name="Uwaga 3" xfId="26066" hidden="1"/>
    <cellStyle name="Uwaga 3" xfId="26063" hidden="1"/>
    <cellStyle name="Uwaga 3" xfId="26054" hidden="1"/>
    <cellStyle name="Uwaga 3" xfId="26051" hidden="1"/>
    <cellStyle name="Uwaga 3" xfId="26048" hidden="1"/>
    <cellStyle name="Uwaga 3" xfId="26039" hidden="1"/>
    <cellStyle name="Uwaga 3" xfId="26037" hidden="1"/>
    <cellStyle name="Uwaga 3" xfId="26035" hidden="1"/>
    <cellStyle name="Uwaga 3" xfId="26024" hidden="1"/>
    <cellStyle name="Uwaga 3" xfId="26021" hidden="1"/>
    <cellStyle name="Uwaga 3" xfId="26018" hidden="1"/>
    <cellStyle name="Uwaga 3" xfId="26009" hidden="1"/>
    <cellStyle name="Uwaga 3" xfId="26006" hidden="1"/>
    <cellStyle name="Uwaga 3" xfId="26003" hidden="1"/>
    <cellStyle name="Uwaga 3" xfId="25994" hidden="1"/>
    <cellStyle name="Uwaga 3" xfId="25991" hidden="1"/>
    <cellStyle name="Uwaga 3" xfId="25988" hidden="1"/>
    <cellStyle name="Uwaga 3" xfId="25981" hidden="1"/>
    <cellStyle name="Uwaga 3" xfId="25977" hidden="1"/>
    <cellStyle name="Uwaga 3" xfId="25974" hidden="1"/>
    <cellStyle name="Uwaga 3" xfId="25966" hidden="1"/>
    <cellStyle name="Uwaga 3" xfId="25962" hidden="1"/>
    <cellStyle name="Uwaga 3" xfId="25959" hidden="1"/>
    <cellStyle name="Uwaga 3" xfId="25951" hidden="1"/>
    <cellStyle name="Uwaga 3" xfId="25947" hidden="1"/>
    <cellStyle name="Uwaga 3" xfId="25943" hidden="1"/>
    <cellStyle name="Uwaga 3" xfId="25936" hidden="1"/>
    <cellStyle name="Uwaga 3" xfId="25932" hidden="1"/>
    <cellStyle name="Uwaga 3" xfId="25929" hidden="1"/>
    <cellStyle name="Uwaga 3" xfId="25921" hidden="1"/>
    <cellStyle name="Uwaga 3" xfId="25917" hidden="1"/>
    <cellStyle name="Uwaga 3" xfId="25914" hidden="1"/>
    <cellStyle name="Uwaga 3" xfId="25905" hidden="1"/>
    <cellStyle name="Uwaga 3" xfId="25900" hidden="1"/>
    <cellStyle name="Uwaga 3" xfId="25896" hidden="1"/>
    <cellStyle name="Uwaga 3" xfId="25890" hidden="1"/>
    <cellStyle name="Uwaga 3" xfId="25885" hidden="1"/>
    <cellStyle name="Uwaga 3" xfId="25881" hidden="1"/>
    <cellStyle name="Uwaga 3" xfId="25875" hidden="1"/>
    <cellStyle name="Uwaga 3" xfId="25870" hidden="1"/>
    <cellStyle name="Uwaga 3" xfId="25866" hidden="1"/>
    <cellStyle name="Uwaga 3" xfId="25861" hidden="1"/>
    <cellStyle name="Uwaga 3" xfId="25857" hidden="1"/>
    <cellStyle name="Uwaga 3" xfId="25853" hidden="1"/>
    <cellStyle name="Uwaga 3" xfId="25846" hidden="1"/>
    <cellStyle name="Uwaga 3" xfId="25841" hidden="1"/>
    <cellStyle name="Uwaga 3" xfId="25837" hidden="1"/>
    <cellStyle name="Uwaga 3" xfId="25830" hidden="1"/>
    <cellStyle name="Uwaga 3" xfId="25825" hidden="1"/>
    <cellStyle name="Uwaga 3" xfId="25821" hidden="1"/>
    <cellStyle name="Uwaga 3" xfId="25816" hidden="1"/>
    <cellStyle name="Uwaga 3" xfId="25811" hidden="1"/>
    <cellStyle name="Uwaga 3" xfId="25807" hidden="1"/>
    <cellStyle name="Uwaga 3" xfId="25801" hidden="1"/>
    <cellStyle name="Uwaga 3" xfId="25797" hidden="1"/>
    <cellStyle name="Uwaga 3" xfId="25794" hidden="1"/>
    <cellStyle name="Uwaga 3" xfId="25787" hidden="1"/>
    <cellStyle name="Uwaga 3" xfId="25782" hidden="1"/>
    <cellStyle name="Uwaga 3" xfId="25777" hidden="1"/>
    <cellStyle name="Uwaga 3" xfId="25771" hidden="1"/>
    <cellStyle name="Uwaga 3" xfId="25766" hidden="1"/>
    <cellStyle name="Uwaga 3" xfId="25761" hidden="1"/>
    <cellStyle name="Uwaga 3" xfId="25756" hidden="1"/>
    <cellStyle name="Uwaga 3" xfId="25751" hidden="1"/>
    <cellStyle name="Uwaga 3" xfId="25746" hidden="1"/>
    <cellStyle name="Uwaga 3" xfId="25742" hidden="1"/>
    <cellStyle name="Uwaga 3" xfId="25738" hidden="1"/>
    <cellStyle name="Uwaga 3" xfId="25733" hidden="1"/>
    <cellStyle name="Uwaga 3" xfId="25726" hidden="1"/>
    <cellStyle name="Uwaga 3" xfId="25721" hidden="1"/>
    <cellStyle name="Uwaga 3" xfId="25716" hidden="1"/>
    <cellStyle name="Uwaga 3" xfId="25710" hidden="1"/>
    <cellStyle name="Uwaga 3" xfId="25705" hidden="1"/>
    <cellStyle name="Uwaga 3" xfId="25701" hidden="1"/>
    <cellStyle name="Uwaga 3" xfId="25696" hidden="1"/>
    <cellStyle name="Uwaga 3" xfId="25691" hidden="1"/>
    <cellStyle name="Uwaga 3" xfId="25686" hidden="1"/>
    <cellStyle name="Uwaga 3" xfId="25682" hidden="1"/>
    <cellStyle name="Uwaga 3" xfId="25677" hidden="1"/>
    <cellStyle name="Uwaga 3" xfId="25672" hidden="1"/>
    <cellStyle name="Uwaga 3" xfId="25667" hidden="1"/>
    <cellStyle name="Uwaga 3" xfId="25663" hidden="1"/>
    <cellStyle name="Uwaga 3" xfId="25659" hidden="1"/>
    <cellStyle name="Uwaga 3" xfId="25652" hidden="1"/>
    <cellStyle name="Uwaga 3" xfId="25648" hidden="1"/>
    <cellStyle name="Uwaga 3" xfId="25643" hidden="1"/>
    <cellStyle name="Uwaga 3" xfId="25637" hidden="1"/>
    <cellStyle name="Uwaga 3" xfId="25633" hidden="1"/>
    <cellStyle name="Uwaga 3" xfId="25628" hidden="1"/>
    <cellStyle name="Uwaga 3" xfId="25622" hidden="1"/>
    <cellStyle name="Uwaga 3" xfId="25618" hidden="1"/>
    <cellStyle name="Uwaga 3" xfId="25614" hidden="1"/>
    <cellStyle name="Uwaga 3" xfId="25607" hidden="1"/>
    <cellStyle name="Uwaga 3" xfId="25603" hidden="1"/>
    <cellStyle name="Uwaga 3" xfId="25599" hidden="1"/>
    <cellStyle name="Uwaga 3" xfId="26463" hidden="1"/>
    <cellStyle name="Uwaga 3" xfId="26461" hidden="1"/>
    <cellStyle name="Uwaga 3" xfId="26459" hidden="1"/>
    <cellStyle name="Uwaga 3" xfId="26446" hidden="1"/>
    <cellStyle name="Uwaga 3" xfId="26445" hidden="1"/>
    <cellStyle name="Uwaga 3" xfId="26444" hidden="1"/>
    <cellStyle name="Uwaga 3" xfId="26431" hidden="1"/>
    <cellStyle name="Uwaga 3" xfId="26430" hidden="1"/>
    <cellStyle name="Uwaga 3" xfId="26429" hidden="1"/>
    <cellStyle name="Uwaga 3" xfId="26417" hidden="1"/>
    <cellStyle name="Uwaga 3" xfId="26415" hidden="1"/>
    <cellStyle name="Uwaga 3" xfId="26414" hidden="1"/>
    <cellStyle name="Uwaga 3" xfId="26401" hidden="1"/>
    <cellStyle name="Uwaga 3" xfId="26400" hidden="1"/>
    <cellStyle name="Uwaga 3" xfId="26399" hidden="1"/>
    <cellStyle name="Uwaga 3" xfId="26387" hidden="1"/>
    <cellStyle name="Uwaga 3" xfId="26385" hidden="1"/>
    <cellStyle name="Uwaga 3" xfId="26383" hidden="1"/>
    <cellStyle name="Uwaga 3" xfId="26372" hidden="1"/>
    <cellStyle name="Uwaga 3" xfId="26370" hidden="1"/>
    <cellStyle name="Uwaga 3" xfId="26368" hidden="1"/>
    <cellStyle name="Uwaga 3" xfId="26357" hidden="1"/>
    <cellStyle name="Uwaga 3" xfId="26355" hidden="1"/>
    <cellStyle name="Uwaga 3" xfId="26353" hidden="1"/>
    <cellStyle name="Uwaga 3" xfId="26342" hidden="1"/>
    <cellStyle name="Uwaga 3" xfId="26340" hidden="1"/>
    <cellStyle name="Uwaga 3" xfId="26338" hidden="1"/>
    <cellStyle name="Uwaga 3" xfId="26327" hidden="1"/>
    <cellStyle name="Uwaga 3" xfId="26325" hidden="1"/>
    <cellStyle name="Uwaga 3" xfId="26323" hidden="1"/>
    <cellStyle name="Uwaga 3" xfId="26312" hidden="1"/>
    <cellStyle name="Uwaga 3" xfId="26310" hidden="1"/>
    <cellStyle name="Uwaga 3" xfId="26308" hidden="1"/>
    <cellStyle name="Uwaga 3" xfId="26297" hidden="1"/>
    <cellStyle name="Uwaga 3" xfId="26295" hidden="1"/>
    <cellStyle name="Uwaga 3" xfId="26293" hidden="1"/>
    <cellStyle name="Uwaga 3" xfId="26282" hidden="1"/>
    <cellStyle name="Uwaga 3" xfId="26280" hidden="1"/>
    <cellStyle name="Uwaga 3" xfId="26278" hidden="1"/>
    <cellStyle name="Uwaga 3" xfId="26267" hidden="1"/>
    <cellStyle name="Uwaga 3" xfId="26265" hidden="1"/>
    <cellStyle name="Uwaga 3" xfId="26263" hidden="1"/>
    <cellStyle name="Uwaga 3" xfId="26252" hidden="1"/>
    <cellStyle name="Uwaga 3" xfId="26250" hidden="1"/>
    <cellStyle name="Uwaga 3" xfId="26248" hidden="1"/>
    <cellStyle name="Uwaga 3" xfId="26237" hidden="1"/>
    <cellStyle name="Uwaga 3" xfId="26235" hidden="1"/>
    <cellStyle name="Uwaga 3" xfId="26233" hidden="1"/>
    <cellStyle name="Uwaga 3" xfId="26222" hidden="1"/>
    <cellStyle name="Uwaga 3" xfId="26220" hidden="1"/>
    <cellStyle name="Uwaga 3" xfId="26218" hidden="1"/>
    <cellStyle name="Uwaga 3" xfId="26207" hidden="1"/>
    <cellStyle name="Uwaga 3" xfId="26205" hidden="1"/>
    <cellStyle name="Uwaga 3" xfId="26203" hidden="1"/>
    <cellStyle name="Uwaga 3" xfId="26192" hidden="1"/>
    <cellStyle name="Uwaga 3" xfId="26190" hidden="1"/>
    <cellStyle name="Uwaga 3" xfId="26188" hidden="1"/>
    <cellStyle name="Uwaga 3" xfId="26177" hidden="1"/>
    <cellStyle name="Uwaga 3" xfId="26175" hidden="1"/>
    <cellStyle name="Uwaga 3" xfId="26173" hidden="1"/>
    <cellStyle name="Uwaga 3" xfId="26162" hidden="1"/>
    <cellStyle name="Uwaga 3" xfId="26160" hidden="1"/>
    <cellStyle name="Uwaga 3" xfId="26158" hidden="1"/>
    <cellStyle name="Uwaga 3" xfId="26147" hidden="1"/>
    <cellStyle name="Uwaga 3" xfId="26145" hidden="1"/>
    <cellStyle name="Uwaga 3" xfId="26143" hidden="1"/>
    <cellStyle name="Uwaga 3" xfId="26132" hidden="1"/>
    <cellStyle name="Uwaga 3" xfId="26130" hidden="1"/>
    <cellStyle name="Uwaga 3" xfId="26128" hidden="1"/>
    <cellStyle name="Uwaga 3" xfId="26117" hidden="1"/>
    <cellStyle name="Uwaga 3" xfId="26115" hidden="1"/>
    <cellStyle name="Uwaga 3" xfId="26113" hidden="1"/>
    <cellStyle name="Uwaga 3" xfId="26102" hidden="1"/>
    <cellStyle name="Uwaga 3" xfId="26100" hidden="1"/>
    <cellStyle name="Uwaga 3" xfId="26098" hidden="1"/>
    <cellStyle name="Uwaga 3" xfId="26087" hidden="1"/>
    <cellStyle name="Uwaga 3" xfId="26085" hidden="1"/>
    <cellStyle name="Uwaga 3" xfId="26083" hidden="1"/>
    <cellStyle name="Uwaga 3" xfId="26072" hidden="1"/>
    <cellStyle name="Uwaga 3" xfId="26070" hidden="1"/>
    <cellStyle name="Uwaga 3" xfId="26067" hidden="1"/>
    <cellStyle name="Uwaga 3" xfId="26057" hidden="1"/>
    <cellStyle name="Uwaga 3" xfId="26055" hidden="1"/>
    <cellStyle name="Uwaga 3" xfId="26053" hidden="1"/>
    <cellStyle name="Uwaga 3" xfId="26042" hidden="1"/>
    <cellStyle name="Uwaga 3" xfId="26040" hidden="1"/>
    <cellStyle name="Uwaga 3" xfId="26038" hidden="1"/>
    <cellStyle name="Uwaga 3" xfId="26027" hidden="1"/>
    <cellStyle name="Uwaga 3" xfId="26025" hidden="1"/>
    <cellStyle name="Uwaga 3" xfId="26022" hidden="1"/>
    <cellStyle name="Uwaga 3" xfId="26012" hidden="1"/>
    <cellStyle name="Uwaga 3" xfId="26010" hidden="1"/>
    <cellStyle name="Uwaga 3" xfId="26007" hidden="1"/>
    <cellStyle name="Uwaga 3" xfId="25997" hidden="1"/>
    <cellStyle name="Uwaga 3" xfId="25995" hidden="1"/>
    <cellStyle name="Uwaga 3" xfId="25992" hidden="1"/>
    <cellStyle name="Uwaga 3" xfId="25983" hidden="1"/>
    <cellStyle name="Uwaga 3" xfId="25980" hidden="1"/>
    <cellStyle name="Uwaga 3" xfId="25976" hidden="1"/>
    <cellStyle name="Uwaga 3" xfId="25968" hidden="1"/>
    <cellStyle name="Uwaga 3" xfId="25965" hidden="1"/>
    <cellStyle name="Uwaga 3" xfId="25961" hidden="1"/>
    <cellStyle name="Uwaga 3" xfId="25953" hidden="1"/>
    <cellStyle name="Uwaga 3" xfId="25950" hidden="1"/>
    <cellStyle name="Uwaga 3" xfId="25946" hidden="1"/>
    <cellStyle name="Uwaga 3" xfId="25938" hidden="1"/>
    <cellStyle name="Uwaga 3" xfId="25935" hidden="1"/>
    <cellStyle name="Uwaga 3" xfId="25931" hidden="1"/>
    <cellStyle name="Uwaga 3" xfId="25923" hidden="1"/>
    <cellStyle name="Uwaga 3" xfId="25920" hidden="1"/>
    <cellStyle name="Uwaga 3" xfId="25916" hidden="1"/>
    <cellStyle name="Uwaga 3" xfId="25908" hidden="1"/>
    <cellStyle name="Uwaga 3" xfId="25904" hidden="1"/>
    <cellStyle name="Uwaga 3" xfId="25899" hidden="1"/>
    <cellStyle name="Uwaga 3" xfId="25893" hidden="1"/>
    <cellStyle name="Uwaga 3" xfId="25889" hidden="1"/>
    <cellStyle name="Uwaga 3" xfId="25884" hidden="1"/>
    <cellStyle name="Uwaga 3" xfId="25878" hidden="1"/>
    <cellStyle name="Uwaga 3" xfId="25874" hidden="1"/>
    <cellStyle name="Uwaga 3" xfId="25869" hidden="1"/>
    <cellStyle name="Uwaga 3" xfId="25863" hidden="1"/>
    <cellStyle name="Uwaga 3" xfId="25860" hidden="1"/>
    <cellStyle name="Uwaga 3" xfId="25856" hidden="1"/>
    <cellStyle name="Uwaga 3" xfId="25848" hidden="1"/>
    <cellStyle name="Uwaga 3" xfId="25845" hidden="1"/>
    <cellStyle name="Uwaga 3" xfId="25840" hidden="1"/>
    <cellStyle name="Uwaga 3" xfId="25833" hidden="1"/>
    <cellStyle name="Uwaga 3" xfId="25829" hidden="1"/>
    <cellStyle name="Uwaga 3" xfId="25824" hidden="1"/>
    <cellStyle name="Uwaga 3" xfId="25818" hidden="1"/>
    <cellStyle name="Uwaga 3" xfId="25814" hidden="1"/>
    <cellStyle name="Uwaga 3" xfId="25809" hidden="1"/>
    <cellStyle name="Uwaga 3" xfId="25803" hidden="1"/>
    <cellStyle name="Uwaga 3" xfId="25800" hidden="1"/>
    <cellStyle name="Uwaga 3" xfId="25796" hidden="1"/>
    <cellStyle name="Uwaga 3" xfId="25788" hidden="1"/>
    <cellStyle name="Uwaga 3" xfId="25783" hidden="1"/>
    <cellStyle name="Uwaga 3" xfId="25778" hidden="1"/>
    <cellStyle name="Uwaga 3" xfId="25773" hidden="1"/>
    <cellStyle name="Uwaga 3" xfId="25768" hidden="1"/>
    <cellStyle name="Uwaga 3" xfId="25763" hidden="1"/>
    <cellStyle name="Uwaga 3" xfId="25758" hidden="1"/>
    <cellStyle name="Uwaga 3" xfId="25753" hidden="1"/>
    <cellStyle name="Uwaga 3" xfId="25748" hidden="1"/>
    <cellStyle name="Uwaga 3" xfId="25743" hidden="1"/>
    <cellStyle name="Uwaga 3" xfId="25739" hidden="1"/>
    <cellStyle name="Uwaga 3" xfId="25734" hidden="1"/>
    <cellStyle name="Uwaga 3" xfId="25727" hidden="1"/>
    <cellStyle name="Uwaga 3" xfId="25722" hidden="1"/>
    <cellStyle name="Uwaga 3" xfId="25717" hidden="1"/>
    <cellStyle name="Uwaga 3" xfId="25712" hidden="1"/>
    <cellStyle name="Uwaga 3" xfId="25707" hidden="1"/>
    <cellStyle name="Uwaga 3" xfId="25702" hidden="1"/>
    <cellStyle name="Uwaga 3" xfId="25697" hidden="1"/>
    <cellStyle name="Uwaga 3" xfId="25692" hidden="1"/>
    <cellStyle name="Uwaga 3" xfId="25687" hidden="1"/>
    <cellStyle name="Uwaga 3" xfId="25683" hidden="1"/>
    <cellStyle name="Uwaga 3" xfId="25678" hidden="1"/>
    <cellStyle name="Uwaga 3" xfId="25673" hidden="1"/>
    <cellStyle name="Uwaga 3" xfId="25668" hidden="1"/>
    <cellStyle name="Uwaga 3" xfId="25664" hidden="1"/>
    <cellStyle name="Uwaga 3" xfId="25660" hidden="1"/>
    <cellStyle name="Uwaga 3" xfId="25653" hidden="1"/>
    <cellStyle name="Uwaga 3" xfId="25649" hidden="1"/>
    <cellStyle name="Uwaga 3" xfId="25644" hidden="1"/>
    <cellStyle name="Uwaga 3" xfId="25638" hidden="1"/>
    <cellStyle name="Uwaga 3" xfId="25634" hidden="1"/>
    <cellStyle name="Uwaga 3" xfId="25629" hidden="1"/>
    <cellStyle name="Uwaga 3" xfId="25623" hidden="1"/>
    <cellStyle name="Uwaga 3" xfId="25619" hidden="1"/>
    <cellStyle name="Uwaga 3" xfId="25615" hidden="1"/>
    <cellStyle name="Uwaga 3" xfId="25608" hidden="1"/>
    <cellStyle name="Uwaga 3" xfId="25604" hidden="1"/>
    <cellStyle name="Uwaga 3" xfId="25600" hidden="1"/>
    <cellStyle name="Uwaga 3" xfId="26467" hidden="1"/>
    <cellStyle name="Uwaga 3" xfId="26466" hidden="1"/>
    <cellStyle name="Uwaga 3" xfId="26464" hidden="1"/>
    <cellStyle name="Uwaga 3" xfId="26451" hidden="1"/>
    <cellStyle name="Uwaga 3" xfId="26449" hidden="1"/>
    <cellStyle name="Uwaga 3" xfId="26447" hidden="1"/>
    <cellStyle name="Uwaga 3" xfId="26437" hidden="1"/>
    <cellStyle name="Uwaga 3" xfId="26435" hidden="1"/>
    <cellStyle name="Uwaga 3" xfId="26433" hidden="1"/>
    <cellStyle name="Uwaga 3" xfId="26422" hidden="1"/>
    <cellStyle name="Uwaga 3" xfId="26420" hidden="1"/>
    <cellStyle name="Uwaga 3" xfId="26418" hidden="1"/>
    <cellStyle name="Uwaga 3" xfId="26405" hidden="1"/>
    <cellStyle name="Uwaga 3" xfId="26403" hidden="1"/>
    <cellStyle name="Uwaga 3" xfId="26402" hidden="1"/>
    <cellStyle name="Uwaga 3" xfId="26389" hidden="1"/>
    <cellStyle name="Uwaga 3" xfId="26388" hidden="1"/>
    <cellStyle name="Uwaga 3" xfId="26386" hidden="1"/>
    <cellStyle name="Uwaga 3" xfId="26374" hidden="1"/>
    <cellStyle name="Uwaga 3" xfId="26373" hidden="1"/>
    <cellStyle name="Uwaga 3" xfId="26371" hidden="1"/>
    <cellStyle name="Uwaga 3" xfId="26359" hidden="1"/>
    <cellStyle name="Uwaga 3" xfId="26358" hidden="1"/>
    <cellStyle name="Uwaga 3" xfId="26356" hidden="1"/>
    <cellStyle name="Uwaga 3" xfId="26344" hidden="1"/>
    <cellStyle name="Uwaga 3" xfId="26343" hidden="1"/>
    <cellStyle name="Uwaga 3" xfId="26341" hidden="1"/>
    <cellStyle name="Uwaga 3" xfId="26329" hidden="1"/>
    <cellStyle name="Uwaga 3" xfId="26328" hidden="1"/>
    <cellStyle name="Uwaga 3" xfId="26326" hidden="1"/>
    <cellStyle name="Uwaga 3" xfId="26314" hidden="1"/>
    <cellStyle name="Uwaga 3" xfId="26313" hidden="1"/>
    <cellStyle name="Uwaga 3" xfId="26311" hidden="1"/>
    <cellStyle name="Uwaga 3" xfId="26299" hidden="1"/>
    <cellStyle name="Uwaga 3" xfId="26298" hidden="1"/>
    <cellStyle name="Uwaga 3" xfId="26296" hidden="1"/>
    <cellStyle name="Uwaga 3" xfId="26284" hidden="1"/>
    <cellStyle name="Uwaga 3" xfId="26283" hidden="1"/>
    <cellStyle name="Uwaga 3" xfId="26281" hidden="1"/>
    <cellStyle name="Uwaga 3" xfId="26269" hidden="1"/>
    <cellStyle name="Uwaga 3" xfId="26268" hidden="1"/>
    <cellStyle name="Uwaga 3" xfId="26266" hidden="1"/>
    <cellStyle name="Uwaga 3" xfId="26254" hidden="1"/>
    <cellStyle name="Uwaga 3" xfId="26253" hidden="1"/>
    <cellStyle name="Uwaga 3" xfId="26251" hidden="1"/>
    <cellStyle name="Uwaga 3" xfId="26239" hidden="1"/>
    <cellStyle name="Uwaga 3" xfId="26238" hidden="1"/>
    <cellStyle name="Uwaga 3" xfId="26236" hidden="1"/>
    <cellStyle name="Uwaga 3" xfId="26224" hidden="1"/>
    <cellStyle name="Uwaga 3" xfId="26223" hidden="1"/>
    <cellStyle name="Uwaga 3" xfId="26221" hidden="1"/>
    <cellStyle name="Uwaga 3" xfId="26209" hidden="1"/>
    <cellStyle name="Uwaga 3" xfId="26208" hidden="1"/>
    <cellStyle name="Uwaga 3" xfId="26206" hidden="1"/>
    <cellStyle name="Uwaga 3" xfId="26194" hidden="1"/>
    <cellStyle name="Uwaga 3" xfId="26193" hidden="1"/>
    <cellStyle name="Uwaga 3" xfId="26191" hidden="1"/>
    <cellStyle name="Uwaga 3" xfId="26179" hidden="1"/>
    <cellStyle name="Uwaga 3" xfId="26178" hidden="1"/>
    <cellStyle name="Uwaga 3" xfId="26176" hidden="1"/>
    <cellStyle name="Uwaga 3" xfId="26164" hidden="1"/>
    <cellStyle name="Uwaga 3" xfId="26163" hidden="1"/>
    <cellStyle name="Uwaga 3" xfId="26161" hidden="1"/>
    <cellStyle name="Uwaga 3" xfId="26149" hidden="1"/>
    <cellStyle name="Uwaga 3" xfId="26148" hidden="1"/>
    <cellStyle name="Uwaga 3" xfId="26146" hidden="1"/>
    <cellStyle name="Uwaga 3" xfId="26134" hidden="1"/>
    <cellStyle name="Uwaga 3" xfId="26133" hidden="1"/>
    <cellStyle name="Uwaga 3" xfId="26131" hidden="1"/>
    <cellStyle name="Uwaga 3" xfId="26119" hidden="1"/>
    <cellStyle name="Uwaga 3" xfId="26118" hidden="1"/>
    <cellStyle name="Uwaga 3" xfId="26116" hidden="1"/>
    <cellStyle name="Uwaga 3" xfId="26104" hidden="1"/>
    <cellStyle name="Uwaga 3" xfId="26103" hidden="1"/>
    <cellStyle name="Uwaga 3" xfId="26101" hidden="1"/>
    <cellStyle name="Uwaga 3" xfId="26089" hidden="1"/>
    <cellStyle name="Uwaga 3" xfId="26088" hidden="1"/>
    <cellStyle name="Uwaga 3" xfId="26086" hidden="1"/>
    <cellStyle name="Uwaga 3" xfId="26074" hidden="1"/>
    <cellStyle name="Uwaga 3" xfId="26073" hidden="1"/>
    <cellStyle name="Uwaga 3" xfId="26071" hidden="1"/>
    <cellStyle name="Uwaga 3" xfId="26059" hidden="1"/>
    <cellStyle name="Uwaga 3" xfId="26058" hidden="1"/>
    <cellStyle name="Uwaga 3" xfId="26056" hidden="1"/>
    <cellStyle name="Uwaga 3" xfId="26044" hidden="1"/>
    <cellStyle name="Uwaga 3" xfId="26043" hidden="1"/>
    <cellStyle name="Uwaga 3" xfId="26041" hidden="1"/>
    <cellStyle name="Uwaga 3" xfId="26029" hidden="1"/>
    <cellStyle name="Uwaga 3" xfId="26028" hidden="1"/>
    <cellStyle name="Uwaga 3" xfId="26026" hidden="1"/>
    <cellStyle name="Uwaga 3" xfId="26014" hidden="1"/>
    <cellStyle name="Uwaga 3" xfId="26013" hidden="1"/>
    <cellStyle name="Uwaga 3" xfId="26011" hidden="1"/>
    <cellStyle name="Uwaga 3" xfId="25999" hidden="1"/>
    <cellStyle name="Uwaga 3" xfId="25998" hidden="1"/>
    <cellStyle name="Uwaga 3" xfId="25996" hidden="1"/>
    <cellStyle name="Uwaga 3" xfId="25984" hidden="1"/>
    <cellStyle name="Uwaga 3" xfId="25982" hidden="1"/>
    <cellStyle name="Uwaga 3" xfId="25979" hidden="1"/>
    <cellStyle name="Uwaga 3" xfId="25969" hidden="1"/>
    <cellStyle name="Uwaga 3" xfId="25967" hidden="1"/>
    <cellStyle name="Uwaga 3" xfId="25964" hidden="1"/>
    <cellStyle name="Uwaga 3" xfId="25954" hidden="1"/>
    <cellStyle name="Uwaga 3" xfId="25952" hidden="1"/>
    <cellStyle name="Uwaga 3" xfId="25949" hidden="1"/>
    <cellStyle name="Uwaga 3" xfId="25939" hidden="1"/>
    <cellStyle name="Uwaga 3" xfId="25937" hidden="1"/>
    <cellStyle name="Uwaga 3" xfId="25934" hidden="1"/>
    <cellStyle name="Uwaga 3" xfId="25924" hidden="1"/>
    <cellStyle name="Uwaga 3" xfId="25922" hidden="1"/>
    <cellStyle name="Uwaga 3" xfId="25919" hidden="1"/>
    <cellStyle name="Uwaga 3" xfId="25909" hidden="1"/>
    <cellStyle name="Uwaga 3" xfId="25907" hidden="1"/>
    <cellStyle name="Uwaga 3" xfId="25903" hidden="1"/>
    <cellStyle name="Uwaga 3" xfId="25894" hidden="1"/>
    <cellStyle name="Uwaga 3" xfId="25891" hidden="1"/>
    <cellStyle name="Uwaga 3" xfId="25887" hidden="1"/>
    <cellStyle name="Uwaga 3" xfId="25879" hidden="1"/>
    <cellStyle name="Uwaga 3" xfId="25877" hidden="1"/>
    <cellStyle name="Uwaga 3" xfId="25873" hidden="1"/>
    <cellStyle name="Uwaga 3" xfId="25864" hidden="1"/>
    <cellStyle name="Uwaga 3" xfId="25862" hidden="1"/>
    <cellStyle name="Uwaga 3" xfId="25859" hidden="1"/>
    <cellStyle name="Uwaga 3" xfId="25849" hidden="1"/>
    <cellStyle name="Uwaga 3" xfId="25847" hidden="1"/>
    <cellStyle name="Uwaga 3" xfId="25842" hidden="1"/>
    <cellStyle name="Uwaga 3" xfId="25834" hidden="1"/>
    <cellStyle name="Uwaga 3" xfId="25832" hidden="1"/>
    <cellStyle name="Uwaga 3" xfId="25827" hidden="1"/>
    <cellStyle name="Uwaga 3" xfId="25819" hidden="1"/>
    <cellStyle name="Uwaga 3" xfId="25817" hidden="1"/>
    <cellStyle name="Uwaga 3" xfId="25812" hidden="1"/>
    <cellStyle name="Uwaga 3" xfId="25804" hidden="1"/>
    <cellStyle name="Uwaga 3" xfId="25802" hidden="1"/>
    <cellStyle name="Uwaga 3" xfId="25798" hidden="1"/>
    <cellStyle name="Uwaga 3" xfId="25789" hidden="1"/>
    <cellStyle name="Uwaga 3" xfId="25786" hidden="1"/>
    <cellStyle name="Uwaga 3" xfId="25781" hidden="1"/>
    <cellStyle name="Uwaga 3" xfId="25774" hidden="1"/>
    <cellStyle name="Uwaga 3" xfId="25770" hidden="1"/>
    <cellStyle name="Uwaga 3" xfId="25765" hidden="1"/>
    <cellStyle name="Uwaga 3" xfId="25759" hidden="1"/>
    <cellStyle name="Uwaga 3" xfId="25755" hidden="1"/>
    <cellStyle name="Uwaga 3" xfId="25750" hidden="1"/>
    <cellStyle name="Uwaga 3" xfId="25744" hidden="1"/>
    <cellStyle name="Uwaga 3" xfId="25741" hidden="1"/>
    <cellStyle name="Uwaga 3" xfId="25737" hidden="1"/>
    <cellStyle name="Uwaga 3" xfId="25728" hidden="1"/>
    <cellStyle name="Uwaga 3" xfId="25723" hidden="1"/>
    <cellStyle name="Uwaga 3" xfId="25718" hidden="1"/>
    <cellStyle name="Uwaga 3" xfId="25713" hidden="1"/>
    <cellStyle name="Uwaga 3" xfId="25708" hidden="1"/>
    <cellStyle name="Uwaga 3" xfId="25703" hidden="1"/>
    <cellStyle name="Uwaga 3" xfId="25698" hidden="1"/>
    <cellStyle name="Uwaga 3" xfId="25693" hidden="1"/>
    <cellStyle name="Uwaga 3" xfId="25688" hidden="1"/>
    <cellStyle name="Uwaga 3" xfId="25684" hidden="1"/>
    <cellStyle name="Uwaga 3" xfId="25679" hidden="1"/>
    <cellStyle name="Uwaga 3" xfId="25674" hidden="1"/>
    <cellStyle name="Uwaga 3" xfId="25669" hidden="1"/>
    <cellStyle name="Uwaga 3" xfId="25665" hidden="1"/>
    <cellStyle name="Uwaga 3" xfId="25661" hidden="1"/>
    <cellStyle name="Uwaga 3" xfId="25654" hidden="1"/>
    <cellStyle name="Uwaga 3" xfId="25650" hidden="1"/>
    <cellStyle name="Uwaga 3" xfId="25645" hidden="1"/>
    <cellStyle name="Uwaga 3" xfId="25639" hidden="1"/>
    <cellStyle name="Uwaga 3" xfId="25635" hidden="1"/>
    <cellStyle name="Uwaga 3" xfId="25630" hidden="1"/>
    <cellStyle name="Uwaga 3" xfId="25624" hidden="1"/>
    <cellStyle name="Uwaga 3" xfId="25620" hidden="1"/>
    <cellStyle name="Uwaga 3" xfId="25616" hidden="1"/>
    <cellStyle name="Uwaga 3" xfId="25609" hidden="1"/>
    <cellStyle name="Uwaga 3" xfId="25605" hidden="1"/>
    <cellStyle name="Uwaga 3" xfId="25601" hidden="1"/>
    <cellStyle name="Uwaga 3" xfId="24576" hidden="1"/>
    <cellStyle name="Uwaga 3" xfId="24575" hidden="1"/>
    <cellStyle name="Uwaga 3" xfId="24574" hidden="1"/>
    <cellStyle name="Uwaga 3" xfId="24567" hidden="1"/>
    <cellStyle name="Uwaga 3" xfId="24566" hidden="1"/>
    <cellStyle name="Uwaga 3" xfId="24565" hidden="1"/>
    <cellStyle name="Uwaga 3" xfId="24558" hidden="1"/>
    <cellStyle name="Uwaga 3" xfId="24557" hidden="1"/>
    <cellStyle name="Uwaga 3" xfId="24556" hidden="1"/>
    <cellStyle name="Uwaga 3" xfId="24549" hidden="1"/>
    <cellStyle name="Uwaga 3" xfId="24548" hidden="1"/>
    <cellStyle name="Uwaga 3" xfId="24547" hidden="1"/>
    <cellStyle name="Uwaga 3" xfId="24540" hidden="1"/>
    <cellStyle name="Uwaga 3" xfId="24539" hidden="1"/>
    <cellStyle name="Uwaga 3" xfId="24538" hidden="1"/>
    <cellStyle name="Uwaga 3" xfId="24531" hidden="1"/>
    <cellStyle name="Uwaga 3" xfId="24530" hidden="1"/>
    <cellStyle name="Uwaga 3" xfId="24528" hidden="1"/>
    <cellStyle name="Uwaga 3" xfId="24522" hidden="1"/>
    <cellStyle name="Uwaga 3" xfId="24521" hidden="1"/>
    <cellStyle name="Uwaga 3" xfId="24519" hidden="1"/>
    <cellStyle name="Uwaga 3" xfId="24513" hidden="1"/>
    <cellStyle name="Uwaga 3" xfId="24512" hidden="1"/>
    <cellStyle name="Uwaga 3" xfId="24510" hidden="1"/>
    <cellStyle name="Uwaga 3" xfId="24504" hidden="1"/>
    <cellStyle name="Uwaga 3" xfId="24503" hidden="1"/>
    <cellStyle name="Uwaga 3" xfId="24501" hidden="1"/>
    <cellStyle name="Uwaga 3" xfId="24495" hidden="1"/>
    <cellStyle name="Uwaga 3" xfId="24494" hidden="1"/>
    <cellStyle name="Uwaga 3" xfId="24492" hidden="1"/>
    <cellStyle name="Uwaga 3" xfId="24486" hidden="1"/>
    <cellStyle name="Uwaga 3" xfId="24485" hidden="1"/>
    <cellStyle name="Uwaga 3" xfId="24483" hidden="1"/>
    <cellStyle name="Uwaga 3" xfId="24477" hidden="1"/>
    <cellStyle name="Uwaga 3" xfId="24476" hidden="1"/>
    <cellStyle name="Uwaga 3" xfId="24474" hidden="1"/>
    <cellStyle name="Uwaga 3" xfId="24468" hidden="1"/>
    <cellStyle name="Uwaga 3" xfId="24467" hidden="1"/>
    <cellStyle name="Uwaga 3" xfId="24465" hidden="1"/>
    <cellStyle name="Uwaga 3" xfId="24459" hidden="1"/>
    <cellStyle name="Uwaga 3" xfId="24458" hidden="1"/>
    <cellStyle name="Uwaga 3" xfId="24456" hidden="1"/>
    <cellStyle name="Uwaga 3" xfId="24450" hidden="1"/>
    <cellStyle name="Uwaga 3" xfId="24449" hidden="1"/>
    <cellStyle name="Uwaga 3" xfId="24447" hidden="1"/>
    <cellStyle name="Uwaga 3" xfId="24441" hidden="1"/>
    <cellStyle name="Uwaga 3" xfId="24440" hidden="1"/>
    <cellStyle name="Uwaga 3" xfId="24438" hidden="1"/>
    <cellStyle name="Uwaga 3" xfId="24432" hidden="1"/>
    <cellStyle name="Uwaga 3" xfId="24431" hidden="1"/>
    <cellStyle name="Uwaga 3" xfId="24429" hidden="1"/>
    <cellStyle name="Uwaga 3" xfId="24423" hidden="1"/>
    <cellStyle name="Uwaga 3" xfId="24422" hidden="1"/>
    <cellStyle name="Uwaga 3" xfId="24419" hidden="1"/>
    <cellStyle name="Uwaga 3" xfId="24414" hidden="1"/>
    <cellStyle name="Uwaga 3" xfId="24412" hidden="1"/>
    <cellStyle name="Uwaga 3" xfId="24409" hidden="1"/>
    <cellStyle name="Uwaga 3" xfId="24405" hidden="1"/>
    <cellStyle name="Uwaga 3" xfId="24404" hidden="1"/>
    <cellStyle name="Uwaga 3" xfId="24401" hidden="1"/>
    <cellStyle name="Uwaga 3" xfId="24396" hidden="1"/>
    <cellStyle name="Uwaga 3" xfId="24395" hidden="1"/>
    <cellStyle name="Uwaga 3" xfId="24393" hidden="1"/>
    <cellStyle name="Uwaga 3" xfId="24387" hidden="1"/>
    <cellStyle name="Uwaga 3" xfId="24386" hidden="1"/>
    <cellStyle name="Uwaga 3" xfId="24384" hidden="1"/>
    <cellStyle name="Uwaga 3" xfId="24378" hidden="1"/>
    <cellStyle name="Uwaga 3" xfId="24377" hidden="1"/>
    <cellStyle name="Uwaga 3" xfId="24375" hidden="1"/>
    <cellStyle name="Uwaga 3" xfId="24369" hidden="1"/>
    <cellStyle name="Uwaga 3" xfId="24368" hidden="1"/>
    <cellStyle name="Uwaga 3" xfId="24366" hidden="1"/>
    <cellStyle name="Uwaga 3" xfId="24360" hidden="1"/>
    <cellStyle name="Uwaga 3" xfId="24359" hidden="1"/>
    <cellStyle name="Uwaga 3" xfId="24357" hidden="1"/>
    <cellStyle name="Uwaga 3" xfId="24351" hidden="1"/>
    <cellStyle name="Uwaga 3" xfId="24350" hidden="1"/>
    <cellStyle name="Uwaga 3" xfId="24347" hidden="1"/>
    <cellStyle name="Uwaga 3" xfId="24342" hidden="1"/>
    <cellStyle name="Uwaga 3" xfId="24340" hidden="1"/>
    <cellStyle name="Uwaga 3" xfId="24337" hidden="1"/>
    <cellStyle name="Uwaga 3" xfId="24333" hidden="1"/>
    <cellStyle name="Uwaga 3" xfId="24331" hidden="1"/>
    <cellStyle name="Uwaga 3" xfId="24328" hidden="1"/>
    <cellStyle name="Uwaga 3" xfId="24324" hidden="1"/>
    <cellStyle name="Uwaga 3" xfId="24323" hidden="1"/>
    <cellStyle name="Uwaga 3" xfId="24321" hidden="1"/>
    <cellStyle name="Uwaga 3" xfId="24315" hidden="1"/>
    <cellStyle name="Uwaga 3" xfId="24313" hidden="1"/>
    <cellStyle name="Uwaga 3" xfId="24310" hidden="1"/>
    <cellStyle name="Uwaga 3" xfId="24306" hidden="1"/>
    <cellStyle name="Uwaga 3" xfId="24304" hidden="1"/>
    <cellStyle name="Uwaga 3" xfId="24301" hidden="1"/>
    <cellStyle name="Uwaga 3" xfId="24297" hidden="1"/>
    <cellStyle name="Uwaga 3" xfId="24295" hidden="1"/>
    <cellStyle name="Uwaga 3" xfId="24292" hidden="1"/>
    <cellStyle name="Uwaga 3" xfId="24288" hidden="1"/>
    <cellStyle name="Uwaga 3" xfId="24286" hidden="1"/>
    <cellStyle name="Uwaga 3" xfId="24284" hidden="1"/>
    <cellStyle name="Uwaga 3" xfId="24279" hidden="1"/>
    <cellStyle name="Uwaga 3" xfId="24277" hidden="1"/>
    <cellStyle name="Uwaga 3" xfId="24275" hidden="1"/>
    <cellStyle name="Uwaga 3" xfId="24270" hidden="1"/>
    <cellStyle name="Uwaga 3" xfId="24268" hidden="1"/>
    <cellStyle name="Uwaga 3" xfId="24265" hidden="1"/>
    <cellStyle name="Uwaga 3" xfId="24261" hidden="1"/>
    <cellStyle name="Uwaga 3" xfId="24259" hidden="1"/>
    <cellStyle name="Uwaga 3" xfId="24257" hidden="1"/>
    <cellStyle name="Uwaga 3" xfId="24252" hidden="1"/>
    <cellStyle name="Uwaga 3" xfId="24250" hidden="1"/>
    <cellStyle name="Uwaga 3" xfId="24248" hidden="1"/>
    <cellStyle name="Uwaga 3" xfId="24242" hidden="1"/>
    <cellStyle name="Uwaga 3" xfId="24239" hidden="1"/>
    <cellStyle name="Uwaga 3" xfId="24236" hidden="1"/>
    <cellStyle name="Uwaga 3" xfId="24233" hidden="1"/>
    <cellStyle name="Uwaga 3" xfId="24230" hidden="1"/>
    <cellStyle name="Uwaga 3" xfId="24227" hidden="1"/>
    <cellStyle name="Uwaga 3" xfId="24224" hidden="1"/>
    <cellStyle name="Uwaga 3" xfId="24221" hidden="1"/>
    <cellStyle name="Uwaga 3" xfId="24218" hidden="1"/>
    <cellStyle name="Uwaga 3" xfId="24216" hidden="1"/>
    <cellStyle name="Uwaga 3" xfId="24214" hidden="1"/>
    <cellStyle name="Uwaga 3" xfId="24211" hidden="1"/>
    <cellStyle name="Uwaga 3" xfId="24207" hidden="1"/>
    <cellStyle name="Uwaga 3" xfId="24204" hidden="1"/>
    <cellStyle name="Uwaga 3" xfId="24201" hidden="1"/>
    <cellStyle name="Uwaga 3" xfId="24197" hidden="1"/>
    <cellStyle name="Uwaga 3" xfId="24194" hidden="1"/>
    <cellStyle name="Uwaga 3" xfId="24191" hidden="1"/>
    <cellStyle name="Uwaga 3" xfId="24189" hidden="1"/>
    <cellStyle name="Uwaga 3" xfId="24186" hidden="1"/>
    <cellStyle name="Uwaga 3" xfId="24183" hidden="1"/>
    <cellStyle name="Uwaga 3" xfId="24180" hidden="1"/>
    <cellStyle name="Uwaga 3" xfId="24178" hidden="1"/>
    <cellStyle name="Uwaga 3" xfId="24176" hidden="1"/>
    <cellStyle name="Uwaga 3" xfId="24171" hidden="1"/>
    <cellStyle name="Uwaga 3" xfId="24168" hidden="1"/>
    <cellStyle name="Uwaga 3" xfId="24165" hidden="1"/>
    <cellStyle name="Uwaga 3" xfId="24161" hidden="1"/>
    <cellStyle name="Uwaga 3" xfId="24158" hidden="1"/>
    <cellStyle name="Uwaga 3" xfId="24155" hidden="1"/>
    <cellStyle name="Uwaga 3" xfId="24152" hidden="1"/>
    <cellStyle name="Uwaga 3" xfId="24149" hidden="1"/>
    <cellStyle name="Uwaga 3" xfId="24146" hidden="1"/>
    <cellStyle name="Uwaga 3" xfId="24144" hidden="1"/>
    <cellStyle name="Uwaga 3" xfId="24142" hidden="1"/>
    <cellStyle name="Uwaga 3" xfId="24139" hidden="1"/>
    <cellStyle name="Uwaga 3" xfId="24134" hidden="1"/>
    <cellStyle name="Uwaga 3" xfId="24131" hidden="1"/>
    <cellStyle name="Uwaga 3" xfId="24128" hidden="1"/>
    <cellStyle name="Uwaga 3" xfId="24124" hidden="1"/>
    <cellStyle name="Uwaga 3" xfId="24121" hidden="1"/>
    <cellStyle name="Uwaga 3" xfId="24119" hidden="1"/>
    <cellStyle name="Uwaga 3" xfId="24116" hidden="1"/>
    <cellStyle name="Uwaga 3" xfId="24113" hidden="1"/>
    <cellStyle name="Uwaga 3" xfId="24110" hidden="1"/>
    <cellStyle name="Uwaga 3" xfId="24108" hidden="1"/>
    <cellStyle name="Uwaga 3" xfId="24105" hidden="1"/>
    <cellStyle name="Uwaga 3" xfId="24102" hidden="1"/>
    <cellStyle name="Uwaga 3" xfId="24099" hidden="1"/>
    <cellStyle name="Uwaga 3" xfId="24097" hidden="1"/>
    <cellStyle name="Uwaga 3" xfId="24095" hidden="1"/>
    <cellStyle name="Uwaga 3" xfId="24090" hidden="1"/>
    <cellStyle name="Uwaga 3" xfId="24088" hidden="1"/>
    <cellStyle name="Uwaga 3" xfId="24085" hidden="1"/>
    <cellStyle name="Uwaga 3" xfId="24081" hidden="1"/>
    <cellStyle name="Uwaga 3" xfId="24079" hidden="1"/>
    <cellStyle name="Uwaga 3" xfId="24076" hidden="1"/>
    <cellStyle name="Uwaga 3" xfId="24072" hidden="1"/>
    <cellStyle name="Uwaga 3" xfId="24070" hidden="1"/>
    <cellStyle name="Uwaga 3" xfId="24068" hidden="1"/>
    <cellStyle name="Uwaga 3" xfId="24063" hidden="1"/>
    <cellStyle name="Uwaga 3" xfId="24061" hidden="1"/>
    <cellStyle name="Uwaga 3" xfId="24059" hidden="1"/>
    <cellStyle name="Uwaga 3" xfId="26555" hidden="1"/>
    <cellStyle name="Uwaga 3" xfId="26556" hidden="1"/>
    <cellStyle name="Uwaga 3" xfId="26558" hidden="1"/>
    <cellStyle name="Uwaga 3" xfId="26570" hidden="1"/>
    <cellStyle name="Uwaga 3" xfId="26571" hidden="1"/>
    <cellStyle name="Uwaga 3" xfId="26576" hidden="1"/>
    <cellStyle name="Uwaga 3" xfId="26585" hidden="1"/>
    <cellStyle name="Uwaga 3" xfId="26586" hidden="1"/>
    <cellStyle name="Uwaga 3" xfId="26591" hidden="1"/>
    <cellStyle name="Uwaga 3" xfId="26600" hidden="1"/>
    <cellStyle name="Uwaga 3" xfId="26601" hidden="1"/>
    <cellStyle name="Uwaga 3" xfId="26602" hidden="1"/>
    <cellStyle name="Uwaga 3" xfId="26615" hidden="1"/>
    <cellStyle name="Uwaga 3" xfId="26620" hidden="1"/>
    <cellStyle name="Uwaga 3" xfId="26625" hidden="1"/>
    <cellStyle name="Uwaga 3" xfId="26635" hidden="1"/>
    <cellStyle name="Uwaga 3" xfId="26640" hidden="1"/>
    <cellStyle name="Uwaga 3" xfId="26644" hidden="1"/>
    <cellStyle name="Uwaga 3" xfId="26651" hidden="1"/>
    <cellStyle name="Uwaga 3" xfId="26656" hidden="1"/>
    <cellStyle name="Uwaga 3" xfId="26659" hidden="1"/>
    <cellStyle name="Uwaga 3" xfId="26665" hidden="1"/>
    <cellStyle name="Uwaga 3" xfId="26670" hidden="1"/>
    <cellStyle name="Uwaga 3" xfId="26674" hidden="1"/>
    <cellStyle name="Uwaga 3" xfId="26675" hidden="1"/>
    <cellStyle name="Uwaga 3" xfId="26676" hidden="1"/>
    <cellStyle name="Uwaga 3" xfId="26680" hidden="1"/>
    <cellStyle name="Uwaga 3" xfId="26692" hidden="1"/>
    <cellStyle name="Uwaga 3" xfId="26697" hidden="1"/>
    <cellStyle name="Uwaga 3" xfId="26702" hidden="1"/>
    <cellStyle name="Uwaga 3" xfId="26707" hidden="1"/>
    <cellStyle name="Uwaga 3" xfId="26712" hidden="1"/>
    <cellStyle name="Uwaga 3" xfId="26717" hidden="1"/>
    <cellStyle name="Uwaga 3" xfId="26721" hidden="1"/>
    <cellStyle name="Uwaga 3" xfId="26725" hidden="1"/>
    <cellStyle name="Uwaga 3" xfId="26730" hidden="1"/>
    <cellStyle name="Uwaga 3" xfId="26735" hidden="1"/>
    <cellStyle name="Uwaga 3" xfId="26736" hidden="1"/>
    <cellStyle name="Uwaga 3" xfId="26738" hidden="1"/>
    <cellStyle name="Uwaga 3" xfId="26751" hidden="1"/>
    <cellStyle name="Uwaga 3" xfId="26755" hidden="1"/>
    <cellStyle name="Uwaga 3" xfId="26760" hidden="1"/>
    <cellStyle name="Uwaga 3" xfId="26767" hidden="1"/>
    <cellStyle name="Uwaga 3" xfId="26771" hidden="1"/>
    <cellStyle name="Uwaga 3" xfId="26776" hidden="1"/>
    <cellStyle name="Uwaga 3" xfId="26781" hidden="1"/>
    <cellStyle name="Uwaga 3" xfId="26784" hidden="1"/>
    <cellStyle name="Uwaga 3" xfId="26789" hidden="1"/>
    <cellStyle name="Uwaga 3" xfId="26795" hidden="1"/>
    <cellStyle name="Uwaga 3" xfId="26796" hidden="1"/>
    <cellStyle name="Uwaga 3" xfId="26799" hidden="1"/>
    <cellStyle name="Uwaga 3" xfId="26812" hidden="1"/>
    <cellStyle name="Uwaga 3" xfId="26816" hidden="1"/>
    <cellStyle name="Uwaga 3" xfId="26821" hidden="1"/>
    <cellStyle name="Uwaga 3" xfId="26828" hidden="1"/>
    <cellStyle name="Uwaga 3" xfId="26833" hidden="1"/>
    <cellStyle name="Uwaga 3" xfId="26837" hidden="1"/>
    <cellStyle name="Uwaga 3" xfId="26842" hidden="1"/>
    <cellStyle name="Uwaga 3" xfId="26846" hidden="1"/>
    <cellStyle name="Uwaga 3" xfId="26851" hidden="1"/>
    <cellStyle name="Uwaga 3" xfId="26855" hidden="1"/>
    <cellStyle name="Uwaga 3" xfId="26856" hidden="1"/>
    <cellStyle name="Uwaga 3" xfId="26858" hidden="1"/>
    <cellStyle name="Uwaga 3" xfId="26870" hidden="1"/>
    <cellStyle name="Uwaga 3" xfId="26871" hidden="1"/>
    <cellStyle name="Uwaga 3" xfId="26873" hidden="1"/>
    <cellStyle name="Uwaga 3" xfId="26885" hidden="1"/>
    <cellStyle name="Uwaga 3" xfId="26887" hidden="1"/>
    <cellStyle name="Uwaga 3" xfId="26890" hidden="1"/>
    <cellStyle name="Uwaga 3" xfId="26900" hidden="1"/>
    <cellStyle name="Uwaga 3" xfId="26901" hidden="1"/>
    <cellStyle name="Uwaga 3" xfId="26903" hidden="1"/>
    <cellStyle name="Uwaga 3" xfId="26915" hidden="1"/>
    <cellStyle name="Uwaga 3" xfId="26916" hidden="1"/>
    <cellStyle name="Uwaga 3" xfId="26917" hidden="1"/>
    <cellStyle name="Uwaga 3" xfId="26931" hidden="1"/>
    <cellStyle name="Uwaga 3" xfId="26934" hidden="1"/>
    <cellStyle name="Uwaga 3" xfId="26938" hidden="1"/>
    <cellStyle name="Uwaga 3" xfId="26946" hidden="1"/>
    <cellStyle name="Uwaga 3" xfId="26949" hidden="1"/>
    <cellStyle name="Uwaga 3" xfId="26953" hidden="1"/>
    <cellStyle name="Uwaga 3" xfId="26961" hidden="1"/>
    <cellStyle name="Uwaga 3" xfId="26964" hidden="1"/>
    <cellStyle name="Uwaga 3" xfId="26968" hidden="1"/>
    <cellStyle name="Uwaga 3" xfId="26975" hidden="1"/>
    <cellStyle name="Uwaga 3" xfId="26976" hidden="1"/>
    <cellStyle name="Uwaga 3" xfId="26978" hidden="1"/>
    <cellStyle name="Uwaga 3" xfId="26991" hidden="1"/>
    <cellStyle name="Uwaga 3" xfId="26994" hidden="1"/>
    <cellStyle name="Uwaga 3" xfId="26997" hidden="1"/>
    <cellStyle name="Uwaga 3" xfId="27006" hidden="1"/>
    <cellStyle name="Uwaga 3" xfId="27009" hidden="1"/>
    <cellStyle name="Uwaga 3" xfId="27013" hidden="1"/>
    <cellStyle name="Uwaga 3" xfId="27021" hidden="1"/>
    <cellStyle name="Uwaga 3" xfId="27023" hidden="1"/>
    <cellStyle name="Uwaga 3" xfId="27026" hidden="1"/>
    <cellStyle name="Uwaga 3" xfId="27035" hidden="1"/>
    <cellStyle name="Uwaga 3" xfId="27036" hidden="1"/>
    <cellStyle name="Uwaga 3" xfId="27037" hidden="1"/>
    <cellStyle name="Uwaga 3" xfId="27050" hidden="1"/>
    <cellStyle name="Uwaga 3" xfId="27051" hidden="1"/>
    <cellStyle name="Uwaga 3" xfId="27053" hidden="1"/>
    <cellStyle name="Uwaga 3" xfId="27065" hidden="1"/>
    <cellStyle name="Uwaga 3" xfId="27066" hidden="1"/>
    <cellStyle name="Uwaga 3" xfId="27068" hidden="1"/>
    <cellStyle name="Uwaga 3" xfId="27080" hidden="1"/>
    <cellStyle name="Uwaga 3" xfId="27081" hidden="1"/>
    <cellStyle name="Uwaga 3" xfId="27083" hidden="1"/>
    <cellStyle name="Uwaga 3" xfId="27095" hidden="1"/>
    <cellStyle name="Uwaga 3" xfId="27096" hidden="1"/>
    <cellStyle name="Uwaga 3" xfId="27097" hidden="1"/>
    <cellStyle name="Uwaga 3" xfId="27111" hidden="1"/>
    <cellStyle name="Uwaga 3" xfId="27113" hidden="1"/>
    <cellStyle name="Uwaga 3" xfId="27116" hidden="1"/>
    <cellStyle name="Uwaga 3" xfId="27126" hidden="1"/>
    <cellStyle name="Uwaga 3" xfId="27129" hidden="1"/>
    <cellStyle name="Uwaga 3" xfId="27132" hidden="1"/>
    <cellStyle name="Uwaga 3" xfId="27141" hidden="1"/>
    <cellStyle name="Uwaga 3" xfId="27143" hidden="1"/>
    <cellStyle name="Uwaga 3" xfId="27146" hidden="1"/>
    <cellStyle name="Uwaga 3" xfId="27155" hidden="1"/>
    <cellStyle name="Uwaga 3" xfId="27156" hidden="1"/>
    <cellStyle name="Uwaga 3" xfId="27157" hidden="1"/>
    <cellStyle name="Uwaga 3" xfId="27170" hidden="1"/>
    <cellStyle name="Uwaga 3" xfId="27172" hidden="1"/>
    <cellStyle name="Uwaga 3" xfId="27174" hidden="1"/>
    <cellStyle name="Uwaga 3" xfId="27185" hidden="1"/>
    <cellStyle name="Uwaga 3" xfId="27187" hidden="1"/>
    <cellStyle name="Uwaga 3" xfId="27189" hidden="1"/>
    <cellStyle name="Uwaga 3" xfId="27200" hidden="1"/>
    <cellStyle name="Uwaga 3" xfId="27202" hidden="1"/>
    <cellStyle name="Uwaga 3" xfId="27204" hidden="1"/>
    <cellStyle name="Uwaga 3" xfId="27215" hidden="1"/>
    <cellStyle name="Uwaga 3" xfId="27216" hidden="1"/>
    <cellStyle name="Uwaga 3" xfId="27217" hidden="1"/>
    <cellStyle name="Uwaga 3" xfId="27230" hidden="1"/>
    <cellStyle name="Uwaga 3" xfId="27232" hidden="1"/>
    <cellStyle name="Uwaga 3" xfId="27234" hidden="1"/>
    <cellStyle name="Uwaga 3" xfId="27245" hidden="1"/>
    <cellStyle name="Uwaga 3" xfId="27247" hidden="1"/>
    <cellStyle name="Uwaga 3" xfId="27249" hidden="1"/>
    <cellStyle name="Uwaga 3" xfId="27260" hidden="1"/>
    <cellStyle name="Uwaga 3" xfId="27262" hidden="1"/>
    <cellStyle name="Uwaga 3" xfId="27263" hidden="1"/>
    <cellStyle name="Uwaga 3" xfId="27275" hidden="1"/>
    <cellStyle name="Uwaga 3" xfId="27276" hidden="1"/>
    <cellStyle name="Uwaga 3" xfId="27277" hidden="1"/>
    <cellStyle name="Uwaga 3" xfId="27290" hidden="1"/>
    <cellStyle name="Uwaga 3" xfId="27292" hidden="1"/>
    <cellStyle name="Uwaga 3" xfId="27294" hidden="1"/>
    <cellStyle name="Uwaga 3" xfId="27305" hidden="1"/>
    <cellStyle name="Uwaga 3" xfId="27307" hidden="1"/>
    <cellStyle name="Uwaga 3" xfId="27309" hidden="1"/>
    <cellStyle name="Uwaga 3" xfId="27320" hidden="1"/>
    <cellStyle name="Uwaga 3" xfId="27322" hidden="1"/>
    <cellStyle name="Uwaga 3" xfId="27324" hidden="1"/>
    <cellStyle name="Uwaga 3" xfId="27335" hidden="1"/>
    <cellStyle name="Uwaga 3" xfId="27336" hidden="1"/>
    <cellStyle name="Uwaga 3" xfId="27338" hidden="1"/>
    <cellStyle name="Uwaga 3" xfId="27349" hidden="1"/>
    <cellStyle name="Uwaga 3" xfId="27351" hidden="1"/>
    <cellStyle name="Uwaga 3" xfId="27352" hidden="1"/>
    <cellStyle name="Uwaga 3" xfId="27361" hidden="1"/>
    <cellStyle name="Uwaga 3" xfId="27364" hidden="1"/>
    <cellStyle name="Uwaga 3" xfId="27366" hidden="1"/>
    <cellStyle name="Uwaga 3" xfId="27377" hidden="1"/>
    <cellStyle name="Uwaga 3" xfId="27379" hidden="1"/>
    <cellStyle name="Uwaga 3" xfId="27381" hidden="1"/>
    <cellStyle name="Uwaga 3" xfId="27393" hidden="1"/>
    <cellStyle name="Uwaga 3" xfId="27395" hidden="1"/>
    <cellStyle name="Uwaga 3" xfId="27397" hidden="1"/>
    <cellStyle name="Uwaga 3" xfId="27405" hidden="1"/>
    <cellStyle name="Uwaga 3" xfId="27407" hidden="1"/>
    <cellStyle name="Uwaga 3" xfId="27410" hidden="1"/>
    <cellStyle name="Uwaga 3" xfId="27400" hidden="1"/>
    <cellStyle name="Uwaga 3" xfId="27399" hidden="1"/>
    <cellStyle name="Uwaga 3" xfId="27398" hidden="1"/>
    <cellStyle name="Uwaga 3" xfId="27385" hidden="1"/>
    <cellStyle name="Uwaga 3" xfId="27384" hidden="1"/>
    <cellStyle name="Uwaga 3" xfId="27383" hidden="1"/>
    <cellStyle name="Uwaga 3" xfId="27370" hidden="1"/>
    <cellStyle name="Uwaga 3" xfId="27369" hidden="1"/>
    <cellStyle name="Uwaga 3" xfId="27368" hidden="1"/>
    <cellStyle name="Uwaga 3" xfId="27355" hidden="1"/>
    <cellStyle name="Uwaga 3" xfId="27354" hidden="1"/>
    <cellStyle name="Uwaga 3" xfId="27353" hidden="1"/>
    <cellStyle name="Uwaga 3" xfId="27340" hidden="1"/>
    <cellStyle name="Uwaga 3" xfId="27339" hidden="1"/>
    <cellStyle name="Uwaga 3" xfId="27337" hidden="1"/>
    <cellStyle name="Uwaga 3" xfId="27326" hidden="1"/>
    <cellStyle name="Uwaga 3" xfId="27323" hidden="1"/>
    <cellStyle name="Uwaga 3" xfId="27321" hidden="1"/>
    <cellStyle name="Uwaga 3" xfId="27311" hidden="1"/>
    <cellStyle name="Uwaga 3" xfId="27308" hidden="1"/>
    <cellStyle name="Uwaga 3" xfId="27306" hidden="1"/>
    <cellStyle name="Uwaga 3" xfId="27296" hidden="1"/>
    <cellStyle name="Uwaga 3" xfId="27293" hidden="1"/>
    <cellStyle name="Uwaga 3" xfId="27291" hidden="1"/>
    <cellStyle name="Uwaga 3" xfId="27281" hidden="1"/>
    <cellStyle name="Uwaga 3" xfId="27279" hidden="1"/>
    <cellStyle name="Uwaga 3" xfId="27278" hidden="1"/>
    <cellStyle name="Uwaga 3" xfId="27266" hidden="1"/>
    <cellStyle name="Uwaga 3" xfId="27264" hidden="1"/>
    <cellStyle name="Uwaga 3" xfId="27261" hidden="1"/>
    <cellStyle name="Uwaga 3" xfId="27251" hidden="1"/>
    <cellStyle name="Uwaga 3" xfId="27248" hidden="1"/>
    <cellStyle name="Uwaga 3" xfId="27246" hidden="1"/>
    <cellStyle name="Uwaga 3" xfId="27236" hidden="1"/>
    <cellStyle name="Uwaga 3" xfId="27233" hidden="1"/>
    <cellStyle name="Uwaga 3" xfId="27231" hidden="1"/>
    <cellStyle name="Uwaga 3" xfId="27221" hidden="1"/>
    <cellStyle name="Uwaga 3" xfId="27219" hidden="1"/>
    <cellStyle name="Uwaga 3" xfId="27218" hidden="1"/>
    <cellStyle name="Uwaga 3" xfId="27206" hidden="1"/>
    <cellStyle name="Uwaga 3" xfId="27203" hidden="1"/>
    <cellStyle name="Uwaga 3" xfId="27201" hidden="1"/>
    <cellStyle name="Uwaga 3" xfId="27191" hidden="1"/>
    <cellStyle name="Uwaga 3" xfId="27188" hidden="1"/>
    <cellStyle name="Uwaga 3" xfId="27186" hidden="1"/>
    <cellStyle name="Uwaga 3" xfId="27176" hidden="1"/>
    <cellStyle name="Uwaga 3" xfId="27173" hidden="1"/>
    <cellStyle name="Uwaga 3" xfId="27171" hidden="1"/>
    <cellStyle name="Uwaga 3" xfId="27161" hidden="1"/>
    <cellStyle name="Uwaga 3" xfId="27159" hidden="1"/>
    <cellStyle name="Uwaga 3" xfId="27158" hidden="1"/>
    <cellStyle name="Uwaga 3" xfId="27145" hidden="1"/>
    <cellStyle name="Uwaga 3" xfId="27142" hidden="1"/>
    <cellStyle name="Uwaga 3" xfId="27140" hidden="1"/>
    <cellStyle name="Uwaga 3" xfId="27130" hidden="1"/>
    <cellStyle name="Uwaga 3" xfId="27127" hidden="1"/>
    <cellStyle name="Uwaga 3" xfId="27125" hidden="1"/>
    <cellStyle name="Uwaga 3" xfId="27115" hidden="1"/>
    <cellStyle name="Uwaga 3" xfId="27112" hidden="1"/>
    <cellStyle name="Uwaga 3" xfId="27110" hidden="1"/>
    <cellStyle name="Uwaga 3" xfId="27101" hidden="1"/>
    <cellStyle name="Uwaga 3" xfId="27099" hidden="1"/>
    <cellStyle name="Uwaga 3" xfId="27098" hidden="1"/>
    <cellStyle name="Uwaga 3" xfId="27086" hidden="1"/>
    <cellStyle name="Uwaga 3" xfId="27084" hidden="1"/>
    <cellStyle name="Uwaga 3" xfId="27082" hidden="1"/>
    <cellStyle name="Uwaga 3" xfId="27071" hidden="1"/>
    <cellStyle name="Uwaga 3" xfId="27069" hidden="1"/>
    <cellStyle name="Uwaga 3" xfId="27067" hidden="1"/>
    <cellStyle name="Uwaga 3" xfId="27056" hidden="1"/>
    <cellStyle name="Uwaga 3" xfId="27054" hidden="1"/>
    <cellStyle name="Uwaga 3" xfId="27052" hidden="1"/>
    <cellStyle name="Uwaga 3" xfId="27041" hidden="1"/>
    <cellStyle name="Uwaga 3" xfId="27039" hidden="1"/>
    <cellStyle name="Uwaga 3" xfId="27038" hidden="1"/>
    <cellStyle name="Uwaga 3" xfId="27025" hidden="1"/>
    <cellStyle name="Uwaga 3" xfId="27022" hidden="1"/>
    <cellStyle name="Uwaga 3" xfId="27020" hidden="1"/>
    <cellStyle name="Uwaga 3" xfId="27010" hidden="1"/>
    <cellStyle name="Uwaga 3" xfId="27007" hidden="1"/>
    <cellStyle name="Uwaga 3" xfId="27005" hidden="1"/>
    <cellStyle name="Uwaga 3" xfId="26995" hidden="1"/>
    <cellStyle name="Uwaga 3" xfId="26992" hidden="1"/>
    <cellStyle name="Uwaga 3" xfId="26990" hidden="1"/>
    <cellStyle name="Uwaga 3" xfId="26981" hidden="1"/>
    <cellStyle name="Uwaga 3" xfId="26979" hidden="1"/>
    <cellStyle name="Uwaga 3" xfId="26977" hidden="1"/>
    <cellStyle name="Uwaga 3" xfId="26965" hidden="1"/>
    <cellStyle name="Uwaga 3" xfId="26962" hidden="1"/>
    <cellStyle name="Uwaga 3" xfId="26960" hidden="1"/>
    <cellStyle name="Uwaga 3" xfId="26950" hidden="1"/>
    <cellStyle name="Uwaga 3" xfId="26947" hidden="1"/>
    <cellStyle name="Uwaga 3" xfId="26945" hidden="1"/>
    <cellStyle name="Uwaga 3" xfId="26935" hidden="1"/>
    <cellStyle name="Uwaga 3" xfId="26932" hidden="1"/>
    <cellStyle name="Uwaga 3" xfId="26930" hidden="1"/>
    <cellStyle name="Uwaga 3" xfId="26923" hidden="1"/>
    <cellStyle name="Uwaga 3" xfId="26920" hidden="1"/>
    <cellStyle name="Uwaga 3" xfId="26918" hidden="1"/>
    <cellStyle name="Uwaga 3" xfId="26908" hidden="1"/>
    <cellStyle name="Uwaga 3" xfId="26905" hidden="1"/>
    <cellStyle name="Uwaga 3" xfId="26902" hidden="1"/>
    <cellStyle name="Uwaga 3" xfId="26893" hidden="1"/>
    <cellStyle name="Uwaga 3" xfId="26889" hidden="1"/>
    <cellStyle name="Uwaga 3" xfId="26886" hidden="1"/>
    <cellStyle name="Uwaga 3" xfId="26878" hidden="1"/>
    <cellStyle name="Uwaga 3" xfId="26875" hidden="1"/>
    <cellStyle name="Uwaga 3" xfId="26872" hidden="1"/>
    <cellStyle name="Uwaga 3" xfId="26863" hidden="1"/>
    <cellStyle name="Uwaga 3" xfId="26860" hidden="1"/>
    <cellStyle name="Uwaga 3" xfId="26857" hidden="1"/>
    <cellStyle name="Uwaga 3" xfId="26847" hidden="1"/>
    <cellStyle name="Uwaga 3" xfId="26843" hidden="1"/>
    <cellStyle name="Uwaga 3" xfId="26840" hidden="1"/>
    <cellStyle name="Uwaga 3" xfId="26831" hidden="1"/>
    <cellStyle name="Uwaga 3" xfId="26827" hidden="1"/>
    <cellStyle name="Uwaga 3" xfId="26825" hidden="1"/>
    <cellStyle name="Uwaga 3" xfId="26817" hidden="1"/>
    <cellStyle name="Uwaga 3" xfId="26813" hidden="1"/>
    <cellStyle name="Uwaga 3" xfId="26810" hidden="1"/>
    <cellStyle name="Uwaga 3" xfId="26803" hidden="1"/>
    <cellStyle name="Uwaga 3" xfId="26800" hidden="1"/>
    <cellStyle name="Uwaga 3" xfId="26797" hidden="1"/>
    <cellStyle name="Uwaga 3" xfId="26788" hidden="1"/>
    <cellStyle name="Uwaga 3" xfId="26783" hidden="1"/>
    <cellStyle name="Uwaga 3" xfId="26780" hidden="1"/>
    <cellStyle name="Uwaga 3" xfId="26773" hidden="1"/>
    <cellStyle name="Uwaga 3" xfId="26768" hidden="1"/>
    <cellStyle name="Uwaga 3" xfId="26765" hidden="1"/>
    <cellStyle name="Uwaga 3" xfId="26758" hidden="1"/>
    <cellStyle name="Uwaga 3" xfId="26753" hidden="1"/>
    <cellStyle name="Uwaga 3" xfId="26750" hidden="1"/>
    <cellStyle name="Uwaga 3" xfId="26744" hidden="1"/>
    <cellStyle name="Uwaga 3" xfId="26740" hidden="1"/>
    <cellStyle name="Uwaga 3" xfId="26737" hidden="1"/>
    <cellStyle name="Uwaga 3" xfId="26729" hidden="1"/>
    <cellStyle name="Uwaga 3" xfId="26724" hidden="1"/>
    <cellStyle name="Uwaga 3" xfId="26720" hidden="1"/>
    <cellStyle name="Uwaga 3" xfId="26714" hidden="1"/>
    <cellStyle name="Uwaga 3" xfId="26709" hidden="1"/>
    <cellStyle name="Uwaga 3" xfId="26705" hidden="1"/>
    <cellStyle name="Uwaga 3" xfId="26699" hidden="1"/>
    <cellStyle name="Uwaga 3" xfId="26694" hidden="1"/>
    <cellStyle name="Uwaga 3" xfId="26690" hidden="1"/>
    <cellStyle name="Uwaga 3" xfId="26685" hidden="1"/>
    <cellStyle name="Uwaga 3" xfId="26681" hidden="1"/>
    <cellStyle name="Uwaga 3" xfId="26677" hidden="1"/>
    <cellStyle name="Uwaga 3" xfId="26669" hidden="1"/>
    <cellStyle name="Uwaga 3" xfId="26664" hidden="1"/>
    <cellStyle name="Uwaga 3" xfId="26660" hidden="1"/>
    <cellStyle name="Uwaga 3" xfId="26654" hidden="1"/>
    <cellStyle name="Uwaga 3" xfId="26649" hidden="1"/>
    <cellStyle name="Uwaga 3" xfId="26645" hidden="1"/>
    <cellStyle name="Uwaga 3" xfId="26639" hidden="1"/>
    <cellStyle name="Uwaga 3" xfId="26634" hidden="1"/>
    <cellStyle name="Uwaga 3" xfId="26630" hidden="1"/>
    <cellStyle name="Uwaga 3" xfId="26626" hidden="1"/>
    <cellStyle name="Uwaga 3" xfId="26621" hidden="1"/>
    <cellStyle name="Uwaga 3" xfId="26616" hidden="1"/>
    <cellStyle name="Uwaga 3" xfId="26611" hidden="1"/>
    <cellStyle name="Uwaga 3" xfId="26607" hidden="1"/>
    <cellStyle name="Uwaga 3" xfId="26603" hidden="1"/>
    <cellStyle name="Uwaga 3" xfId="26596" hidden="1"/>
    <cellStyle name="Uwaga 3" xfId="26592" hidden="1"/>
    <cellStyle name="Uwaga 3" xfId="26587" hidden="1"/>
    <cellStyle name="Uwaga 3" xfId="26581" hidden="1"/>
    <cellStyle name="Uwaga 3" xfId="26577" hidden="1"/>
    <cellStyle name="Uwaga 3" xfId="26572" hidden="1"/>
    <cellStyle name="Uwaga 3" xfId="26566" hidden="1"/>
    <cellStyle name="Uwaga 3" xfId="26562" hidden="1"/>
    <cellStyle name="Uwaga 3" xfId="26557" hidden="1"/>
    <cellStyle name="Uwaga 3" xfId="26551" hidden="1"/>
    <cellStyle name="Uwaga 3" xfId="26547" hidden="1"/>
    <cellStyle name="Uwaga 3" xfId="26543" hidden="1"/>
    <cellStyle name="Uwaga 3" xfId="27403" hidden="1"/>
    <cellStyle name="Uwaga 3" xfId="27402" hidden="1"/>
    <cellStyle name="Uwaga 3" xfId="27401" hidden="1"/>
    <cellStyle name="Uwaga 3" xfId="27388" hidden="1"/>
    <cellStyle name="Uwaga 3" xfId="27387" hidden="1"/>
    <cellStyle name="Uwaga 3" xfId="27386" hidden="1"/>
    <cellStyle name="Uwaga 3" xfId="27373" hidden="1"/>
    <cellStyle name="Uwaga 3" xfId="27372" hidden="1"/>
    <cellStyle name="Uwaga 3" xfId="27371" hidden="1"/>
    <cellStyle name="Uwaga 3" xfId="27358" hidden="1"/>
    <cellStyle name="Uwaga 3" xfId="27357" hidden="1"/>
    <cellStyle name="Uwaga 3" xfId="27356" hidden="1"/>
    <cellStyle name="Uwaga 3" xfId="27343" hidden="1"/>
    <cellStyle name="Uwaga 3" xfId="27342" hidden="1"/>
    <cellStyle name="Uwaga 3" xfId="27341" hidden="1"/>
    <cellStyle name="Uwaga 3" xfId="27329" hidden="1"/>
    <cellStyle name="Uwaga 3" xfId="27327" hidden="1"/>
    <cellStyle name="Uwaga 3" xfId="27325" hidden="1"/>
    <cellStyle name="Uwaga 3" xfId="27314" hidden="1"/>
    <cellStyle name="Uwaga 3" xfId="27312" hidden="1"/>
    <cellStyle name="Uwaga 3" xfId="27310" hidden="1"/>
    <cellStyle name="Uwaga 3" xfId="27299" hidden="1"/>
    <cellStyle name="Uwaga 3" xfId="27297" hidden="1"/>
    <cellStyle name="Uwaga 3" xfId="27295" hidden="1"/>
    <cellStyle name="Uwaga 3" xfId="27284" hidden="1"/>
    <cellStyle name="Uwaga 3" xfId="27282" hidden="1"/>
    <cellStyle name="Uwaga 3" xfId="27280" hidden="1"/>
    <cellStyle name="Uwaga 3" xfId="27269" hidden="1"/>
    <cellStyle name="Uwaga 3" xfId="27267" hidden="1"/>
    <cellStyle name="Uwaga 3" xfId="27265" hidden="1"/>
    <cellStyle name="Uwaga 3" xfId="27254" hidden="1"/>
    <cellStyle name="Uwaga 3" xfId="27252" hidden="1"/>
    <cellStyle name="Uwaga 3" xfId="27250" hidden="1"/>
    <cellStyle name="Uwaga 3" xfId="27239" hidden="1"/>
    <cellStyle name="Uwaga 3" xfId="27237" hidden="1"/>
    <cellStyle name="Uwaga 3" xfId="27235" hidden="1"/>
    <cellStyle name="Uwaga 3" xfId="27224" hidden="1"/>
    <cellStyle name="Uwaga 3" xfId="27222" hidden="1"/>
    <cellStyle name="Uwaga 3" xfId="27220" hidden="1"/>
    <cellStyle name="Uwaga 3" xfId="27209" hidden="1"/>
    <cellStyle name="Uwaga 3" xfId="27207" hidden="1"/>
    <cellStyle name="Uwaga 3" xfId="27205" hidden="1"/>
    <cellStyle name="Uwaga 3" xfId="27194" hidden="1"/>
    <cellStyle name="Uwaga 3" xfId="27192" hidden="1"/>
    <cellStyle name="Uwaga 3" xfId="27190" hidden="1"/>
    <cellStyle name="Uwaga 3" xfId="27179" hidden="1"/>
    <cellStyle name="Uwaga 3" xfId="27177" hidden="1"/>
    <cellStyle name="Uwaga 3" xfId="27175" hidden="1"/>
    <cellStyle name="Uwaga 3" xfId="27164" hidden="1"/>
    <cellStyle name="Uwaga 3" xfId="27162" hidden="1"/>
    <cellStyle name="Uwaga 3" xfId="27160" hidden="1"/>
    <cellStyle name="Uwaga 3" xfId="27149" hidden="1"/>
    <cellStyle name="Uwaga 3" xfId="27147" hidden="1"/>
    <cellStyle name="Uwaga 3" xfId="27144" hidden="1"/>
    <cellStyle name="Uwaga 3" xfId="27134" hidden="1"/>
    <cellStyle name="Uwaga 3" xfId="27131" hidden="1"/>
    <cellStyle name="Uwaga 3" xfId="27128" hidden="1"/>
    <cellStyle name="Uwaga 3" xfId="27119" hidden="1"/>
    <cellStyle name="Uwaga 3" xfId="27117" hidden="1"/>
    <cellStyle name="Uwaga 3" xfId="27114" hidden="1"/>
    <cellStyle name="Uwaga 3" xfId="27104" hidden="1"/>
    <cellStyle name="Uwaga 3" xfId="27102" hidden="1"/>
    <cellStyle name="Uwaga 3" xfId="27100" hidden="1"/>
    <cellStyle name="Uwaga 3" xfId="27089" hidden="1"/>
    <cellStyle name="Uwaga 3" xfId="27087" hidden="1"/>
    <cellStyle name="Uwaga 3" xfId="27085" hidden="1"/>
    <cellStyle name="Uwaga 3" xfId="27074" hidden="1"/>
    <cellStyle name="Uwaga 3" xfId="27072" hidden="1"/>
    <cellStyle name="Uwaga 3" xfId="27070" hidden="1"/>
    <cellStyle name="Uwaga 3" xfId="27059" hidden="1"/>
    <cellStyle name="Uwaga 3" xfId="27057" hidden="1"/>
    <cellStyle name="Uwaga 3" xfId="27055" hidden="1"/>
    <cellStyle name="Uwaga 3" xfId="27044" hidden="1"/>
    <cellStyle name="Uwaga 3" xfId="27042" hidden="1"/>
    <cellStyle name="Uwaga 3" xfId="27040" hidden="1"/>
    <cellStyle name="Uwaga 3" xfId="27029" hidden="1"/>
    <cellStyle name="Uwaga 3" xfId="27027" hidden="1"/>
    <cellStyle name="Uwaga 3" xfId="27024" hidden="1"/>
    <cellStyle name="Uwaga 3" xfId="27014" hidden="1"/>
    <cellStyle name="Uwaga 3" xfId="27011" hidden="1"/>
    <cellStyle name="Uwaga 3" xfId="27008" hidden="1"/>
    <cellStyle name="Uwaga 3" xfId="26999" hidden="1"/>
    <cellStyle name="Uwaga 3" xfId="26996" hidden="1"/>
    <cellStyle name="Uwaga 3" xfId="26993" hidden="1"/>
    <cellStyle name="Uwaga 3" xfId="26984" hidden="1"/>
    <cellStyle name="Uwaga 3" xfId="26982" hidden="1"/>
    <cellStyle name="Uwaga 3" xfId="26980" hidden="1"/>
    <cellStyle name="Uwaga 3" xfId="26969" hidden="1"/>
    <cellStyle name="Uwaga 3" xfId="26966" hidden="1"/>
    <cellStyle name="Uwaga 3" xfId="26963" hidden="1"/>
    <cellStyle name="Uwaga 3" xfId="26954" hidden="1"/>
    <cellStyle name="Uwaga 3" xfId="26951" hidden="1"/>
    <cellStyle name="Uwaga 3" xfId="26948" hidden="1"/>
    <cellStyle name="Uwaga 3" xfId="26939" hidden="1"/>
    <cellStyle name="Uwaga 3" xfId="26936" hidden="1"/>
    <cellStyle name="Uwaga 3" xfId="26933" hidden="1"/>
    <cellStyle name="Uwaga 3" xfId="26926" hidden="1"/>
    <cellStyle name="Uwaga 3" xfId="26922" hidden="1"/>
    <cellStyle name="Uwaga 3" xfId="26919" hidden="1"/>
    <cellStyle name="Uwaga 3" xfId="26911" hidden="1"/>
    <cellStyle name="Uwaga 3" xfId="26907" hidden="1"/>
    <cellStyle name="Uwaga 3" xfId="26904" hidden="1"/>
    <cellStyle name="Uwaga 3" xfId="26896" hidden="1"/>
    <cellStyle name="Uwaga 3" xfId="26892" hidden="1"/>
    <cellStyle name="Uwaga 3" xfId="26888" hidden="1"/>
    <cellStyle name="Uwaga 3" xfId="26881" hidden="1"/>
    <cellStyle name="Uwaga 3" xfId="26877" hidden="1"/>
    <cellStyle name="Uwaga 3" xfId="26874" hidden="1"/>
    <cellStyle name="Uwaga 3" xfId="26866" hidden="1"/>
    <cellStyle name="Uwaga 3" xfId="26862" hidden="1"/>
    <cellStyle name="Uwaga 3" xfId="26859" hidden="1"/>
    <cellStyle name="Uwaga 3" xfId="26850" hidden="1"/>
    <cellStyle name="Uwaga 3" xfId="26845" hidden="1"/>
    <cellStyle name="Uwaga 3" xfId="26841" hidden="1"/>
    <cellStyle name="Uwaga 3" xfId="26835" hidden="1"/>
    <cellStyle name="Uwaga 3" xfId="26830" hidden="1"/>
    <cellStyle name="Uwaga 3" xfId="26826" hidden="1"/>
    <cellStyle name="Uwaga 3" xfId="26820" hidden="1"/>
    <cellStyle name="Uwaga 3" xfId="26815" hidden="1"/>
    <cellStyle name="Uwaga 3" xfId="26811" hidden="1"/>
    <cellStyle name="Uwaga 3" xfId="26806" hidden="1"/>
    <cellStyle name="Uwaga 3" xfId="26802" hidden="1"/>
    <cellStyle name="Uwaga 3" xfId="26798" hidden="1"/>
    <cellStyle name="Uwaga 3" xfId="26791" hidden="1"/>
    <cellStyle name="Uwaga 3" xfId="26786" hidden="1"/>
    <cellStyle name="Uwaga 3" xfId="26782" hidden="1"/>
    <cellStyle name="Uwaga 3" xfId="26775" hidden="1"/>
    <cellStyle name="Uwaga 3" xfId="26770" hidden="1"/>
    <cellStyle name="Uwaga 3" xfId="26766" hidden="1"/>
    <cellStyle name="Uwaga 3" xfId="26761" hidden="1"/>
    <cellStyle name="Uwaga 3" xfId="26756" hidden="1"/>
    <cellStyle name="Uwaga 3" xfId="26752" hidden="1"/>
    <cellStyle name="Uwaga 3" xfId="26746" hidden="1"/>
    <cellStyle name="Uwaga 3" xfId="26742" hidden="1"/>
    <cellStyle name="Uwaga 3" xfId="26739" hidden="1"/>
    <cellStyle name="Uwaga 3" xfId="26732" hidden="1"/>
    <cellStyle name="Uwaga 3" xfId="26727" hidden="1"/>
    <cellStyle name="Uwaga 3" xfId="26722" hidden="1"/>
    <cellStyle name="Uwaga 3" xfId="26716" hidden="1"/>
    <cellStyle name="Uwaga 3" xfId="26711" hidden="1"/>
    <cellStyle name="Uwaga 3" xfId="26706" hidden="1"/>
    <cellStyle name="Uwaga 3" xfId="26701" hidden="1"/>
    <cellStyle name="Uwaga 3" xfId="26696" hidden="1"/>
    <cellStyle name="Uwaga 3" xfId="26691" hidden="1"/>
    <cellStyle name="Uwaga 3" xfId="26687" hidden="1"/>
    <cellStyle name="Uwaga 3" xfId="26683" hidden="1"/>
    <cellStyle name="Uwaga 3" xfId="26678" hidden="1"/>
    <cellStyle name="Uwaga 3" xfId="26671" hidden="1"/>
    <cellStyle name="Uwaga 3" xfId="26666" hidden="1"/>
    <cellStyle name="Uwaga 3" xfId="26661" hidden="1"/>
    <cellStyle name="Uwaga 3" xfId="26655" hidden="1"/>
    <cellStyle name="Uwaga 3" xfId="26650" hidden="1"/>
    <cellStyle name="Uwaga 3" xfId="26646" hidden="1"/>
    <cellStyle name="Uwaga 3" xfId="26641" hidden="1"/>
    <cellStyle name="Uwaga 3" xfId="26636" hidden="1"/>
    <cellStyle name="Uwaga 3" xfId="26631" hidden="1"/>
    <cellStyle name="Uwaga 3" xfId="26627" hidden="1"/>
    <cellStyle name="Uwaga 3" xfId="26622" hidden="1"/>
    <cellStyle name="Uwaga 3" xfId="26617" hidden="1"/>
    <cellStyle name="Uwaga 3" xfId="26612" hidden="1"/>
    <cellStyle name="Uwaga 3" xfId="26608" hidden="1"/>
    <cellStyle name="Uwaga 3" xfId="26604" hidden="1"/>
    <cellStyle name="Uwaga 3" xfId="26597" hidden="1"/>
    <cellStyle name="Uwaga 3" xfId="26593" hidden="1"/>
    <cellStyle name="Uwaga 3" xfId="26588" hidden="1"/>
    <cellStyle name="Uwaga 3" xfId="26582" hidden="1"/>
    <cellStyle name="Uwaga 3" xfId="26578" hidden="1"/>
    <cellStyle name="Uwaga 3" xfId="26573" hidden="1"/>
    <cellStyle name="Uwaga 3" xfId="26567" hidden="1"/>
    <cellStyle name="Uwaga 3" xfId="26563" hidden="1"/>
    <cellStyle name="Uwaga 3" xfId="26559" hidden="1"/>
    <cellStyle name="Uwaga 3" xfId="26552" hidden="1"/>
    <cellStyle name="Uwaga 3" xfId="26548" hidden="1"/>
    <cellStyle name="Uwaga 3" xfId="26544" hidden="1"/>
    <cellStyle name="Uwaga 3" xfId="27408" hidden="1"/>
    <cellStyle name="Uwaga 3" xfId="27406" hidden="1"/>
    <cellStyle name="Uwaga 3" xfId="27404" hidden="1"/>
    <cellStyle name="Uwaga 3" xfId="27391" hidden="1"/>
    <cellStyle name="Uwaga 3" xfId="27390" hidden="1"/>
    <cellStyle name="Uwaga 3" xfId="27389" hidden="1"/>
    <cellStyle name="Uwaga 3" xfId="27376" hidden="1"/>
    <cellStyle name="Uwaga 3" xfId="27375" hidden="1"/>
    <cellStyle name="Uwaga 3" xfId="27374" hidden="1"/>
    <cellStyle name="Uwaga 3" xfId="27362" hidden="1"/>
    <cellStyle name="Uwaga 3" xfId="27360" hidden="1"/>
    <cellStyle name="Uwaga 3" xfId="27359" hidden="1"/>
    <cellStyle name="Uwaga 3" xfId="27346" hidden="1"/>
    <cellStyle name="Uwaga 3" xfId="27345" hidden="1"/>
    <cellStyle name="Uwaga 3" xfId="27344" hidden="1"/>
    <cellStyle name="Uwaga 3" xfId="27332" hidden="1"/>
    <cellStyle name="Uwaga 3" xfId="27330" hidden="1"/>
    <cellStyle name="Uwaga 3" xfId="27328" hidden="1"/>
    <cellStyle name="Uwaga 3" xfId="27317" hidden="1"/>
    <cellStyle name="Uwaga 3" xfId="27315" hidden="1"/>
    <cellStyle name="Uwaga 3" xfId="27313" hidden="1"/>
    <cellStyle name="Uwaga 3" xfId="27302" hidden="1"/>
    <cellStyle name="Uwaga 3" xfId="27300" hidden="1"/>
    <cellStyle name="Uwaga 3" xfId="27298" hidden="1"/>
    <cellStyle name="Uwaga 3" xfId="27287" hidden="1"/>
    <cellStyle name="Uwaga 3" xfId="27285" hidden="1"/>
    <cellStyle name="Uwaga 3" xfId="27283" hidden="1"/>
    <cellStyle name="Uwaga 3" xfId="27272" hidden="1"/>
    <cellStyle name="Uwaga 3" xfId="27270" hidden="1"/>
    <cellStyle name="Uwaga 3" xfId="27268" hidden="1"/>
    <cellStyle name="Uwaga 3" xfId="27257" hidden="1"/>
    <cellStyle name="Uwaga 3" xfId="27255" hidden="1"/>
    <cellStyle name="Uwaga 3" xfId="27253" hidden="1"/>
    <cellStyle name="Uwaga 3" xfId="27242" hidden="1"/>
    <cellStyle name="Uwaga 3" xfId="27240" hidden="1"/>
    <cellStyle name="Uwaga 3" xfId="27238" hidden="1"/>
    <cellStyle name="Uwaga 3" xfId="27227" hidden="1"/>
    <cellStyle name="Uwaga 3" xfId="27225" hidden="1"/>
    <cellStyle name="Uwaga 3" xfId="27223" hidden="1"/>
    <cellStyle name="Uwaga 3" xfId="27212" hidden="1"/>
    <cellStyle name="Uwaga 3" xfId="27210" hidden="1"/>
    <cellStyle name="Uwaga 3" xfId="27208" hidden="1"/>
    <cellStyle name="Uwaga 3" xfId="27197" hidden="1"/>
    <cellStyle name="Uwaga 3" xfId="27195" hidden="1"/>
    <cellStyle name="Uwaga 3" xfId="27193" hidden="1"/>
    <cellStyle name="Uwaga 3" xfId="27182" hidden="1"/>
    <cellStyle name="Uwaga 3" xfId="27180" hidden="1"/>
    <cellStyle name="Uwaga 3" xfId="27178" hidden="1"/>
    <cellStyle name="Uwaga 3" xfId="27167" hidden="1"/>
    <cellStyle name="Uwaga 3" xfId="27165" hidden="1"/>
    <cellStyle name="Uwaga 3" xfId="27163" hidden="1"/>
    <cellStyle name="Uwaga 3" xfId="27152" hidden="1"/>
    <cellStyle name="Uwaga 3" xfId="27150" hidden="1"/>
    <cellStyle name="Uwaga 3" xfId="27148" hidden="1"/>
    <cellStyle name="Uwaga 3" xfId="27137" hidden="1"/>
    <cellStyle name="Uwaga 3" xfId="27135" hidden="1"/>
    <cellStyle name="Uwaga 3" xfId="27133" hidden="1"/>
    <cellStyle name="Uwaga 3" xfId="27122" hidden="1"/>
    <cellStyle name="Uwaga 3" xfId="27120" hidden="1"/>
    <cellStyle name="Uwaga 3" xfId="27118" hidden="1"/>
    <cellStyle name="Uwaga 3" xfId="27107" hidden="1"/>
    <cellStyle name="Uwaga 3" xfId="27105" hidden="1"/>
    <cellStyle name="Uwaga 3" xfId="27103" hidden="1"/>
    <cellStyle name="Uwaga 3" xfId="27092" hidden="1"/>
    <cellStyle name="Uwaga 3" xfId="27090" hidden="1"/>
    <cellStyle name="Uwaga 3" xfId="27088" hidden="1"/>
    <cellStyle name="Uwaga 3" xfId="27077" hidden="1"/>
    <cellStyle name="Uwaga 3" xfId="27075" hidden="1"/>
    <cellStyle name="Uwaga 3" xfId="27073" hidden="1"/>
    <cellStyle name="Uwaga 3" xfId="27062" hidden="1"/>
    <cellStyle name="Uwaga 3" xfId="27060" hidden="1"/>
    <cellStyle name="Uwaga 3" xfId="27058" hidden="1"/>
    <cellStyle name="Uwaga 3" xfId="27047" hidden="1"/>
    <cellStyle name="Uwaga 3" xfId="27045" hidden="1"/>
    <cellStyle name="Uwaga 3" xfId="27043" hidden="1"/>
    <cellStyle name="Uwaga 3" xfId="27032" hidden="1"/>
    <cellStyle name="Uwaga 3" xfId="27030" hidden="1"/>
    <cellStyle name="Uwaga 3" xfId="27028" hidden="1"/>
    <cellStyle name="Uwaga 3" xfId="27017" hidden="1"/>
    <cellStyle name="Uwaga 3" xfId="27015" hidden="1"/>
    <cellStyle name="Uwaga 3" xfId="27012" hidden="1"/>
    <cellStyle name="Uwaga 3" xfId="27002" hidden="1"/>
    <cellStyle name="Uwaga 3" xfId="27000" hidden="1"/>
    <cellStyle name="Uwaga 3" xfId="26998" hidden="1"/>
    <cellStyle name="Uwaga 3" xfId="26987" hidden="1"/>
    <cellStyle name="Uwaga 3" xfId="26985" hidden="1"/>
    <cellStyle name="Uwaga 3" xfId="26983" hidden="1"/>
    <cellStyle name="Uwaga 3" xfId="26972" hidden="1"/>
    <cellStyle name="Uwaga 3" xfId="26970" hidden="1"/>
    <cellStyle name="Uwaga 3" xfId="26967" hidden="1"/>
    <cellStyle name="Uwaga 3" xfId="26957" hidden="1"/>
    <cellStyle name="Uwaga 3" xfId="26955" hidden="1"/>
    <cellStyle name="Uwaga 3" xfId="26952" hidden="1"/>
    <cellStyle name="Uwaga 3" xfId="26942" hidden="1"/>
    <cellStyle name="Uwaga 3" xfId="26940" hidden="1"/>
    <cellStyle name="Uwaga 3" xfId="26937" hidden="1"/>
    <cellStyle name="Uwaga 3" xfId="26928" hidden="1"/>
    <cellStyle name="Uwaga 3" xfId="26925" hidden="1"/>
    <cellStyle name="Uwaga 3" xfId="26921" hidden="1"/>
    <cellStyle name="Uwaga 3" xfId="26913" hidden="1"/>
    <cellStyle name="Uwaga 3" xfId="26910" hidden="1"/>
    <cellStyle name="Uwaga 3" xfId="26906" hidden="1"/>
    <cellStyle name="Uwaga 3" xfId="26898" hidden="1"/>
    <cellStyle name="Uwaga 3" xfId="26895" hidden="1"/>
    <cellStyle name="Uwaga 3" xfId="26891" hidden="1"/>
    <cellStyle name="Uwaga 3" xfId="26883" hidden="1"/>
    <cellStyle name="Uwaga 3" xfId="26880" hidden="1"/>
    <cellStyle name="Uwaga 3" xfId="26876" hidden="1"/>
    <cellStyle name="Uwaga 3" xfId="26868" hidden="1"/>
    <cellStyle name="Uwaga 3" xfId="26865" hidden="1"/>
    <cellStyle name="Uwaga 3" xfId="26861" hidden="1"/>
    <cellStyle name="Uwaga 3" xfId="26853" hidden="1"/>
    <cellStyle name="Uwaga 3" xfId="26849" hidden="1"/>
    <cellStyle name="Uwaga 3" xfId="26844" hidden="1"/>
    <cellStyle name="Uwaga 3" xfId="26838" hidden="1"/>
    <cellStyle name="Uwaga 3" xfId="26834" hidden="1"/>
    <cellStyle name="Uwaga 3" xfId="26829" hidden="1"/>
    <cellStyle name="Uwaga 3" xfId="26823" hidden="1"/>
    <cellStyle name="Uwaga 3" xfId="26819" hidden="1"/>
    <cellStyle name="Uwaga 3" xfId="26814" hidden="1"/>
    <cellStyle name="Uwaga 3" xfId="26808" hidden="1"/>
    <cellStyle name="Uwaga 3" xfId="26805" hidden="1"/>
    <cellStyle name="Uwaga 3" xfId="26801" hidden="1"/>
    <cellStyle name="Uwaga 3" xfId="26793" hidden="1"/>
    <cellStyle name="Uwaga 3" xfId="26790" hidden="1"/>
    <cellStyle name="Uwaga 3" xfId="26785" hidden="1"/>
    <cellStyle name="Uwaga 3" xfId="26778" hidden="1"/>
    <cellStyle name="Uwaga 3" xfId="26774" hidden="1"/>
    <cellStyle name="Uwaga 3" xfId="26769" hidden="1"/>
    <cellStyle name="Uwaga 3" xfId="26763" hidden="1"/>
    <cellStyle name="Uwaga 3" xfId="26759" hidden="1"/>
    <cellStyle name="Uwaga 3" xfId="26754" hidden="1"/>
    <cellStyle name="Uwaga 3" xfId="26748" hidden="1"/>
    <cellStyle name="Uwaga 3" xfId="26745" hidden="1"/>
    <cellStyle name="Uwaga 3" xfId="26741" hidden="1"/>
    <cellStyle name="Uwaga 3" xfId="26733" hidden="1"/>
    <cellStyle name="Uwaga 3" xfId="26728" hidden="1"/>
    <cellStyle name="Uwaga 3" xfId="26723" hidden="1"/>
    <cellStyle name="Uwaga 3" xfId="26718" hidden="1"/>
    <cellStyle name="Uwaga 3" xfId="26713" hidden="1"/>
    <cellStyle name="Uwaga 3" xfId="26708" hidden="1"/>
    <cellStyle name="Uwaga 3" xfId="26703" hidden="1"/>
    <cellStyle name="Uwaga 3" xfId="26698" hidden="1"/>
    <cellStyle name="Uwaga 3" xfId="26693" hidden="1"/>
    <cellStyle name="Uwaga 3" xfId="26688" hidden="1"/>
    <cellStyle name="Uwaga 3" xfId="26684" hidden="1"/>
    <cellStyle name="Uwaga 3" xfId="26679" hidden="1"/>
    <cellStyle name="Uwaga 3" xfId="26672" hidden="1"/>
    <cellStyle name="Uwaga 3" xfId="26667" hidden="1"/>
    <cellStyle name="Uwaga 3" xfId="26662" hidden="1"/>
    <cellStyle name="Uwaga 3" xfId="26657" hidden="1"/>
    <cellStyle name="Uwaga 3" xfId="26652" hidden="1"/>
    <cellStyle name="Uwaga 3" xfId="26647" hidden="1"/>
    <cellStyle name="Uwaga 3" xfId="26642" hidden="1"/>
    <cellStyle name="Uwaga 3" xfId="26637" hidden="1"/>
    <cellStyle name="Uwaga 3" xfId="26632" hidden="1"/>
    <cellStyle name="Uwaga 3" xfId="26628" hidden="1"/>
    <cellStyle name="Uwaga 3" xfId="26623" hidden="1"/>
    <cellStyle name="Uwaga 3" xfId="26618" hidden="1"/>
    <cellStyle name="Uwaga 3" xfId="26613" hidden="1"/>
    <cellStyle name="Uwaga 3" xfId="26609" hidden="1"/>
    <cellStyle name="Uwaga 3" xfId="26605" hidden="1"/>
    <cellStyle name="Uwaga 3" xfId="26598" hidden="1"/>
    <cellStyle name="Uwaga 3" xfId="26594" hidden="1"/>
    <cellStyle name="Uwaga 3" xfId="26589" hidden="1"/>
    <cellStyle name="Uwaga 3" xfId="26583" hidden="1"/>
    <cellStyle name="Uwaga 3" xfId="26579" hidden="1"/>
    <cellStyle name="Uwaga 3" xfId="26574" hidden="1"/>
    <cellStyle name="Uwaga 3" xfId="26568" hidden="1"/>
    <cellStyle name="Uwaga 3" xfId="26564" hidden="1"/>
    <cellStyle name="Uwaga 3" xfId="26560" hidden="1"/>
    <cellStyle name="Uwaga 3" xfId="26553" hidden="1"/>
    <cellStyle name="Uwaga 3" xfId="26549" hidden="1"/>
    <cellStyle name="Uwaga 3" xfId="26545" hidden="1"/>
    <cellStyle name="Uwaga 3" xfId="27412" hidden="1"/>
    <cellStyle name="Uwaga 3" xfId="27411" hidden="1"/>
    <cellStyle name="Uwaga 3" xfId="27409" hidden="1"/>
    <cellStyle name="Uwaga 3" xfId="27396" hidden="1"/>
    <cellStyle name="Uwaga 3" xfId="27394" hidden="1"/>
    <cellStyle name="Uwaga 3" xfId="27392" hidden="1"/>
    <cellStyle name="Uwaga 3" xfId="27382" hidden="1"/>
    <cellStyle name="Uwaga 3" xfId="27380" hidden="1"/>
    <cellStyle name="Uwaga 3" xfId="27378" hidden="1"/>
    <cellStyle name="Uwaga 3" xfId="27367" hidden="1"/>
    <cellStyle name="Uwaga 3" xfId="27365" hidden="1"/>
    <cellStyle name="Uwaga 3" xfId="27363" hidden="1"/>
    <cellStyle name="Uwaga 3" xfId="27350" hidden="1"/>
    <cellStyle name="Uwaga 3" xfId="27348" hidden="1"/>
    <cellStyle name="Uwaga 3" xfId="27347" hidden="1"/>
    <cellStyle name="Uwaga 3" xfId="27334" hidden="1"/>
    <cellStyle name="Uwaga 3" xfId="27333" hidden="1"/>
    <cellStyle name="Uwaga 3" xfId="27331" hidden="1"/>
    <cellStyle name="Uwaga 3" xfId="27319" hidden="1"/>
    <cellStyle name="Uwaga 3" xfId="27318" hidden="1"/>
    <cellStyle name="Uwaga 3" xfId="27316" hidden="1"/>
    <cellStyle name="Uwaga 3" xfId="27304" hidden="1"/>
    <cellStyle name="Uwaga 3" xfId="27303" hidden="1"/>
    <cellStyle name="Uwaga 3" xfId="27301" hidden="1"/>
    <cellStyle name="Uwaga 3" xfId="27289" hidden="1"/>
    <cellStyle name="Uwaga 3" xfId="27288" hidden="1"/>
    <cellStyle name="Uwaga 3" xfId="27286" hidden="1"/>
    <cellStyle name="Uwaga 3" xfId="27274" hidden="1"/>
    <cellStyle name="Uwaga 3" xfId="27273" hidden="1"/>
    <cellStyle name="Uwaga 3" xfId="27271" hidden="1"/>
    <cellStyle name="Uwaga 3" xfId="27259" hidden="1"/>
    <cellStyle name="Uwaga 3" xfId="27258" hidden="1"/>
    <cellStyle name="Uwaga 3" xfId="27256" hidden="1"/>
    <cellStyle name="Uwaga 3" xfId="27244" hidden="1"/>
    <cellStyle name="Uwaga 3" xfId="27243" hidden="1"/>
    <cellStyle name="Uwaga 3" xfId="27241" hidden="1"/>
    <cellStyle name="Uwaga 3" xfId="27229" hidden="1"/>
    <cellStyle name="Uwaga 3" xfId="27228" hidden="1"/>
    <cellStyle name="Uwaga 3" xfId="27226" hidden="1"/>
    <cellStyle name="Uwaga 3" xfId="27214" hidden="1"/>
    <cellStyle name="Uwaga 3" xfId="27213" hidden="1"/>
    <cellStyle name="Uwaga 3" xfId="27211" hidden="1"/>
    <cellStyle name="Uwaga 3" xfId="27199" hidden="1"/>
    <cellStyle name="Uwaga 3" xfId="27198" hidden="1"/>
    <cellStyle name="Uwaga 3" xfId="27196" hidden="1"/>
    <cellStyle name="Uwaga 3" xfId="27184" hidden="1"/>
    <cellStyle name="Uwaga 3" xfId="27183" hidden="1"/>
    <cellStyle name="Uwaga 3" xfId="27181" hidden="1"/>
    <cellStyle name="Uwaga 3" xfId="27169" hidden="1"/>
    <cellStyle name="Uwaga 3" xfId="27168" hidden="1"/>
    <cellStyle name="Uwaga 3" xfId="27166" hidden="1"/>
    <cellStyle name="Uwaga 3" xfId="27154" hidden="1"/>
    <cellStyle name="Uwaga 3" xfId="27153" hidden="1"/>
    <cellStyle name="Uwaga 3" xfId="27151" hidden="1"/>
    <cellStyle name="Uwaga 3" xfId="27139" hidden="1"/>
    <cellStyle name="Uwaga 3" xfId="27138" hidden="1"/>
    <cellStyle name="Uwaga 3" xfId="27136" hidden="1"/>
    <cellStyle name="Uwaga 3" xfId="27124" hidden="1"/>
    <cellStyle name="Uwaga 3" xfId="27123" hidden="1"/>
    <cellStyle name="Uwaga 3" xfId="27121" hidden="1"/>
    <cellStyle name="Uwaga 3" xfId="27109" hidden="1"/>
    <cellStyle name="Uwaga 3" xfId="27108" hidden="1"/>
    <cellStyle name="Uwaga 3" xfId="27106" hidden="1"/>
    <cellStyle name="Uwaga 3" xfId="27094" hidden="1"/>
    <cellStyle name="Uwaga 3" xfId="27093" hidden="1"/>
    <cellStyle name="Uwaga 3" xfId="27091" hidden="1"/>
    <cellStyle name="Uwaga 3" xfId="27079" hidden="1"/>
    <cellStyle name="Uwaga 3" xfId="27078" hidden="1"/>
    <cellStyle name="Uwaga 3" xfId="27076" hidden="1"/>
    <cellStyle name="Uwaga 3" xfId="27064" hidden="1"/>
    <cellStyle name="Uwaga 3" xfId="27063" hidden="1"/>
    <cellStyle name="Uwaga 3" xfId="27061" hidden="1"/>
    <cellStyle name="Uwaga 3" xfId="27049" hidden="1"/>
    <cellStyle name="Uwaga 3" xfId="27048" hidden="1"/>
    <cellStyle name="Uwaga 3" xfId="27046" hidden="1"/>
    <cellStyle name="Uwaga 3" xfId="27034" hidden="1"/>
    <cellStyle name="Uwaga 3" xfId="27033" hidden="1"/>
    <cellStyle name="Uwaga 3" xfId="27031" hidden="1"/>
    <cellStyle name="Uwaga 3" xfId="27019" hidden="1"/>
    <cellStyle name="Uwaga 3" xfId="27018" hidden="1"/>
    <cellStyle name="Uwaga 3" xfId="27016" hidden="1"/>
    <cellStyle name="Uwaga 3" xfId="27004" hidden="1"/>
    <cellStyle name="Uwaga 3" xfId="27003" hidden="1"/>
    <cellStyle name="Uwaga 3" xfId="27001" hidden="1"/>
    <cellStyle name="Uwaga 3" xfId="26989" hidden="1"/>
    <cellStyle name="Uwaga 3" xfId="26988" hidden="1"/>
    <cellStyle name="Uwaga 3" xfId="26986" hidden="1"/>
    <cellStyle name="Uwaga 3" xfId="26974" hidden="1"/>
    <cellStyle name="Uwaga 3" xfId="26973" hidden="1"/>
    <cellStyle name="Uwaga 3" xfId="26971" hidden="1"/>
    <cellStyle name="Uwaga 3" xfId="26959" hidden="1"/>
    <cellStyle name="Uwaga 3" xfId="26958" hidden="1"/>
    <cellStyle name="Uwaga 3" xfId="26956" hidden="1"/>
    <cellStyle name="Uwaga 3" xfId="26944" hidden="1"/>
    <cellStyle name="Uwaga 3" xfId="26943" hidden="1"/>
    <cellStyle name="Uwaga 3" xfId="26941" hidden="1"/>
    <cellStyle name="Uwaga 3" xfId="26929" hidden="1"/>
    <cellStyle name="Uwaga 3" xfId="26927" hidden="1"/>
    <cellStyle name="Uwaga 3" xfId="26924" hidden="1"/>
    <cellStyle name="Uwaga 3" xfId="26914" hidden="1"/>
    <cellStyle name="Uwaga 3" xfId="26912" hidden="1"/>
    <cellStyle name="Uwaga 3" xfId="26909" hidden="1"/>
    <cellStyle name="Uwaga 3" xfId="26899" hidden="1"/>
    <cellStyle name="Uwaga 3" xfId="26897" hidden="1"/>
    <cellStyle name="Uwaga 3" xfId="26894" hidden="1"/>
    <cellStyle name="Uwaga 3" xfId="26884" hidden="1"/>
    <cellStyle name="Uwaga 3" xfId="26882" hidden="1"/>
    <cellStyle name="Uwaga 3" xfId="26879" hidden="1"/>
    <cellStyle name="Uwaga 3" xfId="26869" hidden="1"/>
    <cellStyle name="Uwaga 3" xfId="26867" hidden="1"/>
    <cellStyle name="Uwaga 3" xfId="26864" hidden="1"/>
    <cellStyle name="Uwaga 3" xfId="26854" hidden="1"/>
    <cellStyle name="Uwaga 3" xfId="26852" hidden="1"/>
    <cellStyle name="Uwaga 3" xfId="26848" hidden="1"/>
    <cellStyle name="Uwaga 3" xfId="26839" hidden="1"/>
    <cellStyle name="Uwaga 3" xfId="26836" hidden="1"/>
    <cellStyle name="Uwaga 3" xfId="26832" hidden="1"/>
    <cellStyle name="Uwaga 3" xfId="26824" hidden="1"/>
    <cellStyle name="Uwaga 3" xfId="26822" hidden="1"/>
    <cellStyle name="Uwaga 3" xfId="26818" hidden="1"/>
    <cellStyle name="Uwaga 3" xfId="26809" hidden="1"/>
    <cellStyle name="Uwaga 3" xfId="26807" hidden="1"/>
    <cellStyle name="Uwaga 3" xfId="26804" hidden="1"/>
    <cellStyle name="Uwaga 3" xfId="26794" hidden="1"/>
    <cellStyle name="Uwaga 3" xfId="26792" hidden="1"/>
    <cellStyle name="Uwaga 3" xfId="26787" hidden="1"/>
    <cellStyle name="Uwaga 3" xfId="26779" hidden="1"/>
    <cellStyle name="Uwaga 3" xfId="26777" hidden="1"/>
    <cellStyle name="Uwaga 3" xfId="26772" hidden="1"/>
    <cellStyle name="Uwaga 3" xfId="26764" hidden="1"/>
    <cellStyle name="Uwaga 3" xfId="26762" hidden="1"/>
    <cellStyle name="Uwaga 3" xfId="26757" hidden="1"/>
    <cellStyle name="Uwaga 3" xfId="26749" hidden="1"/>
    <cellStyle name="Uwaga 3" xfId="26747" hidden="1"/>
    <cellStyle name="Uwaga 3" xfId="26743" hidden="1"/>
    <cellStyle name="Uwaga 3" xfId="26734" hidden="1"/>
    <cellStyle name="Uwaga 3" xfId="26731" hidden="1"/>
    <cellStyle name="Uwaga 3" xfId="26726" hidden="1"/>
    <cellStyle name="Uwaga 3" xfId="26719" hidden="1"/>
    <cellStyle name="Uwaga 3" xfId="26715" hidden="1"/>
    <cellStyle name="Uwaga 3" xfId="26710" hidden="1"/>
    <cellStyle name="Uwaga 3" xfId="26704" hidden="1"/>
    <cellStyle name="Uwaga 3" xfId="26700" hidden="1"/>
    <cellStyle name="Uwaga 3" xfId="26695" hidden="1"/>
    <cellStyle name="Uwaga 3" xfId="26689" hidden="1"/>
    <cellStyle name="Uwaga 3" xfId="26686" hidden="1"/>
    <cellStyle name="Uwaga 3" xfId="26682" hidden="1"/>
    <cellStyle name="Uwaga 3" xfId="26673" hidden="1"/>
    <cellStyle name="Uwaga 3" xfId="26668" hidden="1"/>
    <cellStyle name="Uwaga 3" xfId="26663" hidden="1"/>
    <cellStyle name="Uwaga 3" xfId="26658" hidden="1"/>
    <cellStyle name="Uwaga 3" xfId="26653" hidden="1"/>
    <cellStyle name="Uwaga 3" xfId="26648" hidden="1"/>
    <cellStyle name="Uwaga 3" xfId="26643" hidden="1"/>
    <cellStyle name="Uwaga 3" xfId="26638" hidden="1"/>
    <cellStyle name="Uwaga 3" xfId="26633" hidden="1"/>
    <cellStyle name="Uwaga 3" xfId="26629" hidden="1"/>
    <cellStyle name="Uwaga 3" xfId="26624" hidden="1"/>
    <cellStyle name="Uwaga 3" xfId="26619" hidden="1"/>
    <cellStyle name="Uwaga 3" xfId="26614" hidden="1"/>
    <cellStyle name="Uwaga 3" xfId="26610" hidden="1"/>
    <cellStyle name="Uwaga 3" xfId="26606" hidden="1"/>
    <cellStyle name="Uwaga 3" xfId="26599" hidden="1"/>
    <cellStyle name="Uwaga 3" xfId="26595" hidden="1"/>
    <cellStyle name="Uwaga 3" xfId="26590" hidden="1"/>
    <cellStyle name="Uwaga 3" xfId="26584" hidden="1"/>
    <cellStyle name="Uwaga 3" xfId="26580" hidden="1"/>
    <cellStyle name="Uwaga 3" xfId="26575" hidden="1"/>
    <cellStyle name="Uwaga 3" xfId="26569" hidden="1"/>
    <cellStyle name="Uwaga 3" xfId="26565" hidden="1"/>
    <cellStyle name="Uwaga 3" xfId="26561" hidden="1"/>
    <cellStyle name="Uwaga 3" xfId="26554" hidden="1"/>
    <cellStyle name="Uwaga 3" xfId="26550" hidden="1"/>
    <cellStyle name="Uwaga 3" xfId="26546" hidden="1"/>
    <cellStyle name="Verknüpfte Zelle 2" xfId="29250"/>
    <cellStyle name="Währung 2" xfId="29251"/>
    <cellStyle name="Warnender Text 2" xfId="29252"/>
    <cellStyle name="Warning Text 10" xfId="29253"/>
    <cellStyle name="Warning Text 11" xfId="29254"/>
    <cellStyle name="Warning Text 12" xfId="29255"/>
    <cellStyle name="Warning Text 13" xfId="29256"/>
    <cellStyle name="Warning Text 14" xfId="29257"/>
    <cellStyle name="Warning Text 15" xfId="29258"/>
    <cellStyle name="Warning Text 16" xfId="29259"/>
    <cellStyle name="Warning Text 17" xfId="29260"/>
    <cellStyle name="Warning Text 18" xfId="29261"/>
    <cellStyle name="Warning Text 19" xfId="29262"/>
    <cellStyle name="Warning Text 2" xfId="29263"/>
    <cellStyle name="Warning Text 2 10" xfId="29264"/>
    <cellStyle name="Warning Text 2 2" xfId="29265"/>
    <cellStyle name="Warning Text 2 3" xfId="29266"/>
    <cellStyle name="Warning Text 2 4" xfId="29267"/>
    <cellStyle name="Warning Text 2 5" xfId="29268"/>
    <cellStyle name="Warning Text 2 6" xfId="29269"/>
    <cellStyle name="Warning Text 2 7" xfId="29270"/>
    <cellStyle name="Warning Text 2 8" xfId="29271"/>
    <cellStyle name="Warning Text 2 9" xfId="29272"/>
    <cellStyle name="Warning Text 20" xfId="29273"/>
    <cellStyle name="Warning Text 21" xfId="29274"/>
    <cellStyle name="Warning Text 22" xfId="29275"/>
    <cellStyle name="Warning Text 23" xfId="29276"/>
    <cellStyle name="Warning Text 24" xfId="29277"/>
    <cellStyle name="Warning Text 25" xfId="29278"/>
    <cellStyle name="Warning Text 26" xfId="29279"/>
    <cellStyle name="Warning Text 27" xfId="29280"/>
    <cellStyle name="Warning Text 28" xfId="29281"/>
    <cellStyle name="Warning Text 29" xfId="29282"/>
    <cellStyle name="Warning Text 3" xfId="29283"/>
    <cellStyle name="Warning Text 30" xfId="29284"/>
    <cellStyle name="Warning Text 31" xfId="29285"/>
    <cellStyle name="Warning Text 32" xfId="29286"/>
    <cellStyle name="Warning Text 33" xfId="29287"/>
    <cellStyle name="Warning Text 34" xfId="29288"/>
    <cellStyle name="Warning Text 4" xfId="29289"/>
    <cellStyle name="Warning Text 5" xfId="29290"/>
    <cellStyle name="Warning Text 6" xfId="29291"/>
    <cellStyle name="Warning Text 7" xfId="29292"/>
    <cellStyle name="Warning Text 8" xfId="29293"/>
    <cellStyle name="Warning Text 9" xfId="29294"/>
    <cellStyle name="Zelle überprüfen 2" xfId="29295"/>
    <cellStyle name="一般_2.1" xfId="29296"/>
    <cellStyle name="標準_Book1" xfId="29297"/>
    <cellStyle name="貨幣[0]_EQFREP" xfId="29298"/>
  </cellStyles>
  <dxfs count="294">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389980</xdr:colOff>
      <xdr:row>19</xdr:row>
      <xdr:rowOff>57136</xdr:rowOff>
    </xdr:from>
    <xdr:ext cx="1727835" cy="449675"/>
    <mc:AlternateContent xmlns:mc="http://schemas.openxmlformats.org/markup-compatibility/2006" xmlns:a14="http://schemas.microsoft.com/office/drawing/2010/main">
      <mc:Choice Requires="a14">
        <xdr:sp macro="" textlink="">
          <xdr:nvSpPr>
            <xdr:cNvPr id="20" name="TextBox 19"/>
            <xdr:cNvSpPr txBox="1"/>
          </xdr:nvSpPr>
          <xdr:spPr>
            <a:xfrm>
              <a:off x="4594587" y="6275600"/>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0" name="TextBox 19"/>
            <xdr:cNvSpPr txBox="1"/>
          </xdr:nvSpPr>
          <xdr:spPr>
            <a:xfrm>
              <a:off x="4594587" y="6275600"/>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600" i="0">
                  <a:latin typeface="+mn-lt"/>
                  <a:ea typeface="Cambria Math" panose="02040503050406030204" pitchFamily="18" charset="0"/>
                </a:rPr>
                <a:t>(</a:t>
              </a:r>
              <a:r>
                <a:rPr lang="en-GB" sz="1600" b="0" i="0">
                  <a:latin typeface="+mn-lt"/>
                  <a:ea typeface="Cambria Math" panose="02040503050406030204" pitchFamily="18" charset="0"/>
                </a:rPr>
                <a:t>𝑇𝑃 𝑎𝑓𝑡𝑒𝑟 𝑠𝑡𝑟𝑒𝑠𝑠)/(𝑇𝑃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339224</xdr:colOff>
      <xdr:row>12</xdr:row>
      <xdr:rowOff>5429</xdr:rowOff>
    </xdr:from>
    <xdr:ext cx="2124575" cy="452753"/>
    <mc:AlternateContent xmlns:mc="http://schemas.openxmlformats.org/markup-compatibility/2006" xmlns:a14="http://schemas.microsoft.com/office/drawing/2010/main">
      <mc:Choice Requires="a14">
        <xdr:sp macro="" textlink="">
          <xdr:nvSpPr>
            <xdr:cNvPr id="25" name="TextBox 24"/>
            <xdr:cNvSpPr txBox="1"/>
          </xdr:nvSpPr>
          <xdr:spPr>
            <a:xfrm>
              <a:off x="5184274" y="2748629"/>
              <a:ext cx="2124575" cy="452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5" name="TextBox 24"/>
            <xdr:cNvSpPr txBox="1"/>
          </xdr:nvSpPr>
          <xdr:spPr>
            <a:xfrm>
              <a:off x="5184274" y="2748629"/>
              <a:ext cx="2124575" cy="452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𝐸𝑜𝐿 𝑎𝑓𝑡𝑒𝑟 𝑠𝑡𝑟𝑒𝑠𝑠 (𝑊𝑂)</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𝐸𝑜𝐿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9</xdr:row>
      <xdr:rowOff>43529</xdr:rowOff>
    </xdr:from>
    <xdr:ext cx="1727835" cy="413768"/>
    <mc:AlternateContent xmlns:mc="http://schemas.openxmlformats.org/markup-compatibility/2006" xmlns:a14="http://schemas.microsoft.com/office/drawing/2010/main">
      <mc:Choice Requires="a14">
        <xdr:sp macro="" textlink="">
          <xdr:nvSpPr>
            <xdr:cNvPr id="27" name="TextBox 26"/>
            <xdr:cNvSpPr txBox="1"/>
          </xdr:nvSpPr>
          <xdr:spPr>
            <a:xfrm>
              <a:off x="3982266" y="1227350"/>
              <a:ext cx="172783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left"/>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𝐴𝑠𝑠𝑒𝑡𝑠</m:t>
                        </m:r>
                      </m:num>
                      <m:den>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𝐿𝑖𝑎𝑏𝑖𝑙𝑖𝑡𝑖𝑒𝑠</m:t>
                        </m:r>
                      </m:den>
                    </m:f>
                  </m:oMath>
                </m:oMathPara>
              </a14:m>
              <a:endParaRPr lang="en-GB" sz="1100">
                <a:latin typeface="+mn-lt"/>
                <a:ea typeface="Cambria Math" panose="02040503050406030204" pitchFamily="18" charset="0"/>
              </a:endParaRPr>
            </a:p>
          </xdr:txBody>
        </xdr:sp>
      </mc:Choice>
      <mc:Fallback xmlns="">
        <xdr:sp macro="" textlink="">
          <xdr:nvSpPr>
            <xdr:cNvPr id="27" name="TextBox 26"/>
            <xdr:cNvSpPr txBox="1"/>
          </xdr:nvSpPr>
          <xdr:spPr>
            <a:xfrm>
              <a:off x="3982266" y="1227350"/>
              <a:ext cx="172783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GB" sz="1100" i="0">
                  <a:latin typeface="+mn-lt"/>
                  <a:ea typeface="Cambria Math" panose="02040503050406030204" pitchFamily="18" charset="0"/>
                </a:rPr>
                <a:t>(</a:t>
              </a:r>
              <a:r>
                <a:rPr lang="en-GB" sz="1100" b="0" i="0">
                  <a:latin typeface="+mn-lt"/>
                  <a:ea typeface="Cambria Math" panose="02040503050406030204" pitchFamily="18" charset="0"/>
                </a:rPr>
                <a:t>𝑇𝑜𝑡𝑎𝑙 𝐴𝑠𝑠𝑒𝑡𝑠)/(𝑇𝑜𝑡𝑎𝑙 𝐿𝑖𝑎𝑏𝑖𝑙𝑖𝑡𝑖𝑒𝑠)</a:t>
              </a:r>
              <a:endParaRPr lang="en-GB" sz="1100">
                <a:latin typeface="+mn-lt"/>
                <a:ea typeface="Cambria Math" panose="02040503050406030204" pitchFamily="18" charset="0"/>
              </a:endParaRPr>
            </a:p>
          </xdr:txBody>
        </xdr:sp>
      </mc:Fallback>
    </mc:AlternateContent>
    <xdr:clientData/>
  </xdr:oneCellAnchor>
  <xdr:oneCellAnchor>
    <xdr:from>
      <xdr:col>3</xdr:col>
      <xdr:colOff>322853</xdr:colOff>
      <xdr:row>20</xdr:row>
      <xdr:rowOff>34457</xdr:rowOff>
    </xdr:from>
    <xdr:ext cx="1886947" cy="449354"/>
    <mc:AlternateContent xmlns:mc="http://schemas.openxmlformats.org/markup-compatibility/2006" xmlns:a14="http://schemas.microsoft.com/office/drawing/2010/main">
      <mc:Choice Requires="a14">
        <xdr:sp macro="" textlink="">
          <xdr:nvSpPr>
            <xdr:cNvPr id="29" name="TextBox 28"/>
            <xdr:cNvSpPr txBox="1"/>
          </xdr:nvSpPr>
          <xdr:spPr>
            <a:xfrm>
              <a:off x="4942478" y="7797332"/>
              <a:ext cx="1886947" cy="449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𝑇𝑃𝑁𝐿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𝑇𝑃𝑁𝐿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9" name="TextBox 28"/>
            <xdr:cNvSpPr txBox="1"/>
          </xdr:nvSpPr>
          <xdr:spPr>
            <a:xfrm>
              <a:off x="4942478" y="7797332"/>
              <a:ext cx="1886947" cy="449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𝑇𝑃𝑁𝐿 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𝑇𝑃𝑁𝐿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426267</xdr:colOff>
      <xdr:row>21</xdr:row>
      <xdr:rowOff>26294</xdr:rowOff>
    </xdr:from>
    <xdr:ext cx="1727835" cy="449675"/>
    <mc:AlternateContent xmlns:mc="http://schemas.openxmlformats.org/markup-compatibility/2006" xmlns:a14="http://schemas.microsoft.com/office/drawing/2010/main">
      <mc:Choice Requires="a14">
        <xdr:sp macro="" textlink="">
          <xdr:nvSpPr>
            <xdr:cNvPr id="30" name="TextBox 29"/>
            <xdr:cNvSpPr txBox="1"/>
          </xdr:nvSpPr>
          <xdr:spPr>
            <a:xfrm>
              <a:off x="3519624" y="8789294"/>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0" name="TextBox 29"/>
            <xdr:cNvSpPr txBox="1"/>
          </xdr:nvSpPr>
          <xdr:spPr>
            <a:xfrm>
              <a:off x="3519624" y="8789294"/>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𝑇𝑃𝐿 𝑎𝑓𝑡𝑒𝑟 𝑠𝑡𝑟𝑒𝑠𝑠)/(𝑇𝑃𝐿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22</xdr:row>
      <xdr:rowOff>81629</xdr:rowOff>
    </xdr:from>
    <xdr:ext cx="1894205" cy="449675"/>
    <mc:AlternateContent xmlns:mc="http://schemas.openxmlformats.org/markup-compatibility/2006" xmlns:a14="http://schemas.microsoft.com/office/drawing/2010/main">
      <mc:Choice Requires="a14">
        <xdr:sp macro="" textlink="">
          <xdr:nvSpPr>
            <xdr:cNvPr id="31" name="TextBox 30"/>
            <xdr:cNvSpPr txBox="1"/>
          </xdr:nvSpPr>
          <xdr:spPr>
            <a:xfrm>
              <a:off x="5262245" y="8108029"/>
              <a:ext cx="189420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𝑇𝑃𝑈𝐿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𝑇𝑃𝑈𝐿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1" name="TextBox 30"/>
            <xdr:cNvSpPr txBox="1"/>
          </xdr:nvSpPr>
          <xdr:spPr>
            <a:xfrm>
              <a:off x="5262245" y="8108029"/>
              <a:ext cx="189420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𝑇𝑃𝑈𝐿 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𝑇𝑃𝑈𝐿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556532</xdr:colOff>
      <xdr:row>23</xdr:row>
      <xdr:rowOff>336083</xdr:rowOff>
    </xdr:from>
    <xdr:ext cx="1590675" cy="908971"/>
    <mc:AlternateContent xmlns:mc="http://schemas.openxmlformats.org/markup-compatibility/2006" xmlns:a14="http://schemas.microsoft.com/office/drawing/2010/main">
      <mc:Choice Requires="a14">
        <xdr:sp macro="" textlink="">
          <xdr:nvSpPr>
            <xdr:cNvPr id="32" name="TextBox 31"/>
            <xdr:cNvSpPr txBox="1"/>
          </xdr:nvSpPr>
          <xdr:spPr>
            <a:xfrm>
              <a:off x="5401582" y="8902233"/>
              <a:ext cx="1590675"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𝑅𝑀</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𝑇𝑃</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𝑅𝑀</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𝑇𝑃</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32" name="TextBox 31"/>
            <xdr:cNvSpPr txBox="1"/>
          </xdr:nvSpPr>
          <xdr:spPr>
            <a:xfrm>
              <a:off x="5401582" y="8902233"/>
              <a:ext cx="1590675"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𝑅𝑀</a:t>
              </a:r>
              <a:r>
                <a:rPr lang="en-GB" sz="1600" i="0">
                  <a:solidFill>
                    <a:schemeClr val="tx1"/>
                  </a:solidFill>
                  <a:effectLst/>
                  <a:latin typeface="Cambria Math"/>
                  <a:ea typeface="Cambria Math" panose="02040503050406030204" pitchFamily="18" charset="0"/>
                  <a:cs typeface="+mn-cs"/>
                </a:rPr>
                <a:t> </a:t>
              </a:r>
              <a:r>
                <a:rPr lang="en-GB" sz="1600" i="0">
                  <a:solidFill>
                    <a:schemeClr val="tx1"/>
                  </a:solidFill>
                  <a:effectLst/>
                  <a:latin typeface="Cambria Math" panose="02040503050406030204" pitchFamily="18" charset="0"/>
                  <a:ea typeface="Cambria Math" panose="02040503050406030204" pitchFamily="18" charset="0"/>
                  <a:cs typeface="+mn-cs"/>
                </a:rPr>
                <a:t>〗_(</a:t>
              </a:r>
              <a:r>
                <a:rPr lang="en-GB" sz="1600" b="0" i="0">
                  <a:latin typeface="Cambria Math"/>
                  <a:ea typeface="Cambria Math" panose="02040503050406030204" pitchFamily="18" charset="0"/>
                </a:rPr>
                <a:t>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𝑎𝑓𝑡𝑒𝑟 𝑠𝑡𝑟𝑒𝑠𝑠</a:t>
              </a:r>
              <a:r>
                <a:rPr lang="en-GB" sz="1600" b="0" i="0">
                  <a:latin typeface="Cambria Math" panose="02040503050406030204" pitchFamily="18" charset="0"/>
                  <a:ea typeface="Cambria Math" panose="02040503050406030204" pitchFamily="18" charset="0"/>
                </a:rPr>
                <a:t>) )/(〖</a:t>
              </a:r>
              <a:r>
                <a:rPr lang="en-GB" sz="1600" b="0" i="0">
                  <a:latin typeface="Cambria Math"/>
                  <a:ea typeface="Cambria Math" panose="02040503050406030204" pitchFamily="18" charset="0"/>
                </a:rPr>
                <a:t>𝑅𝑀</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𝑏𝑎𝑠𝑒𝑙𝑖𝑛𝑒</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𝑏𝑎𝑠𝑒𝑙𝑖𝑛𝑒</a:t>
              </a:r>
              <a:r>
                <a:rPr lang="en-GB" sz="1600" b="0" i="0">
                  <a:latin typeface="Cambria Math" panose="02040503050406030204" pitchFamily="18" charset="0"/>
                  <a:ea typeface="Cambria Math" panose="02040503050406030204" pitchFamily="18" charset="0"/>
                </a:rPr>
                <a:t>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32</xdr:row>
      <xdr:rowOff>57150</xdr:rowOff>
    </xdr:from>
    <xdr:ext cx="1727835" cy="449675"/>
    <mc:AlternateContent xmlns:mc="http://schemas.openxmlformats.org/markup-compatibility/2006" xmlns:a14="http://schemas.microsoft.com/office/drawing/2010/main">
      <mc:Choice Requires="a14">
        <xdr:sp macro="" textlink="">
          <xdr:nvSpPr>
            <xdr:cNvPr id="33" name="TextBox 32"/>
            <xdr:cNvSpPr txBox="1"/>
          </xdr:nvSpPr>
          <xdr:spPr>
            <a:xfrm>
              <a:off x="3589020" y="14297025"/>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3" name="TextBox 32"/>
            <xdr:cNvSpPr txBox="1"/>
          </xdr:nvSpPr>
          <xdr:spPr>
            <a:xfrm>
              <a:off x="3589020" y="14297025"/>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𝑆𝐶𝑅 𝑎𝑓𝑡𝑒𝑟 𝑠𝑡𝑟𝑒𝑠𝑠)/(𝑆𝐶𝑅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84364</xdr:colOff>
      <xdr:row>40</xdr:row>
      <xdr:rowOff>160564</xdr:rowOff>
    </xdr:from>
    <xdr:ext cx="2936422" cy="453073"/>
    <mc:AlternateContent xmlns:mc="http://schemas.openxmlformats.org/markup-compatibility/2006" xmlns:a14="http://schemas.microsoft.com/office/drawing/2010/main">
      <mc:Choice Requires="a14">
        <xdr:sp macro="" textlink="">
          <xdr:nvSpPr>
            <xdr:cNvPr id="34" name="TextBox 33"/>
            <xdr:cNvSpPr txBox="1"/>
          </xdr:nvSpPr>
          <xdr:spPr>
            <a:xfrm>
              <a:off x="4288971" y="21442135"/>
              <a:ext cx="2936422"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4" name="TextBox 33"/>
            <xdr:cNvSpPr txBox="1"/>
          </xdr:nvSpPr>
          <xdr:spPr>
            <a:xfrm>
              <a:off x="4288971" y="21442135"/>
              <a:ext cx="2936422"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𝑆𝑜𝑙𝑣𝑒𝑛𝑐𝑦 𝑅𝑎𝑡𝑖𝑜 𝑎𝑓𝑡𝑒𝑟 𝑠𝑡𝑟𝑒𝑠𝑠 (𝑊𝑂))/(𝑆𝐶𝑅 𝑅𝑎𝑡𝑖𝑜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430803</xdr:colOff>
      <xdr:row>35</xdr:row>
      <xdr:rowOff>54428</xdr:rowOff>
    </xdr:from>
    <xdr:ext cx="1727835" cy="439287"/>
    <mc:AlternateContent xmlns:mc="http://schemas.openxmlformats.org/markup-compatibility/2006" xmlns:a14="http://schemas.microsoft.com/office/drawing/2010/main">
      <mc:Choice Requires="a14">
        <xdr:sp macro="" textlink="">
          <xdr:nvSpPr>
            <xdr:cNvPr id="35" name="TextBox 34"/>
            <xdr:cNvSpPr txBox="1"/>
          </xdr:nvSpPr>
          <xdr:spPr>
            <a:xfrm>
              <a:off x="4635410" y="17281071"/>
              <a:ext cx="1727835"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num>
                      <m:den>
                        <m:r>
                          <a:rPr lang="en-GB" sz="1200" b="0" i="1">
                            <a:latin typeface="Cambria Math"/>
                            <a:ea typeface="Cambria Math" panose="02040503050406030204" pitchFamily="18" charset="0"/>
                          </a:rPr>
                          <m:t>𝑆𝐶𝑅</m:t>
                        </m:r>
                      </m:den>
                    </m:f>
                  </m:oMath>
                </m:oMathPara>
              </a14:m>
              <a:endParaRPr lang="en-GB" sz="1600">
                <a:latin typeface="+mn-lt"/>
                <a:ea typeface="Cambria Math" panose="02040503050406030204" pitchFamily="18" charset="0"/>
              </a:endParaRPr>
            </a:p>
          </xdr:txBody>
        </xdr:sp>
      </mc:Choice>
      <mc:Fallback xmlns="">
        <xdr:sp macro="" textlink="">
          <xdr:nvSpPr>
            <xdr:cNvPr id="35" name="TextBox 34"/>
            <xdr:cNvSpPr txBox="1"/>
          </xdr:nvSpPr>
          <xdr:spPr>
            <a:xfrm>
              <a:off x="4635410" y="17281071"/>
              <a:ext cx="1727835"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b="0" i="0">
                  <a:latin typeface="+mn-lt"/>
                  <a:ea typeface="Cambria Math" panose="02040503050406030204" pitchFamily="18" charset="0"/>
                </a:rPr>
                <a:t>𝐸𝑂𝐹/𝑆𝐶𝑅</a:t>
              </a:r>
              <a:endParaRPr lang="en-GB" sz="1600">
                <a:latin typeface="+mn-lt"/>
                <a:ea typeface="Cambria Math" panose="02040503050406030204" pitchFamily="18" charset="0"/>
              </a:endParaRPr>
            </a:p>
          </xdr:txBody>
        </xdr:sp>
      </mc:Fallback>
    </mc:AlternateContent>
    <xdr:clientData/>
  </xdr:oneCellAnchor>
  <xdr:oneCellAnchor>
    <xdr:from>
      <xdr:col>3</xdr:col>
      <xdr:colOff>417195</xdr:colOff>
      <xdr:row>24</xdr:row>
      <xdr:rowOff>62579</xdr:rowOff>
    </xdr:from>
    <xdr:ext cx="1727835" cy="449675"/>
    <mc:AlternateContent xmlns:mc="http://schemas.openxmlformats.org/markup-compatibility/2006" xmlns:a14="http://schemas.microsoft.com/office/drawing/2010/main">
      <mc:Choice Requires="a14">
        <xdr:sp macro="" textlink="">
          <xdr:nvSpPr>
            <xdr:cNvPr id="38" name="TextBox 37"/>
            <xdr:cNvSpPr txBox="1"/>
          </xdr:nvSpPr>
          <xdr:spPr>
            <a:xfrm>
              <a:off x="3589020" y="1132112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8" name="TextBox 37"/>
            <xdr:cNvSpPr txBox="1"/>
          </xdr:nvSpPr>
          <xdr:spPr>
            <a:xfrm>
              <a:off x="3589020" y="1132112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27</xdr:row>
      <xdr:rowOff>72104</xdr:rowOff>
    </xdr:from>
    <xdr:ext cx="1727835" cy="449675"/>
    <mc:AlternateContent xmlns:mc="http://schemas.openxmlformats.org/markup-compatibility/2006" xmlns:a14="http://schemas.microsoft.com/office/drawing/2010/main">
      <mc:Choice Requires="a14">
        <xdr:sp macro="" textlink="">
          <xdr:nvSpPr>
            <xdr:cNvPr id="39" name="TextBox 38"/>
            <xdr:cNvSpPr txBox="1"/>
          </xdr:nvSpPr>
          <xdr:spPr>
            <a:xfrm>
              <a:off x="3589020" y="1187357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9" name="TextBox 38"/>
            <xdr:cNvSpPr txBox="1"/>
          </xdr:nvSpPr>
          <xdr:spPr>
            <a:xfrm>
              <a:off x="3589020" y="1187357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𝑠𝑡𝑟𝑒𝑠𝑠)/(𝐸𝑂𝐹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333510</xdr:colOff>
      <xdr:row>30</xdr:row>
      <xdr:rowOff>1347</xdr:rowOff>
    </xdr:from>
    <xdr:ext cx="2004061" cy="908971"/>
    <mc:AlternateContent xmlns:mc="http://schemas.openxmlformats.org/markup-compatibility/2006" xmlns:a14="http://schemas.microsoft.com/office/drawing/2010/main">
      <mc:Choice Requires="a14">
        <xdr:sp macro="" textlink="">
          <xdr:nvSpPr>
            <xdr:cNvPr id="40" name="TextBox 39"/>
            <xdr:cNvSpPr txBox="1"/>
          </xdr:nvSpPr>
          <xdr:spPr>
            <a:xfrm>
              <a:off x="4538117" y="13554061"/>
              <a:ext cx="2004061"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i="1">
                                  <a:solidFill>
                                    <a:schemeClr val="tx1"/>
                                  </a:solidFill>
                                  <a:effectLst/>
                                  <a:latin typeface="Cambria Math"/>
                                  <a:ea typeface="Cambria Math" panose="02040503050406030204" pitchFamily="18" charset="0"/>
                                  <a:cs typeface="+mn-cs"/>
                                </a:rPr>
                                <m:t>𝑇𝑖𝑒𝑟</m:t>
                              </m:r>
                              <m:r>
                                <a:rPr lang="en-GB" sz="1600" i="1">
                                  <a:solidFill>
                                    <a:schemeClr val="tx1"/>
                                  </a:solidFill>
                                  <a:effectLst/>
                                  <a:latin typeface="Cambria Math"/>
                                  <a:ea typeface="Cambria Math" panose="02040503050406030204" pitchFamily="18" charset="0"/>
                                  <a:cs typeface="+mn-cs"/>
                                </a:rPr>
                                <m:t> 1 </m:t>
                              </m:r>
                              <m:r>
                                <a:rPr lang="en-GB" sz="1600" i="1">
                                  <a:solidFill>
                                    <a:schemeClr val="tx1"/>
                                  </a:solidFill>
                                  <a:effectLst/>
                                  <a:latin typeface="Cambria Math"/>
                                  <a:ea typeface="Cambria Math" panose="02040503050406030204" pitchFamily="18" charset="0"/>
                                  <a:cs typeface="+mn-cs"/>
                                </a:rPr>
                                <m:t>𝐸𝑂𝐹</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𝐸𝑂𝐹</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i="1">
                                  <a:solidFill>
                                    <a:schemeClr val="tx1"/>
                                  </a:solidFill>
                                  <a:effectLst/>
                                  <a:latin typeface="Cambria Math"/>
                                  <a:ea typeface="Cambria Math" panose="02040503050406030204" pitchFamily="18" charset="0"/>
                                  <a:cs typeface="+mn-cs"/>
                                </a:rPr>
                                <m:t>𝑇𝑖𝑒𝑟</m:t>
                              </m:r>
                              <m:r>
                                <a:rPr lang="en-GB" sz="1600" i="1">
                                  <a:solidFill>
                                    <a:schemeClr val="tx1"/>
                                  </a:solidFill>
                                  <a:effectLst/>
                                  <a:latin typeface="Cambria Math"/>
                                  <a:ea typeface="Cambria Math" panose="02040503050406030204" pitchFamily="18" charset="0"/>
                                  <a:cs typeface="+mn-cs"/>
                                </a:rPr>
                                <m:t> 1 </m:t>
                              </m:r>
                              <m:r>
                                <a:rPr lang="en-GB" sz="1600" i="1">
                                  <a:solidFill>
                                    <a:schemeClr val="tx1"/>
                                  </a:solidFill>
                                  <a:effectLst/>
                                  <a:latin typeface="Cambria Math"/>
                                  <a:ea typeface="Cambria Math" panose="02040503050406030204" pitchFamily="18" charset="0"/>
                                  <a:cs typeface="+mn-cs"/>
                                </a:rPr>
                                <m:t>𝐸𝑂𝐹</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𝐸𝑂𝐹</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40" name="TextBox 39"/>
            <xdr:cNvSpPr txBox="1"/>
          </xdr:nvSpPr>
          <xdr:spPr>
            <a:xfrm>
              <a:off x="4538117" y="13554061"/>
              <a:ext cx="2004061"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mn-lt"/>
                  <a:ea typeface="Cambria Math" panose="02040503050406030204" pitchFamily="18" charset="0"/>
                </a:rPr>
                <a:t>(〖</a:t>
              </a:r>
              <a:r>
                <a:rPr lang="en-GB" sz="1600" i="0">
                  <a:solidFill>
                    <a:schemeClr val="tx1"/>
                  </a:solidFill>
                  <a:effectLst/>
                  <a:latin typeface="+mn-lt"/>
                  <a:ea typeface="Cambria Math" panose="02040503050406030204" pitchFamily="18" charset="0"/>
                  <a:cs typeface="+mn-cs"/>
                </a:rPr>
                <a:t>𝑇𝑖𝑒𝑟 1 𝐸𝑂𝐹 〗_(</a:t>
              </a:r>
              <a:r>
                <a:rPr lang="en-GB" sz="1600" b="0" i="0">
                  <a:latin typeface="+mn-lt"/>
                  <a:ea typeface="Cambria Math" panose="02040503050406030204" pitchFamily="18" charset="0"/>
                </a:rPr>
                <a:t>𝑎𝑓𝑡𝑒𝑟 𝑠𝑡𝑟𝑒𝑠𝑠)/〖𝐸𝑂𝐹〗_(𝑎𝑓𝑡𝑒𝑟 𝑠𝑡𝑟𝑒𝑠𝑠) )/(〖</a:t>
              </a:r>
              <a:r>
                <a:rPr lang="en-GB" sz="1600" i="0">
                  <a:solidFill>
                    <a:schemeClr val="tx1"/>
                  </a:solidFill>
                  <a:effectLst/>
                  <a:latin typeface="+mn-lt"/>
                  <a:ea typeface="Cambria Math" panose="02040503050406030204" pitchFamily="18" charset="0"/>
                  <a:cs typeface="+mn-cs"/>
                </a:rPr>
                <a:t>𝑇𝑖𝑒𝑟 1 𝐸𝑂𝐹〗_</a:t>
              </a:r>
              <a:r>
                <a:rPr lang="en-GB" sz="1600" b="0" i="0">
                  <a:latin typeface="+mn-lt"/>
                  <a:ea typeface="Cambria Math" panose="02040503050406030204" pitchFamily="18" charset="0"/>
                </a:rPr>
                <a:t>𝑏𝑎𝑠𝑒𝑙𝑖𝑛𝑒/〖𝐸𝑂𝐹〗_𝑏𝑎𝑠𝑒𝑙𝑖𝑛𝑒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163964</xdr:colOff>
      <xdr:row>31</xdr:row>
      <xdr:rowOff>36725</xdr:rowOff>
    </xdr:from>
    <xdr:ext cx="2366963" cy="908971"/>
    <mc:AlternateContent xmlns:mc="http://schemas.openxmlformats.org/markup-compatibility/2006" xmlns:a14="http://schemas.microsoft.com/office/drawing/2010/main">
      <mc:Choice Requires="a14">
        <xdr:sp macro="" textlink="">
          <xdr:nvSpPr>
            <xdr:cNvPr id="41" name="TextBox 40"/>
            <xdr:cNvSpPr txBox="1"/>
          </xdr:nvSpPr>
          <xdr:spPr>
            <a:xfrm>
              <a:off x="4368571" y="14433082"/>
              <a:ext cx="2366963"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𝐵</m:t>
                              </m:r>
                              <m:r>
                                <a:rPr lang="en-GB" sz="1600" i="1">
                                  <a:solidFill>
                                    <a:schemeClr val="tx1"/>
                                  </a:solidFill>
                                  <a:effectLst/>
                                  <a:latin typeface="Cambria Math"/>
                                  <a:ea typeface="Cambria Math" panose="02040503050406030204" pitchFamily="18" charset="0"/>
                                  <a:cs typeface="+mn-cs"/>
                                </a:rPr>
                                <m:t>𝑂𝐹</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𝑇𝑜𝑡𝑎𝑙</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𝑙𝑖𝑎𝑏𝑖𝑙𝑖𝑡𝑖𝑒𝑠</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𝐵</m:t>
                              </m:r>
                              <m:r>
                                <a:rPr lang="en-GB" sz="1600" i="1">
                                  <a:solidFill>
                                    <a:schemeClr val="tx1"/>
                                  </a:solidFill>
                                  <a:effectLst/>
                                  <a:latin typeface="Cambria Math"/>
                                  <a:ea typeface="Cambria Math" panose="02040503050406030204" pitchFamily="18" charset="0"/>
                                  <a:cs typeface="+mn-cs"/>
                                </a:rPr>
                                <m:t>𝑂𝐹</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𝑇𝑜𝑡𝑎𝑙</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𝑙𝑖𝑎𝑏𝑖𝑙𝑖𝑡𝑖𝑒𝑠</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41" name="TextBox 40"/>
            <xdr:cNvSpPr txBox="1"/>
          </xdr:nvSpPr>
          <xdr:spPr>
            <a:xfrm>
              <a:off x="4368571" y="14433082"/>
              <a:ext cx="2366963"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a:t>
              </a:r>
              <a:r>
                <a:rPr lang="en-GB" sz="1600" i="0">
                  <a:solidFill>
                    <a:schemeClr val="tx1"/>
                  </a:solidFill>
                  <a:effectLst/>
                  <a:latin typeface="+mn-lt"/>
                  <a:ea typeface="Cambria Math" panose="02040503050406030204" pitchFamily="18" charset="0"/>
                  <a:cs typeface="+mn-cs"/>
                </a:rPr>
                <a:t>𝑂𝐹 〗_(</a:t>
              </a:r>
              <a:r>
                <a:rPr lang="en-GB" sz="1600" b="0" i="0">
                  <a:latin typeface="+mn-lt"/>
                  <a:ea typeface="Cambria Math" panose="02040503050406030204" pitchFamily="18" charset="0"/>
                </a:rPr>
                <a:t>𝑎𝑓𝑡𝑒𝑟 𝑠𝑡𝑟𝑒𝑠𝑠)/〖𝑇𝑜𝑡𝑎𝑙 𝑙𝑖𝑎𝑏𝑖𝑙𝑖𝑡𝑖𝑒𝑠〗_(𝑎𝑓𝑡𝑒𝑟 𝑠𝑡𝑟𝑒𝑠𝑠) )/(〖𝐵</a:t>
              </a:r>
              <a:r>
                <a:rPr lang="en-GB" sz="1600" i="0">
                  <a:solidFill>
                    <a:schemeClr val="tx1"/>
                  </a:solidFill>
                  <a:effectLst/>
                  <a:latin typeface="+mn-lt"/>
                  <a:ea typeface="Cambria Math" panose="02040503050406030204" pitchFamily="18" charset="0"/>
                  <a:cs typeface="+mn-cs"/>
                </a:rPr>
                <a:t>𝑂𝐹〗_</a:t>
              </a:r>
              <a:r>
                <a:rPr lang="en-GB" sz="1600" b="0" i="0">
                  <a:latin typeface="+mn-lt"/>
                  <a:ea typeface="Cambria Math" panose="02040503050406030204" pitchFamily="18" charset="0"/>
                </a:rPr>
                <a:t>𝑏𝑎𝑠𝑒𝑙𝑖𝑛𝑒/〖𝑇𝑜𝑡𝑎𝑙 𝑙𝑖𝑎𝑏𝑖𝑙𝑖𝑡𝑖𝑒𝑠〗_𝑏𝑎𝑠𝑒𝑙𝑖𝑛𝑒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485232</xdr:colOff>
      <xdr:row>12</xdr:row>
      <xdr:rowOff>623194</xdr:rowOff>
    </xdr:from>
    <xdr:ext cx="1392554" cy="490519"/>
    <mc:AlternateContent xmlns:mc="http://schemas.openxmlformats.org/markup-compatibility/2006" xmlns:a14="http://schemas.microsoft.com/office/drawing/2010/main">
      <mc:Choice Requires="a14">
        <xdr:sp macro="" textlink="">
          <xdr:nvSpPr>
            <xdr:cNvPr id="16" name="TextBox 15"/>
            <xdr:cNvSpPr txBox="1"/>
          </xdr:nvSpPr>
          <xdr:spPr>
            <a:xfrm>
              <a:off x="4689839" y="3575944"/>
              <a:ext cx="1392554"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16" name="TextBox 15"/>
            <xdr:cNvSpPr txBox="1"/>
          </xdr:nvSpPr>
          <xdr:spPr>
            <a:xfrm>
              <a:off x="4689839" y="3575944"/>
              <a:ext cx="1392554"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0" i="0">
                  <a:latin typeface="+mn-lt"/>
                  <a:ea typeface="Cambria Math" panose="02040503050406030204" pitchFamily="18" charset="0"/>
                </a:rPr>
                <a:t>𝐸_(𝑎𝑓𝑡𝑒𝑟 𝑠𝑡𝑟𝑒𝑠𝑠)/𝐸_𝑏𝑎𝑠𝑒𝑙𝑖𝑛𝑒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14</xdr:row>
      <xdr:rowOff>34004</xdr:rowOff>
    </xdr:from>
    <xdr:ext cx="1727835" cy="490519"/>
    <mc:AlternateContent xmlns:mc="http://schemas.openxmlformats.org/markup-compatibility/2006" xmlns:a14="http://schemas.microsoft.com/office/drawing/2010/main">
      <mc:Choice Requires="a14">
        <xdr:sp macro="" textlink="">
          <xdr:nvSpPr>
            <xdr:cNvPr id="22" name="TextBox 21"/>
            <xdr:cNvSpPr txBox="1"/>
          </xdr:nvSpPr>
          <xdr:spPr>
            <a:xfrm>
              <a:off x="3589020" y="44821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𝐺𝐵</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𝐺𝐵</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2" name="TextBox 21"/>
            <xdr:cNvSpPr txBox="1"/>
          </xdr:nvSpPr>
          <xdr:spPr>
            <a:xfrm>
              <a:off x="3589020" y="44821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𝐺𝐵〗_(𝑎𝑓𝑡𝑒𝑟 𝑠𝑡𝑟𝑒𝑠𝑠)/〖𝐺𝐵〗_𝑏𝑎𝑠𝑒𝑙𝑖𝑛𝑒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15</xdr:row>
      <xdr:rowOff>24479</xdr:rowOff>
    </xdr:from>
    <xdr:ext cx="1727835" cy="490519"/>
    <mc:AlternateContent xmlns:mc="http://schemas.openxmlformats.org/markup-compatibility/2006" xmlns:a14="http://schemas.microsoft.com/office/drawing/2010/main">
      <mc:Choice Requires="a14">
        <xdr:sp macro="" textlink="">
          <xdr:nvSpPr>
            <xdr:cNvPr id="23" name="TextBox 22"/>
            <xdr:cNvSpPr txBox="1"/>
          </xdr:nvSpPr>
          <xdr:spPr>
            <a:xfrm>
              <a:off x="3589020" y="5025104"/>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𝐶𝐵</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𝐶𝐵</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3" name="TextBox 22"/>
            <xdr:cNvSpPr txBox="1"/>
          </xdr:nvSpPr>
          <xdr:spPr>
            <a:xfrm>
              <a:off x="3589020" y="5025104"/>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𝐶𝐵〗_(𝑎𝑓𝑡𝑒𝑟 𝑠𝑡𝑟𝑒𝑠𝑠)/〖𝐶𝐵〗_𝑏𝑎𝑠𝑒𝑙𝑖𝑛𝑒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17</xdr:row>
      <xdr:rowOff>34004</xdr:rowOff>
    </xdr:from>
    <xdr:ext cx="1727835" cy="490519"/>
    <mc:AlternateContent xmlns:mc="http://schemas.openxmlformats.org/markup-compatibility/2006" xmlns:a14="http://schemas.microsoft.com/office/drawing/2010/main">
      <mc:Choice Requires="a14">
        <xdr:sp macro="" textlink="">
          <xdr:nvSpPr>
            <xdr:cNvPr id="24" name="TextBox 23"/>
            <xdr:cNvSpPr txBox="1"/>
          </xdr:nvSpPr>
          <xdr:spPr>
            <a:xfrm>
              <a:off x="3589020" y="61395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𝐼𝐿𝑈𝐿</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𝐼𝐿𝑈𝐿</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4" name="TextBox 23"/>
            <xdr:cNvSpPr txBox="1"/>
          </xdr:nvSpPr>
          <xdr:spPr>
            <a:xfrm>
              <a:off x="3589020" y="61395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𝐼𝐿𝑈𝐿〗_(𝑎𝑓𝑡𝑒𝑟 𝑠𝑡𝑟𝑒𝑠𝑠)/〖𝐼𝐿𝑈𝐿〗_𝑏𝑎𝑠𝑒𝑙𝑖𝑛𝑒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18</xdr:row>
      <xdr:rowOff>14954</xdr:rowOff>
    </xdr:from>
    <xdr:ext cx="1727835" cy="490519"/>
    <mc:AlternateContent xmlns:mc="http://schemas.openxmlformats.org/markup-compatibility/2006" xmlns:a14="http://schemas.microsoft.com/office/drawing/2010/main">
      <mc:Choice Requires="a14">
        <xdr:sp macro="" textlink="">
          <xdr:nvSpPr>
            <xdr:cNvPr id="26" name="TextBox 25"/>
            <xdr:cNvSpPr txBox="1"/>
          </xdr:nvSpPr>
          <xdr:spPr>
            <a:xfrm>
              <a:off x="3589020" y="66729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𝐿𝑀</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𝐿𝑀</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6" name="TextBox 25"/>
            <xdr:cNvSpPr txBox="1"/>
          </xdr:nvSpPr>
          <xdr:spPr>
            <a:xfrm>
              <a:off x="3589020" y="66729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𝐿𝑀〗_(𝑎𝑓𝑡𝑒𝑟 𝑠𝑡𝑟𝑒𝑠𝑠)/〖𝐿𝑀〗_𝑏𝑎𝑠𝑒𝑙𝑖𝑛𝑒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16</xdr:row>
      <xdr:rowOff>34004</xdr:rowOff>
    </xdr:from>
    <xdr:ext cx="1727835" cy="490519"/>
    <mc:AlternateContent xmlns:mc="http://schemas.openxmlformats.org/markup-compatibility/2006" xmlns:a14="http://schemas.microsoft.com/office/drawing/2010/main">
      <mc:Choice Requires="a14">
        <xdr:sp macro="" textlink="">
          <xdr:nvSpPr>
            <xdr:cNvPr id="28" name="TextBox 27"/>
            <xdr:cNvSpPr txBox="1"/>
          </xdr:nvSpPr>
          <xdr:spPr>
            <a:xfrm>
              <a:off x="3589020" y="55870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𝑃</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𝑃</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8" name="TextBox 27"/>
            <xdr:cNvSpPr txBox="1"/>
          </xdr:nvSpPr>
          <xdr:spPr>
            <a:xfrm>
              <a:off x="3589020" y="55870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0" i="0">
                  <a:latin typeface="+mn-lt"/>
                  <a:ea typeface="Cambria Math" panose="02040503050406030204" pitchFamily="18" charset="0"/>
                </a:rPr>
                <a:t>𝑃_(𝑎𝑓𝑡𝑒𝑟 𝑠𝑡𝑟𝑒𝑠𝑠)/𝑃_𝑏𝑎𝑠𝑒𝑙𝑖𝑛𝑒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468492</xdr:colOff>
      <xdr:row>10</xdr:row>
      <xdr:rowOff>39445</xdr:rowOff>
    </xdr:from>
    <xdr:ext cx="1858329" cy="406714"/>
    <mc:AlternateContent xmlns:mc="http://schemas.openxmlformats.org/markup-compatibility/2006" xmlns:a14="http://schemas.microsoft.com/office/drawing/2010/main">
      <mc:Choice Requires="a14">
        <xdr:sp macro="" textlink="">
          <xdr:nvSpPr>
            <xdr:cNvPr id="36" name="TextBox 35"/>
            <xdr:cNvSpPr txBox="1"/>
          </xdr:nvSpPr>
          <xdr:spPr>
            <a:xfrm>
              <a:off x="4673099" y="1726731"/>
              <a:ext cx="1858329" cy="406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400" i="1">
                          <a:latin typeface="Cambria Math" panose="02040503050406030204" pitchFamily="18" charset="0"/>
                          <a:ea typeface="Cambria Math" panose="02040503050406030204" pitchFamily="18" charset="0"/>
                        </a:rPr>
                      </m:ctrlPr>
                    </m:fPr>
                    <m:num>
                      <m:r>
                        <a:rPr lang="en-GB" sz="1400" b="0" i="1">
                          <a:latin typeface="Cambria Math"/>
                          <a:ea typeface="Cambria Math" panose="02040503050406030204" pitchFamily="18" charset="0"/>
                        </a:rPr>
                        <m:t>𝑇𝑜𝑡𝑎𝑙</m:t>
                      </m:r>
                      <m:r>
                        <a:rPr lang="en-GB" sz="1400" b="0" i="1">
                          <a:latin typeface="Cambria Math"/>
                          <a:ea typeface="Cambria Math" panose="02040503050406030204" pitchFamily="18" charset="0"/>
                        </a:rPr>
                        <m:t> </m:t>
                      </m:r>
                      <m:r>
                        <a:rPr lang="en-GB" sz="1400" b="0" i="1">
                          <a:latin typeface="Cambria Math"/>
                          <a:ea typeface="Cambria Math" panose="02040503050406030204" pitchFamily="18" charset="0"/>
                        </a:rPr>
                        <m:t>𝐴𝑠𝑠𝑒𝑡𝑠</m:t>
                      </m:r>
                    </m:num>
                    <m:den>
                      <m:r>
                        <a:rPr lang="en-GB" sz="1400" b="0" i="1">
                          <a:latin typeface="Cambria Math"/>
                          <a:ea typeface="Cambria Math" panose="02040503050406030204" pitchFamily="18" charset="0"/>
                        </a:rPr>
                        <m:t>𝑇𝑜𝑡𝑎𝑙</m:t>
                      </m:r>
                      <m:r>
                        <a:rPr lang="en-GB" sz="1400" b="0" i="1">
                          <a:latin typeface="Cambria Math"/>
                          <a:ea typeface="Cambria Math" panose="02040503050406030204" pitchFamily="18" charset="0"/>
                        </a:rPr>
                        <m:t> </m:t>
                      </m:r>
                      <m:r>
                        <a:rPr lang="en-GB" sz="1400" b="0" i="1">
                          <a:latin typeface="Cambria Math"/>
                          <a:ea typeface="Cambria Math" panose="02040503050406030204" pitchFamily="18" charset="0"/>
                        </a:rPr>
                        <m:t>𝐿𝑖𝑎𝑏𝑖𝑙𝑖𝑡𝑖𝑒𝑠</m:t>
                      </m:r>
                    </m:den>
                  </m:f>
                </m:oMath>
              </a14:m>
              <a:r>
                <a:rPr lang="en-GB" sz="1400">
                  <a:latin typeface="+mn-lt"/>
                  <a:ea typeface="Cambria Math" panose="02040503050406030204" pitchFamily="18" charset="0"/>
                </a:rPr>
                <a:t> </a:t>
              </a:r>
              <a:r>
                <a:rPr lang="en-GB" sz="1200">
                  <a:latin typeface="+mn-lt"/>
                  <a:ea typeface="Cambria Math" panose="02040503050406030204" pitchFamily="18" charset="0"/>
                </a:rPr>
                <a:t>(WO)</a:t>
              </a:r>
              <a:endParaRPr lang="en-GB" sz="1400">
                <a:latin typeface="+mn-lt"/>
                <a:ea typeface="Cambria Math" panose="02040503050406030204" pitchFamily="18" charset="0"/>
              </a:endParaRPr>
            </a:p>
          </xdr:txBody>
        </xdr:sp>
      </mc:Choice>
      <mc:Fallback xmlns="">
        <xdr:sp macro="" textlink="">
          <xdr:nvSpPr>
            <xdr:cNvPr id="36" name="TextBox 35"/>
            <xdr:cNvSpPr txBox="1"/>
          </xdr:nvSpPr>
          <xdr:spPr>
            <a:xfrm>
              <a:off x="4673099" y="1726731"/>
              <a:ext cx="1858329" cy="406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400" i="0">
                  <a:latin typeface="+mn-lt"/>
                  <a:ea typeface="Cambria Math" panose="02040503050406030204" pitchFamily="18" charset="0"/>
                </a:rPr>
                <a:t>(</a:t>
              </a:r>
              <a:r>
                <a:rPr lang="en-GB" sz="1400" b="0" i="0">
                  <a:latin typeface="+mn-lt"/>
                  <a:ea typeface="Cambria Math" panose="02040503050406030204" pitchFamily="18" charset="0"/>
                </a:rPr>
                <a:t>𝑇𝑜𝑡𝑎𝑙 𝐴𝑠𝑠𝑒𝑡𝑠)/(𝑇𝑜𝑡𝑎𝑙 𝐿𝑖𝑎𝑏𝑖𝑙𝑖𝑡𝑖𝑒𝑠)</a:t>
              </a:r>
              <a:r>
                <a:rPr lang="en-GB" sz="1400">
                  <a:latin typeface="+mn-lt"/>
                  <a:ea typeface="Cambria Math" panose="02040503050406030204" pitchFamily="18" charset="0"/>
                </a:rPr>
                <a:t> </a:t>
              </a:r>
              <a:r>
                <a:rPr lang="en-GB" sz="1200">
                  <a:latin typeface="+mn-lt"/>
                  <a:ea typeface="Cambria Math" panose="02040503050406030204" pitchFamily="18" charset="0"/>
                </a:rPr>
                <a:t>(WO)</a:t>
              </a:r>
              <a:endParaRPr lang="en-GB" sz="1400">
                <a:latin typeface="+mn-lt"/>
                <a:ea typeface="Cambria Math" panose="02040503050406030204" pitchFamily="18" charset="0"/>
              </a:endParaRPr>
            </a:p>
          </xdr:txBody>
        </xdr:sp>
      </mc:Fallback>
    </mc:AlternateContent>
    <xdr:clientData/>
  </xdr:oneCellAnchor>
  <xdr:oneCellAnchor>
    <xdr:from>
      <xdr:col>3</xdr:col>
      <xdr:colOff>417195</xdr:colOff>
      <xdr:row>11</xdr:row>
      <xdr:rowOff>21758</xdr:rowOff>
    </xdr:from>
    <xdr:ext cx="1727835" cy="449675"/>
    <mc:AlternateContent xmlns:mc="http://schemas.openxmlformats.org/markup-compatibility/2006" xmlns:a14="http://schemas.microsoft.com/office/drawing/2010/main">
      <mc:Choice Requires="a14">
        <xdr:sp macro="" textlink="">
          <xdr:nvSpPr>
            <xdr:cNvPr id="37" name="TextBox 36"/>
            <xdr:cNvSpPr txBox="1"/>
          </xdr:nvSpPr>
          <xdr:spPr>
            <a:xfrm>
              <a:off x="4621802" y="2212508"/>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7" name="TextBox 36"/>
            <xdr:cNvSpPr txBox="1"/>
          </xdr:nvSpPr>
          <xdr:spPr>
            <a:xfrm>
              <a:off x="4621802" y="2212508"/>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𝐸𝑜𝐿 𝑎𝑓𝑡𝑒𝑟 𝑠𝑡𝑟𝑒𝑠𝑠)/(𝐸𝑜𝐿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291193</xdr:colOff>
      <xdr:row>34</xdr:row>
      <xdr:rowOff>156482</xdr:rowOff>
    </xdr:from>
    <xdr:ext cx="2198913" cy="453073"/>
    <mc:AlternateContent xmlns:mc="http://schemas.openxmlformats.org/markup-compatibility/2006" xmlns:a14="http://schemas.microsoft.com/office/drawing/2010/main">
      <mc:Choice Requires="a14">
        <xdr:sp macro="" textlink="">
          <xdr:nvSpPr>
            <xdr:cNvPr id="42" name="TextBox 41"/>
            <xdr:cNvSpPr txBox="1"/>
          </xdr:nvSpPr>
          <xdr:spPr>
            <a:xfrm>
              <a:off x="4495800" y="16661946"/>
              <a:ext cx="2198913"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𝑎𝑓𝑡𝑒𝑟</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𝑏𝑎𝑠𝑒𝑙𝑖𝑛𝑒</m:t>
                      </m:r>
                    </m:den>
                  </m:f>
                </m:oMath>
              </a14:m>
              <a:r>
                <a:rPr lang="en-GB" sz="1600">
                  <a:latin typeface="Cambria Math" panose="02040503050406030204" pitchFamily="18" charset="0"/>
                  <a:ea typeface="Cambria Math" panose="02040503050406030204" pitchFamily="18" charset="0"/>
                </a:rPr>
                <a:t> - 1</a:t>
              </a:r>
            </a:p>
          </xdr:txBody>
        </xdr:sp>
      </mc:Choice>
      <mc:Fallback xmlns="">
        <xdr:sp macro="" textlink="">
          <xdr:nvSpPr>
            <xdr:cNvPr id="42" name="TextBox 41"/>
            <xdr:cNvSpPr txBox="1"/>
          </xdr:nvSpPr>
          <xdr:spPr>
            <a:xfrm>
              <a:off x="4495800" y="16661946"/>
              <a:ext cx="2198913"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a:ea typeface="Cambria Math" panose="02040503050406030204" pitchFamily="18" charset="0"/>
                </a:rPr>
                <a:t>(</a:t>
              </a:r>
              <a:r>
                <a:rPr lang="en-GB" sz="1600" b="0" i="0">
                  <a:latin typeface="Cambria Math"/>
                  <a:ea typeface="Cambria Math" panose="02040503050406030204" pitchFamily="18" charset="0"/>
                </a:rPr>
                <a:t>𝑆𝐶𝑅</a:t>
              </a:r>
              <a:r>
                <a:rPr lang="en-GB" sz="1600" b="0" i="0">
                  <a:latin typeface="Cambria Math" panose="02040503050406030204" pitchFamily="18" charset="0"/>
                  <a:ea typeface="Cambria Math" panose="02040503050406030204" pitchFamily="18" charset="0"/>
                </a:rPr>
                <a:t> 𝑎𝑓𝑡𝑒𝑟 𝑠𝑡𝑟𝑒𝑠𝑠</a:t>
              </a:r>
              <a:r>
                <a:rPr lang="en-GB" sz="1600" b="0" i="0">
                  <a:latin typeface="Cambria Math"/>
                  <a:ea typeface="Cambria Math" panose="02040503050406030204" pitchFamily="18" charset="0"/>
                </a:rPr>
                <a:t> (𝑊𝑂))/(𝑆𝐶𝑅</a:t>
              </a:r>
              <a:r>
                <a:rPr lang="en-GB" sz="1600" b="0" i="0">
                  <a:latin typeface="Cambria Math" panose="02040503050406030204" pitchFamily="18" charset="0"/>
                  <a:ea typeface="Cambria Math" panose="02040503050406030204" pitchFamily="18" charset="0"/>
                </a:rPr>
                <a:t> 𝑏𝑎𝑠𝑒𝑙𝑖𝑛𝑒</a:t>
              </a:r>
              <a:r>
                <a:rPr lang="en-GB" sz="1600" b="0" i="0">
                  <a:latin typeface="Cambria Math"/>
                  <a:ea typeface="Cambria Math" panose="02040503050406030204" pitchFamily="18" charset="0"/>
                </a:rPr>
                <a:t>)</a:t>
              </a:r>
              <a:r>
                <a:rPr lang="en-GB" sz="1600">
                  <a:latin typeface="Cambria Math" panose="02040503050406030204" pitchFamily="18" charset="0"/>
                  <a:ea typeface="Cambria Math" panose="02040503050406030204" pitchFamily="18" charset="0"/>
                </a:rPr>
                <a:t> - 1</a:t>
              </a:r>
            </a:p>
          </xdr:txBody>
        </xdr:sp>
      </mc:Fallback>
    </mc:AlternateContent>
    <xdr:clientData/>
  </xdr:oneCellAnchor>
  <xdr:oneCellAnchor>
    <xdr:from>
      <xdr:col>3</xdr:col>
      <xdr:colOff>464820</xdr:colOff>
      <xdr:row>37</xdr:row>
      <xdr:rowOff>185058</xdr:rowOff>
    </xdr:from>
    <xdr:ext cx="1727835" cy="476797"/>
    <mc:AlternateContent xmlns:mc="http://schemas.openxmlformats.org/markup-compatibility/2006" xmlns:a14="http://schemas.microsoft.com/office/drawing/2010/main">
      <mc:Choice Requires="a14">
        <xdr:sp macro="" textlink="">
          <xdr:nvSpPr>
            <xdr:cNvPr id="43" name="TextBox 42"/>
            <xdr:cNvSpPr txBox="1"/>
          </xdr:nvSpPr>
          <xdr:spPr>
            <a:xfrm>
              <a:off x="4669427" y="19071772"/>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m:t>
                        </m:r>
                        <m:r>
                          <a:rPr lang="en-GB" sz="1200" b="0" i="1">
                            <a:latin typeface="Cambria Math"/>
                            <a:ea typeface="Cambria Math" panose="02040503050406030204" pitchFamily="18" charset="0"/>
                          </a:rPr>
                          <m:t>)</m:t>
                        </m:r>
                      </m:num>
                      <m:den>
                        <m:r>
                          <a:rPr lang="en-GB" sz="1200" b="0" i="1">
                            <a:latin typeface="Cambria Math"/>
                            <a:ea typeface="Cambria Math" panose="02040503050406030204" pitchFamily="18" charset="0"/>
                          </a:rPr>
                          <m:t>𝑆𝐶𝑅</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m:t>
                        </m:r>
                        <m:r>
                          <a:rPr lang="en-GB" sz="1200" b="0" i="1">
                            <a:latin typeface="Cambria Math"/>
                            <a:ea typeface="Cambria Math" panose="02040503050406030204" pitchFamily="18" charset="0"/>
                          </a:rPr>
                          <m:t>)</m:t>
                        </m:r>
                      </m:den>
                    </m:f>
                  </m:oMath>
                </m:oMathPara>
              </a14:m>
              <a:endParaRPr lang="en-GB" sz="1600">
                <a:latin typeface="+mn-lt"/>
                <a:ea typeface="Cambria Math" panose="02040503050406030204" pitchFamily="18" charset="0"/>
              </a:endParaRPr>
            </a:p>
          </xdr:txBody>
        </xdr:sp>
      </mc:Choice>
      <mc:Fallback xmlns="">
        <xdr:sp macro="" textlink="">
          <xdr:nvSpPr>
            <xdr:cNvPr id="43" name="TextBox 42"/>
            <xdr:cNvSpPr txBox="1"/>
          </xdr:nvSpPr>
          <xdr:spPr>
            <a:xfrm>
              <a:off x="4669427" y="19071772"/>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i="0">
                  <a:latin typeface="+mn-lt"/>
                  <a:ea typeface="Cambria Math" panose="02040503050406030204" pitchFamily="18" charset="0"/>
                </a:rPr>
                <a:t>(</a:t>
              </a:r>
              <a:r>
                <a:rPr lang="en-GB" sz="1200" b="0" i="0">
                  <a:latin typeface="+mn-lt"/>
                  <a:ea typeface="Cambria Math" panose="02040503050406030204" pitchFamily="18" charset="0"/>
                </a:rPr>
                <a:t>𝐸𝑂𝐹(𝑊𝑂))/(𝑆𝐶𝑅(𝑊𝑂))</a:t>
              </a:r>
              <a:endParaRPr lang="en-GB" sz="1600">
                <a:latin typeface="+mn-lt"/>
                <a:ea typeface="Cambria Math" panose="02040503050406030204" pitchFamily="18" charset="0"/>
              </a:endParaRPr>
            </a:p>
          </xdr:txBody>
        </xdr:sp>
      </mc:Fallback>
    </mc:AlternateContent>
    <xdr:clientData/>
  </xdr:oneCellAnchor>
  <xdr:oneCellAnchor>
    <xdr:from>
      <xdr:col>3</xdr:col>
      <xdr:colOff>159204</xdr:colOff>
      <xdr:row>38</xdr:row>
      <xdr:rowOff>16329</xdr:rowOff>
    </xdr:from>
    <xdr:ext cx="2503714" cy="450829"/>
    <mc:AlternateContent xmlns:mc="http://schemas.openxmlformats.org/markup-compatibility/2006" xmlns:a14="http://schemas.microsoft.com/office/drawing/2010/main">
      <mc:Choice Requires="a14">
        <xdr:sp macro="" textlink="">
          <xdr:nvSpPr>
            <xdr:cNvPr id="44" name="TextBox 43"/>
            <xdr:cNvSpPr txBox="1"/>
          </xdr:nvSpPr>
          <xdr:spPr>
            <a:xfrm>
              <a:off x="4778829" y="19790229"/>
              <a:ext cx="2503714" cy="45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4" name="TextBox 43"/>
            <xdr:cNvSpPr txBox="1"/>
          </xdr:nvSpPr>
          <xdr:spPr>
            <a:xfrm>
              <a:off x="4778829" y="19790229"/>
              <a:ext cx="2503714" cy="45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𝑆𝑜𝑙𝑣𝑒𝑛𝑐𝑦 𝑅𝑎𝑡𝑖𝑜 𝑎𝑓𝑡𝑒𝑟 𝑠𝑡𝑟𝑒𝑠𝑠)/(𝑆𝐶𝑅 𝑅𝑎𝑡𝑖𝑜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165463</xdr:colOff>
      <xdr:row>26</xdr:row>
      <xdr:rowOff>103400</xdr:rowOff>
    </xdr:from>
    <xdr:ext cx="2354580" cy="453073"/>
    <mc:AlternateContent xmlns:mc="http://schemas.openxmlformats.org/markup-compatibility/2006" xmlns:a14="http://schemas.microsoft.com/office/drawing/2010/main">
      <mc:Choice Requires="a14">
        <xdr:sp macro="" textlink="">
          <xdr:nvSpPr>
            <xdr:cNvPr id="45" name="TextBox 44"/>
            <xdr:cNvSpPr txBox="1"/>
          </xdr:nvSpPr>
          <xdr:spPr>
            <a:xfrm>
              <a:off x="4370070" y="11016329"/>
              <a:ext cx="23545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5" name="TextBox 44"/>
            <xdr:cNvSpPr txBox="1"/>
          </xdr:nvSpPr>
          <xdr:spPr>
            <a:xfrm>
              <a:off x="4370070" y="11016329"/>
              <a:ext cx="23545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 (𝑊𝑂))/(𝐵𝑂𝐹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244929</xdr:colOff>
      <xdr:row>29</xdr:row>
      <xdr:rowOff>63940</xdr:rowOff>
    </xdr:from>
    <xdr:ext cx="2126797" cy="453073"/>
    <mc:AlternateContent xmlns:mc="http://schemas.openxmlformats.org/markup-compatibility/2006" xmlns:a14="http://schemas.microsoft.com/office/drawing/2010/main">
      <mc:Choice Requires="a14">
        <xdr:sp macro="" textlink="">
          <xdr:nvSpPr>
            <xdr:cNvPr id="46" name="TextBox 45"/>
            <xdr:cNvSpPr txBox="1"/>
          </xdr:nvSpPr>
          <xdr:spPr>
            <a:xfrm>
              <a:off x="4449536" y="13072369"/>
              <a:ext cx="2126797"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6" name="TextBox 45"/>
            <xdr:cNvSpPr txBox="1"/>
          </xdr:nvSpPr>
          <xdr:spPr>
            <a:xfrm>
              <a:off x="4449536" y="13072369"/>
              <a:ext cx="2126797"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 (𝑊𝑂))/(𝐸𝑂𝐹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250373</xdr:colOff>
      <xdr:row>33</xdr:row>
      <xdr:rowOff>62279</xdr:rowOff>
    </xdr:from>
    <xdr:ext cx="2325564" cy="453073"/>
    <mc:AlternateContent xmlns:mc="http://schemas.openxmlformats.org/markup-compatibility/2006" xmlns:a14="http://schemas.microsoft.com/office/drawing/2010/main">
      <mc:Choice Requires="a14">
        <xdr:sp macro="" textlink="">
          <xdr:nvSpPr>
            <xdr:cNvPr id="47" name="TextBox 46"/>
            <xdr:cNvSpPr txBox="1"/>
          </xdr:nvSpPr>
          <xdr:spPr>
            <a:xfrm>
              <a:off x="4454980" y="15928208"/>
              <a:ext cx="2325564"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7" name="TextBox 46"/>
            <xdr:cNvSpPr txBox="1"/>
          </xdr:nvSpPr>
          <xdr:spPr>
            <a:xfrm>
              <a:off x="4454980" y="15928208"/>
              <a:ext cx="2325564"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𝑆𝐶𝑅 𝑎𝑓𝑡𝑒𝑟 𝑠𝑡𝑟𝑒𝑠𝑠 (𝑊𝑂𝑇))/(𝑆𝐶𝑅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515062</xdr:colOff>
      <xdr:row>36</xdr:row>
      <xdr:rowOff>201803</xdr:rowOff>
    </xdr:from>
    <xdr:ext cx="1727835" cy="476797"/>
    <mc:AlternateContent xmlns:mc="http://schemas.openxmlformats.org/markup-compatibility/2006" xmlns:a14="http://schemas.microsoft.com/office/drawing/2010/main">
      <mc:Choice Requires="a14">
        <xdr:sp macro="" textlink="">
          <xdr:nvSpPr>
            <xdr:cNvPr id="48" name="TextBox 47"/>
            <xdr:cNvSpPr txBox="1"/>
          </xdr:nvSpPr>
          <xdr:spPr>
            <a:xfrm>
              <a:off x="4719669" y="18081589"/>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𝑊𝑂𝑇</m:t>
                        </m:r>
                        <m:r>
                          <a:rPr lang="en-GB" sz="1200" b="0" i="1">
                            <a:latin typeface="Cambria Math"/>
                            <a:ea typeface="Cambria Math" panose="02040503050406030204" pitchFamily="18" charset="0"/>
                          </a:rPr>
                          <m:t>)</m:t>
                        </m:r>
                      </m:num>
                      <m:den>
                        <m:r>
                          <a:rPr lang="en-GB" sz="1200" b="0" i="1">
                            <a:latin typeface="Cambria Math"/>
                            <a:ea typeface="Cambria Math" panose="02040503050406030204" pitchFamily="18" charset="0"/>
                          </a:rPr>
                          <m:t>𝑆𝐶𝑅</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𝑊𝑂𝑇</m:t>
                        </m:r>
                        <m:r>
                          <a:rPr lang="en-GB" sz="1200" b="0" i="1">
                            <a:latin typeface="Cambria Math"/>
                            <a:ea typeface="Cambria Math" panose="02040503050406030204" pitchFamily="18" charset="0"/>
                          </a:rPr>
                          <m:t>)</m:t>
                        </m:r>
                      </m:den>
                    </m:f>
                  </m:oMath>
                </m:oMathPara>
              </a14:m>
              <a:endParaRPr lang="en-GB" sz="1600">
                <a:latin typeface="+mn-lt"/>
                <a:ea typeface="Cambria Math" panose="02040503050406030204" pitchFamily="18" charset="0"/>
              </a:endParaRPr>
            </a:p>
          </xdr:txBody>
        </xdr:sp>
      </mc:Choice>
      <mc:Fallback xmlns="">
        <xdr:sp macro="" textlink="">
          <xdr:nvSpPr>
            <xdr:cNvPr id="48" name="TextBox 47"/>
            <xdr:cNvSpPr txBox="1"/>
          </xdr:nvSpPr>
          <xdr:spPr>
            <a:xfrm>
              <a:off x="4719669" y="18081589"/>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i="0">
                  <a:latin typeface="+mn-lt"/>
                  <a:ea typeface="Cambria Math" panose="02040503050406030204" pitchFamily="18" charset="0"/>
                </a:rPr>
                <a:t>(</a:t>
              </a:r>
              <a:r>
                <a:rPr lang="en-GB" sz="1200" b="0" i="0">
                  <a:latin typeface="+mn-lt"/>
                  <a:ea typeface="Cambria Math" panose="02040503050406030204" pitchFamily="18" charset="0"/>
                </a:rPr>
                <a:t>𝐸𝑂𝐹(𝑊𝑂𝑇))/(𝑆𝐶𝑅(𝑊𝑂𝑇))</a:t>
              </a:r>
              <a:endParaRPr lang="en-GB" sz="1600">
                <a:latin typeface="+mn-lt"/>
                <a:ea typeface="Cambria Math" panose="02040503050406030204" pitchFamily="18" charset="0"/>
              </a:endParaRPr>
            </a:p>
          </xdr:txBody>
        </xdr:sp>
      </mc:Fallback>
    </mc:AlternateContent>
    <xdr:clientData/>
  </xdr:oneCellAnchor>
  <xdr:oneCellAnchor>
    <xdr:from>
      <xdr:col>3</xdr:col>
      <xdr:colOff>8374</xdr:colOff>
      <xdr:row>39</xdr:row>
      <xdr:rowOff>269422</xdr:rowOff>
    </xdr:from>
    <xdr:ext cx="2988826" cy="453073"/>
    <mc:AlternateContent xmlns:mc="http://schemas.openxmlformats.org/markup-compatibility/2006" xmlns:a14="http://schemas.microsoft.com/office/drawing/2010/main">
      <mc:Choice Requires="a14">
        <xdr:sp macro="" textlink="">
          <xdr:nvSpPr>
            <xdr:cNvPr id="49" name="TextBox 48"/>
            <xdr:cNvSpPr txBox="1"/>
          </xdr:nvSpPr>
          <xdr:spPr>
            <a:xfrm>
              <a:off x="4853424" y="21091072"/>
              <a:ext cx="2988826"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9" name="TextBox 48"/>
            <xdr:cNvSpPr txBox="1"/>
          </xdr:nvSpPr>
          <xdr:spPr>
            <a:xfrm>
              <a:off x="4853424" y="21091072"/>
              <a:ext cx="2988826"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𝑆𝑜𝑙𝑣𝑒𝑛𝑐𝑦 𝑅𝑎𝑡𝑖𝑜 𝑎𝑓𝑡𝑒𝑟 𝑠𝑡𝑟𝑒𝑠𝑠 (𝑊𝑂𝑇)</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𝑆𝐶𝑅 𝑅𝑎𝑡𝑖𝑜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272143</xdr:colOff>
      <xdr:row>25</xdr:row>
      <xdr:rowOff>243554</xdr:rowOff>
    </xdr:from>
    <xdr:ext cx="2231571" cy="453073"/>
    <mc:AlternateContent xmlns:mc="http://schemas.openxmlformats.org/markup-compatibility/2006" xmlns:a14="http://schemas.microsoft.com/office/drawing/2010/main">
      <mc:Choice Requires="a14">
        <xdr:sp macro="" textlink="">
          <xdr:nvSpPr>
            <xdr:cNvPr id="50" name="TextBox 49"/>
            <xdr:cNvSpPr txBox="1"/>
          </xdr:nvSpPr>
          <xdr:spPr>
            <a:xfrm>
              <a:off x="4476750" y="10244804"/>
              <a:ext cx="2231571"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50" name="TextBox 49"/>
            <xdr:cNvSpPr txBox="1"/>
          </xdr:nvSpPr>
          <xdr:spPr>
            <a:xfrm>
              <a:off x="4476750" y="10244804"/>
              <a:ext cx="2231571"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 (𝑊𝑂𝑇))/(𝐵𝑂𝐹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226694</xdr:colOff>
      <xdr:row>28</xdr:row>
      <xdr:rowOff>91154</xdr:rowOff>
    </xdr:from>
    <xdr:ext cx="2316480" cy="453073"/>
    <mc:AlternateContent xmlns:mc="http://schemas.openxmlformats.org/markup-compatibility/2006" xmlns:a14="http://schemas.microsoft.com/office/drawing/2010/main">
      <mc:Choice Requires="a14">
        <xdr:sp macro="" textlink="">
          <xdr:nvSpPr>
            <xdr:cNvPr id="51" name="TextBox 50"/>
            <xdr:cNvSpPr txBox="1"/>
          </xdr:nvSpPr>
          <xdr:spPr>
            <a:xfrm>
              <a:off x="4431301" y="12283154"/>
              <a:ext cx="23164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51" name="TextBox 50"/>
            <xdr:cNvSpPr txBox="1"/>
          </xdr:nvSpPr>
          <xdr:spPr>
            <a:xfrm>
              <a:off x="4431301" y="12283154"/>
              <a:ext cx="23164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 (𝑊𝑂𝑇))/(𝐸𝑂𝐹 𝑏𝑎𝑠𝑒𝑙𝑖𝑛𝑒)</a:t>
              </a:r>
              <a:r>
                <a:rPr lang="en-GB" sz="1600">
                  <a:latin typeface="+mn-lt"/>
                  <a:ea typeface="Cambria Math" panose="02040503050406030204" pitchFamily="18" charset="0"/>
                </a:rPr>
                <a:t> - 1</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A1:P63"/>
  <sheetViews>
    <sheetView showGridLines="0" tabSelected="1" topLeftCell="A13" zoomScale="85" zoomScaleNormal="85" workbookViewId="0">
      <selection activeCell="H26" sqref="H26"/>
    </sheetView>
  </sheetViews>
  <sheetFormatPr defaultColWidth="9.140625" defaultRowHeight="12.75"/>
  <cols>
    <col min="1" max="1" width="7.140625" style="77" customWidth="1"/>
    <col min="2" max="2" width="21.140625" style="77" customWidth="1"/>
    <col min="3" max="3" width="2.85546875" style="77" customWidth="1"/>
    <col min="4" max="4" width="12.28515625" style="77" customWidth="1"/>
    <col min="5" max="5" width="14.5703125" style="77" customWidth="1"/>
    <col min="6" max="6" width="73.28515625" style="77" customWidth="1"/>
    <col min="7" max="7" width="9.140625" style="77"/>
    <col min="8" max="8" width="22.85546875" style="77" bestFit="1" customWidth="1"/>
    <col min="9" max="9" width="9.140625" style="77" customWidth="1"/>
    <col min="10" max="12" width="9.140625" style="77"/>
    <col min="13" max="13" width="1.85546875" style="77" customWidth="1"/>
    <col min="14" max="14" width="40.5703125" style="77" hidden="1" customWidth="1"/>
    <col min="15" max="15" width="9.140625" style="77" hidden="1" customWidth="1"/>
    <col min="16" max="16" width="1.85546875" style="77" bestFit="1" customWidth="1"/>
    <col min="17" max="16384" width="9.140625" style="77"/>
  </cols>
  <sheetData>
    <row r="1" spans="1:16" ht="15.75">
      <c r="A1" s="95" t="s">
        <v>1231</v>
      </c>
      <c r="B1" s="96"/>
      <c r="C1" s="96"/>
      <c r="D1" s="96"/>
      <c r="E1" s="96"/>
      <c r="F1" s="420"/>
      <c r="H1" s="381" t="s">
        <v>1274</v>
      </c>
      <c r="I1" s="380"/>
      <c r="M1" s="80" t="s">
        <v>372</v>
      </c>
      <c r="P1" s="80" t="s">
        <v>372</v>
      </c>
    </row>
    <row r="2" spans="1:16" ht="15.75">
      <c r="A2" s="95"/>
      <c r="B2" s="94"/>
      <c r="C2" s="94"/>
      <c r="D2" s="94"/>
      <c r="E2" s="94"/>
      <c r="F2" s="93"/>
      <c r="H2" s="378"/>
      <c r="I2" s="380"/>
      <c r="M2" s="80" t="s">
        <v>372</v>
      </c>
      <c r="N2" s="77" t="s">
        <v>1202</v>
      </c>
      <c r="O2" s="77" t="b">
        <v>1</v>
      </c>
      <c r="P2" s="80" t="s">
        <v>372</v>
      </c>
    </row>
    <row r="3" spans="1:16" ht="16.5" thickBot="1">
      <c r="A3" s="92" t="s">
        <v>1209</v>
      </c>
      <c r="B3" s="91"/>
      <c r="C3" s="91"/>
      <c r="D3" s="91"/>
      <c r="E3" s="91"/>
      <c r="F3" s="90"/>
      <c r="H3" s="379">
        <v>44322</v>
      </c>
      <c r="I3" s="380"/>
      <c r="M3" s="80" t="s">
        <v>372</v>
      </c>
      <c r="P3" s="80" t="s">
        <v>372</v>
      </c>
    </row>
    <row r="4" spans="1:16">
      <c r="M4" s="80" t="s">
        <v>372</v>
      </c>
      <c r="O4" s="89"/>
      <c r="P4" s="80" t="s">
        <v>372</v>
      </c>
    </row>
    <row r="5" spans="1:16">
      <c r="M5" s="80" t="s">
        <v>372</v>
      </c>
      <c r="O5" s="88"/>
      <c r="P5" s="80" t="s">
        <v>372</v>
      </c>
    </row>
    <row r="6" spans="1:16" ht="15.75">
      <c r="B6" s="82" t="s">
        <v>380</v>
      </c>
      <c r="C6" s="81"/>
      <c r="D6" s="81"/>
      <c r="E6" s="81"/>
      <c r="F6" s="81"/>
      <c r="M6" s="80" t="s">
        <v>372</v>
      </c>
      <c r="O6" s="87"/>
      <c r="P6" s="80" t="s">
        <v>372</v>
      </c>
    </row>
    <row r="7" spans="1:16">
      <c r="M7" s="80" t="s">
        <v>372</v>
      </c>
      <c r="O7" s="86"/>
      <c r="P7" s="80" t="s">
        <v>372</v>
      </c>
    </row>
    <row r="8" spans="1:16">
      <c r="B8" s="85" t="s">
        <v>379</v>
      </c>
      <c r="C8" s="85"/>
      <c r="D8" s="85" t="s">
        <v>378</v>
      </c>
      <c r="E8" s="85"/>
      <c r="M8" s="80" t="s">
        <v>372</v>
      </c>
      <c r="O8" s="84"/>
      <c r="P8" s="80" t="s">
        <v>372</v>
      </c>
    </row>
    <row r="9" spans="1:16">
      <c r="B9" s="272"/>
      <c r="D9" s="77" t="s">
        <v>1163</v>
      </c>
      <c r="M9" s="80" t="s">
        <v>372</v>
      </c>
      <c r="P9" s="80" t="s">
        <v>372</v>
      </c>
    </row>
    <row r="10" spans="1:16">
      <c r="B10" s="69"/>
      <c r="D10" s="77" t="s">
        <v>1084</v>
      </c>
      <c r="M10" s="80" t="s">
        <v>372</v>
      </c>
      <c r="P10" s="80" t="s">
        <v>372</v>
      </c>
    </row>
    <row r="11" spans="1:16">
      <c r="B11" s="309"/>
      <c r="D11" s="77" t="s">
        <v>1085</v>
      </c>
      <c r="M11" s="80" t="s">
        <v>372</v>
      </c>
      <c r="P11" s="80" t="s">
        <v>372</v>
      </c>
    </row>
    <row r="12" spans="1:16">
      <c r="B12" s="202"/>
      <c r="D12" s="77" t="s">
        <v>1011</v>
      </c>
      <c r="M12" s="80"/>
      <c r="P12" s="80"/>
    </row>
    <row r="13" spans="1:16">
      <c r="B13" s="114"/>
      <c r="D13" s="77" t="s">
        <v>377</v>
      </c>
      <c r="M13" s="80" t="s">
        <v>372</v>
      </c>
      <c r="P13" s="80" t="s">
        <v>372</v>
      </c>
    </row>
    <row r="14" spans="1:16">
      <c r="B14" s="203"/>
      <c r="C14" s="83"/>
      <c r="D14" s="83" t="s">
        <v>1012</v>
      </c>
      <c r="M14" s="80"/>
      <c r="P14" s="80"/>
    </row>
    <row r="15" spans="1:16">
      <c r="B15" s="166"/>
      <c r="C15" s="83"/>
      <c r="D15" s="83" t="s">
        <v>376</v>
      </c>
      <c r="M15" s="80" t="s">
        <v>372</v>
      </c>
      <c r="P15" s="80" t="s">
        <v>372</v>
      </c>
    </row>
    <row r="16" spans="1:16">
      <c r="B16" s="357"/>
      <c r="D16" s="77" t="s">
        <v>1203</v>
      </c>
      <c r="M16" s="80" t="s">
        <v>372</v>
      </c>
      <c r="P16" s="80" t="s">
        <v>372</v>
      </c>
    </row>
    <row r="17" spans="2:16">
      <c r="M17" s="80" t="s">
        <v>372</v>
      </c>
      <c r="P17" s="80" t="s">
        <v>372</v>
      </c>
    </row>
    <row r="18" spans="2:16" ht="37.5" customHeight="1">
      <c r="B18" s="386" t="s">
        <v>1288</v>
      </c>
      <c r="D18" s="492" t="s">
        <v>1350</v>
      </c>
      <c r="E18" s="492"/>
      <c r="F18" s="492"/>
      <c r="M18" s="80" t="s">
        <v>372</v>
      </c>
      <c r="P18" s="80" t="s">
        <v>372</v>
      </c>
    </row>
    <row r="19" spans="2:16">
      <c r="M19" s="80" t="s">
        <v>372</v>
      </c>
      <c r="P19" s="80" t="s">
        <v>372</v>
      </c>
    </row>
    <row r="20" spans="2:16" ht="15.75">
      <c r="B20" s="82" t="s">
        <v>375</v>
      </c>
      <c r="C20" s="81"/>
      <c r="D20" s="81"/>
      <c r="E20" s="81"/>
      <c r="F20" s="81"/>
      <c r="M20" s="80" t="s">
        <v>372</v>
      </c>
      <c r="P20" s="80" t="s">
        <v>372</v>
      </c>
    </row>
    <row r="21" spans="2:16">
      <c r="M21" s="80" t="s">
        <v>372</v>
      </c>
      <c r="N21" s="80"/>
      <c r="O21" s="80"/>
      <c r="P21" s="80" t="s">
        <v>372</v>
      </c>
    </row>
    <row r="22" spans="2:16" s="149" customFormat="1">
      <c r="B22" s="83" t="s">
        <v>388</v>
      </c>
      <c r="M22" s="80" t="s">
        <v>372</v>
      </c>
      <c r="N22" s="80"/>
      <c r="O22" s="80"/>
      <c r="P22" s="80" t="s">
        <v>372</v>
      </c>
    </row>
    <row r="23" spans="2:16" s="149" customFormat="1">
      <c r="B23" s="83"/>
      <c r="M23" s="80" t="s">
        <v>372</v>
      </c>
      <c r="N23" s="80"/>
      <c r="O23" s="80"/>
      <c r="P23" s="80" t="s">
        <v>372</v>
      </c>
    </row>
    <row r="24" spans="2:16" s="149" customFormat="1">
      <c r="B24" s="83" t="s">
        <v>1211</v>
      </c>
      <c r="C24" s="150"/>
      <c r="D24" s="150"/>
      <c r="E24" s="150"/>
      <c r="F24" s="150"/>
      <c r="M24" s="80" t="s">
        <v>372</v>
      </c>
      <c r="N24" s="80"/>
      <c r="O24" s="80"/>
      <c r="P24" s="80" t="s">
        <v>372</v>
      </c>
    </row>
    <row r="25" spans="2:16">
      <c r="M25" s="80" t="s">
        <v>372</v>
      </c>
      <c r="N25" s="80"/>
      <c r="O25" s="80"/>
      <c r="P25" s="80" t="s">
        <v>372</v>
      </c>
    </row>
    <row r="26" spans="2:16" ht="15" customHeight="1">
      <c r="M26" s="80" t="s">
        <v>372</v>
      </c>
      <c r="N26" s="80"/>
      <c r="O26" s="80"/>
      <c r="P26" s="80" t="s">
        <v>372</v>
      </c>
    </row>
    <row r="27" spans="2:16" ht="12.75" customHeight="1">
      <c r="B27" s="82" t="s">
        <v>374</v>
      </c>
      <c r="C27" s="81"/>
      <c r="D27" s="81"/>
      <c r="E27" s="81"/>
      <c r="F27" s="81"/>
      <c r="M27" s="80" t="s">
        <v>372</v>
      </c>
      <c r="N27" s="80"/>
      <c r="O27" s="80"/>
      <c r="P27" s="80" t="s">
        <v>372</v>
      </c>
    </row>
    <row r="28" spans="2:16" s="149" customFormat="1" ht="12.75" customHeight="1">
      <c r="M28" s="80" t="s">
        <v>372</v>
      </c>
      <c r="N28" s="80"/>
      <c r="O28" s="80"/>
      <c r="P28" s="80" t="s">
        <v>372</v>
      </c>
    </row>
    <row r="29" spans="2:16" ht="12.75" customHeight="1">
      <c r="B29" s="83" t="s">
        <v>1136</v>
      </c>
      <c r="C29" s="83"/>
      <c r="D29" s="83"/>
      <c r="M29" s="80" t="s">
        <v>372</v>
      </c>
      <c r="N29" s="80"/>
      <c r="O29" s="80"/>
      <c r="P29" s="80" t="s">
        <v>372</v>
      </c>
    </row>
    <row r="30" spans="2:16" ht="12.75" customHeight="1">
      <c r="B30" s="83" t="s">
        <v>389</v>
      </c>
      <c r="C30" s="83"/>
      <c r="D30" s="83"/>
      <c r="M30" s="80" t="s">
        <v>372</v>
      </c>
      <c r="N30" s="80"/>
      <c r="O30" s="80"/>
      <c r="P30" s="80" t="s">
        <v>372</v>
      </c>
    </row>
    <row r="31" spans="2:16" ht="12.75" customHeight="1">
      <c r="B31" s="312"/>
      <c r="C31" s="83"/>
      <c r="D31" s="83"/>
      <c r="M31" s="80" t="s">
        <v>372</v>
      </c>
      <c r="N31" s="80"/>
      <c r="O31" s="80"/>
      <c r="P31" s="80" t="s">
        <v>372</v>
      </c>
    </row>
    <row r="32" spans="2:16">
      <c r="M32" s="80" t="s">
        <v>372</v>
      </c>
      <c r="N32" s="80"/>
      <c r="O32" s="80"/>
      <c r="P32" s="80" t="s">
        <v>372</v>
      </c>
    </row>
    <row r="33" spans="2:16">
      <c r="B33" s="78"/>
      <c r="C33" s="78"/>
      <c r="D33" s="78"/>
      <c r="E33" s="78"/>
      <c r="F33" s="78"/>
      <c r="M33" s="80" t="s">
        <v>372</v>
      </c>
      <c r="N33" s="80"/>
      <c r="O33" s="80"/>
      <c r="P33" s="80" t="s">
        <v>372</v>
      </c>
    </row>
    <row r="34" spans="2:16" ht="15.75">
      <c r="B34" s="82" t="s">
        <v>373</v>
      </c>
      <c r="C34" s="81"/>
      <c r="D34" s="81"/>
      <c r="E34" s="81"/>
      <c r="F34" s="81"/>
      <c r="M34" s="80" t="s">
        <v>372</v>
      </c>
      <c r="N34" s="80"/>
      <c r="O34" s="80"/>
      <c r="P34" s="80" t="s">
        <v>372</v>
      </c>
    </row>
    <row r="35" spans="2:16" s="149" customFormat="1" ht="15">
      <c r="B35" s="148"/>
      <c r="M35" s="80" t="s">
        <v>372</v>
      </c>
      <c r="N35" s="80" t="s">
        <v>372</v>
      </c>
      <c r="O35" s="80" t="s">
        <v>372</v>
      </c>
      <c r="P35" s="80" t="s">
        <v>372</v>
      </c>
    </row>
    <row r="36" spans="2:16" ht="112.5" customHeight="1">
      <c r="B36" s="491" t="s">
        <v>1206</v>
      </c>
      <c r="C36" s="491"/>
      <c r="D36" s="491"/>
      <c r="E36" s="491"/>
      <c r="F36" s="491"/>
      <c r="M36" s="80" t="s">
        <v>372</v>
      </c>
      <c r="N36" s="80" t="s">
        <v>372</v>
      </c>
      <c r="O36" s="80" t="s">
        <v>372</v>
      </c>
      <c r="P36" s="80" t="s">
        <v>372</v>
      </c>
    </row>
    <row r="37" spans="2:16">
      <c r="B37" s="78"/>
      <c r="C37" s="78"/>
      <c r="D37" s="78"/>
      <c r="E37" s="78"/>
      <c r="F37" s="78"/>
      <c r="M37" s="80" t="s">
        <v>372</v>
      </c>
      <c r="N37" s="80" t="s">
        <v>372</v>
      </c>
      <c r="O37" s="80" t="s">
        <v>372</v>
      </c>
      <c r="P37" s="80" t="s">
        <v>372</v>
      </c>
    </row>
    <row r="38" spans="2:16">
      <c r="B38" s="151" t="s">
        <v>371</v>
      </c>
      <c r="C38" s="78"/>
      <c r="D38" s="78"/>
      <c r="E38" s="425" t="s">
        <v>1215</v>
      </c>
      <c r="F38" s="85" t="s">
        <v>1216</v>
      </c>
      <c r="M38" s="80" t="s">
        <v>372</v>
      </c>
      <c r="N38" s="80" t="s">
        <v>372</v>
      </c>
      <c r="O38" s="80" t="s">
        <v>372</v>
      </c>
      <c r="P38" s="80" t="s">
        <v>372</v>
      </c>
    </row>
    <row r="39" spans="2:16" ht="25.5">
      <c r="B39" s="344" t="s">
        <v>1351</v>
      </c>
      <c r="C39" s="79"/>
      <c r="D39" s="78"/>
      <c r="E39" s="421" t="s">
        <v>1443</v>
      </c>
      <c r="F39" s="421" t="s">
        <v>1441</v>
      </c>
      <c r="M39" s="80" t="s">
        <v>372</v>
      </c>
      <c r="N39" s="80" t="s">
        <v>372</v>
      </c>
      <c r="O39" s="80" t="s">
        <v>372</v>
      </c>
      <c r="P39" s="80" t="s">
        <v>372</v>
      </c>
    </row>
    <row r="40" spans="2:16">
      <c r="B40" s="344"/>
      <c r="C40" s="79"/>
      <c r="D40" s="78"/>
      <c r="E40" s="78" t="s">
        <v>384</v>
      </c>
      <c r="F40" s="78" t="s">
        <v>1442</v>
      </c>
      <c r="M40" s="80" t="s">
        <v>372</v>
      </c>
      <c r="N40" s="80" t="s">
        <v>372</v>
      </c>
      <c r="O40" s="80" t="s">
        <v>372</v>
      </c>
      <c r="P40" s="80" t="s">
        <v>372</v>
      </c>
    </row>
    <row r="41" spans="2:16" ht="25.5">
      <c r="B41" s="344"/>
      <c r="C41" s="79"/>
      <c r="D41" s="78"/>
      <c r="E41" s="78" t="s">
        <v>1288</v>
      </c>
      <c r="F41" s="78" t="s">
        <v>1463</v>
      </c>
      <c r="M41" s="80"/>
      <c r="N41" s="80"/>
      <c r="O41" s="80"/>
      <c r="P41" s="80"/>
    </row>
    <row r="42" spans="2:16" ht="25.5">
      <c r="B42" s="344" t="s">
        <v>1465</v>
      </c>
      <c r="C42" s="79"/>
      <c r="D42" s="78"/>
      <c r="E42" s="78" t="s">
        <v>1288</v>
      </c>
      <c r="F42" s="78" t="s">
        <v>1463</v>
      </c>
      <c r="M42" s="80"/>
      <c r="N42" s="80"/>
      <c r="O42" s="80"/>
      <c r="P42" s="80"/>
    </row>
    <row r="43" spans="2:16">
      <c r="B43" s="344"/>
      <c r="C43" s="79"/>
      <c r="D43" s="78"/>
      <c r="E43" s="78"/>
      <c r="F43" s="78"/>
      <c r="M43" s="80"/>
      <c r="N43" s="80"/>
      <c r="O43" s="80"/>
      <c r="P43" s="80"/>
    </row>
    <row r="44" spans="2:16">
      <c r="B44" s="344"/>
      <c r="C44" s="79"/>
      <c r="D44" s="78"/>
      <c r="E44" s="78"/>
      <c r="F44" s="78"/>
      <c r="M44" s="80"/>
      <c r="N44" s="80"/>
      <c r="O44" s="80"/>
      <c r="P44" s="80"/>
    </row>
    <row r="45" spans="2:16">
      <c r="B45" s="344"/>
      <c r="C45" s="79"/>
      <c r="D45" s="78"/>
      <c r="E45" s="78"/>
      <c r="F45" s="78"/>
      <c r="M45" s="80"/>
      <c r="N45" s="80"/>
      <c r="O45" s="80"/>
      <c r="P45" s="80"/>
    </row>
    <row r="46" spans="2:16">
      <c r="B46" s="344"/>
      <c r="C46" s="79"/>
      <c r="D46" s="78"/>
      <c r="E46" s="78"/>
      <c r="F46" s="78"/>
      <c r="M46" s="80"/>
      <c r="N46" s="80"/>
      <c r="O46" s="80"/>
      <c r="P46" s="80"/>
    </row>
    <row r="47" spans="2:16">
      <c r="B47" s="344"/>
      <c r="C47" s="79"/>
      <c r="D47" s="78"/>
      <c r="E47" s="78"/>
      <c r="F47" s="78"/>
      <c r="M47" s="80"/>
      <c r="N47" s="80"/>
      <c r="O47" s="80"/>
      <c r="P47" s="80"/>
    </row>
    <row r="48" spans="2:16">
      <c r="B48" s="344"/>
      <c r="C48" s="79"/>
      <c r="D48" s="78"/>
      <c r="E48" s="78"/>
      <c r="F48" s="78"/>
      <c r="M48" s="80"/>
      <c r="N48" s="80"/>
      <c r="O48" s="80"/>
      <c r="P48" s="80"/>
    </row>
    <row r="49" spans="1:16">
      <c r="B49" s="344"/>
      <c r="C49" s="79"/>
      <c r="D49" s="78"/>
      <c r="E49" s="78"/>
      <c r="F49" s="78"/>
      <c r="M49" s="80"/>
      <c r="N49" s="80"/>
      <c r="O49" s="80"/>
      <c r="P49" s="80"/>
    </row>
    <row r="50" spans="1:16">
      <c r="B50" s="344"/>
      <c r="C50" s="79"/>
      <c r="D50" s="78"/>
      <c r="E50" s="78"/>
      <c r="F50" s="78"/>
      <c r="M50" s="80"/>
      <c r="N50" s="80"/>
      <c r="O50" s="80"/>
      <c r="P50" s="80"/>
    </row>
    <row r="51" spans="1:16">
      <c r="B51" s="344"/>
      <c r="C51" s="79"/>
      <c r="D51" s="78"/>
      <c r="E51" s="78"/>
      <c r="F51" s="78"/>
      <c r="M51" s="80"/>
      <c r="N51" s="80"/>
      <c r="O51" s="80"/>
      <c r="P51" s="80"/>
    </row>
    <row r="52" spans="1:16">
      <c r="B52" s="344"/>
      <c r="C52" s="79"/>
      <c r="D52" s="78"/>
      <c r="E52" s="78"/>
      <c r="F52" s="78"/>
      <c r="M52" s="80"/>
      <c r="N52" s="80"/>
      <c r="O52" s="80"/>
      <c r="P52" s="80"/>
    </row>
    <row r="53" spans="1:16">
      <c r="B53" s="344"/>
      <c r="C53" s="79"/>
      <c r="D53" s="78"/>
      <c r="E53" s="78"/>
      <c r="F53" s="78"/>
      <c r="M53" s="80"/>
      <c r="N53" s="80"/>
      <c r="O53" s="80"/>
      <c r="P53" s="80"/>
    </row>
    <row r="54" spans="1:16">
      <c r="A54" s="80" t="s">
        <v>372</v>
      </c>
      <c r="B54" s="80" t="s">
        <v>372</v>
      </c>
      <c r="C54" s="80" t="s">
        <v>372</v>
      </c>
      <c r="D54" s="80" t="s">
        <v>372</v>
      </c>
      <c r="E54" s="80" t="s">
        <v>372</v>
      </c>
      <c r="F54" s="80" t="s">
        <v>372</v>
      </c>
      <c r="G54" s="80" t="s">
        <v>372</v>
      </c>
      <c r="H54" s="80" t="s">
        <v>372</v>
      </c>
      <c r="I54" s="80" t="s">
        <v>372</v>
      </c>
      <c r="J54" s="80" t="s">
        <v>372</v>
      </c>
      <c r="K54" s="80" t="s">
        <v>372</v>
      </c>
      <c r="L54" s="80" t="s">
        <v>372</v>
      </c>
      <c r="M54" s="80" t="s">
        <v>372</v>
      </c>
      <c r="N54" s="80" t="s">
        <v>372</v>
      </c>
      <c r="O54" s="80" t="s">
        <v>372</v>
      </c>
      <c r="P54" s="80" t="s">
        <v>372</v>
      </c>
    </row>
    <row r="55" spans="1:16">
      <c r="A55" s="80" t="s">
        <v>372</v>
      </c>
      <c r="B55" s="80" t="s">
        <v>372</v>
      </c>
      <c r="C55" s="80" t="s">
        <v>372</v>
      </c>
      <c r="D55" s="80" t="s">
        <v>372</v>
      </c>
      <c r="E55" s="80" t="s">
        <v>372</v>
      </c>
      <c r="F55" s="80" t="s">
        <v>372</v>
      </c>
      <c r="G55" s="80" t="s">
        <v>372</v>
      </c>
      <c r="H55" s="80" t="s">
        <v>372</v>
      </c>
      <c r="I55" s="80" t="s">
        <v>372</v>
      </c>
      <c r="J55" s="80" t="s">
        <v>372</v>
      </c>
      <c r="K55" s="80" t="s">
        <v>372</v>
      </c>
      <c r="L55" s="80" t="s">
        <v>372</v>
      </c>
      <c r="M55" s="80" t="s">
        <v>372</v>
      </c>
      <c r="N55" s="80" t="s">
        <v>372</v>
      </c>
      <c r="O55" s="80" t="s">
        <v>372</v>
      </c>
      <c r="P55" s="80" t="s">
        <v>372</v>
      </c>
    </row>
    <row r="56" spans="1:16">
      <c r="B56" s="79"/>
      <c r="C56" s="79"/>
      <c r="D56" s="78"/>
      <c r="E56" s="78"/>
      <c r="F56" s="78"/>
    </row>
    <row r="57" spans="1:16">
      <c r="B57" s="78"/>
      <c r="C57" s="79"/>
      <c r="D57" s="78"/>
      <c r="E57" s="78"/>
      <c r="F57" s="78"/>
    </row>
    <row r="58" spans="1:16">
      <c r="B58" s="78"/>
      <c r="C58" s="79"/>
      <c r="D58" s="78"/>
      <c r="E58" s="78"/>
      <c r="F58" s="78"/>
    </row>
    <row r="59" spans="1:16">
      <c r="B59" s="78"/>
      <c r="C59" s="79"/>
      <c r="D59" s="78"/>
      <c r="E59" s="78"/>
      <c r="F59" s="78"/>
    </row>
    <row r="60" spans="1:16">
      <c r="B60" s="79"/>
      <c r="C60" s="79"/>
      <c r="D60" s="78"/>
      <c r="E60" s="78"/>
      <c r="F60" s="78"/>
    </row>
    <row r="61" spans="1:16">
      <c r="B61" s="78"/>
      <c r="C61" s="78"/>
      <c r="D61" s="78"/>
      <c r="E61" s="78"/>
      <c r="F61" s="78"/>
    </row>
    <row r="62" spans="1:16">
      <c r="B62" s="78"/>
      <c r="C62" s="78"/>
      <c r="D62" s="78"/>
      <c r="E62" s="78"/>
      <c r="F62" s="78"/>
    </row>
    <row r="63" spans="1:16">
      <c r="B63" s="78"/>
      <c r="C63" s="78"/>
      <c r="D63" s="78"/>
      <c r="E63" s="78"/>
      <c r="F63" s="78"/>
    </row>
  </sheetData>
  <protectedRanges>
    <protectedRange sqref="F18 E17" name="Range1"/>
  </protectedRanges>
  <mergeCells count="2">
    <mergeCell ref="B36:F36"/>
    <mergeCell ref="D18:F18"/>
  </mergeCell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J69"/>
  <sheetViews>
    <sheetView showGridLines="0" topLeftCell="A43" zoomScale="70" zoomScaleNormal="70" workbookViewId="0">
      <selection activeCell="C49" sqref="C49"/>
    </sheetView>
  </sheetViews>
  <sheetFormatPr defaultColWidth="9.140625" defaultRowHeight="15"/>
  <cols>
    <col min="1" max="1" width="76.28515625" style="42" customWidth="1"/>
    <col min="2" max="2" width="9.140625" style="42"/>
    <col min="3" max="5" width="21.85546875" style="42" customWidth="1"/>
    <col min="6" max="16384" width="9.140625" style="42"/>
  </cols>
  <sheetData>
    <row r="1" spans="1:10">
      <c r="A1" s="329" t="s">
        <v>1152</v>
      </c>
      <c r="B1" s="333"/>
      <c r="C1" s="333"/>
      <c r="D1" s="328" t="str">
        <f>IF(P.Participant!C8="-","[Participant's name]",P.Participant!C8)</f>
        <v>[Participant's name]</v>
      </c>
      <c r="E1" s="60"/>
      <c r="F1" s="60"/>
      <c r="G1" s="60"/>
      <c r="H1" s="60"/>
      <c r="I1" s="60"/>
      <c r="J1" s="60"/>
    </row>
    <row r="2" spans="1:10">
      <c r="A2" s="329"/>
      <c r="B2" s="324"/>
      <c r="C2" s="324"/>
      <c r="D2" s="328" t="str">
        <f>IF(P.Participant!C18="-","[Method for calculation of the SCR]",P.Participant!C18)</f>
        <v>[Method for calculation of the SCR]</v>
      </c>
      <c r="E2" s="60"/>
      <c r="F2" s="60"/>
      <c r="G2" s="60"/>
      <c r="H2" s="60"/>
      <c r="I2" s="60"/>
      <c r="J2" s="60"/>
    </row>
    <row r="3" spans="1:10">
      <c r="A3" s="329" t="s">
        <v>275</v>
      </c>
      <c r="B3" s="324"/>
      <c r="C3" s="324"/>
      <c r="D3" s="328" t="str">
        <f>_Version</f>
        <v>EIOPA-ST21_Templates-(20210302)</v>
      </c>
      <c r="E3" s="60"/>
      <c r="F3" s="60"/>
      <c r="G3" s="60"/>
      <c r="H3" s="60"/>
      <c r="I3" s="60"/>
      <c r="J3" s="60"/>
    </row>
    <row r="4" spans="1:10">
      <c r="A4" s="6"/>
      <c r="B4" s="41"/>
      <c r="C4" s="41"/>
      <c r="D4" s="41"/>
      <c r="E4" s="41"/>
      <c r="F4" s="60"/>
    </row>
    <row r="5" spans="1:10" ht="15.75">
      <c r="A5" s="21"/>
      <c r="B5" s="377"/>
      <c r="C5" s="10"/>
      <c r="D5" s="41"/>
      <c r="E5" s="21"/>
    </row>
    <row r="6" spans="1:10">
      <c r="A6" s="62" t="s">
        <v>276</v>
      </c>
      <c r="B6" s="10"/>
      <c r="C6" s="10"/>
      <c r="D6" s="41"/>
      <c r="E6" s="21"/>
    </row>
    <row r="7" spans="1:10">
      <c r="A7" s="38" t="s">
        <v>165</v>
      </c>
      <c r="B7" s="10"/>
      <c r="C7" s="10"/>
      <c r="D7" s="41"/>
      <c r="E7" s="21"/>
    </row>
    <row r="8" spans="1:10">
      <c r="A8" s="38" t="s">
        <v>264</v>
      </c>
      <c r="B8" s="10"/>
      <c r="C8" s="10"/>
      <c r="D8" s="41"/>
      <c r="E8" s="21"/>
    </row>
    <row r="9" spans="1:10">
      <c r="A9" s="38" t="s">
        <v>158</v>
      </c>
      <c r="B9" s="10"/>
      <c r="C9" s="10"/>
      <c r="D9" s="41"/>
      <c r="E9" s="21"/>
    </row>
    <row r="10" spans="1:10">
      <c r="A10" s="38" t="s">
        <v>265</v>
      </c>
      <c r="B10" s="10"/>
      <c r="C10" s="10"/>
      <c r="D10" s="41"/>
      <c r="E10" s="21"/>
    </row>
    <row r="11" spans="1:10">
      <c r="A11" s="38" t="s">
        <v>277</v>
      </c>
      <c r="B11" s="119" t="s">
        <v>278</v>
      </c>
      <c r="C11" s="119" t="s">
        <v>279</v>
      </c>
      <c r="D11" s="119" t="s">
        <v>280</v>
      </c>
      <c r="E11" s="21"/>
    </row>
    <row r="12" spans="1:10">
      <c r="A12" s="49"/>
      <c r="B12" s="10"/>
      <c r="C12" s="10"/>
      <c r="D12" s="41"/>
      <c r="E12" s="21"/>
    </row>
    <row r="13" spans="1:10">
      <c r="A13" s="46" t="s">
        <v>281</v>
      </c>
      <c r="B13" s="10"/>
      <c r="C13" s="10"/>
      <c r="D13" s="41"/>
      <c r="E13" s="21"/>
    </row>
    <row r="14" spans="1:10">
      <c r="A14" s="10"/>
      <c r="B14" s="10"/>
      <c r="C14" s="41"/>
      <c r="D14" s="36"/>
      <c r="E14" s="21"/>
    </row>
    <row r="15" spans="1:10" ht="48">
      <c r="A15" s="51"/>
      <c r="B15" s="51"/>
      <c r="C15" s="119" t="s">
        <v>282</v>
      </c>
      <c r="D15" s="119" t="s">
        <v>283</v>
      </c>
      <c r="E15" s="119" t="s">
        <v>284</v>
      </c>
    </row>
    <row r="16" spans="1:10">
      <c r="A16" s="33"/>
      <c r="B16" s="33"/>
      <c r="C16" s="116" t="s">
        <v>177</v>
      </c>
      <c r="D16" s="116" t="s">
        <v>178</v>
      </c>
      <c r="E16" s="116" t="s">
        <v>179</v>
      </c>
      <c r="H16" s="59"/>
    </row>
    <row r="17" spans="1:8">
      <c r="A17" s="115" t="s">
        <v>285</v>
      </c>
      <c r="B17" s="116" t="s">
        <v>5</v>
      </c>
      <c r="C17" s="468"/>
      <c r="D17" s="468"/>
      <c r="E17" s="401"/>
      <c r="H17" s="59"/>
    </row>
    <row r="18" spans="1:8">
      <c r="A18" s="117" t="s">
        <v>286</v>
      </c>
      <c r="B18" s="116" t="s">
        <v>7</v>
      </c>
      <c r="C18" s="468"/>
      <c r="D18" s="468"/>
      <c r="E18" s="401"/>
      <c r="H18" s="59"/>
    </row>
    <row r="19" spans="1:8">
      <c r="A19" s="117" t="s">
        <v>287</v>
      </c>
      <c r="B19" s="116" t="s">
        <v>9</v>
      </c>
      <c r="C19" s="468"/>
      <c r="D19" s="468"/>
      <c r="E19" s="401"/>
      <c r="H19" s="59"/>
    </row>
    <row r="20" spans="1:8">
      <c r="A20" s="117" t="s">
        <v>288</v>
      </c>
      <c r="B20" s="116" t="s">
        <v>11</v>
      </c>
      <c r="C20" s="468"/>
      <c r="D20" s="468"/>
      <c r="E20" s="401"/>
      <c r="H20" s="59"/>
    </row>
    <row r="21" spans="1:8">
      <c r="A21" s="117" t="s">
        <v>289</v>
      </c>
      <c r="B21" s="116" t="s">
        <v>13</v>
      </c>
      <c r="C21" s="468"/>
      <c r="D21" s="468"/>
      <c r="E21" s="401"/>
      <c r="H21" s="59"/>
    </row>
    <row r="22" spans="1:8">
      <c r="A22" s="117" t="s">
        <v>290</v>
      </c>
      <c r="B22" s="116" t="s">
        <v>15</v>
      </c>
      <c r="C22" s="468"/>
      <c r="D22" s="468"/>
      <c r="E22" s="401"/>
      <c r="H22" s="59"/>
    </row>
    <row r="23" spans="1:8">
      <c r="A23" s="117" t="s">
        <v>291</v>
      </c>
      <c r="B23" s="116" t="s">
        <v>17</v>
      </c>
      <c r="C23" s="468"/>
      <c r="D23" s="468"/>
      <c r="E23" s="401"/>
      <c r="H23" s="59"/>
    </row>
    <row r="24" spans="1:8">
      <c r="A24" s="118" t="s">
        <v>281</v>
      </c>
      <c r="B24" s="116" t="s">
        <v>23</v>
      </c>
      <c r="C24" s="468"/>
      <c r="D24" s="468"/>
      <c r="E24" s="401"/>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68"/>
      <c r="D41" s="52"/>
      <c r="E41" s="4"/>
    </row>
    <row r="42" spans="1:5">
      <c r="A42" s="117" t="s">
        <v>296</v>
      </c>
      <c r="B42" s="116" t="s">
        <v>29</v>
      </c>
      <c r="C42" s="468"/>
      <c r="D42" s="52"/>
      <c r="E42" s="4"/>
    </row>
    <row r="43" spans="1:5">
      <c r="A43" s="117" t="s">
        <v>297</v>
      </c>
      <c r="B43" s="116" t="s">
        <v>31</v>
      </c>
      <c r="C43" s="468"/>
      <c r="D43" s="52"/>
      <c r="E43" s="4"/>
    </row>
    <row r="44" spans="1:5">
      <c r="A44" s="117" t="s">
        <v>298</v>
      </c>
      <c r="B44" s="116" t="s">
        <v>33</v>
      </c>
      <c r="C44" s="468"/>
      <c r="D44" s="52"/>
      <c r="E44" s="4"/>
    </row>
    <row r="45" spans="1:5">
      <c r="A45" s="120" t="s">
        <v>299</v>
      </c>
      <c r="B45" s="116" t="s">
        <v>35</v>
      </c>
      <c r="C45" s="468"/>
      <c r="D45" s="52"/>
      <c r="E45" s="4"/>
    </row>
    <row r="46" spans="1:5">
      <c r="A46" s="117" t="s">
        <v>300</v>
      </c>
      <c r="B46" s="116" t="s">
        <v>43</v>
      </c>
      <c r="C46" s="468"/>
      <c r="D46" s="52"/>
      <c r="E46" s="4"/>
    </row>
    <row r="47" spans="1:5">
      <c r="A47" s="117" t="s">
        <v>301</v>
      </c>
      <c r="B47" s="121" t="s">
        <v>45</v>
      </c>
      <c r="C47" s="468"/>
      <c r="D47" s="52"/>
      <c r="E47" s="4"/>
    </row>
    <row r="48" spans="1:5">
      <c r="A48" s="122" t="s">
        <v>302</v>
      </c>
      <c r="B48" s="121" t="s">
        <v>47</v>
      </c>
      <c r="C48" s="468"/>
      <c r="D48" s="52"/>
      <c r="E48" s="4"/>
    </row>
    <row r="49" spans="1:5">
      <c r="A49" s="123" t="s">
        <v>303</v>
      </c>
      <c r="B49" s="121"/>
      <c r="C49" s="401"/>
      <c r="D49" s="52"/>
      <c r="E49" s="21"/>
    </row>
    <row r="50" spans="1:5">
      <c r="A50" s="124" t="s">
        <v>304</v>
      </c>
      <c r="B50" s="121" t="s">
        <v>83</v>
      </c>
      <c r="C50" s="468"/>
      <c r="D50" s="52"/>
      <c r="E50" s="4"/>
    </row>
    <row r="51" spans="1:5">
      <c r="A51" s="125" t="s">
        <v>305</v>
      </c>
      <c r="B51" s="121" t="s">
        <v>85</v>
      </c>
      <c r="C51" s="468"/>
      <c r="D51" s="52"/>
      <c r="E51" s="4"/>
    </row>
    <row r="52" spans="1:5">
      <c r="A52" s="125" t="s">
        <v>306</v>
      </c>
      <c r="B52" s="121" t="s">
        <v>87</v>
      </c>
      <c r="C52" s="468"/>
      <c r="D52" s="52"/>
      <c r="E52" s="4"/>
    </row>
    <row r="53" spans="1:5">
      <c r="A53" s="125" t="s">
        <v>307</v>
      </c>
      <c r="B53" s="121" t="s">
        <v>243</v>
      </c>
      <c r="C53" s="468"/>
      <c r="D53" s="52"/>
      <c r="E53" s="4"/>
    </row>
    <row r="54" spans="1:5">
      <c r="A54" s="124" t="s">
        <v>308</v>
      </c>
      <c r="B54" s="121" t="s">
        <v>245</v>
      </c>
      <c r="C54" s="468"/>
      <c r="D54" s="52"/>
      <c r="E54" s="4"/>
    </row>
    <row r="55" spans="1:5">
      <c r="A55" s="124" t="s">
        <v>309</v>
      </c>
      <c r="B55" s="121" t="s">
        <v>248</v>
      </c>
      <c r="C55" s="468"/>
      <c r="D55" s="52"/>
      <c r="E55" s="4"/>
    </row>
    <row r="56" spans="1:5">
      <c r="A56" s="124" t="s">
        <v>310</v>
      </c>
      <c r="B56" s="121" t="s">
        <v>250</v>
      </c>
      <c r="C56" s="468"/>
      <c r="D56" s="52"/>
      <c r="E56" s="4"/>
    </row>
    <row r="57" spans="1:5">
      <c r="A57" s="124" t="s">
        <v>311</v>
      </c>
      <c r="B57" s="121" t="s">
        <v>312</v>
      </c>
      <c r="C57" s="468"/>
      <c r="D57" s="52"/>
      <c r="E57" s="4"/>
    </row>
    <row r="58" spans="1:5">
      <c r="A58" s="123" t="s">
        <v>313</v>
      </c>
      <c r="B58" s="121"/>
      <c r="C58" s="401"/>
      <c r="D58" s="52"/>
      <c r="E58" s="4"/>
    </row>
    <row r="59" spans="1:5">
      <c r="A59" s="124" t="s">
        <v>314</v>
      </c>
      <c r="B59" s="121" t="s">
        <v>89</v>
      </c>
      <c r="C59" s="468"/>
      <c r="D59" s="52"/>
      <c r="E59" s="4"/>
    </row>
    <row r="60" spans="1:5" ht="36.75">
      <c r="A60" s="126" t="s">
        <v>315</v>
      </c>
      <c r="B60" s="116" t="s">
        <v>92</v>
      </c>
      <c r="C60" s="468"/>
      <c r="D60" s="52"/>
      <c r="E60" s="4"/>
    </row>
    <row r="61" spans="1:5" ht="24.75">
      <c r="A61" s="126" t="s">
        <v>316</v>
      </c>
      <c r="B61" s="116" t="s">
        <v>94</v>
      </c>
      <c r="C61" s="468"/>
      <c r="D61" s="52"/>
      <c r="E61" s="4"/>
    </row>
    <row r="62" spans="1:5" ht="24.75">
      <c r="A62" s="126" t="s">
        <v>317</v>
      </c>
      <c r="B62" s="116" t="s">
        <v>96</v>
      </c>
      <c r="C62" s="468"/>
      <c r="D62" s="52"/>
      <c r="E62" s="4"/>
    </row>
    <row r="63" spans="1:5">
      <c r="A63" s="124" t="s">
        <v>318</v>
      </c>
      <c r="B63" s="116" t="s">
        <v>98</v>
      </c>
      <c r="C63" s="468"/>
      <c r="D63" s="52"/>
      <c r="E63" s="4"/>
    </row>
    <row r="64" spans="1:5">
      <c r="A64" s="124" t="s">
        <v>319</v>
      </c>
      <c r="B64" s="116" t="s">
        <v>100</v>
      </c>
      <c r="C64" s="468"/>
      <c r="D64" s="52"/>
      <c r="E64" s="4"/>
    </row>
    <row r="65" spans="1:5">
      <c r="A65" s="123" t="s">
        <v>320</v>
      </c>
      <c r="B65" s="116"/>
      <c r="C65" s="401"/>
      <c r="D65" s="52"/>
      <c r="E65" s="21"/>
    </row>
    <row r="66" spans="1:5">
      <c r="A66" s="124" t="s">
        <v>321</v>
      </c>
      <c r="B66" s="116" t="s">
        <v>102</v>
      </c>
      <c r="C66" s="468"/>
      <c r="D66" s="52"/>
      <c r="E66" s="41"/>
    </row>
    <row r="67" spans="1:5">
      <c r="A67" s="274" t="s">
        <v>1166</v>
      </c>
      <c r="B67" s="144"/>
      <c r="C67" s="468"/>
      <c r="D67" s="52"/>
      <c r="E67" s="41"/>
    </row>
    <row r="68" spans="1:5">
      <c r="A68" s="274" t="s">
        <v>1167</v>
      </c>
      <c r="B68" s="144"/>
      <c r="C68" s="468"/>
      <c r="D68" s="52"/>
      <c r="E68" s="41"/>
    </row>
    <row r="69" spans="1:5">
      <c r="A69" s="127" t="s">
        <v>322</v>
      </c>
      <c r="B69" s="116" t="s">
        <v>103</v>
      </c>
      <c r="C69" s="468"/>
      <c r="D69" s="52"/>
      <c r="E69" s="53"/>
    </row>
  </sheetData>
  <sheetProtection algorithmName="SHA-512" hashValue="YWAZyJgOm27a2Z8QpYpOB4Sbeker8hM+nmAhKofRLUKwUEbv5PFevlchFISp5Vnokfmo7jryQf/2lHNaMKGuuQ==" saltValue="xXQtsLxI5/fbQbRh6U61bA==" spinCount="100000" sheet="1" objects="1" scenarios="1"/>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A1:J133"/>
  <sheetViews>
    <sheetView showGridLines="0" zoomScale="70" zoomScaleNormal="70" zoomScalePageLayoutView="90" workbookViewId="0">
      <selection activeCell="D57" sqref="D57"/>
    </sheetView>
  </sheetViews>
  <sheetFormatPr defaultColWidth="9.140625" defaultRowHeight="15"/>
  <cols>
    <col min="1" max="1" width="92.42578125" style="42" bestFit="1" customWidth="1"/>
    <col min="2" max="6" width="19.28515625" style="42" customWidth="1"/>
    <col min="7" max="16384" width="9.140625" style="42"/>
  </cols>
  <sheetData>
    <row r="1" spans="1:10">
      <c r="A1" s="329" t="s">
        <v>323</v>
      </c>
      <c r="B1" s="333"/>
      <c r="C1" s="328" t="str">
        <f>IF(P.Participant!C8="-","[Participant's name]",P.Participant!C8)</f>
        <v>[Participant's name]</v>
      </c>
      <c r="E1" s="5"/>
      <c r="F1" s="5"/>
      <c r="G1" s="5"/>
      <c r="H1" s="60"/>
      <c r="I1" s="60"/>
      <c r="J1" s="60"/>
    </row>
    <row r="2" spans="1:10">
      <c r="A2" s="329"/>
      <c r="B2" s="324"/>
      <c r="C2" s="328" t="str">
        <f>IF(P.Participant!C18="-","[Method for calculation of the SCR]",P.Participant!C18)</f>
        <v>[Method for calculation of the SCR]</v>
      </c>
      <c r="E2" s="5"/>
      <c r="F2" s="5"/>
      <c r="G2" s="5"/>
      <c r="H2" s="60"/>
      <c r="I2" s="60"/>
      <c r="J2" s="60"/>
    </row>
    <row r="3" spans="1:10">
      <c r="A3" s="329" t="s">
        <v>324</v>
      </c>
      <c r="B3" s="324"/>
      <c r="C3" s="328" t="str">
        <f>_Version</f>
        <v>EIOPA-ST21_Templates-(20210302)</v>
      </c>
      <c r="E3" s="5"/>
      <c r="F3" s="5"/>
      <c r="G3" s="5"/>
      <c r="H3" s="60"/>
      <c r="I3" s="60"/>
      <c r="J3" s="60"/>
    </row>
    <row r="4" spans="1:10">
      <c r="A4" s="5"/>
      <c r="B4" s="5"/>
      <c r="C4" s="5"/>
      <c r="D4" s="5"/>
      <c r="E4" s="5"/>
      <c r="F4" s="5"/>
    </row>
    <row r="5" spans="1:10" ht="15.75">
      <c r="A5" s="377"/>
      <c r="B5" s="5"/>
      <c r="C5" s="5"/>
      <c r="D5" s="5"/>
      <c r="E5" s="5"/>
      <c r="F5" s="5"/>
    </row>
    <row r="6" spans="1:10">
      <c r="A6" s="62" t="s">
        <v>331</v>
      </c>
      <c r="B6" s="5"/>
      <c r="C6" s="5"/>
      <c r="D6" s="5"/>
      <c r="E6" s="5"/>
      <c r="F6" s="5"/>
    </row>
    <row r="7" spans="1:10">
      <c r="A7" s="55" t="s">
        <v>293</v>
      </c>
      <c r="B7" s="5"/>
      <c r="C7" s="5"/>
      <c r="D7" s="5"/>
      <c r="E7" s="5"/>
      <c r="F7" s="5"/>
    </row>
    <row r="8" spans="1:10">
      <c r="B8" s="5"/>
      <c r="C8" s="5"/>
      <c r="D8" s="5"/>
      <c r="E8" s="5"/>
      <c r="F8" s="5"/>
    </row>
    <row r="9" spans="1:10">
      <c r="A9" s="5"/>
      <c r="B9" s="5"/>
      <c r="C9" s="116" t="s">
        <v>184</v>
      </c>
      <c r="D9" s="5"/>
      <c r="E9" s="21"/>
      <c r="F9" s="21"/>
    </row>
    <row r="10" spans="1:10">
      <c r="A10" s="122" t="s">
        <v>332</v>
      </c>
      <c r="B10" s="116" t="s">
        <v>25</v>
      </c>
      <c r="C10" s="469"/>
      <c r="D10" s="44"/>
      <c r="E10" s="4"/>
      <c r="F10" s="17"/>
    </row>
    <row r="11" spans="1:10">
      <c r="A11" s="128" t="s">
        <v>290</v>
      </c>
      <c r="B11" s="129" t="s">
        <v>15</v>
      </c>
      <c r="C11" s="469"/>
      <c r="D11" s="44"/>
      <c r="E11" s="4"/>
      <c r="F11" s="17"/>
    </row>
    <row r="12" spans="1:10">
      <c r="A12" s="128" t="s">
        <v>295</v>
      </c>
      <c r="B12" s="129" t="s">
        <v>27</v>
      </c>
      <c r="C12" s="469"/>
      <c r="D12" s="44"/>
      <c r="E12" s="4"/>
      <c r="F12" s="17"/>
    </row>
    <row r="13" spans="1:10">
      <c r="A13" s="128" t="s">
        <v>299</v>
      </c>
      <c r="B13" s="129" t="s">
        <v>35</v>
      </c>
      <c r="C13" s="469"/>
      <c r="D13" s="44"/>
      <c r="E13" s="4"/>
      <c r="F13" s="17"/>
    </row>
    <row r="14" spans="1:10">
      <c r="A14" s="128" t="s">
        <v>333</v>
      </c>
      <c r="B14" s="129" t="s">
        <v>43</v>
      </c>
      <c r="C14" s="469"/>
      <c r="D14" s="44"/>
      <c r="E14" s="4"/>
      <c r="F14" s="17"/>
    </row>
    <row r="15" spans="1:10">
      <c r="A15" s="128" t="s">
        <v>301</v>
      </c>
      <c r="B15" s="129" t="s">
        <v>45</v>
      </c>
      <c r="C15" s="469"/>
      <c r="D15" s="44"/>
      <c r="E15" s="4"/>
      <c r="F15" s="17"/>
    </row>
    <row r="16" spans="1:10">
      <c r="A16" s="128" t="s">
        <v>302</v>
      </c>
      <c r="B16" s="129" t="s">
        <v>47</v>
      </c>
      <c r="C16" s="469"/>
      <c r="D16" s="44"/>
      <c r="E16" s="4"/>
      <c r="F16" s="1"/>
    </row>
    <row r="17" spans="1:6">
      <c r="A17" s="130" t="s">
        <v>303</v>
      </c>
      <c r="B17" s="129"/>
      <c r="C17" s="402"/>
      <c r="D17" s="41"/>
      <c r="E17" s="13"/>
      <c r="F17" s="26"/>
    </row>
    <row r="18" spans="1:6">
      <c r="A18" s="131" t="s">
        <v>334</v>
      </c>
      <c r="B18" s="129" t="s">
        <v>63</v>
      </c>
      <c r="C18" s="469"/>
      <c r="D18" s="44"/>
      <c r="E18" s="4"/>
      <c r="F18" s="17"/>
    </row>
    <row r="19" spans="1:6">
      <c r="A19" s="131" t="s">
        <v>335</v>
      </c>
      <c r="B19" s="129" t="s">
        <v>65</v>
      </c>
      <c r="C19" s="469"/>
      <c r="D19" s="44"/>
      <c r="E19" s="4"/>
      <c r="F19" s="17"/>
    </row>
    <row r="20" spans="1:6">
      <c r="A20" s="132" t="s">
        <v>304</v>
      </c>
      <c r="B20" s="129" t="s">
        <v>83</v>
      </c>
      <c r="C20" s="469"/>
      <c r="D20" s="44"/>
      <c r="E20" s="4"/>
      <c r="F20" s="17"/>
    </row>
    <row r="21" spans="1:6">
      <c r="A21" s="132" t="s">
        <v>305</v>
      </c>
      <c r="B21" s="129" t="s">
        <v>85</v>
      </c>
      <c r="C21" s="469"/>
      <c r="D21" s="44"/>
      <c r="E21" s="4"/>
      <c r="F21" s="17"/>
    </row>
    <row r="22" spans="1:6">
      <c r="A22" s="132" t="s">
        <v>336</v>
      </c>
      <c r="B22" s="129" t="s">
        <v>87</v>
      </c>
      <c r="C22" s="469"/>
      <c r="D22" s="44"/>
      <c r="E22" s="4"/>
      <c r="F22" s="17"/>
    </row>
    <row r="23" spans="1:6">
      <c r="A23" s="132" t="s">
        <v>337</v>
      </c>
      <c r="B23" s="129" t="s">
        <v>243</v>
      </c>
      <c r="C23" s="402"/>
      <c r="D23" s="44"/>
      <c r="E23" s="4"/>
      <c r="F23" s="17"/>
    </row>
    <row r="24" spans="1:6">
      <c r="A24" s="132" t="s">
        <v>308</v>
      </c>
      <c r="B24" s="129" t="s">
        <v>245</v>
      </c>
      <c r="C24" s="469"/>
      <c r="D24" s="44"/>
      <c r="E24" s="4"/>
      <c r="F24" s="17"/>
    </row>
    <row r="25" spans="1:6">
      <c r="A25" s="132" t="s">
        <v>309</v>
      </c>
      <c r="B25" s="129" t="s">
        <v>248</v>
      </c>
      <c r="C25" s="469"/>
      <c r="D25" s="44"/>
      <c r="E25" s="4"/>
      <c r="F25" s="21"/>
    </row>
    <row r="26" spans="1:6">
      <c r="A26" s="132" t="s">
        <v>310</v>
      </c>
      <c r="B26" s="129" t="s">
        <v>250</v>
      </c>
      <c r="C26" s="469"/>
      <c r="D26" s="44"/>
      <c r="E26" s="4"/>
      <c r="F26" s="17"/>
    </row>
    <row r="27" spans="1:6">
      <c r="A27" s="132" t="s">
        <v>311</v>
      </c>
      <c r="B27" s="129" t="s">
        <v>312</v>
      </c>
      <c r="C27" s="469"/>
      <c r="D27" s="44"/>
      <c r="E27" s="4"/>
      <c r="F27" s="17"/>
    </row>
    <row r="28" spans="1:6">
      <c r="A28" s="130" t="s">
        <v>313</v>
      </c>
      <c r="B28" s="133"/>
      <c r="C28" s="402"/>
      <c r="D28" s="41"/>
      <c r="E28" s="41"/>
      <c r="F28" s="41"/>
    </row>
    <row r="29" spans="1:6">
      <c r="A29" s="132" t="s">
        <v>314</v>
      </c>
      <c r="B29" s="129" t="s">
        <v>89</v>
      </c>
      <c r="C29" s="469"/>
      <c r="D29" s="44"/>
      <c r="E29" s="4"/>
      <c r="F29" s="17"/>
    </row>
    <row r="30" spans="1:6" ht="36">
      <c r="A30" s="132" t="s">
        <v>315</v>
      </c>
      <c r="B30" s="129" t="s">
        <v>92</v>
      </c>
      <c r="C30" s="469"/>
      <c r="D30" s="44"/>
      <c r="E30" s="4"/>
      <c r="F30" s="17"/>
    </row>
    <row r="31" spans="1:6" ht="24">
      <c r="A31" s="132" t="s">
        <v>316</v>
      </c>
      <c r="B31" s="129" t="s">
        <v>94</v>
      </c>
      <c r="C31" s="469"/>
      <c r="D31" s="44"/>
      <c r="E31" s="4"/>
      <c r="F31" s="17"/>
    </row>
    <row r="32" spans="1:6" ht="24">
      <c r="A32" s="132" t="s">
        <v>317</v>
      </c>
      <c r="B32" s="129" t="s">
        <v>96</v>
      </c>
      <c r="C32" s="469"/>
      <c r="D32" s="44"/>
      <c r="E32" s="4"/>
      <c r="F32" s="17"/>
    </row>
    <row r="33" spans="1:6">
      <c r="A33" s="132" t="s">
        <v>318</v>
      </c>
      <c r="B33" s="129" t="s">
        <v>98</v>
      </c>
      <c r="C33" s="469"/>
      <c r="D33" s="44"/>
      <c r="E33" s="4"/>
      <c r="F33" s="17"/>
    </row>
    <row r="34" spans="1:6">
      <c r="A34" s="132" t="s">
        <v>319</v>
      </c>
      <c r="B34" s="129" t="s">
        <v>100</v>
      </c>
      <c r="C34" s="469"/>
      <c r="D34" s="44"/>
      <c r="E34" s="4"/>
      <c r="F34" s="17"/>
    </row>
    <row r="35" spans="1:6">
      <c r="A35" s="130" t="s">
        <v>320</v>
      </c>
      <c r="B35" s="133"/>
      <c r="C35" s="402"/>
      <c r="D35" s="21"/>
      <c r="E35" s="21"/>
      <c r="F35" s="21"/>
    </row>
    <row r="36" spans="1:6">
      <c r="A36" s="132" t="s">
        <v>321</v>
      </c>
      <c r="B36" s="129" t="s">
        <v>102</v>
      </c>
      <c r="C36" s="469"/>
      <c r="D36" s="44"/>
      <c r="E36" s="41"/>
      <c r="F36" s="1"/>
    </row>
    <row r="37" spans="1:6">
      <c r="A37" s="274" t="s">
        <v>1166</v>
      </c>
      <c r="B37" s="144"/>
      <c r="C37" s="469"/>
      <c r="D37" s="52"/>
      <c r="E37" s="41"/>
    </row>
    <row r="38" spans="1:6">
      <c r="A38" s="274" t="s">
        <v>1167</v>
      </c>
      <c r="B38" s="144"/>
      <c r="C38" s="469"/>
      <c r="D38" s="52"/>
      <c r="E38" s="41"/>
    </row>
    <row r="39" spans="1:6">
      <c r="A39" s="134" t="s">
        <v>322</v>
      </c>
      <c r="B39" s="129" t="s">
        <v>103</v>
      </c>
      <c r="C39" s="469"/>
      <c r="D39" s="44"/>
      <c r="E39" s="53"/>
      <c r="F39" s="21"/>
    </row>
    <row r="44" spans="1:6">
      <c r="A44" s="62" t="s">
        <v>325</v>
      </c>
      <c r="B44" s="5"/>
      <c r="C44" s="57"/>
      <c r="D44" s="5"/>
      <c r="E44" s="5"/>
      <c r="F44" s="5"/>
    </row>
    <row r="45" spans="1:6">
      <c r="A45" s="55" t="s">
        <v>165</v>
      </c>
      <c r="B45" s="5"/>
      <c r="C45" s="57"/>
      <c r="D45" s="5"/>
      <c r="E45" s="5"/>
      <c r="F45" s="5"/>
    </row>
    <row r="46" spans="1:6">
      <c r="A46" s="38" t="s">
        <v>264</v>
      </c>
      <c r="B46" s="5"/>
      <c r="C46" s="57"/>
      <c r="D46" s="5"/>
      <c r="E46" s="5"/>
      <c r="F46" s="5"/>
    </row>
    <row r="47" spans="1:6">
      <c r="A47" s="38" t="s">
        <v>265</v>
      </c>
      <c r="B47" s="5"/>
      <c r="C47" s="57"/>
      <c r="D47" s="5"/>
      <c r="E47" s="5"/>
      <c r="F47" s="5"/>
    </row>
    <row r="48" spans="1:6">
      <c r="A48" s="18"/>
      <c r="B48" s="5"/>
      <c r="C48" s="57"/>
      <c r="D48" s="5"/>
      <c r="E48" s="5"/>
      <c r="F48" s="5"/>
    </row>
    <row r="49" spans="1:6">
      <c r="A49" s="45" t="s">
        <v>326</v>
      </c>
      <c r="B49" s="5"/>
      <c r="C49" s="57"/>
      <c r="D49" s="5"/>
      <c r="E49" s="5"/>
      <c r="F49" s="5"/>
    </row>
    <row r="50" spans="1:6">
      <c r="A50" s="5"/>
      <c r="B50" s="5"/>
      <c r="C50" s="57"/>
      <c r="D50" s="5"/>
      <c r="E50" s="5"/>
      <c r="F50" s="5"/>
    </row>
    <row r="51" spans="1:6" ht="48">
      <c r="A51" s="119" t="s">
        <v>327</v>
      </c>
      <c r="B51" s="119" t="s">
        <v>328</v>
      </c>
      <c r="C51" s="119" t="s">
        <v>329</v>
      </c>
      <c r="D51" s="119" t="s">
        <v>284</v>
      </c>
      <c r="E51" s="119" t="s">
        <v>330</v>
      </c>
    </row>
    <row r="52" spans="1:6">
      <c r="A52" s="116" t="s">
        <v>2</v>
      </c>
      <c r="B52" s="116" t="s">
        <v>161</v>
      </c>
      <c r="C52" s="116" t="s">
        <v>177</v>
      </c>
      <c r="D52" s="116" t="s">
        <v>179</v>
      </c>
      <c r="E52" s="116" t="s">
        <v>181</v>
      </c>
    </row>
    <row r="53" spans="1:6">
      <c r="A53" s="470"/>
      <c r="B53" s="470"/>
      <c r="C53" s="471"/>
      <c r="D53" s="340"/>
      <c r="E53" s="469"/>
    </row>
    <row r="54" spans="1:6">
      <c r="A54" s="470"/>
      <c r="B54" s="470"/>
      <c r="C54" s="471"/>
      <c r="D54" s="340"/>
      <c r="E54" s="469"/>
      <c r="F54" s="39"/>
    </row>
    <row r="55" spans="1:6">
      <c r="A55" s="470"/>
      <c r="B55" s="470"/>
      <c r="C55" s="471"/>
      <c r="D55" s="340"/>
      <c r="E55" s="469"/>
      <c r="F55" s="26"/>
    </row>
    <row r="56" spans="1:6">
      <c r="A56" s="470"/>
      <c r="B56" s="470"/>
      <c r="C56" s="471"/>
      <c r="D56" s="340"/>
      <c r="E56" s="469"/>
    </row>
    <row r="57" spans="1:6">
      <c r="A57" s="470"/>
      <c r="B57" s="470"/>
      <c r="C57" s="471"/>
      <c r="D57" s="340"/>
      <c r="E57" s="469"/>
    </row>
    <row r="58" spans="1:6">
      <c r="A58" s="470"/>
      <c r="B58" s="470"/>
      <c r="C58" s="471"/>
      <c r="D58" s="340"/>
      <c r="E58" s="469"/>
    </row>
    <row r="59" spans="1:6">
      <c r="A59" s="470"/>
      <c r="B59" s="470"/>
      <c r="C59" s="471"/>
      <c r="D59" s="340"/>
      <c r="E59" s="469"/>
    </row>
    <row r="60" spans="1:6">
      <c r="A60" s="470"/>
      <c r="B60" s="470"/>
      <c r="C60" s="471"/>
      <c r="D60" s="340"/>
      <c r="E60" s="469"/>
    </row>
    <row r="61" spans="1:6">
      <c r="A61" s="470"/>
      <c r="B61" s="470"/>
      <c r="C61" s="471"/>
      <c r="D61" s="340"/>
      <c r="E61" s="469"/>
    </row>
    <row r="62" spans="1:6">
      <c r="A62" s="470"/>
      <c r="B62" s="470"/>
      <c r="C62" s="471"/>
      <c r="D62" s="340"/>
      <c r="E62" s="469"/>
    </row>
    <row r="63" spans="1:6">
      <c r="A63" s="470"/>
      <c r="B63" s="470"/>
      <c r="C63" s="471"/>
      <c r="D63" s="340"/>
      <c r="E63" s="469"/>
    </row>
    <row r="64" spans="1:6">
      <c r="A64" s="470"/>
      <c r="B64" s="470"/>
      <c r="C64" s="471"/>
      <c r="D64" s="340"/>
      <c r="E64" s="469"/>
    </row>
    <row r="65" spans="1:5">
      <c r="A65" s="470"/>
      <c r="B65" s="470"/>
      <c r="C65" s="471"/>
      <c r="D65" s="340"/>
      <c r="E65" s="469"/>
    </row>
    <row r="66" spans="1:5">
      <c r="A66" s="470"/>
      <c r="B66" s="470"/>
      <c r="C66" s="471"/>
      <c r="D66" s="340"/>
      <c r="E66" s="469"/>
    </row>
    <row r="67" spans="1:5">
      <c r="A67" s="470"/>
      <c r="B67" s="470"/>
      <c r="C67" s="471"/>
      <c r="D67" s="340"/>
      <c r="E67" s="469"/>
    </row>
    <row r="68" spans="1:5">
      <c r="A68" s="470"/>
      <c r="B68" s="470"/>
      <c r="C68" s="471"/>
      <c r="D68" s="340"/>
      <c r="E68" s="469"/>
    </row>
    <row r="69" spans="1:5">
      <c r="A69" s="470"/>
      <c r="B69" s="470"/>
      <c r="C69" s="471"/>
      <c r="D69" s="340"/>
      <c r="E69" s="469"/>
    </row>
    <row r="70" spans="1:5">
      <c r="A70" s="470"/>
      <c r="B70" s="470"/>
      <c r="C70" s="471"/>
      <c r="D70" s="340"/>
      <c r="E70" s="469"/>
    </row>
    <row r="71" spans="1:5">
      <c r="A71" s="470"/>
      <c r="B71" s="470"/>
      <c r="C71" s="471"/>
      <c r="D71" s="340"/>
      <c r="E71" s="469"/>
    </row>
    <row r="72" spans="1:5">
      <c r="A72" s="470"/>
      <c r="B72" s="470"/>
      <c r="C72" s="471"/>
      <c r="D72" s="340"/>
      <c r="E72" s="469"/>
    </row>
    <row r="73" spans="1:5">
      <c r="A73" s="470"/>
      <c r="B73" s="470"/>
      <c r="C73" s="471"/>
      <c r="D73" s="340"/>
      <c r="E73" s="469"/>
    </row>
    <row r="74" spans="1:5">
      <c r="A74" s="470"/>
      <c r="B74" s="470"/>
      <c r="C74" s="471"/>
      <c r="D74" s="340"/>
      <c r="E74" s="469"/>
    </row>
    <row r="75" spans="1:5">
      <c r="A75" s="470"/>
      <c r="B75" s="470"/>
      <c r="C75" s="471"/>
      <c r="D75" s="340"/>
      <c r="E75" s="469"/>
    </row>
    <row r="76" spans="1:5">
      <c r="A76" s="470"/>
      <c r="B76" s="470"/>
      <c r="C76" s="471"/>
      <c r="D76" s="340"/>
      <c r="E76" s="469"/>
    </row>
    <row r="77" spans="1:5">
      <c r="A77" s="470"/>
      <c r="B77" s="470"/>
      <c r="C77" s="471"/>
      <c r="D77" s="340"/>
      <c r="E77" s="469"/>
    </row>
    <row r="78" spans="1:5">
      <c r="A78" s="470"/>
      <c r="B78" s="470"/>
      <c r="C78" s="471"/>
      <c r="D78" s="340"/>
      <c r="E78" s="469"/>
    </row>
    <row r="79" spans="1:5">
      <c r="A79" s="470"/>
      <c r="B79" s="470"/>
      <c r="C79" s="471"/>
      <c r="D79" s="340"/>
      <c r="E79" s="469"/>
    </row>
    <row r="80" spans="1:5">
      <c r="A80" s="470"/>
      <c r="B80" s="470"/>
      <c r="C80" s="471"/>
      <c r="D80" s="340"/>
      <c r="E80" s="469"/>
    </row>
    <row r="81" spans="1:5">
      <c r="A81" s="470"/>
      <c r="B81" s="470"/>
      <c r="C81" s="471"/>
      <c r="D81" s="340"/>
      <c r="E81" s="469"/>
    </row>
    <row r="82" spans="1:5">
      <c r="A82" s="470"/>
      <c r="B82" s="470"/>
      <c r="C82" s="471"/>
      <c r="D82" s="340"/>
      <c r="E82" s="469"/>
    </row>
    <row r="83" spans="1:5">
      <c r="A83" s="470"/>
      <c r="B83" s="470"/>
      <c r="C83" s="471"/>
      <c r="D83" s="340"/>
      <c r="E83" s="469"/>
    </row>
    <row r="84" spans="1:5">
      <c r="A84" s="470"/>
      <c r="B84" s="470"/>
      <c r="C84" s="471"/>
      <c r="D84" s="340"/>
      <c r="E84" s="469"/>
    </row>
    <row r="85" spans="1:5">
      <c r="A85" s="470"/>
      <c r="B85" s="470"/>
      <c r="C85" s="471"/>
      <c r="D85" s="340"/>
      <c r="E85" s="469"/>
    </row>
    <row r="86" spans="1:5">
      <c r="A86" s="470"/>
      <c r="B86" s="470"/>
      <c r="C86" s="471"/>
      <c r="D86" s="340"/>
      <c r="E86" s="469"/>
    </row>
    <row r="87" spans="1:5">
      <c r="A87" s="470"/>
      <c r="B87" s="470"/>
      <c r="C87" s="471"/>
      <c r="D87" s="340"/>
      <c r="E87" s="469"/>
    </row>
    <row r="88" spans="1:5">
      <c r="A88" s="470"/>
      <c r="B88" s="470"/>
      <c r="C88" s="471"/>
      <c r="D88" s="340"/>
      <c r="E88" s="469"/>
    </row>
    <row r="89" spans="1:5">
      <c r="A89" s="470"/>
      <c r="B89" s="470"/>
      <c r="C89" s="471"/>
      <c r="D89" s="340"/>
      <c r="E89" s="469"/>
    </row>
    <row r="90" spans="1:5">
      <c r="A90" s="470"/>
      <c r="B90" s="470"/>
      <c r="C90" s="471"/>
      <c r="D90" s="340"/>
      <c r="E90" s="469"/>
    </row>
    <row r="91" spans="1:5">
      <c r="A91" s="470"/>
      <c r="B91" s="470"/>
      <c r="C91" s="471"/>
      <c r="D91" s="340"/>
      <c r="E91" s="469"/>
    </row>
    <row r="92" spans="1:5">
      <c r="A92" s="470"/>
      <c r="B92" s="470"/>
      <c r="C92" s="471"/>
      <c r="D92" s="340"/>
      <c r="E92" s="469"/>
    </row>
    <row r="93" spans="1:5">
      <c r="A93" s="470"/>
      <c r="B93" s="470"/>
      <c r="C93" s="471"/>
      <c r="D93" s="340"/>
      <c r="E93" s="469"/>
    </row>
    <row r="94" spans="1:5">
      <c r="A94" s="470"/>
      <c r="B94" s="470"/>
      <c r="C94" s="471"/>
      <c r="D94" s="340"/>
      <c r="E94" s="469"/>
    </row>
    <row r="95" spans="1:5">
      <c r="A95" s="470"/>
      <c r="B95" s="470"/>
      <c r="C95" s="471"/>
      <c r="D95" s="340"/>
      <c r="E95" s="469"/>
    </row>
    <row r="96" spans="1:5">
      <c r="A96" s="470"/>
      <c r="B96" s="470"/>
      <c r="C96" s="471"/>
      <c r="D96" s="340"/>
      <c r="E96" s="469"/>
    </row>
    <row r="97" spans="1:5">
      <c r="A97" s="470"/>
      <c r="B97" s="470"/>
      <c r="C97" s="471"/>
      <c r="D97" s="340"/>
      <c r="E97" s="469"/>
    </row>
    <row r="98" spans="1:5">
      <c r="A98" s="470"/>
      <c r="B98" s="470"/>
      <c r="C98" s="471"/>
      <c r="D98" s="340"/>
      <c r="E98" s="469"/>
    </row>
    <row r="99" spans="1:5">
      <c r="A99" s="470"/>
      <c r="B99" s="470"/>
      <c r="C99" s="471"/>
      <c r="D99" s="340"/>
      <c r="E99" s="469"/>
    </row>
    <row r="100" spans="1:5">
      <c r="A100" s="470"/>
      <c r="B100" s="470"/>
      <c r="C100" s="471"/>
      <c r="D100" s="340"/>
      <c r="E100" s="469"/>
    </row>
    <row r="101" spans="1:5">
      <c r="A101" s="470"/>
      <c r="B101" s="470"/>
      <c r="C101" s="471"/>
      <c r="D101" s="340"/>
      <c r="E101" s="469"/>
    </row>
    <row r="102" spans="1:5">
      <c r="A102" s="470"/>
      <c r="B102" s="470"/>
      <c r="C102" s="471"/>
      <c r="D102" s="340"/>
      <c r="E102" s="469"/>
    </row>
    <row r="103" spans="1:5">
      <c r="A103" s="470"/>
      <c r="B103" s="470"/>
      <c r="C103" s="471"/>
      <c r="D103" s="340"/>
      <c r="E103" s="469"/>
    </row>
    <row r="104" spans="1:5">
      <c r="A104" s="470"/>
      <c r="B104" s="470"/>
      <c r="C104" s="471"/>
      <c r="D104" s="340"/>
      <c r="E104" s="469"/>
    </row>
    <row r="105" spans="1:5">
      <c r="A105" s="470"/>
      <c r="B105" s="470"/>
      <c r="C105" s="471"/>
      <c r="D105" s="340"/>
      <c r="E105" s="469"/>
    </row>
    <row r="106" spans="1:5">
      <c r="A106" s="470"/>
      <c r="B106" s="470"/>
      <c r="C106" s="471"/>
      <c r="D106" s="340"/>
      <c r="E106" s="469"/>
    </row>
    <row r="107" spans="1:5">
      <c r="A107" s="470"/>
      <c r="B107" s="470"/>
      <c r="C107" s="471"/>
      <c r="D107" s="340"/>
      <c r="E107" s="469"/>
    </row>
    <row r="108" spans="1:5">
      <c r="A108" s="470"/>
      <c r="B108" s="470"/>
      <c r="C108" s="471"/>
      <c r="D108" s="340"/>
      <c r="E108" s="469"/>
    </row>
    <row r="109" spans="1:5">
      <c r="A109" s="470"/>
      <c r="B109" s="470"/>
      <c r="C109" s="471"/>
      <c r="D109" s="340"/>
      <c r="E109" s="469"/>
    </row>
    <row r="110" spans="1:5">
      <c r="A110" s="470"/>
      <c r="B110" s="470"/>
      <c r="C110" s="471"/>
      <c r="D110" s="340"/>
      <c r="E110" s="469"/>
    </row>
    <row r="111" spans="1:5">
      <c r="A111" s="470"/>
      <c r="B111" s="470"/>
      <c r="C111" s="471"/>
      <c r="D111" s="340"/>
      <c r="E111" s="469"/>
    </row>
    <row r="112" spans="1:5">
      <c r="A112" s="470"/>
      <c r="B112" s="470"/>
      <c r="C112" s="471"/>
      <c r="D112" s="340"/>
      <c r="E112" s="469"/>
    </row>
    <row r="113" spans="1:5">
      <c r="A113" s="470"/>
      <c r="B113" s="470"/>
      <c r="C113" s="471"/>
      <c r="D113" s="340"/>
      <c r="E113" s="469"/>
    </row>
    <row r="114" spans="1:5">
      <c r="A114" s="470"/>
      <c r="B114" s="470"/>
      <c r="C114" s="471"/>
      <c r="D114" s="340"/>
      <c r="E114" s="469"/>
    </row>
    <row r="115" spans="1:5">
      <c r="A115" s="470"/>
      <c r="B115" s="470"/>
      <c r="C115" s="471"/>
      <c r="D115" s="340"/>
      <c r="E115" s="469"/>
    </row>
    <row r="116" spans="1:5">
      <c r="A116" s="470"/>
      <c r="B116" s="470"/>
      <c r="C116" s="471"/>
      <c r="D116" s="340"/>
      <c r="E116" s="469"/>
    </row>
    <row r="117" spans="1:5">
      <c r="A117" s="470"/>
      <c r="B117" s="470"/>
      <c r="C117" s="471"/>
      <c r="D117" s="340"/>
      <c r="E117" s="469"/>
    </row>
    <row r="118" spans="1:5">
      <c r="A118" s="470"/>
      <c r="B118" s="470"/>
      <c r="C118" s="471"/>
      <c r="D118" s="340"/>
      <c r="E118" s="469"/>
    </row>
    <row r="119" spans="1:5">
      <c r="A119" s="470"/>
      <c r="B119" s="470"/>
      <c r="C119" s="471"/>
      <c r="D119" s="340"/>
      <c r="E119" s="469"/>
    </row>
    <row r="120" spans="1:5">
      <c r="A120" s="470"/>
      <c r="B120" s="470"/>
      <c r="C120" s="471"/>
      <c r="D120" s="340"/>
      <c r="E120" s="469"/>
    </row>
    <row r="121" spans="1:5">
      <c r="A121" s="470"/>
      <c r="B121" s="470"/>
      <c r="C121" s="471"/>
      <c r="D121" s="340"/>
      <c r="E121" s="469"/>
    </row>
    <row r="122" spans="1:5">
      <c r="A122" s="470"/>
      <c r="B122" s="470"/>
      <c r="C122" s="471"/>
      <c r="D122" s="340"/>
      <c r="E122" s="469"/>
    </row>
    <row r="123" spans="1:5">
      <c r="A123" s="470"/>
      <c r="B123" s="470"/>
      <c r="C123" s="471"/>
      <c r="D123" s="340"/>
      <c r="E123" s="469"/>
    </row>
    <row r="124" spans="1:5">
      <c r="A124" s="470"/>
      <c r="B124" s="470"/>
      <c r="C124" s="471"/>
      <c r="D124" s="340"/>
      <c r="E124" s="469"/>
    </row>
    <row r="125" spans="1:5">
      <c r="A125" s="470"/>
      <c r="B125" s="470"/>
      <c r="C125" s="471"/>
      <c r="D125" s="340"/>
      <c r="E125" s="469"/>
    </row>
    <row r="126" spans="1:5">
      <c r="A126" s="470"/>
      <c r="B126" s="470"/>
      <c r="C126" s="471"/>
      <c r="D126" s="340"/>
      <c r="E126" s="469"/>
    </row>
    <row r="127" spans="1:5">
      <c r="A127" s="470"/>
      <c r="B127" s="470"/>
      <c r="C127" s="471"/>
      <c r="D127" s="340"/>
      <c r="E127" s="469"/>
    </row>
    <row r="128" spans="1:5">
      <c r="A128" s="470"/>
      <c r="B128" s="470"/>
      <c r="C128" s="471"/>
      <c r="D128" s="340"/>
      <c r="E128" s="469"/>
    </row>
    <row r="129" spans="1:5">
      <c r="A129" s="470"/>
      <c r="B129" s="470"/>
      <c r="C129" s="471"/>
      <c r="D129" s="340"/>
      <c r="E129" s="469"/>
    </row>
    <row r="130" spans="1:5">
      <c r="A130" s="470"/>
      <c r="B130" s="470"/>
      <c r="C130" s="471"/>
      <c r="D130" s="340"/>
      <c r="E130" s="469"/>
    </row>
    <row r="131" spans="1:5">
      <c r="A131" s="470"/>
      <c r="B131" s="470"/>
      <c r="C131" s="471"/>
      <c r="D131" s="340"/>
      <c r="E131" s="469"/>
    </row>
    <row r="132" spans="1:5">
      <c r="A132" s="470"/>
      <c r="B132" s="470"/>
      <c r="C132" s="471"/>
      <c r="D132" s="340"/>
      <c r="E132" s="469"/>
    </row>
    <row r="133" spans="1:5">
      <c r="A133" s="313" t="s">
        <v>1208</v>
      </c>
    </row>
  </sheetData>
  <sheetProtection sheet="1" objects="1" scenarios="1"/>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D123"/>
  <sheetViews>
    <sheetView showGridLines="0" topLeftCell="A20" zoomScale="70" zoomScaleNormal="70" workbookViewId="0">
      <selection activeCell="B28" sqref="B28"/>
    </sheetView>
  </sheetViews>
  <sheetFormatPr defaultColWidth="9.140625" defaultRowHeight="15"/>
  <cols>
    <col min="1" max="1" width="84.7109375" style="42" customWidth="1"/>
    <col min="2" max="4" width="22.140625" style="42" customWidth="1"/>
    <col min="5" max="5" width="9.140625" style="42"/>
    <col min="6" max="6" width="12.7109375" style="42" customWidth="1"/>
    <col min="7" max="16384" width="9.140625" style="42"/>
  </cols>
  <sheetData>
    <row r="1" spans="1:4">
      <c r="A1" s="329" t="s">
        <v>338</v>
      </c>
      <c r="B1" s="333"/>
      <c r="C1" s="328" t="str">
        <f>IF(P.Participant!C8="-","[Participant's name]",P.Participant!C8)</f>
        <v>[Participant's name]</v>
      </c>
    </row>
    <row r="2" spans="1:4">
      <c r="A2" s="329"/>
      <c r="B2" s="324"/>
      <c r="C2" s="328" t="str">
        <f>IF(P.Participant!C18="-","[Method for calculation of the SCR]",P.Participant!C18)</f>
        <v>[Method for calculation of the SCR]</v>
      </c>
    </row>
    <row r="3" spans="1:4">
      <c r="A3" s="329" t="s">
        <v>339</v>
      </c>
      <c r="B3" s="324"/>
      <c r="C3" s="328" t="str">
        <f>_Version</f>
        <v>EIOPA-ST21_Templates-(20210302)</v>
      </c>
    </row>
    <row r="4" spans="1:4">
      <c r="A4" s="6"/>
    </row>
    <row r="5" spans="1:4" ht="15.75">
      <c r="A5" s="377"/>
    </row>
    <row r="6" spans="1:4">
      <c r="A6" s="62" t="s">
        <v>341</v>
      </c>
      <c r="B6" s="5"/>
      <c r="C6" s="5"/>
      <c r="D6" s="5"/>
    </row>
    <row r="7" spans="1:4">
      <c r="A7" s="55" t="s">
        <v>293</v>
      </c>
      <c r="B7" s="5"/>
      <c r="C7" s="5"/>
      <c r="D7" s="5"/>
    </row>
    <row r="8" spans="1:4">
      <c r="A8" s="5"/>
      <c r="B8" s="5"/>
      <c r="C8" s="5"/>
      <c r="D8" s="21"/>
    </row>
    <row r="9" spans="1:4">
      <c r="A9" s="5"/>
      <c r="B9" s="5"/>
      <c r="C9" s="136" t="s">
        <v>184</v>
      </c>
      <c r="D9" s="21"/>
    </row>
    <row r="10" spans="1:4">
      <c r="A10" s="137" t="s">
        <v>332</v>
      </c>
      <c r="B10" s="136" t="s">
        <v>25</v>
      </c>
      <c r="C10" s="469"/>
      <c r="D10" s="44"/>
    </row>
    <row r="11" spans="1:4">
      <c r="A11" s="137" t="s">
        <v>290</v>
      </c>
      <c r="B11" s="136" t="s">
        <v>15</v>
      </c>
      <c r="C11" s="469"/>
      <c r="D11" s="44"/>
    </row>
    <row r="12" spans="1:4">
      <c r="A12" s="138" t="s">
        <v>299</v>
      </c>
      <c r="B12" s="136" t="s">
        <v>35</v>
      </c>
      <c r="C12" s="469"/>
      <c r="D12" s="44"/>
    </row>
    <row r="13" spans="1:4">
      <c r="A13" s="139" t="s">
        <v>333</v>
      </c>
      <c r="B13" s="136" t="s">
        <v>43</v>
      </c>
      <c r="C13" s="469"/>
      <c r="D13" s="44"/>
    </row>
    <row r="14" spans="1:4">
      <c r="A14" s="140" t="s">
        <v>301</v>
      </c>
      <c r="B14" s="136" t="s">
        <v>45</v>
      </c>
      <c r="C14" s="469"/>
      <c r="D14" s="44"/>
    </row>
    <row r="15" spans="1:4">
      <c r="A15" s="140" t="s">
        <v>322</v>
      </c>
      <c r="B15" s="136" t="s">
        <v>47</v>
      </c>
      <c r="C15" s="469"/>
      <c r="D15" s="44"/>
    </row>
    <row r="16" spans="1:4">
      <c r="A16" s="141" t="s">
        <v>303</v>
      </c>
      <c r="B16" s="136"/>
      <c r="C16" s="402"/>
      <c r="D16" s="21"/>
    </row>
    <row r="17" spans="1:4">
      <c r="A17" s="142" t="s">
        <v>334</v>
      </c>
      <c r="B17" s="136" t="s">
        <v>63</v>
      </c>
      <c r="C17" s="469"/>
      <c r="D17" s="44"/>
    </row>
    <row r="18" spans="1:4">
      <c r="A18" s="142" t="s">
        <v>335</v>
      </c>
      <c r="B18" s="136" t="s">
        <v>65</v>
      </c>
      <c r="C18" s="469"/>
      <c r="D18" s="44"/>
    </row>
    <row r="19" spans="1:4">
      <c r="A19" s="142" t="s">
        <v>305</v>
      </c>
      <c r="B19" s="136" t="s">
        <v>85</v>
      </c>
      <c r="C19" s="469"/>
      <c r="D19" s="44"/>
    </row>
    <row r="20" spans="1:4">
      <c r="A20" s="142" t="s">
        <v>336</v>
      </c>
      <c r="B20" s="136" t="s">
        <v>87</v>
      </c>
      <c r="C20" s="469"/>
      <c r="D20" s="44"/>
    </row>
    <row r="21" spans="1:4">
      <c r="A21" s="142" t="s">
        <v>337</v>
      </c>
      <c r="B21" s="136" t="s">
        <v>243</v>
      </c>
      <c r="C21" s="402"/>
      <c r="D21" s="44"/>
    </row>
    <row r="22" spans="1:4">
      <c r="A22" s="143" t="s">
        <v>308</v>
      </c>
      <c r="B22" s="144" t="s">
        <v>245</v>
      </c>
      <c r="C22" s="469"/>
      <c r="D22" s="44"/>
    </row>
    <row r="23" spans="1:4">
      <c r="A23" s="142" t="s">
        <v>310</v>
      </c>
      <c r="B23" s="136" t="s">
        <v>250</v>
      </c>
      <c r="C23" s="469"/>
      <c r="D23" s="44"/>
    </row>
    <row r="24" spans="1:4">
      <c r="A24" s="142" t="s">
        <v>311</v>
      </c>
      <c r="B24" s="136" t="s">
        <v>312</v>
      </c>
      <c r="C24" s="469"/>
      <c r="D24" s="44"/>
    </row>
    <row r="25" spans="1:4">
      <c r="A25" s="141" t="s">
        <v>313</v>
      </c>
      <c r="B25" s="145"/>
      <c r="C25" s="402"/>
      <c r="D25" s="41"/>
    </row>
    <row r="26" spans="1:4">
      <c r="A26" s="142" t="s">
        <v>314</v>
      </c>
      <c r="B26" s="136" t="s">
        <v>89</v>
      </c>
      <c r="C26" s="469"/>
      <c r="D26" s="44"/>
    </row>
    <row r="27" spans="1:4">
      <c r="A27" s="146" t="s">
        <v>315</v>
      </c>
      <c r="B27" s="136" t="s">
        <v>92</v>
      </c>
      <c r="C27" s="469"/>
      <c r="D27" s="44"/>
    </row>
    <row r="28" spans="1:4">
      <c r="A28" s="146" t="s">
        <v>316</v>
      </c>
      <c r="B28" s="136" t="s">
        <v>94</v>
      </c>
      <c r="C28" s="469"/>
      <c r="D28" s="44"/>
    </row>
    <row r="29" spans="1:4">
      <c r="A29" s="146" t="s">
        <v>317</v>
      </c>
      <c r="B29" s="136" t="s">
        <v>96</v>
      </c>
      <c r="C29" s="469"/>
      <c r="D29" s="44"/>
    </row>
    <row r="30" spans="1:4">
      <c r="A30" s="146" t="s">
        <v>318</v>
      </c>
      <c r="B30" s="136" t="s">
        <v>98</v>
      </c>
      <c r="C30" s="469"/>
      <c r="D30" s="44"/>
    </row>
    <row r="31" spans="1:4">
      <c r="A31" s="146" t="s">
        <v>319</v>
      </c>
      <c r="B31" s="136" t="s">
        <v>100</v>
      </c>
      <c r="C31" s="469"/>
      <c r="D31" s="44"/>
    </row>
    <row r="32" spans="1:4">
      <c r="A32" s="5"/>
      <c r="B32" s="5"/>
      <c r="C32" s="5"/>
      <c r="D32" s="21"/>
    </row>
    <row r="34" spans="1:4">
      <c r="A34" s="62" t="s">
        <v>340</v>
      </c>
    </row>
    <row r="35" spans="1:4">
      <c r="A35" s="58" t="s">
        <v>165</v>
      </c>
      <c r="B35" s="5"/>
      <c r="C35" s="57"/>
      <c r="D35" s="5"/>
    </row>
    <row r="36" spans="1:4">
      <c r="A36" s="38" t="s">
        <v>264</v>
      </c>
      <c r="B36" s="5"/>
      <c r="C36" s="57"/>
      <c r="D36" s="5"/>
    </row>
    <row r="37" spans="1:4">
      <c r="A37" s="38" t="s">
        <v>265</v>
      </c>
      <c r="B37" s="5"/>
      <c r="C37" s="57"/>
      <c r="D37" s="5"/>
    </row>
    <row r="38" spans="1:4">
      <c r="A38" s="40"/>
      <c r="B38" s="5"/>
      <c r="C38" s="57"/>
      <c r="D38" s="5"/>
    </row>
    <row r="39" spans="1:4">
      <c r="A39" s="45" t="s">
        <v>326</v>
      </c>
      <c r="B39" s="5"/>
      <c r="C39" s="57"/>
      <c r="D39" s="5"/>
    </row>
    <row r="40" spans="1:4">
      <c r="A40" s="5"/>
      <c r="B40" s="5"/>
      <c r="C40" s="57"/>
      <c r="D40" s="5"/>
    </row>
    <row r="41" spans="1:4" ht="36">
      <c r="A41" s="135" t="s">
        <v>327</v>
      </c>
      <c r="B41" s="135" t="s">
        <v>328</v>
      </c>
      <c r="C41" s="135" t="s">
        <v>329</v>
      </c>
      <c r="D41" s="5"/>
    </row>
    <row r="42" spans="1:4">
      <c r="A42" s="136" t="s">
        <v>2</v>
      </c>
      <c r="B42" s="136" t="s">
        <v>161</v>
      </c>
      <c r="C42" s="136" t="s">
        <v>177</v>
      </c>
      <c r="D42" s="5"/>
    </row>
    <row r="43" spans="1:4">
      <c r="A43" s="470"/>
      <c r="B43" s="470"/>
      <c r="C43" s="469"/>
      <c r="D43" s="5"/>
    </row>
    <row r="44" spans="1:4">
      <c r="A44" s="470"/>
      <c r="B44" s="470"/>
      <c r="C44" s="469"/>
      <c r="D44" s="5"/>
    </row>
    <row r="45" spans="1:4">
      <c r="A45" s="470"/>
      <c r="B45" s="470"/>
      <c r="C45" s="469"/>
      <c r="D45" s="39"/>
    </row>
    <row r="46" spans="1:4">
      <c r="A46" s="470"/>
      <c r="B46" s="470"/>
      <c r="C46" s="469"/>
      <c r="D46" s="39"/>
    </row>
    <row r="47" spans="1:4">
      <c r="A47" s="470"/>
      <c r="B47" s="470"/>
      <c r="C47" s="469"/>
    </row>
    <row r="48" spans="1:4">
      <c r="A48" s="470"/>
      <c r="B48" s="470"/>
      <c r="C48" s="469"/>
    </row>
    <row r="49" spans="1:3">
      <c r="A49" s="470"/>
      <c r="B49" s="470"/>
      <c r="C49" s="469"/>
    </row>
    <row r="50" spans="1:3">
      <c r="A50" s="470"/>
      <c r="B50" s="470"/>
      <c r="C50" s="469"/>
    </row>
    <row r="51" spans="1:3">
      <c r="A51" s="470"/>
      <c r="B51" s="470"/>
      <c r="C51" s="469"/>
    </row>
    <row r="52" spans="1:3">
      <c r="A52" s="470"/>
      <c r="B52" s="470"/>
      <c r="C52" s="469"/>
    </row>
    <row r="53" spans="1:3">
      <c r="A53" s="470"/>
      <c r="B53" s="470"/>
      <c r="C53" s="469"/>
    </row>
    <row r="54" spans="1:3">
      <c r="A54" s="470"/>
      <c r="B54" s="470"/>
      <c r="C54" s="469"/>
    </row>
    <row r="55" spans="1:3">
      <c r="A55" s="470"/>
      <c r="B55" s="470"/>
      <c r="C55" s="469"/>
    </row>
    <row r="56" spans="1:3">
      <c r="A56" s="470"/>
      <c r="B56" s="470"/>
      <c r="C56" s="469"/>
    </row>
    <row r="57" spans="1:3">
      <c r="A57" s="470"/>
      <c r="B57" s="470"/>
      <c r="C57" s="469"/>
    </row>
    <row r="58" spans="1:3">
      <c r="A58" s="470"/>
      <c r="B58" s="470"/>
      <c r="C58" s="469"/>
    </row>
    <row r="59" spans="1:3">
      <c r="A59" s="470"/>
      <c r="B59" s="470"/>
      <c r="C59" s="469"/>
    </row>
    <row r="60" spans="1:3">
      <c r="A60" s="470"/>
      <c r="B60" s="470"/>
      <c r="C60" s="469"/>
    </row>
    <row r="61" spans="1:3">
      <c r="A61" s="470"/>
      <c r="B61" s="470"/>
      <c r="C61" s="469"/>
    </row>
    <row r="62" spans="1:3">
      <c r="A62" s="470"/>
      <c r="B62" s="470"/>
      <c r="C62" s="469"/>
    </row>
    <row r="63" spans="1:3">
      <c r="A63" s="470"/>
      <c r="B63" s="470"/>
      <c r="C63" s="469"/>
    </row>
    <row r="64" spans="1:3">
      <c r="A64" s="470"/>
      <c r="B64" s="470"/>
      <c r="C64" s="469"/>
    </row>
    <row r="65" spans="1:3">
      <c r="A65" s="470"/>
      <c r="B65" s="470"/>
      <c r="C65" s="469"/>
    </row>
    <row r="66" spans="1:3">
      <c r="A66" s="470"/>
      <c r="B66" s="470"/>
      <c r="C66" s="469"/>
    </row>
    <row r="67" spans="1:3">
      <c r="A67" s="470"/>
      <c r="B67" s="470"/>
      <c r="C67" s="469"/>
    </row>
    <row r="68" spans="1:3">
      <c r="A68" s="470"/>
      <c r="B68" s="470"/>
      <c r="C68" s="469"/>
    </row>
    <row r="69" spans="1:3">
      <c r="A69" s="470"/>
      <c r="B69" s="470"/>
      <c r="C69" s="469"/>
    </row>
    <row r="70" spans="1:3">
      <c r="A70" s="470"/>
      <c r="B70" s="470"/>
      <c r="C70" s="469"/>
    </row>
    <row r="71" spans="1:3">
      <c r="A71" s="470"/>
      <c r="B71" s="470"/>
      <c r="C71" s="469"/>
    </row>
    <row r="72" spans="1:3">
      <c r="A72" s="470"/>
      <c r="B72" s="470"/>
      <c r="C72" s="469"/>
    </row>
    <row r="73" spans="1:3">
      <c r="A73" s="470"/>
      <c r="B73" s="470"/>
      <c r="C73" s="469"/>
    </row>
    <row r="74" spans="1:3">
      <c r="A74" s="470"/>
      <c r="B74" s="470"/>
      <c r="C74" s="469"/>
    </row>
    <row r="75" spans="1:3">
      <c r="A75" s="470"/>
      <c r="B75" s="470"/>
      <c r="C75" s="469"/>
    </row>
    <row r="76" spans="1:3">
      <c r="A76" s="470"/>
      <c r="B76" s="470"/>
      <c r="C76" s="469"/>
    </row>
    <row r="77" spans="1:3">
      <c r="A77" s="470"/>
      <c r="B77" s="470"/>
      <c r="C77" s="469"/>
    </row>
    <row r="78" spans="1:3">
      <c r="A78" s="470"/>
      <c r="B78" s="470"/>
      <c r="C78" s="469"/>
    </row>
    <row r="79" spans="1:3">
      <c r="A79" s="470"/>
      <c r="B79" s="470"/>
      <c r="C79" s="469"/>
    </row>
    <row r="80" spans="1:3">
      <c r="A80" s="470"/>
      <c r="B80" s="470"/>
      <c r="C80" s="469"/>
    </row>
    <row r="81" spans="1:3">
      <c r="A81" s="470"/>
      <c r="B81" s="470"/>
      <c r="C81" s="469"/>
    </row>
    <row r="82" spans="1:3">
      <c r="A82" s="470"/>
      <c r="B82" s="470"/>
      <c r="C82" s="469"/>
    </row>
    <row r="83" spans="1:3">
      <c r="A83" s="470"/>
      <c r="B83" s="470"/>
      <c r="C83" s="469"/>
    </row>
    <row r="84" spans="1:3">
      <c r="A84" s="470"/>
      <c r="B84" s="470"/>
      <c r="C84" s="469"/>
    </row>
    <row r="85" spans="1:3">
      <c r="A85" s="470"/>
      <c r="B85" s="470"/>
      <c r="C85" s="469"/>
    </row>
    <row r="86" spans="1:3">
      <c r="A86" s="470"/>
      <c r="B86" s="470"/>
      <c r="C86" s="469"/>
    </row>
    <row r="87" spans="1:3">
      <c r="A87" s="470"/>
      <c r="B87" s="470"/>
      <c r="C87" s="469"/>
    </row>
    <row r="88" spans="1:3">
      <c r="A88" s="470"/>
      <c r="B88" s="470"/>
      <c r="C88" s="469"/>
    </row>
    <row r="89" spans="1:3">
      <c r="A89" s="470"/>
      <c r="B89" s="470"/>
      <c r="C89" s="469"/>
    </row>
    <row r="90" spans="1:3">
      <c r="A90" s="470"/>
      <c r="B90" s="470"/>
      <c r="C90" s="469"/>
    </row>
    <row r="91" spans="1:3">
      <c r="A91" s="470"/>
      <c r="B91" s="470"/>
      <c r="C91" s="469"/>
    </row>
    <row r="92" spans="1:3">
      <c r="A92" s="470"/>
      <c r="B92" s="470"/>
      <c r="C92" s="469"/>
    </row>
    <row r="93" spans="1:3">
      <c r="A93" s="470"/>
      <c r="B93" s="470"/>
      <c r="C93" s="469"/>
    </row>
    <row r="94" spans="1:3">
      <c r="A94" s="470"/>
      <c r="B94" s="470"/>
      <c r="C94" s="469"/>
    </row>
    <row r="95" spans="1:3">
      <c r="A95" s="470"/>
      <c r="B95" s="470"/>
      <c r="C95" s="469"/>
    </row>
    <row r="96" spans="1:3">
      <c r="A96" s="470"/>
      <c r="B96" s="470"/>
      <c r="C96" s="469"/>
    </row>
    <row r="97" spans="1:3">
      <c r="A97" s="470"/>
      <c r="B97" s="470"/>
      <c r="C97" s="469"/>
    </row>
    <row r="98" spans="1:3">
      <c r="A98" s="470"/>
      <c r="B98" s="470"/>
      <c r="C98" s="469"/>
    </row>
    <row r="99" spans="1:3">
      <c r="A99" s="470"/>
      <c r="B99" s="470"/>
      <c r="C99" s="469"/>
    </row>
    <row r="100" spans="1:3">
      <c r="A100" s="470"/>
      <c r="B100" s="470"/>
      <c r="C100" s="469"/>
    </row>
    <row r="101" spans="1:3">
      <c r="A101" s="470"/>
      <c r="B101" s="470"/>
      <c r="C101" s="469"/>
    </row>
    <row r="102" spans="1:3">
      <c r="A102" s="470"/>
      <c r="B102" s="470"/>
      <c r="C102" s="469"/>
    </row>
    <row r="103" spans="1:3">
      <c r="A103" s="470"/>
      <c r="B103" s="470"/>
      <c r="C103" s="469"/>
    </row>
    <row r="104" spans="1:3">
      <c r="A104" s="470"/>
      <c r="B104" s="470"/>
      <c r="C104" s="469"/>
    </row>
    <row r="105" spans="1:3">
      <c r="A105" s="470"/>
      <c r="B105" s="470"/>
      <c r="C105" s="469"/>
    </row>
    <row r="106" spans="1:3">
      <c r="A106" s="470"/>
      <c r="B106" s="470"/>
      <c r="C106" s="469"/>
    </row>
    <row r="107" spans="1:3">
      <c r="A107" s="470"/>
      <c r="B107" s="470"/>
      <c r="C107" s="469"/>
    </row>
    <row r="108" spans="1:3">
      <c r="A108" s="470"/>
      <c r="B108" s="470"/>
      <c r="C108" s="469"/>
    </row>
    <row r="109" spans="1:3">
      <c r="A109" s="470"/>
      <c r="B109" s="470"/>
      <c r="C109" s="469"/>
    </row>
    <row r="110" spans="1:3">
      <c r="A110" s="470"/>
      <c r="B110" s="470"/>
      <c r="C110" s="469"/>
    </row>
    <row r="111" spans="1:3">
      <c r="A111" s="470"/>
      <c r="B111" s="470"/>
      <c r="C111" s="469"/>
    </row>
    <row r="112" spans="1:3">
      <c r="A112" s="470"/>
      <c r="B112" s="470"/>
      <c r="C112" s="469"/>
    </row>
    <row r="113" spans="1:3">
      <c r="A113" s="470"/>
      <c r="B113" s="470"/>
      <c r="C113" s="469"/>
    </row>
    <row r="114" spans="1:3">
      <c r="A114" s="470"/>
      <c r="B114" s="470"/>
      <c r="C114" s="469"/>
    </row>
    <row r="115" spans="1:3">
      <c r="A115" s="470"/>
      <c r="B115" s="470"/>
      <c r="C115" s="469"/>
    </row>
    <row r="116" spans="1:3">
      <c r="A116" s="470"/>
      <c r="B116" s="470"/>
      <c r="C116" s="469"/>
    </row>
    <row r="117" spans="1:3">
      <c r="A117" s="470"/>
      <c r="B117" s="470"/>
      <c r="C117" s="469"/>
    </row>
    <row r="118" spans="1:3">
      <c r="A118" s="470"/>
      <c r="B118" s="470"/>
      <c r="C118" s="469"/>
    </row>
    <row r="119" spans="1:3">
      <c r="A119" s="470"/>
      <c r="B119" s="470"/>
      <c r="C119" s="469"/>
    </row>
    <row r="120" spans="1:3">
      <c r="A120" s="470"/>
      <c r="B120" s="470"/>
      <c r="C120" s="469"/>
    </row>
    <row r="121" spans="1:3">
      <c r="A121" s="470"/>
      <c r="B121" s="470"/>
      <c r="C121" s="469"/>
    </row>
    <row r="122" spans="1:3">
      <c r="A122" s="470"/>
      <c r="B122" s="470"/>
      <c r="C122" s="469"/>
    </row>
    <row r="123" spans="1:3">
      <c r="A123" s="313" t="s">
        <v>1208</v>
      </c>
    </row>
  </sheetData>
  <sheetProtection sheet="1" objects="1" scenarios="1"/>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232"/>
  <sheetViews>
    <sheetView showGridLines="0" zoomScale="50" zoomScaleNormal="50" workbookViewId="0">
      <selection activeCell="L13" sqref="L13:L47"/>
    </sheetView>
  </sheetViews>
  <sheetFormatPr defaultColWidth="9.140625" defaultRowHeight="15"/>
  <cols>
    <col min="1" max="1" width="7.140625" style="175" customWidth="1"/>
    <col min="2" max="2" width="37.140625" style="175" customWidth="1"/>
    <col min="3" max="3" width="22.85546875" style="175" bestFit="1" customWidth="1"/>
    <col min="4" max="15" width="14.28515625" style="175" customWidth="1"/>
    <col min="16" max="16384" width="9.140625" style="175"/>
  </cols>
  <sheetData>
    <row r="1" spans="1:14" s="42" customFormat="1">
      <c r="A1" s="326"/>
      <c r="B1" s="333"/>
      <c r="C1" s="333"/>
      <c r="D1" s="324"/>
      <c r="E1" s="324"/>
      <c r="F1" s="324"/>
      <c r="G1" s="324"/>
      <c r="H1" s="324"/>
      <c r="I1" s="324"/>
      <c r="J1" s="324"/>
      <c r="K1" s="324"/>
      <c r="L1" s="328" t="str">
        <f>IF(P.Participant!C8="-","[Participant's name]",P.Participant!C8)</f>
        <v>[Participant's name]</v>
      </c>
      <c r="M1" s="175"/>
      <c r="N1" s="175"/>
    </row>
    <row r="2" spans="1:14" s="42" customFormat="1">
      <c r="A2" s="326"/>
      <c r="B2" s="324"/>
      <c r="C2" s="324"/>
      <c r="D2" s="324"/>
      <c r="E2" s="324"/>
      <c r="F2" s="324"/>
      <c r="G2" s="324"/>
      <c r="H2" s="324"/>
      <c r="I2" s="324"/>
      <c r="J2" s="324"/>
      <c r="K2" s="324"/>
      <c r="L2" s="328" t="str">
        <f>IF(P.Participant!C18="-","[Method for calculation of the SCR]",P.Participant!C18)</f>
        <v>[Method for calculation of the SCR]</v>
      </c>
      <c r="M2" s="175"/>
      <c r="N2" s="175"/>
    </row>
    <row r="3" spans="1:14" s="42" customFormat="1" ht="15.75">
      <c r="A3" s="334" t="s">
        <v>1088</v>
      </c>
      <c r="B3" s="324"/>
      <c r="C3" s="324"/>
      <c r="D3" s="324"/>
      <c r="E3" s="324"/>
      <c r="F3" s="324"/>
      <c r="G3" s="324"/>
      <c r="H3" s="324"/>
      <c r="I3" s="324"/>
      <c r="J3" s="324"/>
      <c r="K3" s="324"/>
      <c r="L3" s="328" t="str">
        <f>_Version</f>
        <v>EIOPA-ST21_Templates-(20210302)</v>
      </c>
      <c r="M3" s="175"/>
      <c r="N3" s="175"/>
    </row>
    <row r="5" spans="1:14" ht="15" customHeight="1">
      <c r="A5" s="254" t="s">
        <v>1076</v>
      </c>
      <c r="B5" s="255" t="s">
        <v>1089</v>
      </c>
      <c r="C5" s="377"/>
      <c r="D5" s="350"/>
    </row>
    <row r="6" spans="1:14">
      <c r="A6" s="235"/>
      <c r="B6" s="256"/>
      <c r="C6" s="257"/>
    </row>
    <row r="7" spans="1:14" ht="15" customHeight="1">
      <c r="A7" s="234" t="s">
        <v>1075</v>
      </c>
      <c r="B7" s="234" t="s">
        <v>1090</v>
      </c>
      <c r="C7" s="234"/>
      <c r="D7" s="234"/>
      <c r="E7" s="234"/>
      <c r="F7" s="234"/>
      <c r="G7" s="234"/>
    </row>
    <row r="8" spans="1:14" ht="15" customHeight="1">
      <c r="A8" s="234"/>
      <c r="B8" s="258" t="s">
        <v>1275</v>
      </c>
      <c r="C8" s="234"/>
      <c r="D8" s="234"/>
      <c r="E8" s="234"/>
      <c r="F8" s="234"/>
      <c r="G8" s="234"/>
    </row>
    <row r="10" spans="1:14">
      <c r="B10" s="526" t="s">
        <v>1091</v>
      </c>
      <c r="C10" s="515" t="s">
        <v>1092</v>
      </c>
      <c r="D10" s="516"/>
      <c r="E10" s="517" t="s">
        <v>1093</v>
      </c>
      <c r="F10" s="518"/>
      <c r="G10" s="518"/>
      <c r="H10" s="518"/>
      <c r="I10" s="518"/>
      <c r="J10" s="518"/>
      <c r="K10" s="518"/>
      <c r="L10" s="519"/>
      <c r="M10" s="534" t="s">
        <v>1094</v>
      </c>
    </row>
    <row r="11" spans="1:14" ht="15" customHeight="1">
      <c r="B11" s="531"/>
      <c r="C11" s="532" t="s">
        <v>1095</v>
      </c>
      <c r="D11" s="532" t="s">
        <v>1096</v>
      </c>
      <c r="E11" s="536" t="s">
        <v>1097</v>
      </c>
      <c r="F11" s="536" t="s">
        <v>1098</v>
      </c>
      <c r="G11" s="536" t="s">
        <v>1099</v>
      </c>
      <c r="H11" s="536" t="s">
        <v>1100</v>
      </c>
      <c r="I11" s="536" t="s">
        <v>1221</v>
      </c>
      <c r="J11" s="536" t="s">
        <v>1222</v>
      </c>
      <c r="K11" s="536" t="s">
        <v>1101</v>
      </c>
      <c r="L11" s="536" t="s">
        <v>1102</v>
      </c>
      <c r="M11" s="535"/>
    </row>
    <row r="12" spans="1:14" ht="35.25" customHeight="1">
      <c r="B12" s="527"/>
      <c r="C12" s="521"/>
      <c r="D12" s="521"/>
      <c r="E12" s="537"/>
      <c r="F12" s="537"/>
      <c r="G12" s="537"/>
      <c r="H12" s="537"/>
      <c r="I12" s="537"/>
      <c r="J12" s="537"/>
      <c r="K12" s="537"/>
      <c r="L12" s="537"/>
      <c r="M12" s="535"/>
    </row>
    <row r="13" spans="1:14" ht="15" customHeight="1">
      <c r="B13" s="259" t="s">
        <v>430</v>
      </c>
      <c r="C13" s="260" t="s">
        <v>429</v>
      </c>
      <c r="D13" s="260" t="s">
        <v>429</v>
      </c>
      <c r="E13" s="469"/>
      <c r="F13" s="469"/>
      <c r="G13" s="469"/>
      <c r="H13" s="469"/>
      <c r="I13" s="469"/>
      <c r="J13" s="469"/>
      <c r="K13" s="469"/>
      <c r="L13" s="469"/>
      <c r="M13" s="469"/>
    </row>
    <row r="14" spans="1:14">
      <c r="B14" s="261" t="s">
        <v>443</v>
      </c>
      <c r="C14" s="260" t="s">
        <v>429</v>
      </c>
      <c r="D14" s="260" t="s">
        <v>429</v>
      </c>
      <c r="E14" s="469"/>
      <c r="F14" s="469"/>
      <c r="G14" s="469"/>
      <c r="H14" s="469"/>
      <c r="I14" s="469"/>
      <c r="J14" s="469"/>
      <c r="K14" s="469"/>
      <c r="L14" s="469"/>
      <c r="M14" s="469"/>
    </row>
    <row r="15" spans="1:14">
      <c r="B15" s="261" t="s">
        <v>450</v>
      </c>
      <c r="C15" s="260" t="s">
        <v>442</v>
      </c>
      <c r="D15" s="260" t="s">
        <v>442</v>
      </c>
      <c r="E15" s="469"/>
      <c r="F15" s="469"/>
      <c r="G15" s="469"/>
      <c r="H15" s="469"/>
      <c r="I15" s="469"/>
      <c r="J15" s="469"/>
      <c r="K15" s="469"/>
      <c r="L15" s="469"/>
      <c r="M15" s="469"/>
    </row>
    <row r="16" spans="1:14">
      <c r="B16" s="261" t="s">
        <v>465</v>
      </c>
      <c r="C16" s="260" t="s">
        <v>429</v>
      </c>
      <c r="D16" s="260" t="s">
        <v>429</v>
      </c>
      <c r="E16" s="469"/>
      <c r="F16" s="469"/>
      <c r="G16" s="469"/>
      <c r="H16" s="469"/>
      <c r="I16" s="469"/>
      <c r="J16" s="469"/>
      <c r="K16" s="469"/>
      <c r="L16" s="469"/>
      <c r="M16" s="469"/>
    </row>
    <row r="17" spans="2:14">
      <c r="B17" s="261" t="s">
        <v>457</v>
      </c>
      <c r="C17" s="260" t="s">
        <v>459</v>
      </c>
      <c r="D17" s="260" t="s">
        <v>459</v>
      </c>
      <c r="E17" s="469"/>
      <c r="F17" s="469"/>
      <c r="G17" s="469"/>
      <c r="H17" s="469"/>
      <c r="I17" s="469"/>
      <c r="J17" s="469"/>
      <c r="K17" s="469"/>
      <c r="L17" s="469"/>
      <c r="M17" s="469"/>
    </row>
    <row r="18" spans="2:14">
      <c r="B18" s="261" t="s">
        <v>469</v>
      </c>
      <c r="C18" s="260" t="s">
        <v>456</v>
      </c>
      <c r="D18" s="260" t="s">
        <v>456</v>
      </c>
      <c r="E18" s="469"/>
      <c r="F18" s="469"/>
      <c r="G18" s="469"/>
      <c r="H18" s="469"/>
      <c r="I18" s="469"/>
      <c r="J18" s="469"/>
      <c r="K18" s="469"/>
      <c r="L18" s="469"/>
      <c r="M18" s="469"/>
      <c r="N18" s="393"/>
    </row>
    <row r="19" spans="2:14">
      <c r="B19" s="261" t="s">
        <v>475</v>
      </c>
      <c r="C19" s="260" t="s">
        <v>464</v>
      </c>
      <c r="D19" s="260" t="s">
        <v>464</v>
      </c>
      <c r="E19" s="469"/>
      <c r="F19" s="469"/>
      <c r="G19" s="469"/>
      <c r="H19" s="469"/>
      <c r="I19" s="469"/>
      <c r="J19" s="469"/>
      <c r="K19" s="469"/>
      <c r="L19" s="469"/>
      <c r="M19" s="469"/>
    </row>
    <row r="20" spans="2:14">
      <c r="B20" s="261" t="s">
        <v>482</v>
      </c>
      <c r="C20" s="260" t="s">
        <v>429</v>
      </c>
      <c r="D20" s="260" t="s">
        <v>429</v>
      </c>
      <c r="E20" s="469"/>
      <c r="F20" s="469"/>
      <c r="G20" s="469"/>
      <c r="H20" s="469"/>
      <c r="I20" s="469"/>
      <c r="J20" s="469"/>
      <c r="K20" s="469"/>
      <c r="L20" s="469"/>
      <c r="M20" s="469"/>
    </row>
    <row r="21" spans="2:14">
      <c r="B21" s="261" t="s">
        <v>487</v>
      </c>
      <c r="C21" s="260" t="s">
        <v>429</v>
      </c>
      <c r="D21" s="260" t="s">
        <v>429</v>
      </c>
      <c r="E21" s="469"/>
      <c r="F21" s="469"/>
      <c r="G21" s="469"/>
      <c r="H21" s="469"/>
      <c r="I21" s="469"/>
      <c r="J21" s="469"/>
      <c r="K21" s="469"/>
      <c r="L21" s="469"/>
      <c r="M21" s="469"/>
    </row>
    <row r="22" spans="2:14">
      <c r="B22" s="261" t="s">
        <v>493</v>
      </c>
      <c r="C22" s="260" t="s">
        <v>429</v>
      </c>
      <c r="D22" s="260" t="s">
        <v>429</v>
      </c>
      <c r="E22" s="469"/>
      <c r="F22" s="469"/>
      <c r="G22" s="469"/>
      <c r="H22" s="469"/>
      <c r="I22" s="469"/>
      <c r="J22" s="469"/>
      <c r="K22" s="469"/>
      <c r="L22" s="469"/>
      <c r="M22" s="469"/>
    </row>
    <row r="23" spans="2:14">
      <c r="B23" s="261" t="s">
        <v>498</v>
      </c>
      <c r="C23" s="260" t="s">
        <v>429</v>
      </c>
      <c r="D23" s="260" t="s">
        <v>429</v>
      </c>
      <c r="E23" s="469"/>
      <c r="F23" s="469"/>
      <c r="G23" s="469"/>
      <c r="H23" s="469"/>
      <c r="I23" s="469"/>
      <c r="J23" s="469"/>
      <c r="K23" s="469"/>
      <c r="L23" s="469"/>
      <c r="M23" s="469"/>
    </row>
    <row r="24" spans="2:14">
      <c r="B24" s="261" t="s">
        <v>505</v>
      </c>
      <c r="C24" s="260" t="s">
        <v>429</v>
      </c>
      <c r="D24" s="260" t="s">
        <v>429</v>
      </c>
      <c r="E24" s="469"/>
      <c r="F24" s="469"/>
      <c r="G24" s="469"/>
      <c r="H24" s="469"/>
      <c r="I24" s="469"/>
      <c r="J24" s="469"/>
      <c r="K24" s="469"/>
      <c r="L24" s="469"/>
      <c r="M24" s="469"/>
    </row>
    <row r="25" spans="2:14">
      <c r="B25" s="261" t="s">
        <v>512</v>
      </c>
      <c r="C25" s="260" t="s">
        <v>481</v>
      </c>
      <c r="D25" s="260" t="s">
        <v>481</v>
      </c>
      <c r="E25" s="469"/>
      <c r="F25" s="469"/>
      <c r="G25" s="469"/>
      <c r="H25" s="469"/>
      <c r="I25" s="469"/>
      <c r="J25" s="469"/>
      <c r="K25" s="469"/>
      <c r="L25" s="469"/>
      <c r="M25" s="469"/>
    </row>
    <row r="26" spans="2:14">
      <c r="B26" s="261" t="s">
        <v>1103</v>
      </c>
      <c r="C26" s="260" t="s">
        <v>429</v>
      </c>
      <c r="D26" s="260" t="s">
        <v>429</v>
      </c>
      <c r="E26" s="469"/>
      <c r="F26" s="469"/>
      <c r="G26" s="469"/>
      <c r="H26" s="469"/>
      <c r="I26" s="469"/>
      <c r="J26" s="469"/>
      <c r="K26" s="469"/>
      <c r="L26" s="469"/>
      <c r="M26" s="469"/>
    </row>
    <row r="27" spans="2:14">
      <c r="B27" s="261" t="s">
        <v>528</v>
      </c>
      <c r="C27" s="260" t="s">
        <v>429</v>
      </c>
      <c r="D27" s="260" t="s">
        <v>429</v>
      </c>
      <c r="E27" s="469"/>
      <c r="F27" s="469"/>
      <c r="G27" s="469"/>
      <c r="H27" s="469"/>
      <c r="I27" s="469"/>
      <c r="J27" s="469"/>
      <c r="K27" s="469"/>
      <c r="L27" s="469"/>
      <c r="M27" s="469"/>
    </row>
    <row r="28" spans="2:14">
      <c r="B28" s="261" t="s">
        <v>532</v>
      </c>
      <c r="C28" s="260" t="s">
        <v>429</v>
      </c>
      <c r="D28" s="260" t="s">
        <v>429</v>
      </c>
      <c r="E28" s="469"/>
      <c r="F28" s="469"/>
      <c r="G28" s="469"/>
      <c r="H28" s="469"/>
      <c r="I28" s="469"/>
      <c r="J28" s="469"/>
      <c r="K28" s="469"/>
      <c r="L28" s="469"/>
      <c r="M28" s="469"/>
    </row>
    <row r="29" spans="2:14">
      <c r="B29" s="261" t="s">
        <v>543</v>
      </c>
      <c r="C29" s="260" t="s">
        <v>429</v>
      </c>
      <c r="D29" s="260" t="s">
        <v>429</v>
      </c>
      <c r="E29" s="469"/>
      <c r="F29" s="469"/>
      <c r="G29" s="469"/>
      <c r="H29" s="469"/>
      <c r="I29" s="469"/>
      <c r="J29" s="469"/>
      <c r="K29" s="469"/>
      <c r="L29" s="469"/>
      <c r="M29" s="469"/>
    </row>
    <row r="30" spans="2:14">
      <c r="B30" s="261" t="s">
        <v>548</v>
      </c>
      <c r="C30" s="260" t="s">
        <v>429</v>
      </c>
      <c r="D30" s="260" t="s">
        <v>429</v>
      </c>
      <c r="E30" s="469"/>
      <c r="F30" s="469"/>
      <c r="G30" s="469"/>
      <c r="H30" s="469"/>
      <c r="I30" s="469"/>
      <c r="J30" s="469"/>
      <c r="K30" s="469"/>
      <c r="L30" s="469"/>
      <c r="M30" s="469"/>
    </row>
    <row r="31" spans="2:14">
      <c r="B31" s="261" t="s">
        <v>1104</v>
      </c>
      <c r="C31" s="260" t="s">
        <v>429</v>
      </c>
      <c r="D31" s="260" t="s">
        <v>429</v>
      </c>
      <c r="E31" s="469"/>
      <c r="F31" s="469"/>
      <c r="G31" s="469"/>
      <c r="H31" s="469"/>
      <c r="I31" s="469"/>
      <c r="J31" s="469"/>
      <c r="K31" s="469"/>
      <c r="L31" s="469"/>
      <c r="M31" s="469"/>
    </row>
    <row r="32" spans="2:14">
      <c r="B32" s="261" t="s">
        <v>1105</v>
      </c>
      <c r="C32" s="260" t="s">
        <v>429</v>
      </c>
      <c r="D32" s="260" t="s">
        <v>429</v>
      </c>
      <c r="E32" s="469"/>
      <c r="F32" s="469"/>
      <c r="G32" s="469"/>
      <c r="H32" s="469"/>
      <c r="I32" s="469"/>
      <c r="J32" s="469"/>
      <c r="K32" s="469"/>
      <c r="L32" s="469"/>
      <c r="M32" s="469"/>
    </row>
    <row r="33" spans="2:13">
      <c r="B33" s="261" t="s">
        <v>556</v>
      </c>
      <c r="C33" s="260" t="s">
        <v>497</v>
      </c>
      <c r="D33" s="260" t="s">
        <v>497</v>
      </c>
      <c r="E33" s="469"/>
      <c r="F33" s="469"/>
      <c r="G33" s="469"/>
      <c r="H33" s="469"/>
      <c r="I33" s="469"/>
      <c r="J33" s="469"/>
      <c r="K33" s="469"/>
      <c r="L33" s="469"/>
      <c r="M33" s="469"/>
    </row>
    <row r="34" spans="2:13">
      <c r="B34" s="261" t="s">
        <v>562</v>
      </c>
      <c r="C34" s="260" t="s">
        <v>429</v>
      </c>
      <c r="D34" s="260" t="s">
        <v>429</v>
      </c>
      <c r="E34" s="469"/>
      <c r="F34" s="469"/>
      <c r="G34" s="469"/>
      <c r="H34" s="469"/>
      <c r="I34" s="469"/>
      <c r="J34" s="469"/>
      <c r="K34" s="469"/>
      <c r="L34" s="469"/>
      <c r="M34" s="469"/>
    </row>
    <row r="35" spans="2:13">
      <c r="B35" s="261" t="s">
        <v>567</v>
      </c>
      <c r="C35" s="260" t="s">
        <v>504</v>
      </c>
      <c r="D35" s="260" t="s">
        <v>504</v>
      </c>
      <c r="E35" s="469"/>
      <c r="F35" s="469"/>
      <c r="G35" s="469"/>
      <c r="H35" s="469"/>
      <c r="I35" s="469"/>
      <c r="J35" s="469"/>
      <c r="K35" s="469"/>
      <c r="L35" s="469"/>
      <c r="M35" s="469"/>
    </row>
    <row r="36" spans="2:13">
      <c r="B36" s="261" t="s">
        <v>572</v>
      </c>
      <c r="C36" s="260" t="s">
        <v>429</v>
      </c>
      <c r="D36" s="260" t="s">
        <v>429</v>
      </c>
      <c r="E36" s="469"/>
      <c r="F36" s="469"/>
      <c r="G36" s="469"/>
      <c r="H36" s="469"/>
      <c r="I36" s="469"/>
      <c r="J36" s="469"/>
      <c r="K36" s="469"/>
      <c r="L36" s="469"/>
      <c r="M36" s="469"/>
    </row>
    <row r="37" spans="2:13">
      <c r="B37" s="261" t="s">
        <v>577</v>
      </c>
      <c r="C37" s="260" t="s">
        <v>429</v>
      </c>
      <c r="D37" s="260" t="s">
        <v>429</v>
      </c>
      <c r="E37" s="469"/>
      <c r="F37" s="469"/>
      <c r="G37" s="469"/>
      <c r="H37" s="469"/>
      <c r="I37" s="469"/>
      <c r="J37" s="469"/>
      <c r="K37" s="469"/>
      <c r="L37" s="469"/>
      <c r="M37" s="469"/>
    </row>
    <row r="38" spans="2:13">
      <c r="B38" s="261" t="s">
        <v>582</v>
      </c>
      <c r="C38" s="260" t="s">
        <v>429</v>
      </c>
      <c r="D38" s="260" t="s">
        <v>429</v>
      </c>
      <c r="E38" s="469"/>
      <c r="F38" s="469"/>
      <c r="G38" s="469"/>
      <c r="H38" s="469"/>
      <c r="I38" s="469"/>
      <c r="J38" s="469"/>
      <c r="K38" s="469"/>
      <c r="L38" s="469"/>
      <c r="M38" s="469"/>
    </row>
    <row r="39" spans="2:13">
      <c r="B39" s="261" t="s">
        <v>586</v>
      </c>
      <c r="C39" s="260" t="s">
        <v>511</v>
      </c>
      <c r="D39" s="260" t="s">
        <v>511</v>
      </c>
      <c r="E39" s="469"/>
      <c r="F39" s="469"/>
      <c r="G39" s="469"/>
      <c r="H39" s="469"/>
      <c r="I39" s="469"/>
      <c r="J39" s="469"/>
      <c r="K39" s="469"/>
      <c r="L39" s="469"/>
      <c r="M39" s="469"/>
    </row>
    <row r="40" spans="2:13">
      <c r="B40" s="261" t="s">
        <v>1106</v>
      </c>
      <c r="C40" s="260" t="s">
        <v>492</v>
      </c>
      <c r="D40" s="260" t="s">
        <v>492</v>
      </c>
      <c r="E40" s="469"/>
      <c r="F40" s="469"/>
      <c r="G40" s="469"/>
      <c r="H40" s="469"/>
      <c r="I40" s="469"/>
      <c r="J40" s="469"/>
      <c r="K40" s="469"/>
      <c r="L40" s="469"/>
      <c r="M40" s="472"/>
    </row>
    <row r="41" spans="2:13">
      <c r="B41" s="261" t="s">
        <v>592</v>
      </c>
      <c r="C41" s="260" t="s">
        <v>453</v>
      </c>
      <c r="D41" s="260" t="s">
        <v>453</v>
      </c>
      <c r="E41" s="469"/>
      <c r="F41" s="469"/>
      <c r="G41" s="469"/>
      <c r="H41" s="469"/>
      <c r="I41" s="469"/>
      <c r="J41" s="469"/>
      <c r="K41" s="469"/>
      <c r="L41" s="469"/>
      <c r="M41" s="469"/>
    </row>
    <row r="42" spans="2:13">
      <c r="B42" s="261" t="s">
        <v>793</v>
      </c>
      <c r="C42" s="260" t="s">
        <v>449</v>
      </c>
      <c r="D42" s="260" t="s">
        <v>449</v>
      </c>
      <c r="E42" s="469"/>
      <c r="F42" s="469"/>
      <c r="G42" s="469"/>
      <c r="H42" s="469"/>
      <c r="I42" s="469"/>
      <c r="J42" s="469"/>
      <c r="K42" s="469"/>
      <c r="L42" s="469"/>
      <c r="M42" s="469"/>
    </row>
    <row r="43" spans="2:13">
      <c r="B43" s="261" t="s">
        <v>819</v>
      </c>
      <c r="C43" s="260" t="s">
        <v>434</v>
      </c>
      <c r="D43" s="260" t="s">
        <v>434</v>
      </c>
      <c r="E43" s="469"/>
      <c r="F43" s="469"/>
      <c r="G43" s="469"/>
      <c r="H43" s="469"/>
      <c r="I43" s="469"/>
      <c r="J43" s="469"/>
      <c r="K43" s="469"/>
      <c r="L43" s="469"/>
      <c r="M43" s="469"/>
    </row>
    <row r="44" spans="2:13">
      <c r="B44" s="261" t="s">
        <v>714</v>
      </c>
      <c r="C44" s="260" t="s">
        <v>495</v>
      </c>
      <c r="D44" s="260" t="s">
        <v>495</v>
      </c>
      <c r="E44" s="469"/>
      <c r="F44" s="469"/>
      <c r="G44" s="469"/>
      <c r="H44" s="469"/>
      <c r="I44" s="469"/>
      <c r="J44" s="469"/>
      <c r="K44" s="469"/>
      <c r="L44" s="469"/>
      <c r="M44" s="472"/>
    </row>
    <row r="45" spans="2:13">
      <c r="B45" s="262" t="s">
        <v>648</v>
      </c>
      <c r="C45" s="263" t="s">
        <v>554</v>
      </c>
      <c r="D45" s="263" t="s">
        <v>554</v>
      </c>
      <c r="E45" s="469"/>
      <c r="F45" s="469"/>
      <c r="G45" s="469"/>
      <c r="H45" s="469"/>
      <c r="I45" s="469"/>
      <c r="J45" s="469"/>
      <c r="K45" s="469"/>
      <c r="L45" s="469"/>
      <c r="M45" s="469"/>
    </row>
    <row r="46" spans="2:13">
      <c r="B46" s="369" t="s">
        <v>1107</v>
      </c>
      <c r="C46" s="370"/>
      <c r="D46" s="370"/>
      <c r="E46" s="469"/>
      <c r="F46" s="469"/>
      <c r="G46" s="469"/>
      <c r="H46" s="469"/>
      <c r="I46" s="469"/>
      <c r="J46" s="469"/>
      <c r="K46" s="469"/>
      <c r="L46" s="469"/>
      <c r="M46" s="469"/>
    </row>
    <row r="47" spans="2:13">
      <c r="B47" s="369" t="s">
        <v>1108</v>
      </c>
      <c r="C47" s="370"/>
      <c r="D47" s="370"/>
      <c r="E47" s="469"/>
      <c r="F47" s="469"/>
      <c r="G47" s="469"/>
      <c r="H47" s="469"/>
      <c r="I47" s="469"/>
      <c r="J47" s="469"/>
      <c r="K47" s="469"/>
      <c r="L47" s="469"/>
      <c r="M47" s="469"/>
    </row>
    <row r="48" spans="2:13">
      <c r="E48" s="403">
        <f t="shared" ref="E48:L48" si="0">SUM(E13:E47)</f>
        <v>0</v>
      </c>
      <c r="F48" s="403">
        <f t="shared" si="0"/>
        <v>0</v>
      </c>
      <c r="G48" s="403">
        <f t="shared" si="0"/>
        <v>0</v>
      </c>
      <c r="H48" s="403">
        <f t="shared" si="0"/>
        <v>0</v>
      </c>
      <c r="I48" s="403">
        <f t="shared" si="0"/>
        <v>0</v>
      </c>
      <c r="J48" s="403">
        <f t="shared" si="0"/>
        <v>0</v>
      </c>
      <c r="K48" s="403">
        <f t="shared" si="0"/>
        <v>0</v>
      </c>
      <c r="L48" s="403">
        <f t="shared" si="0"/>
        <v>0</v>
      </c>
      <c r="M48" s="404"/>
    </row>
    <row r="49" spans="1:13">
      <c r="B49" s="77"/>
      <c r="C49" s="77"/>
      <c r="D49" s="77"/>
      <c r="E49" s="77"/>
      <c r="F49" s="77"/>
      <c r="G49" s="77"/>
      <c r="H49" s="77"/>
      <c r="I49" s="77"/>
      <c r="J49" s="77"/>
      <c r="K49" s="77"/>
      <c r="L49" s="77"/>
      <c r="M49" s="77"/>
    </row>
    <row r="50" spans="1:13" ht="15" customHeight="1">
      <c r="A50" s="234" t="s">
        <v>1074</v>
      </c>
      <c r="B50" s="234" t="s">
        <v>1109</v>
      </c>
      <c r="C50" s="234"/>
      <c r="D50" s="234"/>
      <c r="E50" s="234"/>
      <c r="F50" s="234"/>
      <c r="G50" s="234"/>
      <c r="H50" s="77"/>
      <c r="I50" s="77"/>
      <c r="J50" s="77"/>
      <c r="K50" s="77"/>
      <c r="L50" s="77"/>
      <c r="M50" s="77"/>
    </row>
    <row r="51" spans="1:13" ht="15" customHeight="1">
      <c r="A51" s="234"/>
      <c r="B51" s="258" t="s">
        <v>1275</v>
      </c>
      <c r="C51" s="234"/>
      <c r="D51" s="234"/>
      <c r="E51" s="234"/>
      <c r="F51" s="234"/>
      <c r="G51" s="234"/>
      <c r="H51" s="77"/>
      <c r="I51" s="77"/>
      <c r="J51" s="77"/>
      <c r="K51" s="77"/>
      <c r="L51" s="77"/>
      <c r="M51" s="77"/>
    </row>
    <row r="52" spans="1:13">
      <c r="B52" s="77"/>
      <c r="C52" s="77"/>
      <c r="D52" s="77"/>
      <c r="E52" s="77"/>
      <c r="F52" s="77"/>
      <c r="G52" s="77"/>
      <c r="H52" s="77"/>
      <c r="I52" s="77"/>
      <c r="J52" s="77"/>
      <c r="K52" s="77"/>
      <c r="L52" s="77"/>
      <c r="M52" s="77"/>
    </row>
    <row r="53" spans="1:13" ht="15" customHeight="1">
      <c r="B53" s="522" t="s">
        <v>1110</v>
      </c>
      <c r="C53" s="523"/>
      <c r="D53" s="526" t="s">
        <v>1111</v>
      </c>
      <c r="E53" s="528" t="s">
        <v>1112</v>
      </c>
      <c r="F53" s="529"/>
      <c r="G53" s="529"/>
      <c r="H53" s="529"/>
      <c r="I53" s="529"/>
      <c r="J53" s="529"/>
      <c r="K53" s="529"/>
      <c r="L53" s="530"/>
      <c r="M53" s="77"/>
    </row>
    <row r="54" spans="1:13">
      <c r="B54" s="524"/>
      <c r="C54" s="525"/>
      <c r="D54" s="527"/>
      <c r="E54" s="264" t="s">
        <v>1113</v>
      </c>
      <c r="F54" s="264" t="s">
        <v>1114</v>
      </c>
      <c r="G54" s="346" t="s">
        <v>1115</v>
      </c>
      <c r="H54" s="346" t="s">
        <v>1116</v>
      </c>
      <c r="I54" s="346" t="s">
        <v>1117</v>
      </c>
      <c r="J54" s="346" t="s">
        <v>1118</v>
      </c>
      <c r="K54" s="346" t="s">
        <v>1119</v>
      </c>
      <c r="L54" s="346" t="s">
        <v>1120</v>
      </c>
      <c r="M54" s="77"/>
    </row>
    <row r="55" spans="1:13">
      <c r="B55" s="265" t="s">
        <v>1121</v>
      </c>
      <c r="C55" s="266" t="s">
        <v>1122</v>
      </c>
      <c r="D55" s="405">
        <f t="shared" ref="D55:D64" si="1">SUM(E55:L55)</f>
        <v>0</v>
      </c>
      <c r="E55" s="473"/>
      <c r="F55" s="473"/>
      <c r="G55" s="473"/>
      <c r="H55" s="473"/>
      <c r="I55" s="473"/>
      <c r="J55" s="473"/>
      <c r="K55" s="473"/>
      <c r="L55" s="473"/>
      <c r="M55" s="77"/>
    </row>
    <row r="56" spans="1:13">
      <c r="B56" s="265"/>
      <c r="C56" s="266" t="s">
        <v>1123</v>
      </c>
      <c r="D56" s="405">
        <f t="shared" si="1"/>
        <v>0</v>
      </c>
      <c r="E56" s="473"/>
      <c r="F56" s="473"/>
      <c r="G56" s="473"/>
      <c r="H56" s="473"/>
      <c r="I56" s="473"/>
      <c r="J56" s="473"/>
      <c r="K56" s="473"/>
      <c r="L56" s="473"/>
      <c r="M56" s="77"/>
    </row>
    <row r="57" spans="1:13">
      <c r="B57" s="265" t="s">
        <v>594</v>
      </c>
      <c r="C57" s="266" t="s">
        <v>1122</v>
      </c>
      <c r="D57" s="405">
        <f t="shared" si="1"/>
        <v>0</v>
      </c>
      <c r="E57" s="474"/>
      <c r="F57" s="474"/>
      <c r="G57" s="474"/>
      <c r="H57" s="474"/>
      <c r="I57" s="474"/>
      <c r="J57" s="474"/>
      <c r="K57" s="474"/>
      <c r="L57" s="474"/>
      <c r="M57" s="77"/>
    </row>
    <row r="58" spans="1:13">
      <c r="B58" s="265"/>
      <c r="C58" s="266" t="s">
        <v>1123</v>
      </c>
      <c r="D58" s="405">
        <f t="shared" si="1"/>
        <v>0</v>
      </c>
      <c r="E58" s="474"/>
      <c r="F58" s="474"/>
      <c r="G58" s="474"/>
      <c r="H58" s="474"/>
      <c r="I58" s="474"/>
      <c r="J58" s="474"/>
      <c r="K58" s="474"/>
      <c r="L58" s="474"/>
      <c r="M58" s="77"/>
    </row>
    <row r="59" spans="1:13">
      <c r="B59" s="265" t="s">
        <v>1124</v>
      </c>
      <c r="C59" s="266" t="s">
        <v>1122</v>
      </c>
      <c r="D59" s="405">
        <f t="shared" si="1"/>
        <v>0</v>
      </c>
      <c r="E59" s="473"/>
      <c r="F59" s="473"/>
      <c r="G59" s="473"/>
      <c r="H59" s="473"/>
      <c r="I59" s="473"/>
      <c r="J59" s="473"/>
      <c r="K59" s="473"/>
      <c r="L59" s="473"/>
      <c r="M59" s="77"/>
    </row>
    <row r="60" spans="1:13">
      <c r="B60" s="265"/>
      <c r="C60" s="266" t="s">
        <v>1123</v>
      </c>
      <c r="D60" s="405">
        <f t="shared" si="1"/>
        <v>0</v>
      </c>
      <c r="E60" s="473"/>
      <c r="F60" s="473"/>
      <c r="G60" s="473"/>
      <c r="H60" s="473"/>
      <c r="I60" s="473"/>
      <c r="J60" s="473"/>
      <c r="K60" s="473"/>
      <c r="L60" s="473"/>
      <c r="M60" s="77"/>
    </row>
    <row r="61" spans="1:13">
      <c r="B61" s="265" t="s">
        <v>1108</v>
      </c>
      <c r="C61" s="266" t="s">
        <v>1122</v>
      </c>
      <c r="D61" s="405">
        <f t="shared" si="1"/>
        <v>0</v>
      </c>
      <c r="E61" s="474"/>
      <c r="F61" s="474"/>
      <c r="G61" s="474"/>
      <c r="H61" s="474"/>
      <c r="I61" s="474"/>
      <c r="J61" s="474"/>
      <c r="K61" s="474"/>
      <c r="L61" s="474"/>
      <c r="M61" s="77"/>
    </row>
    <row r="62" spans="1:13">
      <c r="B62" s="265"/>
      <c r="C62" s="266" t="s">
        <v>1123</v>
      </c>
      <c r="D62" s="405">
        <f t="shared" si="1"/>
        <v>0</v>
      </c>
      <c r="E62" s="474"/>
      <c r="F62" s="474"/>
      <c r="G62" s="474"/>
      <c r="H62" s="474"/>
      <c r="I62" s="474"/>
      <c r="J62" s="474"/>
      <c r="K62" s="474"/>
      <c r="L62" s="474"/>
      <c r="M62" s="77"/>
    </row>
    <row r="63" spans="1:13">
      <c r="B63" s="265" t="s">
        <v>1107</v>
      </c>
      <c r="C63" s="266" t="s">
        <v>1122</v>
      </c>
      <c r="D63" s="405">
        <f t="shared" si="1"/>
        <v>0</v>
      </c>
      <c r="E63" s="473"/>
      <c r="F63" s="473"/>
      <c r="G63" s="473"/>
      <c r="H63" s="473"/>
      <c r="I63" s="473"/>
      <c r="J63" s="473"/>
      <c r="K63" s="473"/>
      <c r="L63" s="473"/>
      <c r="M63" s="77"/>
    </row>
    <row r="64" spans="1:13">
      <c r="B64" s="265"/>
      <c r="C64" s="266" t="s">
        <v>1123</v>
      </c>
      <c r="D64" s="405">
        <f t="shared" si="1"/>
        <v>0</v>
      </c>
      <c r="E64" s="473"/>
      <c r="F64" s="473"/>
      <c r="G64" s="473"/>
      <c r="H64" s="473"/>
      <c r="I64" s="473"/>
      <c r="J64" s="473"/>
      <c r="K64" s="473"/>
      <c r="L64" s="473"/>
      <c r="M64" s="77"/>
    </row>
    <row r="65" spans="2:13">
      <c r="B65" s="267" t="s">
        <v>194</v>
      </c>
      <c r="C65" s="268"/>
      <c r="D65" s="405">
        <f>SUM(E65:L65)</f>
        <v>0</v>
      </c>
      <c r="E65" s="405">
        <f>SUM(E55:E64)</f>
        <v>0</v>
      </c>
      <c r="F65" s="405">
        <f t="shared" ref="F65:L65" si="2">SUM(F55:F64)</f>
        <v>0</v>
      </c>
      <c r="G65" s="405">
        <f t="shared" si="2"/>
        <v>0</v>
      </c>
      <c r="H65" s="405">
        <f t="shared" si="2"/>
        <v>0</v>
      </c>
      <c r="I65" s="405">
        <f t="shared" si="2"/>
        <v>0</v>
      </c>
      <c r="J65" s="405">
        <f t="shared" si="2"/>
        <v>0</v>
      </c>
      <c r="K65" s="405">
        <f t="shared" si="2"/>
        <v>0</v>
      </c>
      <c r="L65" s="405">
        <f t="shared" si="2"/>
        <v>0</v>
      </c>
      <c r="M65" s="77"/>
    </row>
    <row r="66" spans="2:13">
      <c r="B66" s="77"/>
      <c r="C66" s="77"/>
      <c r="D66" s="77"/>
      <c r="E66" s="77"/>
      <c r="F66" s="77"/>
      <c r="G66" s="77"/>
      <c r="H66" s="77"/>
      <c r="I66" s="77"/>
      <c r="J66" s="77"/>
      <c r="K66" s="77"/>
      <c r="L66" s="77"/>
      <c r="M66" s="77"/>
    </row>
    <row r="67" spans="2:13" ht="3.75" customHeight="1">
      <c r="B67" s="77"/>
      <c r="C67" s="77"/>
      <c r="D67" s="77"/>
      <c r="E67" s="77"/>
      <c r="F67" s="77"/>
      <c r="G67" s="77"/>
      <c r="H67" s="77"/>
      <c r="I67" s="77"/>
      <c r="J67" s="77"/>
      <c r="K67" s="77"/>
      <c r="L67" s="77"/>
      <c r="M67" s="77"/>
    </row>
    <row r="68" spans="2:13" ht="15" customHeight="1">
      <c r="B68" s="522" t="s">
        <v>1094</v>
      </c>
      <c r="C68" s="523"/>
      <c r="D68" s="526" t="s">
        <v>1125</v>
      </c>
      <c r="E68" s="528" t="s">
        <v>1112</v>
      </c>
      <c r="F68" s="529"/>
      <c r="G68" s="529"/>
      <c r="H68" s="529"/>
      <c r="I68" s="529"/>
      <c r="J68" s="529"/>
      <c r="K68" s="529"/>
      <c r="L68" s="530"/>
      <c r="M68" s="77"/>
    </row>
    <row r="69" spans="2:13">
      <c r="B69" s="524"/>
      <c r="C69" s="525"/>
      <c r="D69" s="527"/>
      <c r="E69" s="264" t="s">
        <v>1113</v>
      </c>
      <c r="F69" s="264" t="s">
        <v>1114</v>
      </c>
      <c r="G69" s="346" t="s">
        <v>1115</v>
      </c>
      <c r="H69" s="346" t="s">
        <v>1116</v>
      </c>
      <c r="I69" s="346" t="s">
        <v>1117</v>
      </c>
      <c r="J69" s="346" t="s">
        <v>1118</v>
      </c>
      <c r="K69" s="346" t="s">
        <v>1119</v>
      </c>
      <c r="L69" s="346" t="s">
        <v>1120</v>
      </c>
      <c r="M69" s="77"/>
    </row>
    <row r="70" spans="2:13">
      <c r="B70" s="265" t="s">
        <v>1121</v>
      </c>
      <c r="C70" s="266" t="s">
        <v>1122</v>
      </c>
      <c r="D70" s="405" t="str">
        <f>IFERROR(SUMPRODUCT(E55:L55,E70:L70)/D55,"-")</f>
        <v>-</v>
      </c>
      <c r="E70" s="473"/>
      <c r="F70" s="473"/>
      <c r="G70" s="473"/>
      <c r="H70" s="473"/>
      <c r="I70" s="473"/>
      <c r="J70" s="473"/>
      <c r="K70" s="473"/>
      <c r="L70" s="473"/>
      <c r="M70" s="77"/>
    </row>
    <row r="71" spans="2:13">
      <c r="B71" s="265"/>
      <c r="C71" s="266" t="s">
        <v>1123</v>
      </c>
      <c r="D71" s="405" t="str">
        <f t="shared" ref="D71:D79" si="3">IFERROR(SUMPRODUCT(E56:L56,E71:L71)/D56,"-")</f>
        <v>-</v>
      </c>
      <c r="E71" s="473"/>
      <c r="F71" s="473"/>
      <c r="G71" s="473"/>
      <c r="H71" s="473"/>
      <c r="I71" s="473"/>
      <c r="J71" s="473"/>
      <c r="K71" s="473"/>
      <c r="L71" s="473"/>
      <c r="M71" s="77"/>
    </row>
    <row r="72" spans="2:13">
      <c r="B72" s="265" t="s">
        <v>594</v>
      </c>
      <c r="C72" s="266" t="s">
        <v>1122</v>
      </c>
      <c r="D72" s="405" t="str">
        <f t="shared" si="3"/>
        <v>-</v>
      </c>
      <c r="E72" s="473"/>
      <c r="F72" s="473"/>
      <c r="G72" s="473"/>
      <c r="H72" s="473"/>
      <c r="I72" s="473"/>
      <c r="J72" s="473"/>
      <c r="K72" s="473"/>
      <c r="L72" s="473"/>
      <c r="M72" s="77"/>
    </row>
    <row r="73" spans="2:13">
      <c r="B73" s="265"/>
      <c r="C73" s="266" t="s">
        <v>1123</v>
      </c>
      <c r="D73" s="405" t="str">
        <f t="shared" si="3"/>
        <v>-</v>
      </c>
      <c r="E73" s="473"/>
      <c r="F73" s="473"/>
      <c r="G73" s="473"/>
      <c r="H73" s="473"/>
      <c r="I73" s="473"/>
      <c r="J73" s="473"/>
      <c r="K73" s="473"/>
      <c r="L73" s="473"/>
      <c r="M73" s="77"/>
    </row>
    <row r="74" spans="2:13">
      <c r="B74" s="265" t="s">
        <v>1124</v>
      </c>
      <c r="C74" s="266" t="s">
        <v>1122</v>
      </c>
      <c r="D74" s="405" t="str">
        <f t="shared" si="3"/>
        <v>-</v>
      </c>
      <c r="E74" s="474"/>
      <c r="F74" s="474"/>
      <c r="G74" s="474"/>
      <c r="H74" s="474"/>
      <c r="I74" s="474"/>
      <c r="J74" s="474"/>
      <c r="K74" s="474"/>
      <c r="L74" s="474"/>
      <c r="M74" s="77"/>
    </row>
    <row r="75" spans="2:13">
      <c r="B75" s="265"/>
      <c r="C75" s="266" t="s">
        <v>1123</v>
      </c>
      <c r="D75" s="405" t="str">
        <f t="shared" si="3"/>
        <v>-</v>
      </c>
      <c r="E75" s="474"/>
      <c r="F75" s="474"/>
      <c r="G75" s="474"/>
      <c r="H75" s="474"/>
      <c r="I75" s="474"/>
      <c r="J75" s="474"/>
      <c r="K75" s="474"/>
      <c r="L75" s="474"/>
      <c r="M75" s="77"/>
    </row>
    <row r="76" spans="2:13">
      <c r="B76" s="265" t="s">
        <v>1108</v>
      </c>
      <c r="C76" s="266" t="s">
        <v>1122</v>
      </c>
      <c r="D76" s="405" t="str">
        <f t="shared" si="3"/>
        <v>-</v>
      </c>
      <c r="E76" s="474"/>
      <c r="F76" s="474"/>
      <c r="G76" s="474"/>
      <c r="H76" s="474"/>
      <c r="I76" s="474"/>
      <c r="J76" s="474"/>
      <c r="K76" s="474"/>
      <c r="L76" s="474"/>
      <c r="M76" s="77"/>
    </row>
    <row r="77" spans="2:13">
      <c r="B77" s="265"/>
      <c r="C77" s="266" t="s">
        <v>1123</v>
      </c>
      <c r="D77" s="405" t="str">
        <f t="shared" si="3"/>
        <v>-</v>
      </c>
      <c r="E77" s="474"/>
      <c r="F77" s="474"/>
      <c r="G77" s="474"/>
      <c r="H77" s="474"/>
      <c r="I77" s="474"/>
      <c r="J77" s="474"/>
      <c r="K77" s="474"/>
      <c r="L77" s="474"/>
      <c r="M77" s="77"/>
    </row>
    <row r="78" spans="2:13">
      <c r="B78" s="265" t="s">
        <v>1107</v>
      </c>
      <c r="C78" s="269" t="s">
        <v>1122</v>
      </c>
      <c r="D78" s="405" t="str">
        <f t="shared" si="3"/>
        <v>-</v>
      </c>
      <c r="E78" s="473"/>
      <c r="F78" s="473"/>
      <c r="G78" s="473"/>
      <c r="H78" s="473"/>
      <c r="I78" s="473"/>
      <c r="J78" s="473"/>
      <c r="K78" s="473"/>
      <c r="L78" s="473"/>
      <c r="M78" s="77"/>
    </row>
    <row r="79" spans="2:13">
      <c r="B79" s="265"/>
      <c r="C79" s="270" t="s">
        <v>1123</v>
      </c>
      <c r="D79" s="405" t="str">
        <f t="shared" si="3"/>
        <v>-</v>
      </c>
      <c r="E79" s="473"/>
      <c r="F79" s="473"/>
      <c r="G79" s="473"/>
      <c r="H79" s="473"/>
      <c r="I79" s="473"/>
      <c r="J79" s="473"/>
      <c r="K79" s="473"/>
      <c r="L79" s="473"/>
      <c r="M79" s="77"/>
    </row>
    <row r="80" spans="2:13">
      <c r="B80" s="267" t="s">
        <v>194</v>
      </c>
      <c r="C80" s="268"/>
      <c r="D80" s="405" t="str">
        <f>IFERROR(SUMPRODUCT('0.Assets'!D55:D64,'0.Assets'!D70:D79)/'0.Assets'!D65,"-")</f>
        <v>-</v>
      </c>
      <c r="E80" s="405" t="str">
        <f>IFERROR(SUMPRODUCT('0.Assets'!E55:E64,'0.Assets'!E70:E79)/'0.Assets'!E65,"-")</f>
        <v>-</v>
      </c>
      <c r="F80" s="405" t="str">
        <f>IFERROR(SUMPRODUCT('0.Assets'!F55:F64,'0.Assets'!F70:F79)/'0.Assets'!F65,"-")</f>
        <v>-</v>
      </c>
      <c r="G80" s="405" t="str">
        <f>IFERROR(SUMPRODUCT('0.Assets'!G55:G64,'0.Assets'!G70:G79)/'0.Assets'!G65,"-")</f>
        <v>-</v>
      </c>
      <c r="H80" s="405" t="str">
        <f>IFERROR(SUMPRODUCT('0.Assets'!H55:H64,'0.Assets'!H70:H79)/'0.Assets'!H65,"-")</f>
        <v>-</v>
      </c>
      <c r="I80" s="405" t="str">
        <f>IFERROR(SUMPRODUCT('0.Assets'!I55:I64,'0.Assets'!I70:I79)/'0.Assets'!I65,"-")</f>
        <v>-</v>
      </c>
      <c r="J80" s="405" t="str">
        <f>IFERROR(SUMPRODUCT('0.Assets'!J55:J64,'0.Assets'!J70:J79)/'0.Assets'!J65,"-")</f>
        <v>-</v>
      </c>
      <c r="K80" s="405" t="str">
        <f>IFERROR(SUMPRODUCT('0.Assets'!K55:K64,'0.Assets'!K70:K79)/'0.Assets'!K65,"-")</f>
        <v>-</v>
      </c>
      <c r="L80" s="405" t="str">
        <f>IFERROR(SUMPRODUCT('0.Assets'!L55:L64,'0.Assets'!L70:L79)/'0.Assets'!L65,"-")</f>
        <v>-</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75">
      <c r="A83" s="254" t="s">
        <v>1073</v>
      </c>
      <c r="B83" s="255" t="s">
        <v>48</v>
      </c>
      <c r="C83" s="255"/>
      <c r="D83" s="255"/>
      <c r="E83" s="255"/>
      <c r="F83" s="255"/>
      <c r="G83" s="255"/>
      <c r="H83" s="255"/>
      <c r="I83" s="255"/>
      <c r="J83" s="255"/>
      <c r="K83" s="255"/>
      <c r="L83" s="255"/>
      <c r="M83" s="255"/>
      <c r="N83" s="255"/>
    </row>
    <row r="84" spans="1:14">
      <c r="A84" s="77"/>
      <c r="B84" s="77"/>
      <c r="C84" s="77"/>
      <c r="D84" s="77"/>
      <c r="E84" s="77"/>
      <c r="F84" s="77"/>
      <c r="G84" s="77"/>
      <c r="H84" s="77"/>
      <c r="I84" s="77"/>
      <c r="J84" s="77"/>
      <c r="K84" s="77"/>
      <c r="L84" s="77"/>
      <c r="M84" s="77"/>
    </row>
    <row r="85" spans="1:14" ht="15" customHeight="1">
      <c r="A85" s="234" t="s">
        <v>1126</v>
      </c>
      <c r="B85" s="234" t="s">
        <v>1127</v>
      </c>
      <c r="C85" s="234"/>
      <c r="D85" s="234"/>
      <c r="E85" s="234"/>
      <c r="F85" s="234"/>
      <c r="G85" s="234"/>
      <c r="H85" s="77"/>
      <c r="I85" s="77"/>
      <c r="J85" s="77"/>
      <c r="K85" s="77"/>
      <c r="L85" s="77"/>
      <c r="M85" s="77"/>
    </row>
    <row r="86" spans="1:14">
      <c r="B86" s="258" t="s">
        <v>1275</v>
      </c>
      <c r="C86" s="77"/>
      <c r="D86" s="77"/>
      <c r="E86" s="77"/>
      <c r="F86" s="77"/>
      <c r="G86" s="77"/>
      <c r="H86" s="77"/>
      <c r="I86" s="77"/>
      <c r="J86" s="77"/>
      <c r="K86" s="77"/>
      <c r="L86" s="77"/>
      <c r="M86" s="77"/>
    </row>
    <row r="87" spans="1:14">
      <c r="B87" s="234"/>
      <c r="C87" s="77"/>
      <c r="D87" s="77"/>
      <c r="E87" s="77"/>
      <c r="F87" s="77"/>
      <c r="G87" s="77"/>
      <c r="H87" s="77"/>
      <c r="I87" s="77"/>
      <c r="J87" s="77"/>
      <c r="K87" s="77"/>
      <c r="L87" s="77"/>
      <c r="M87" s="77"/>
    </row>
    <row r="88" spans="1:14" ht="15" customHeight="1">
      <c r="B88" s="522" t="s">
        <v>1110</v>
      </c>
      <c r="C88" s="345" t="s">
        <v>1111</v>
      </c>
      <c r="D88" s="528" t="s">
        <v>1112</v>
      </c>
      <c r="E88" s="529"/>
      <c r="F88" s="529"/>
      <c r="G88" s="529"/>
      <c r="H88" s="530"/>
      <c r="M88" s="77"/>
    </row>
    <row r="89" spans="1:14" ht="25.5">
      <c r="B89" s="524"/>
      <c r="C89" s="346"/>
      <c r="D89" s="264" t="s">
        <v>1113</v>
      </c>
      <c r="E89" s="264" t="s">
        <v>1114</v>
      </c>
      <c r="F89" s="346" t="s">
        <v>1115</v>
      </c>
      <c r="G89" s="346" t="s">
        <v>1128</v>
      </c>
      <c r="H89" s="346" t="s">
        <v>1120</v>
      </c>
      <c r="M89" s="77"/>
    </row>
    <row r="90" spans="1:14">
      <c r="B90" s="265" t="s">
        <v>1121</v>
      </c>
      <c r="C90" s="405">
        <f>SUM(D90:H90)</f>
        <v>0</v>
      </c>
      <c r="D90" s="473"/>
      <c r="E90" s="473"/>
      <c r="F90" s="473"/>
      <c r="G90" s="473"/>
      <c r="H90" s="473"/>
      <c r="M90" s="77"/>
    </row>
    <row r="91" spans="1:14">
      <c r="B91" s="265" t="s">
        <v>594</v>
      </c>
      <c r="C91" s="405">
        <f t="shared" ref="C91:C95" si="4">SUM(D91:H91)</f>
        <v>0</v>
      </c>
      <c r="D91" s="474"/>
      <c r="E91" s="474"/>
      <c r="F91" s="474"/>
      <c r="G91" s="474"/>
      <c r="H91" s="474"/>
      <c r="M91" s="77"/>
    </row>
    <row r="92" spans="1:14">
      <c r="B92" s="265" t="s">
        <v>1124</v>
      </c>
      <c r="C92" s="405">
        <f t="shared" si="4"/>
        <v>0</v>
      </c>
      <c r="D92" s="474"/>
      <c r="E92" s="474"/>
      <c r="F92" s="474"/>
      <c r="G92" s="474"/>
      <c r="H92" s="474"/>
      <c r="M92" s="77"/>
    </row>
    <row r="93" spans="1:14">
      <c r="B93" s="265" t="s">
        <v>1244</v>
      </c>
      <c r="C93" s="405">
        <f t="shared" si="4"/>
        <v>0</v>
      </c>
      <c r="D93" s="474"/>
      <c r="E93" s="474"/>
      <c r="F93" s="474"/>
      <c r="G93" s="474"/>
      <c r="H93" s="474"/>
      <c r="M93" s="77"/>
    </row>
    <row r="94" spans="1:14">
      <c r="B94" s="265" t="s">
        <v>1107</v>
      </c>
      <c r="C94" s="405">
        <f t="shared" si="4"/>
        <v>0</v>
      </c>
      <c r="D94" s="473"/>
      <c r="E94" s="473"/>
      <c r="F94" s="473"/>
      <c r="G94" s="473"/>
      <c r="H94" s="473"/>
      <c r="M94" s="77"/>
    </row>
    <row r="95" spans="1:14">
      <c r="B95" s="265" t="s">
        <v>1108</v>
      </c>
      <c r="C95" s="405">
        <f t="shared" si="4"/>
        <v>0</v>
      </c>
      <c r="D95" s="473"/>
      <c r="E95" s="473"/>
      <c r="F95" s="473"/>
      <c r="G95" s="473"/>
      <c r="H95" s="473"/>
      <c r="M95" s="77"/>
    </row>
    <row r="96" spans="1:14">
      <c r="B96" s="267" t="s">
        <v>194</v>
      </c>
      <c r="C96" s="405">
        <f>SUM(D96:H96)</f>
        <v>0</v>
      </c>
      <c r="D96" s="405">
        <f>SUM(D90:D95)</f>
        <v>0</v>
      </c>
      <c r="E96" s="405">
        <f t="shared" ref="E96:H96" si="5">SUM(E90:E95)</f>
        <v>0</v>
      </c>
      <c r="F96" s="405">
        <f t="shared" si="5"/>
        <v>0</v>
      </c>
      <c r="G96" s="405">
        <f t="shared" si="5"/>
        <v>0</v>
      </c>
      <c r="H96" s="405">
        <f t="shared" si="5"/>
        <v>0</v>
      </c>
      <c r="M96" s="77"/>
    </row>
    <row r="99" spans="1:15" ht="15" customHeight="1">
      <c r="A99" s="254" t="s">
        <v>1129</v>
      </c>
      <c r="B99" s="255" t="s">
        <v>1130</v>
      </c>
      <c r="C99" s="255"/>
      <c r="D99" s="255"/>
      <c r="E99" s="255"/>
      <c r="F99" s="255"/>
      <c r="G99" s="255"/>
      <c r="H99" s="255"/>
      <c r="I99" s="255"/>
      <c r="J99" s="255"/>
      <c r="K99" s="255"/>
      <c r="L99" s="255"/>
      <c r="M99" s="255"/>
      <c r="N99" s="255"/>
    </row>
    <row r="101" spans="1:15">
      <c r="A101" s="234" t="s">
        <v>1131</v>
      </c>
      <c r="B101" s="234" t="s">
        <v>1132</v>
      </c>
    </row>
    <row r="102" spans="1:15">
      <c r="A102" s="234"/>
      <c r="B102" s="258" t="s">
        <v>1275</v>
      </c>
      <c r="C102" s="234"/>
      <c r="D102" s="234"/>
      <c r="E102" s="234"/>
      <c r="K102" s="234"/>
      <c r="L102" s="234"/>
      <c r="M102" s="234"/>
      <c r="N102" s="234"/>
      <c r="O102" s="234"/>
    </row>
    <row r="104" spans="1:15">
      <c r="B104" s="526" t="s">
        <v>1091</v>
      </c>
      <c r="C104" s="515" t="s">
        <v>1092</v>
      </c>
      <c r="D104" s="516"/>
    </row>
    <row r="105" spans="1:15" ht="15" customHeight="1">
      <c r="B105" s="531"/>
      <c r="C105" s="532" t="s">
        <v>1133</v>
      </c>
      <c r="D105" s="532" t="s">
        <v>1134</v>
      </c>
      <c r="E105" s="520" t="s">
        <v>1135</v>
      </c>
    </row>
    <row r="106" spans="1:15" ht="21.75" customHeight="1">
      <c r="B106" s="527"/>
      <c r="C106" s="521"/>
      <c r="D106" s="521"/>
      <c r="E106" s="521"/>
    </row>
    <row r="107" spans="1:15">
      <c r="B107" s="259" t="s">
        <v>1121</v>
      </c>
      <c r="C107" s="260" t="s">
        <v>429</v>
      </c>
      <c r="D107" s="260" t="s">
        <v>429</v>
      </c>
      <c r="E107" s="469"/>
    </row>
    <row r="108" spans="1:15">
      <c r="B108" s="261" t="s">
        <v>594</v>
      </c>
      <c r="C108" s="260" t="s">
        <v>453</v>
      </c>
      <c r="D108" s="260" t="s">
        <v>453</v>
      </c>
      <c r="E108" s="469"/>
    </row>
    <row r="109" spans="1:15">
      <c r="B109" s="261" t="s">
        <v>1223</v>
      </c>
      <c r="C109" s="260" t="s">
        <v>449</v>
      </c>
      <c r="D109" s="260" t="s">
        <v>449</v>
      </c>
      <c r="E109" s="469"/>
    </row>
    <row r="110" spans="1:15">
      <c r="B110" s="261" t="s">
        <v>553</v>
      </c>
      <c r="C110" s="260" t="s">
        <v>492</v>
      </c>
      <c r="D110" s="260" t="s">
        <v>492</v>
      </c>
      <c r="E110" s="469"/>
    </row>
    <row r="111" spans="1:15">
      <c r="B111" s="261" t="s">
        <v>1124</v>
      </c>
      <c r="C111" s="260" t="s">
        <v>434</v>
      </c>
      <c r="D111" s="260" t="s">
        <v>434</v>
      </c>
      <c r="E111" s="469"/>
    </row>
    <row r="112" spans="1:15">
      <c r="B112" s="261" t="s">
        <v>1224</v>
      </c>
      <c r="C112" s="260" t="s">
        <v>495</v>
      </c>
      <c r="D112" s="260" t="s">
        <v>495</v>
      </c>
      <c r="E112" s="469"/>
    </row>
    <row r="113" spans="1:14">
      <c r="B113" s="369" t="s">
        <v>1107</v>
      </c>
      <c r="C113" s="370"/>
      <c r="D113" s="370"/>
      <c r="E113" s="469"/>
    </row>
    <row r="114" spans="1:14">
      <c r="B114" s="262" t="s">
        <v>1108</v>
      </c>
      <c r="C114" s="263"/>
      <c r="D114" s="263"/>
      <c r="E114" s="469"/>
    </row>
    <row r="115" spans="1:14">
      <c r="E115" s="405">
        <f>SUM(E107:E114)</f>
        <v>0</v>
      </c>
    </row>
    <row r="118" spans="1:14" ht="15" customHeight="1">
      <c r="A118" s="254" t="s">
        <v>1245</v>
      </c>
      <c r="B118" s="255" t="s">
        <v>1078</v>
      </c>
      <c r="C118" s="255"/>
      <c r="D118" s="255"/>
      <c r="E118" s="255"/>
      <c r="F118" s="255"/>
      <c r="G118" s="255"/>
      <c r="H118" s="255"/>
      <c r="I118" s="255"/>
      <c r="J118" s="255"/>
      <c r="K118" s="255"/>
      <c r="L118" s="255"/>
      <c r="M118" s="255"/>
      <c r="N118" s="255"/>
    </row>
    <row r="119" spans="1:14">
      <c r="A119" s="234" t="s">
        <v>1276</v>
      </c>
      <c r="B119" s="234" t="s">
        <v>1277</v>
      </c>
    </row>
    <row r="120" spans="1:14">
      <c r="A120" s="234"/>
      <c r="B120" s="258" t="s">
        <v>1275</v>
      </c>
    </row>
    <row r="121" spans="1:14">
      <c r="C121" s="533" t="s">
        <v>1135</v>
      </c>
    </row>
    <row r="122" spans="1:14">
      <c r="C122" s="521"/>
    </row>
    <row r="123" spans="1:14">
      <c r="B123" s="369" t="s">
        <v>1246</v>
      </c>
      <c r="C123" s="469"/>
    </row>
    <row r="124" spans="1:14">
      <c r="B124" s="369" t="s">
        <v>1247</v>
      </c>
      <c r="C124" s="469"/>
    </row>
    <row r="125" spans="1:14">
      <c r="C125" s="405">
        <f>SUM(C123:C124)</f>
        <v>0</v>
      </c>
    </row>
    <row r="231" spans="1:15">
      <c r="A231" s="253" t="s">
        <v>372</v>
      </c>
      <c r="B231" s="253" t="s">
        <v>372</v>
      </c>
      <c r="C231" s="253" t="s">
        <v>372</v>
      </c>
      <c r="D231" s="253" t="s">
        <v>372</v>
      </c>
      <c r="E231" s="253" t="s">
        <v>372</v>
      </c>
      <c r="F231" s="253" t="s">
        <v>372</v>
      </c>
      <c r="G231" s="253" t="s">
        <v>372</v>
      </c>
      <c r="H231" s="253" t="s">
        <v>372</v>
      </c>
      <c r="I231" s="253" t="s">
        <v>372</v>
      </c>
      <c r="J231" s="253" t="s">
        <v>372</v>
      </c>
      <c r="K231" s="253" t="s">
        <v>372</v>
      </c>
      <c r="L231" s="253" t="s">
        <v>372</v>
      </c>
      <c r="M231" s="253" t="s">
        <v>372</v>
      </c>
      <c r="N231" s="253" t="s">
        <v>372</v>
      </c>
      <c r="O231" s="253" t="s">
        <v>372</v>
      </c>
    </row>
    <row r="232" spans="1:15">
      <c r="A232" s="253" t="s">
        <v>372</v>
      </c>
      <c r="B232" s="253" t="s">
        <v>372</v>
      </c>
      <c r="C232" s="253" t="s">
        <v>372</v>
      </c>
      <c r="D232" s="253" t="s">
        <v>372</v>
      </c>
      <c r="E232" s="253" t="s">
        <v>372</v>
      </c>
      <c r="F232" s="253" t="s">
        <v>372</v>
      </c>
      <c r="G232" s="253" t="s">
        <v>372</v>
      </c>
      <c r="H232" s="253" t="s">
        <v>372</v>
      </c>
      <c r="I232" s="253" t="s">
        <v>372</v>
      </c>
      <c r="J232" s="253" t="s">
        <v>372</v>
      </c>
      <c r="K232" s="253" t="s">
        <v>372</v>
      </c>
      <c r="L232" s="253" t="s">
        <v>372</v>
      </c>
      <c r="M232" s="253" t="s">
        <v>372</v>
      </c>
      <c r="N232" s="253" t="s">
        <v>372</v>
      </c>
      <c r="O232" s="253" t="s">
        <v>372</v>
      </c>
    </row>
  </sheetData>
  <sheetProtection algorithmName="SHA-512" hashValue="qUPusmqkLi0/tO16eObj1w2XUbGb1VUhEBgKCEXmtrUiz7vIi1706RVdlsFIyvzRCE0lgQ0NDjLpmqxHt3eaWw==" saltValue="Y02T+BUl8251Z41g4xJDaw==" spinCount="100000" sheet="1" objects="1" scenarios="1"/>
  <mergeCells count="28">
    <mergeCell ref="C121:C122"/>
    <mergeCell ref="M10:M12"/>
    <mergeCell ref="C11:C12"/>
    <mergeCell ref="D11:D12"/>
    <mergeCell ref="E11:E12"/>
    <mergeCell ref="F11:F12"/>
    <mergeCell ref="G11:G12"/>
    <mergeCell ref="H11:H12"/>
    <mergeCell ref="I11:I12"/>
    <mergeCell ref="J11:J12"/>
    <mergeCell ref="K11:K12"/>
    <mergeCell ref="L11:L12"/>
    <mergeCell ref="B53:C54"/>
    <mergeCell ref="D53:D54"/>
    <mergeCell ref="E53:L53"/>
    <mergeCell ref="B10:B12"/>
    <mergeCell ref="C10:D10"/>
    <mergeCell ref="E10:L10"/>
    <mergeCell ref="E105:E106"/>
    <mergeCell ref="B68:C69"/>
    <mergeCell ref="D68:D69"/>
    <mergeCell ref="E68:L68"/>
    <mergeCell ref="B88:B89"/>
    <mergeCell ref="D88:H88"/>
    <mergeCell ref="B104:B106"/>
    <mergeCell ref="C104:D104"/>
    <mergeCell ref="C105:C106"/>
    <mergeCell ref="D105:D106"/>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9" tint="-0.249977111117893"/>
    <pageSetUpPr fitToPage="1"/>
  </sheetPr>
  <dimension ref="A1:AS119"/>
  <sheetViews>
    <sheetView showGridLines="0" zoomScale="50" zoomScaleNormal="50" workbookViewId="0">
      <selection activeCell="E74" sqref="E74"/>
    </sheetView>
  </sheetViews>
  <sheetFormatPr defaultColWidth="11.42578125" defaultRowHeight="15" customHeight="1"/>
  <cols>
    <col min="1" max="1" width="7.140625" style="175" customWidth="1"/>
    <col min="2" max="2" width="149.140625" style="175" bestFit="1" customWidth="1"/>
    <col min="3" max="16" width="14.28515625" style="175" customWidth="1"/>
    <col min="17" max="17" width="18.28515625" style="175" customWidth="1"/>
    <col min="18" max="18" width="14.140625" style="175" customWidth="1"/>
    <col min="19" max="16384" width="11.42578125" style="175"/>
  </cols>
  <sheetData>
    <row r="1" spans="1:45" ht="15" customHeight="1">
      <c r="A1" s="326" t="s">
        <v>1210</v>
      </c>
      <c r="B1" s="324"/>
      <c r="C1" s="324"/>
      <c r="D1" s="324"/>
      <c r="E1" s="324"/>
      <c r="F1" s="324"/>
      <c r="G1" s="324"/>
      <c r="H1" s="335"/>
      <c r="I1" s="335"/>
      <c r="J1" s="335"/>
      <c r="K1" s="335"/>
      <c r="L1" s="335"/>
      <c r="M1" s="335"/>
      <c r="N1" s="335"/>
      <c r="O1" s="335"/>
      <c r="P1" s="335"/>
      <c r="Q1" s="335"/>
      <c r="R1" s="335"/>
      <c r="S1" s="335"/>
      <c r="T1" s="335"/>
      <c r="U1" s="335"/>
      <c r="V1" s="336"/>
      <c r="W1" s="328" t="str">
        <f>IF(P.Participant!C8="-","[Participant's name]",P.Participant!C8)</f>
        <v>[Participant's name]</v>
      </c>
      <c r="X1" s="238"/>
      <c r="Y1" s="238"/>
    </row>
    <row r="2" spans="1:45" ht="15" customHeight="1">
      <c r="A2" s="326"/>
      <c r="B2" s="324"/>
      <c r="C2" s="324"/>
      <c r="D2" s="336"/>
      <c r="E2" s="336"/>
      <c r="F2" s="324"/>
      <c r="G2" s="324"/>
      <c r="H2" s="335"/>
      <c r="I2" s="335"/>
      <c r="J2" s="335"/>
      <c r="K2" s="335"/>
      <c r="L2" s="335"/>
      <c r="M2" s="335"/>
      <c r="N2" s="335"/>
      <c r="O2" s="335"/>
      <c r="P2" s="335"/>
      <c r="Q2" s="335"/>
      <c r="R2" s="335"/>
      <c r="S2" s="335"/>
      <c r="T2" s="335"/>
      <c r="U2" s="335"/>
      <c r="V2" s="336"/>
      <c r="W2" s="328" t="str">
        <f>IF(P.Participant!C18="-","[Method for calculation of the SCR]",P.Participant!C18)</f>
        <v>[Method for calculation of the SCR]</v>
      </c>
      <c r="X2" s="238"/>
      <c r="Y2" s="238"/>
    </row>
    <row r="3" spans="1:45" ht="15" customHeight="1">
      <c r="A3" s="334" t="s">
        <v>1077</v>
      </c>
      <c r="B3" s="324"/>
      <c r="C3" s="324"/>
      <c r="D3" s="336"/>
      <c r="E3" s="336"/>
      <c r="F3" s="324"/>
      <c r="G3" s="324"/>
      <c r="H3" s="335"/>
      <c r="I3" s="335"/>
      <c r="J3" s="335"/>
      <c r="K3" s="335"/>
      <c r="L3" s="335"/>
      <c r="M3" s="335"/>
      <c r="N3" s="335"/>
      <c r="O3" s="335"/>
      <c r="P3" s="335"/>
      <c r="Q3" s="335"/>
      <c r="R3" s="335"/>
      <c r="S3" s="335"/>
      <c r="T3" s="335"/>
      <c r="U3" s="335"/>
      <c r="V3" s="336"/>
      <c r="W3" s="328" t="str">
        <f>_Version</f>
        <v>EIOPA-ST21_Templates-(20210302)</v>
      </c>
      <c r="X3" s="238"/>
      <c r="Y3" s="238"/>
    </row>
    <row r="4" spans="1:45" s="148" customFormat="1" ht="15" customHeight="1"/>
    <row r="5" spans="1:45" ht="21">
      <c r="A5" s="241"/>
      <c r="B5" s="255" t="s">
        <v>1072</v>
      </c>
      <c r="C5" s="237"/>
      <c r="D5" s="237"/>
      <c r="E5" s="237"/>
      <c r="F5" s="237"/>
      <c r="G5" s="237"/>
      <c r="H5" s="237"/>
      <c r="I5" s="237"/>
      <c r="J5" s="237"/>
      <c r="K5" s="237"/>
      <c r="L5" s="237"/>
      <c r="M5" s="237"/>
      <c r="N5" s="237"/>
      <c r="O5" s="237"/>
      <c r="P5" s="237"/>
      <c r="Q5" s="237"/>
      <c r="R5" s="237"/>
      <c r="S5" s="237"/>
      <c r="T5" s="237"/>
      <c r="U5" s="237"/>
      <c r="V5" s="237"/>
      <c r="W5" s="236"/>
    </row>
    <row r="6" spans="1:45"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row>
    <row r="7" spans="1:45" ht="15" customHeight="1">
      <c r="A7" s="242" t="s">
        <v>1075</v>
      </c>
      <c r="B7" s="242" t="s">
        <v>1071</v>
      </c>
      <c r="C7" s="208"/>
      <c r="D7" s="233"/>
      <c r="E7" s="233"/>
      <c r="F7" s="233"/>
      <c r="G7" s="233"/>
      <c r="H7" s="233"/>
      <c r="I7" s="233"/>
      <c r="J7" s="233"/>
      <c r="K7" s="233"/>
      <c r="L7" s="233"/>
      <c r="M7" s="233"/>
      <c r="N7" s="233"/>
      <c r="O7" s="233"/>
      <c r="P7" s="233"/>
      <c r="Q7" s="233"/>
      <c r="R7" s="233"/>
      <c r="S7" s="233"/>
      <c r="T7" s="233"/>
      <c r="U7" s="233"/>
      <c r="V7" s="233"/>
      <c r="W7" s="233"/>
    </row>
    <row r="8" spans="1:45" ht="42.75" customHeight="1">
      <c r="A8" s="377"/>
      <c r="B8" s="232"/>
      <c r="C8" s="231"/>
      <c r="D8" s="543" t="s">
        <v>1014</v>
      </c>
      <c r="E8" s="545" t="s">
        <v>1015</v>
      </c>
      <c r="F8" s="546"/>
      <c r="G8" s="547"/>
      <c r="H8" s="545" t="s">
        <v>1016</v>
      </c>
      <c r="I8" s="546"/>
      <c r="J8" s="547"/>
      <c r="K8" s="548" t="s">
        <v>1017</v>
      </c>
      <c r="L8" s="545" t="s">
        <v>1018</v>
      </c>
      <c r="M8" s="546"/>
      <c r="N8" s="546"/>
      <c r="O8" s="546"/>
      <c r="P8" s="547"/>
      <c r="Q8" s="538" t="s">
        <v>1019</v>
      </c>
      <c r="R8" s="540" t="s">
        <v>1020</v>
      </c>
      <c r="S8" s="541"/>
      <c r="T8" s="542"/>
      <c r="U8" s="548" t="s">
        <v>1021</v>
      </c>
      <c r="V8" s="554" t="s">
        <v>1022</v>
      </c>
      <c r="W8" s="538" t="s">
        <v>1023</v>
      </c>
    </row>
    <row r="9" spans="1:45" ht="74.25" customHeight="1">
      <c r="B9" s="231"/>
      <c r="C9" s="231"/>
      <c r="D9" s="544"/>
      <c r="E9" s="230"/>
      <c r="F9" s="226" t="s">
        <v>1024</v>
      </c>
      <c r="G9" s="226" t="s">
        <v>1025</v>
      </c>
      <c r="H9" s="229"/>
      <c r="I9" s="226" t="s">
        <v>1024</v>
      </c>
      <c r="J9" s="226" t="s">
        <v>1025</v>
      </c>
      <c r="K9" s="549"/>
      <c r="L9" s="228"/>
      <c r="M9" s="226" t="s">
        <v>1014</v>
      </c>
      <c r="N9" s="226" t="s">
        <v>1015</v>
      </c>
      <c r="O9" s="226" t="s">
        <v>1016</v>
      </c>
      <c r="P9" s="226" t="s">
        <v>1026</v>
      </c>
      <c r="Q9" s="539"/>
      <c r="R9" s="227"/>
      <c r="S9" s="226" t="s">
        <v>1024</v>
      </c>
      <c r="T9" s="226" t="s">
        <v>1025</v>
      </c>
      <c r="U9" s="549"/>
      <c r="V9" s="555"/>
      <c r="W9" s="539"/>
    </row>
    <row r="10" spans="1:45" ht="15" customHeight="1">
      <c r="B10" s="225"/>
      <c r="C10" s="225"/>
      <c r="D10" s="210" t="s">
        <v>161</v>
      </c>
      <c r="E10" s="210" t="s">
        <v>177</v>
      </c>
      <c r="F10" s="210" t="s">
        <v>178</v>
      </c>
      <c r="G10" s="210" t="s">
        <v>179</v>
      </c>
      <c r="H10" s="210" t="s">
        <v>180</v>
      </c>
      <c r="I10" s="210" t="s">
        <v>181</v>
      </c>
      <c r="J10" s="210" t="s">
        <v>182</v>
      </c>
      <c r="K10" s="210" t="s">
        <v>183</v>
      </c>
      <c r="L10" s="210" t="s">
        <v>184</v>
      </c>
      <c r="M10" s="210" t="s">
        <v>1027</v>
      </c>
      <c r="N10" s="210" t="s">
        <v>1028</v>
      </c>
      <c r="O10" s="210" t="s">
        <v>1029</v>
      </c>
      <c r="P10" s="210" t="s">
        <v>1030</v>
      </c>
      <c r="Q10" s="210" t="s">
        <v>1031</v>
      </c>
      <c r="R10" s="224" t="s">
        <v>1032</v>
      </c>
      <c r="S10" s="224" t="s">
        <v>1033</v>
      </c>
      <c r="T10" s="224" t="s">
        <v>1034</v>
      </c>
      <c r="U10" s="224" t="s">
        <v>1035</v>
      </c>
      <c r="V10" s="224" t="s">
        <v>1036</v>
      </c>
      <c r="W10" s="224" t="s">
        <v>1037</v>
      </c>
    </row>
    <row r="11" spans="1:45" ht="15" customHeight="1">
      <c r="B11" s="212" t="s">
        <v>95</v>
      </c>
      <c r="C11" s="210" t="s">
        <v>5</v>
      </c>
      <c r="D11" s="475"/>
      <c r="E11" s="475"/>
      <c r="F11" s="407"/>
      <c r="G11" s="407"/>
      <c r="H11" s="475"/>
      <c r="I11" s="407"/>
      <c r="J11" s="407"/>
      <c r="K11" s="406"/>
      <c r="L11" s="406"/>
      <c r="M11" s="406"/>
      <c r="N11" s="406"/>
      <c r="O11" s="406"/>
      <c r="P11" s="406"/>
      <c r="Q11" s="406"/>
      <c r="R11" s="406"/>
      <c r="S11" s="407"/>
      <c r="T11" s="407"/>
      <c r="U11" s="406"/>
      <c r="V11" s="406"/>
      <c r="W11" s="406"/>
    </row>
    <row r="12" spans="1:45" ht="15" customHeight="1">
      <c r="B12" s="223" t="s">
        <v>1070</v>
      </c>
      <c r="C12" s="210" t="s">
        <v>7</v>
      </c>
      <c r="D12" s="475"/>
      <c r="E12" s="475"/>
      <c r="F12" s="407"/>
      <c r="G12" s="407"/>
      <c r="H12" s="475"/>
      <c r="I12" s="407"/>
      <c r="J12" s="407"/>
      <c r="K12" s="406"/>
      <c r="L12" s="406"/>
      <c r="M12" s="406"/>
      <c r="N12" s="406"/>
      <c r="O12" s="406"/>
      <c r="P12" s="406"/>
      <c r="Q12" s="406"/>
      <c r="R12" s="406"/>
      <c r="S12" s="407"/>
      <c r="T12" s="407"/>
      <c r="U12" s="406"/>
      <c r="V12" s="406"/>
      <c r="W12" s="406"/>
    </row>
    <row r="13" spans="1:45" ht="15" customHeight="1">
      <c r="B13" s="212" t="s">
        <v>1069</v>
      </c>
      <c r="C13" s="210"/>
      <c r="D13" s="407"/>
      <c r="E13" s="407"/>
      <c r="F13" s="407"/>
      <c r="G13" s="407"/>
      <c r="H13" s="477"/>
      <c r="I13" s="407"/>
      <c r="J13" s="407"/>
      <c r="K13" s="407"/>
      <c r="L13" s="407"/>
      <c r="M13" s="407"/>
      <c r="N13" s="407"/>
      <c r="O13" s="407"/>
      <c r="P13" s="407"/>
      <c r="Q13" s="407"/>
      <c r="R13" s="407"/>
      <c r="S13" s="407"/>
      <c r="T13" s="407"/>
      <c r="U13" s="407"/>
      <c r="V13" s="407"/>
      <c r="W13" s="407"/>
    </row>
    <row r="14" spans="1:45" ht="15" customHeight="1">
      <c r="B14" s="219" t="s">
        <v>97</v>
      </c>
      <c r="C14" s="210"/>
      <c r="D14" s="407"/>
      <c r="E14" s="407"/>
      <c r="F14" s="407"/>
      <c r="G14" s="407"/>
      <c r="H14" s="407"/>
      <c r="I14" s="407"/>
      <c r="J14" s="407"/>
      <c r="K14" s="407"/>
      <c r="L14" s="407"/>
      <c r="M14" s="407"/>
      <c r="N14" s="407"/>
      <c r="O14" s="407"/>
      <c r="P14" s="407"/>
      <c r="Q14" s="407"/>
      <c r="R14" s="407"/>
      <c r="S14" s="407"/>
      <c r="T14" s="407"/>
      <c r="U14" s="407"/>
      <c r="V14" s="407"/>
      <c r="W14" s="407"/>
    </row>
    <row r="15" spans="1:45" ht="15" customHeight="1">
      <c r="B15" s="222" t="s">
        <v>1068</v>
      </c>
      <c r="C15" s="210" t="s">
        <v>9</v>
      </c>
      <c r="D15" s="475"/>
      <c r="E15" s="407"/>
      <c r="F15" s="475"/>
      <c r="G15" s="475"/>
      <c r="H15" s="407"/>
      <c r="I15" s="406"/>
      <c r="J15" s="406"/>
      <c r="K15" s="406"/>
      <c r="L15" s="406"/>
      <c r="M15" s="406"/>
      <c r="N15" s="406"/>
      <c r="O15" s="406"/>
      <c r="P15" s="406"/>
      <c r="Q15" s="406"/>
      <c r="R15" s="407"/>
      <c r="S15" s="406"/>
      <c r="T15" s="406"/>
      <c r="U15" s="406"/>
      <c r="V15" s="406"/>
      <c r="W15" s="406"/>
    </row>
    <row r="16" spans="1:45" ht="15" customHeight="1">
      <c r="B16" s="220" t="s">
        <v>1067</v>
      </c>
      <c r="C16" s="210" t="s">
        <v>11</v>
      </c>
      <c r="D16" s="475"/>
      <c r="E16" s="407"/>
      <c r="F16" s="475"/>
      <c r="G16" s="475"/>
      <c r="H16" s="407"/>
      <c r="I16" s="406"/>
      <c r="J16" s="406"/>
      <c r="K16" s="406"/>
      <c r="L16" s="406"/>
      <c r="M16" s="407"/>
      <c r="N16" s="407"/>
      <c r="O16" s="407"/>
      <c r="P16" s="407"/>
      <c r="Q16" s="406"/>
      <c r="R16" s="407"/>
      <c r="S16" s="406"/>
      <c r="T16" s="406"/>
      <c r="U16" s="406"/>
      <c r="V16" s="406"/>
      <c r="W16" s="406"/>
    </row>
    <row r="17" spans="2:23" ht="15" customHeight="1">
      <c r="B17" s="221" t="s">
        <v>1066</v>
      </c>
      <c r="C17" s="210" t="s">
        <v>13</v>
      </c>
      <c r="D17" s="407"/>
      <c r="E17" s="407"/>
      <c r="F17" s="407"/>
      <c r="G17" s="407"/>
      <c r="H17" s="407"/>
      <c r="I17" s="407"/>
      <c r="J17" s="407"/>
      <c r="K17" s="407"/>
      <c r="L17" s="407"/>
      <c r="M17" s="407"/>
      <c r="N17" s="407"/>
      <c r="O17" s="407"/>
      <c r="P17" s="407"/>
      <c r="Q17" s="406"/>
      <c r="R17" s="407"/>
      <c r="S17" s="407"/>
      <c r="T17" s="407"/>
      <c r="U17" s="407"/>
      <c r="V17" s="407"/>
      <c r="W17" s="406"/>
    </row>
    <row r="18" spans="2:23" ht="15" customHeight="1">
      <c r="B18" s="221" t="s">
        <v>1065</v>
      </c>
      <c r="C18" s="210" t="s">
        <v>15</v>
      </c>
      <c r="D18" s="407"/>
      <c r="E18" s="407"/>
      <c r="F18" s="407"/>
      <c r="G18" s="407"/>
      <c r="H18" s="407"/>
      <c r="I18" s="407"/>
      <c r="J18" s="407"/>
      <c r="K18" s="407"/>
      <c r="L18" s="407"/>
      <c r="M18" s="407"/>
      <c r="N18" s="407"/>
      <c r="O18" s="407"/>
      <c r="P18" s="407"/>
      <c r="Q18" s="406"/>
      <c r="R18" s="407"/>
      <c r="S18" s="407"/>
      <c r="T18" s="407"/>
      <c r="U18" s="407"/>
      <c r="V18" s="407"/>
      <c r="W18" s="406"/>
    </row>
    <row r="19" spans="2:23" ht="15" customHeight="1">
      <c r="B19" s="221" t="s">
        <v>1064</v>
      </c>
      <c r="C19" s="210" t="s">
        <v>17</v>
      </c>
      <c r="D19" s="407"/>
      <c r="E19" s="407"/>
      <c r="F19" s="407"/>
      <c r="G19" s="407"/>
      <c r="H19" s="407"/>
      <c r="I19" s="407"/>
      <c r="J19" s="407"/>
      <c r="K19" s="407"/>
      <c r="L19" s="407"/>
      <c r="M19" s="407"/>
      <c r="N19" s="407"/>
      <c r="O19" s="407"/>
      <c r="P19" s="407"/>
      <c r="Q19" s="406"/>
      <c r="R19" s="407"/>
      <c r="S19" s="407"/>
      <c r="T19" s="407"/>
      <c r="U19" s="407"/>
      <c r="V19" s="407"/>
      <c r="W19" s="406"/>
    </row>
    <row r="20" spans="2:23" ht="15" customHeight="1">
      <c r="B20" s="220" t="s">
        <v>1063</v>
      </c>
      <c r="C20" s="210" t="s">
        <v>19</v>
      </c>
      <c r="D20" s="475"/>
      <c r="E20" s="407"/>
      <c r="F20" s="475"/>
      <c r="G20" s="475"/>
      <c r="H20" s="407"/>
      <c r="I20" s="406"/>
      <c r="J20" s="406"/>
      <c r="K20" s="406"/>
      <c r="L20" s="406"/>
      <c r="M20" s="406"/>
      <c r="N20" s="406"/>
      <c r="O20" s="406"/>
      <c r="P20" s="406"/>
      <c r="Q20" s="406"/>
      <c r="R20" s="407"/>
      <c r="S20" s="406"/>
      <c r="T20" s="406"/>
      <c r="U20" s="406"/>
      <c r="V20" s="406"/>
      <c r="W20" s="406"/>
    </row>
    <row r="21" spans="2:23" ht="15" customHeight="1">
      <c r="B21" s="220" t="s">
        <v>1062</v>
      </c>
      <c r="C21" s="210" t="s">
        <v>21</v>
      </c>
      <c r="D21" s="475"/>
      <c r="E21" s="407"/>
      <c r="F21" s="475"/>
      <c r="G21" s="475"/>
      <c r="H21" s="407"/>
      <c r="I21" s="406"/>
      <c r="J21" s="406"/>
      <c r="K21" s="406"/>
      <c r="L21" s="406"/>
      <c r="M21" s="408"/>
      <c r="N21" s="408"/>
      <c r="O21" s="408"/>
      <c r="P21" s="408"/>
      <c r="Q21" s="406"/>
      <c r="R21" s="407"/>
      <c r="S21" s="406"/>
      <c r="T21" s="406"/>
      <c r="U21" s="406"/>
      <c r="V21" s="406"/>
      <c r="W21" s="406"/>
    </row>
    <row r="22" spans="2:23" ht="15" customHeight="1">
      <c r="B22" s="219" t="s">
        <v>1061</v>
      </c>
      <c r="C22" s="210" t="s">
        <v>23</v>
      </c>
      <c r="D22" s="476"/>
      <c r="E22" s="476"/>
      <c r="F22" s="413"/>
      <c r="G22" s="413"/>
      <c r="H22" s="476"/>
      <c r="I22" s="413"/>
      <c r="J22" s="413"/>
      <c r="K22" s="412"/>
      <c r="L22" s="412"/>
      <c r="M22" s="412"/>
      <c r="N22" s="412"/>
      <c r="O22" s="412"/>
      <c r="P22" s="412"/>
      <c r="Q22" s="412"/>
      <c r="R22" s="412"/>
      <c r="S22" s="413"/>
      <c r="T22" s="413"/>
      <c r="U22" s="412"/>
      <c r="V22" s="412"/>
      <c r="W22" s="412"/>
    </row>
    <row r="23" spans="2:23" ht="15" customHeight="1">
      <c r="B23" s="217" t="s">
        <v>1060</v>
      </c>
      <c r="C23" s="210"/>
      <c r="D23" s="407"/>
      <c r="E23" s="407"/>
      <c r="F23" s="407"/>
      <c r="G23" s="407"/>
      <c r="H23" s="407"/>
      <c r="I23" s="407"/>
      <c r="J23" s="407"/>
      <c r="K23" s="407"/>
      <c r="L23" s="407"/>
      <c r="M23" s="407"/>
      <c r="N23" s="407"/>
      <c r="O23" s="407"/>
      <c r="P23" s="407"/>
      <c r="Q23" s="407"/>
      <c r="R23" s="407"/>
      <c r="S23" s="407"/>
      <c r="T23" s="407"/>
      <c r="U23" s="407"/>
      <c r="V23" s="407"/>
      <c r="W23" s="407"/>
    </row>
    <row r="24" spans="2:23" ht="15" customHeight="1">
      <c r="B24" s="218" t="s">
        <v>1059</v>
      </c>
      <c r="C24" s="210" t="s">
        <v>25</v>
      </c>
      <c r="D24" s="475"/>
      <c r="E24" s="475"/>
      <c r="F24" s="407"/>
      <c r="G24" s="407"/>
      <c r="H24" s="475"/>
      <c r="I24" s="407"/>
      <c r="J24" s="407"/>
      <c r="K24" s="406"/>
      <c r="L24" s="406"/>
      <c r="M24" s="407"/>
      <c r="N24" s="407"/>
      <c r="O24" s="407"/>
      <c r="P24" s="407"/>
      <c r="Q24" s="406"/>
      <c r="R24" s="406"/>
      <c r="S24" s="407"/>
      <c r="T24" s="407"/>
      <c r="U24" s="406"/>
      <c r="V24" s="406"/>
      <c r="W24" s="406"/>
    </row>
    <row r="25" spans="2:23" ht="15" customHeight="1">
      <c r="B25" s="218" t="s">
        <v>1058</v>
      </c>
      <c r="C25" s="210" t="s">
        <v>27</v>
      </c>
      <c r="D25" s="475"/>
      <c r="E25" s="407"/>
      <c r="F25" s="475"/>
      <c r="G25" s="475"/>
      <c r="H25" s="407"/>
      <c r="I25" s="406"/>
      <c r="J25" s="406"/>
      <c r="K25" s="406"/>
      <c r="L25" s="406"/>
      <c r="M25" s="407"/>
      <c r="N25" s="407"/>
      <c r="O25" s="407"/>
      <c r="P25" s="407"/>
      <c r="Q25" s="406"/>
      <c r="R25" s="407"/>
      <c r="S25" s="406"/>
      <c r="T25" s="406"/>
      <c r="U25" s="406"/>
      <c r="V25" s="406"/>
      <c r="W25" s="406"/>
    </row>
    <row r="26" spans="2:23" ht="15" customHeight="1">
      <c r="B26" s="218" t="s">
        <v>99</v>
      </c>
      <c r="C26" s="210" t="s">
        <v>29</v>
      </c>
      <c r="D26" s="475"/>
      <c r="E26" s="475"/>
      <c r="F26" s="407"/>
      <c r="G26" s="407"/>
      <c r="H26" s="475"/>
      <c r="I26" s="407"/>
      <c r="J26" s="407"/>
      <c r="K26" s="406"/>
      <c r="L26" s="406"/>
      <c r="M26" s="407"/>
      <c r="N26" s="407"/>
      <c r="O26" s="407"/>
      <c r="P26" s="407"/>
      <c r="Q26" s="406"/>
      <c r="R26" s="406"/>
      <c r="S26" s="407"/>
      <c r="T26" s="407"/>
      <c r="U26" s="406"/>
      <c r="V26" s="406"/>
      <c r="W26" s="406"/>
    </row>
    <row r="27" spans="2:23" ht="15" customHeight="1">
      <c r="B27" s="212" t="s">
        <v>1057</v>
      </c>
      <c r="C27" s="210" t="s">
        <v>43</v>
      </c>
      <c r="D27" s="475"/>
      <c r="E27" s="475"/>
      <c r="F27" s="407"/>
      <c r="G27" s="407"/>
      <c r="H27" s="475"/>
      <c r="I27" s="407"/>
      <c r="J27" s="407"/>
      <c r="K27" s="406"/>
      <c r="L27" s="406"/>
      <c r="M27" s="407"/>
      <c r="N27" s="407"/>
      <c r="O27" s="407"/>
      <c r="P27" s="407"/>
      <c r="Q27" s="406"/>
      <c r="R27" s="406"/>
      <c r="S27" s="407"/>
      <c r="T27" s="407"/>
      <c r="U27" s="406"/>
      <c r="V27" s="406"/>
      <c r="W27" s="406"/>
    </row>
    <row r="28" spans="2:23" ht="15" customHeight="1">
      <c r="B28" s="217" t="s">
        <v>1056</v>
      </c>
      <c r="C28" s="210" t="s">
        <v>45</v>
      </c>
      <c r="D28" s="475"/>
      <c r="E28" s="475"/>
      <c r="F28" s="407"/>
      <c r="G28" s="407"/>
      <c r="H28" s="475"/>
      <c r="I28" s="407"/>
      <c r="J28" s="407"/>
      <c r="K28" s="406"/>
      <c r="L28" s="406"/>
      <c r="M28" s="406"/>
      <c r="N28" s="406"/>
      <c r="O28" s="406"/>
      <c r="P28" s="406"/>
      <c r="Q28" s="406"/>
      <c r="R28" s="406"/>
      <c r="S28" s="407"/>
      <c r="T28" s="407"/>
      <c r="U28" s="406"/>
      <c r="V28" s="406"/>
      <c r="W28" s="406"/>
    </row>
    <row r="29" spans="2:23" ht="15" customHeight="1">
      <c r="B29" s="216" t="s">
        <v>1055</v>
      </c>
      <c r="C29" s="210" t="s">
        <v>47</v>
      </c>
      <c r="D29" s="475"/>
      <c r="E29" s="475"/>
      <c r="F29" s="407"/>
      <c r="G29" s="407"/>
      <c r="H29" s="475"/>
      <c r="I29" s="407"/>
      <c r="J29" s="407"/>
      <c r="K29" s="406"/>
      <c r="L29" s="407"/>
      <c r="M29" s="407"/>
      <c r="N29" s="407"/>
      <c r="O29" s="407"/>
      <c r="P29" s="407"/>
      <c r="Q29" s="406"/>
      <c r="R29" s="406"/>
      <c r="S29" s="407"/>
      <c r="T29" s="407"/>
      <c r="U29" s="406"/>
      <c r="V29" s="407"/>
      <c r="W29" s="406"/>
    </row>
    <row r="30" spans="2:23" ht="15" customHeight="1">
      <c r="B30" s="216" t="s">
        <v>1054</v>
      </c>
      <c r="C30" s="210"/>
      <c r="D30" s="407"/>
      <c r="E30" s="407"/>
      <c r="F30" s="407"/>
      <c r="G30" s="407"/>
      <c r="H30" s="407"/>
      <c r="I30" s="407"/>
      <c r="J30" s="407"/>
      <c r="K30" s="407"/>
      <c r="L30" s="407"/>
      <c r="M30" s="407"/>
      <c r="N30" s="407"/>
      <c r="O30" s="407"/>
      <c r="P30" s="407"/>
      <c r="Q30" s="407"/>
      <c r="R30" s="407"/>
      <c r="S30" s="407"/>
      <c r="T30" s="407"/>
      <c r="U30" s="407"/>
      <c r="V30" s="407"/>
      <c r="W30" s="407"/>
    </row>
    <row r="31" spans="2:23" ht="15" customHeight="1">
      <c r="B31" s="214" t="s">
        <v>1053</v>
      </c>
      <c r="C31" s="210"/>
      <c r="D31" s="407"/>
      <c r="E31" s="407"/>
      <c r="F31" s="407"/>
      <c r="G31" s="407"/>
      <c r="H31" s="407"/>
      <c r="I31" s="407"/>
      <c r="J31" s="407"/>
      <c r="K31" s="407"/>
      <c r="L31" s="407"/>
      <c r="M31" s="407"/>
      <c r="N31" s="407"/>
      <c r="O31" s="407"/>
      <c r="P31" s="407"/>
      <c r="Q31" s="407"/>
      <c r="R31" s="407"/>
      <c r="S31" s="407"/>
      <c r="T31" s="407"/>
      <c r="U31" s="407"/>
      <c r="V31" s="407"/>
      <c r="W31" s="407"/>
    </row>
    <row r="32" spans="2:23" ht="15" customHeight="1">
      <c r="B32" s="213" t="s">
        <v>1052</v>
      </c>
      <c r="C32" s="210" t="s">
        <v>49</v>
      </c>
      <c r="D32" s="407"/>
      <c r="E32" s="475"/>
      <c r="F32" s="407"/>
      <c r="G32" s="407"/>
      <c r="H32" s="475"/>
      <c r="I32" s="407"/>
      <c r="J32" s="407"/>
      <c r="K32" s="406"/>
      <c r="L32" s="407"/>
      <c r="M32" s="407"/>
      <c r="N32" s="407"/>
      <c r="O32" s="407"/>
      <c r="P32" s="407"/>
      <c r="Q32" s="407"/>
      <c r="R32" s="406"/>
      <c r="S32" s="407"/>
      <c r="T32" s="407"/>
      <c r="U32" s="406"/>
      <c r="V32" s="406"/>
      <c r="W32" s="407"/>
    </row>
    <row r="33" spans="2:23" ht="15" customHeight="1">
      <c r="B33" s="215" t="s">
        <v>1051</v>
      </c>
      <c r="C33" s="210" t="s">
        <v>51</v>
      </c>
      <c r="D33" s="475"/>
      <c r="E33" s="407"/>
      <c r="F33" s="407"/>
      <c r="G33" s="407"/>
      <c r="H33" s="407"/>
      <c r="I33" s="407"/>
      <c r="J33" s="407"/>
      <c r="K33" s="407"/>
      <c r="L33" s="406"/>
      <c r="M33" s="407"/>
      <c r="N33" s="407"/>
      <c r="O33" s="407"/>
      <c r="P33" s="407"/>
      <c r="Q33" s="407"/>
      <c r="R33" s="407"/>
      <c r="S33" s="407"/>
      <c r="T33" s="407"/>
      <c r="U33" s="407"/>
      <c r="V33" s="407"/>
      <c r="W33" s="407"/>
    </row>
    <row r="34" spans="2:23" ht="15" customHeight="1">
      <c r="B34" s="215" t="s">
        <v>1050</v>
      </c>
      <c r="C34" s="210" t="s">
        <v>53</v>
      </c>
      <c r="D34" s="475"/>
      <c r="E34" s="407"/>
      <c r="F34" s="407"/>
      <c r="G34" s="407"/>
      <c r="H34" s="407"/>
      <c r="I34" s="407"/>
      <c r="J34" s="407"/>
      <c r="K34" s="407"/>
      <c r="L34" s="406"/>
      <c r="M34" s="407"/>
      <c r="N34" s="407"/>
      <c r="O34" s="407"/>
      <c r="P34" s="407"/>
      <c r="Q34" s="407"/>
      <c r="R34" s="407"/>
      <c r="S34" s="407"/>
      <c r="T34" s="407"/>
      <c r="U34" s="407"/>
      <c r="V34" s="407"/>
      <c r="W34" s="407"/>
    </row>
    <row r="35" spans="2:23" ht="15" customHeight="1">
      <c r="B35" s="213" t="s">
        <v>1049</v>
      </c>
      <c r="C35" s="210" t="s">
        <v>55</v>
      </c>
      <c r="D35" s="475"/>
      <c r="E35" s="475"/>
      <c r="F35" s="407"/>
      <c r="G35" s="407"/>
      <c r="H35" s="475"/>
      <c r="I35" s="407"/>
      <c r="J35" s="407"/>
      <c r="K35" s="406"/>
      <c r="L35" s="406"/>
      <c r="M35" s="407"/>
      <c r="N35" s="407"/>
      <c r="O35" s="407"/>
      <c r="P35" s="407"/>
      <c r="Q35" s="406"/>
      <c r="R35" s="406"/>
      <c r="S35" s="407"/>
      <c r="T35" s="407"/>
      <c r="U35" s="406"/>
      <c r="V35" s="406"/>
      <c r="W35" s="406"/>
    </row>
    <row r="36" spans="2:23" ht="15" customHeight="1">
      <c r="B36" s="214" t="s">
        <v>1048</v>
      </c>
      <c r="C36" s="210"/>
      <c r="D36" s="407"/>
      <c r="E36" s="407"/>
      <c r="F36" s="407"/>
      <c r="G36" s="407"/>
      <c r="H36" s="407"/>
      <c r="I36" s="407"/>
      <c r="J36" s="407"/>
      <c r="K36" s="407"/>
      <c r="L36" s="407"/>
      <c r="M36" s="407"/>
      <c r="N36" s="407"/>
      <c r="O36" s="407"/>
      <c r="P36" s="407"/>
      <c r="Q36" s="407"/>
      <c r="R36" s="407"/>
      <c r="S36" s="407"/>
      <c r="T36" s="407"/>
      <c r="U36" s="407"/>
      <c r="V36" s="407"/>
      <c r="W36" s="407"/>
    </row>
    <row r="37" spans="2:23" ht="15" customHeight="1">
      <c r="B37" s="213" t="s">
        <v>1047</v>
      </c>
      <c r="C37" s="210" t="s">
        <v>57</v>
      </c>
      <c r="D37" s="475"/>
      <c r="E37" s="475"/>
      <c r="F37" s="407"/>
      <c r="G37" s="407"/>
      <c r="H37" s="475"/>
      <c r="I37" s="407"/>
      <c r="J37" s="407"/>
      <c r="K37" s="406"/>
      <c r="L37" s="406"/>
      <c r="M37" s="407"/>
      <c r="N37" s="407"/>
      <c r="O37" s="407"/>
      <c r="P37" s="407"/>
      <c r="Q37" s="406"/>
      <c r="R37" s="409"/>
      <c r="S37" s="407"/>
      <c r="T37" s="407"/>
      <c r="U37" s="406"/>
      <c r="V37" s="406"/>
      <c r="W37" s="406"/>
    </row>
    <row r="38" spans="2:23" ht="15" customHeight="1">
      <c r="B38" s="213" t="s">
        <v>1046</v>
      </c>
      <c r="C38" s="210" t="s">
        <v>59</v>
      </c>
      <c r="D38" s="475"/>
      <c r="E38" s="475"/>
      <c r="F38" s="407"/>
      <c r="G38" s="407"/>
      <c r="H38" s="475"/>
      <c r="I38" s="407"/>
      <c r="J38" s="407"/>
      <c r="K38" s="406"/>
      <c r="L38" s="406"/>
      <c r="M38" s="407"/>
      <c r="N38" s="407"/>
      <c r="O38" s="407"/>
      <c r="P38" s="407"/>
      <c r="Q38" s="406"/>
      <c r="R38" s="409"/>
      <c r="S38" s="407"/>
      <c r="T38" s="407"/>
      <c r="U38" s="406"/>
      <c r="V38" s="406"/>
      <c r="W38" s="406"/>
    </row>
    <row r="39" spans="2:23" ht="15" customHeight="1">
      <c r="B39" s="212" t="s">
        <v>1045</v>
      </c>
      <c r="C39" s="210" t="s">
        <v>61</v>
      </c>
      <c r="D39" s="414"/>
      <c r="E39" s="414"/>
      <c r="F39" s="415"/>
      <c r="G39" s="415"/>
      <c r="H39" s="414"/>
      <c r="I39" s="415"/>
      <c r="J39" s="415"/>
      <c r="K39" s="414"/>
      <c r="L39" s="414"/>
      <c r="M39" s="415"/>
      <c r="N39" s="415"/>
      <c r="O39" s="415"/>
      <c r="P39" s="415"/>
      <c r="Q39" s="415"/>
      <c r="R39" s="414"/>
      <c r="S39" s="415"/>
      <c r="T39" s="415"/>
      <c r="U39" s="414"/>
      <c r="V39" s="414"/>
      <c r="W39" s="415"/>
    </row>
    <row r="40" spans="2:23" ht="15" customHeight="1">
      <c r="B40" s="212" t="s">
        <v>1044</v>
      </c>
      <c r="C40" s="210" t="s">
        <v>63</v>
      </c>
      <c r="D40" s="475"/>
      <c r="E40" s="475"/>
      <c r="F40" s="407"/>
      <c r="G40" s="407"/>
      <c r="H40" s="475"/>
      <c r="I40" s="407"/>
      <c r="J40" s="407"/>
      <c r="K40" s="406"/>
      <c r="L40" s="406"/>
      <c r="M40" s="407"/>
      <c r="N40" s="407"/>
      <c r="O40" s="407"/>
      <c r="P40" s="407"/>
      <c r="Q40" s="406"/>
      <c r="R40" s="406"/>
      <c r="S40" s="407"/>
      <c r="T40" s="407"/>
      <c r="U40" s="406"/>
      <c r="V40" s="406"/>
      <c r="W40" s="406"/>
    </row>
    <row r="41" spans="2:23" ht="15" customHeight="1">
      <c r="B41" s="212" t="s">
        <v>1043</v>
      </c>
      <c r="C41" s="210" t="s">
        <v>65</v>
      </c>
      <c r="D41" s="475"/>
      <c r="E41" s="475"/>
      <c r="F41" s="407"/>
      <c r="G41" s="407"/>
      <c r="H41" s="475"/>
      <c r="I41" s="407"/>
      <c r="J41" s="407"/>
      <c r="K41" s="406"/>
      <c r="L41" s="406"/>
      <c r="M41" s="407"/>
      <c r="N41" s="407"/>
      <c r="O41" s="407"/>
      <c r="P41" s="407"/>
      <c r="Q41" s="406"/>
      <c r="R41" s="406"/>
      <c r="S41" s="407"/>
      <c r="T41" s="407"/>
      <c r="U41" s="406"/>
      <c r="V41" s="406"/>
      <c r="W41" s="406"/>
    </row>
    <row r="42" spans="2:23" ht="15" customHeight="1">
      <c r="B42" s="211" t="s">
        <v>1042</v>
      </c>
      <c r="C42" s="210" t="s">
        <v>67</v>
      </c>
      <c r="D42" s="475"/>
      <c r="E42" s="475"/>
      <c r="F42" s="407"/>
      <c r="G42" s="407"/>
      <c r="H42" s="475"/>
      <c r="I42" s="407"/>
      <c r="J42" s="407"/>
      <c r="K42" s="406"/>
      <c r="L42" s="406"/>
      <c r="M42" s="407"/>
      <c r="N42" s="407"/>
      <c r="O42" s="407"/>
      <c r="P42" s="407"/>
      <c r="Q42" s="406"/>
      <c r="R42" s="406"/>
      <c r="S42" s="407"/>
      <c r="T42" s="407"/>
      <c r="U42" s="406"/>
      <c r="V42" s="406"/>
      <c r="W42" s="406"/>
    </row>
    <row r="43" spans="2:23" ht="15" customHeight="1">
      <c r="B43" s="212" t="s">
        <v>1041</v>
      </c>
      <c r="C43" s="210" t="s">
        <v>69</v>
      </c>
      <c r="D43" s="475"/>
      <c r="E43" s="475"/>
      <c r="F43" s="407"/>
      <c r="G43" s="407"/>
      <c r="H43" s="475"/>
      <c r="I43" s="407"/>
      <c r="J43" s="407"/>
      <c r="K43" s="406"/>
      <c r="L43" s="406"/>
      <c r="M43" s="407"/>
      <c r="N43" s="407"/>
      <c r="O43" s="407"/>
      <c r="P43" s="407"/>
      <c r="Q43" s="406"/>
      <c r="R43" s="406"/>
      <c r="S43" s="407"/>
      <c r="T43" s="407"/>
      <c r="U43" s="406"/>
      <c r="V43" s="406"/>
      <c r="W43" s="406"/>
    </row>
    <row r="44" spans="2:23" ht="15" customHeight="1">
      <c r="B44" s="211" t="s">
        <v>1040</v>
      </c>
      <c r="C44" s="210" t="s">
        <v>71</v>
      </c>
      <c r="D44" s="475"/>
      <c r="E44" s="475"/>
      <c r="F44" s="407"/>
      <c r="G44" s="407"/>
      <c r="H44" s="475"/>
      <c r="I44" s="407"/>
      <c r="J44" s="407"/>
      <c r="K44" s="406"/>
      <c r="L44" s="406"/>
      <c r="M44" s="407"/>
      <c r="N44" s="407"/>
      <c r="O44" s="407"/>
      <c r="P44" s="407"/>
      <c r="Q44" s="406"/>
      <c r="R44" s="406"/>
      <c r="S44" s="407"/>
      <c r="T44" s="407"/>
      <c r="U44" s="406"/>
      <c r="V44" s="406"/>
      <c r="W44" s="406"/>
    </row>
    <row r="45" spans="2:23" ht="15" customHeight="1">
      <c r="B45" s="212" t="s">
        <v>1039</v>
      </c>
      <c r="C45" s="210" t="s">
        <v>73</v>
      </c>
      <c r="D45" s="475"/>
      <c r="E45" s="475"/>
      <c r="F45" s="407"/>
      <c r="G45" s="407"/>
      <c r="H45" s="475"/>
      <c r="I45" s="407"/>
      <c r="J45" s="407"/>
      <c r="K45" s="406"/>
      <c r="L45" s="406"/>
      <c r="M45" s="407"/>
      <c r="N45" s="407"/>
      <c r="O45" s="407"/>
      <c r="P45" s="407"/>
      <c r="Q45" s="406"/>
      <c r="R45" s="406"/>
      <c r="S45" s="407"/>
      <c r="T45" s="407"/>
      <c r="U45" s="406"/>
      <c r="V45" s="406"/>
      <c r="W45" s="406"/>
    </row>
    <row r="46" spans="2:23" ht="15" customHeight="1">
      <c r="B46" s="211" t="s">
        <v>1038</v>
      </c>
      <c r="C46" s="210" t="s">
        <v>75</v>
      </c>
      <c r="D46" s="475"/>
      <c r="E46" s="475"/>
      <c r="F46" s="407"/>
      <c r="G46" s="407"/>
      <c r="H46" s="475"/>
      <c r="I46" s="407"/>
      <c r="J46" s="407"/>
      <c r="K46" s="406"/>
      <c r="L46" s="406"/>
      <c r="M46" s="407"/>
      <c r="N46" s="407"/>
      <c r="O46" s="407"/>
      <c r="P46" s="407"/>
      <c r="Q46" s="406"/>
      <c r="R46" s="406"/>
      <c r="S46" s="407"/>
      <c r="T46" s="407"/>
      <c r="U46" s="406"/>
      <c r="V46" s="406"/>
      <c r="W46" s="406"/>
    </row>
    <row r="47" spans="2:23" ht="15" customHeight="1">
      <c r="B47" s="209"/>
      <c r="C47" s="209"/>
      <c r="D47" s="206"/>
      <c r="E47" s="206"/>
      <c r="F47" s="206"/>
      <c r="G47" s="206"/>
      <c r="H47" s="206"/>
      <c r="I47" s="206"/>
      <c r="J47" s="206"/>
      <c r="K47" s="206"/>
      <c r="L47" s="206"/>
      <c r="M47" s="206"/>
      <c r="N47" s="206"/>
      <c r="O47" s="206"/>
      <c r="P47" s="206"/>
      <c r="Q47" s="207"/>
      <c r="R47" s="206"/>
      <c r="S47" s="206"/>
      <c r="T47" s="206"/>
      <c r="U47" s="206"/>
      <c r="V47" s="206"/>
      <c r="W47" s="207"/>
    </row>
    <row r="48" spans="2:23" ht="15" customHeight="1">
      <c r="B48" s="208"/>
      <c r="C48" s="208"/>
      <c r="D48" s="206"/>
      <c r="E48" s="206"/>
      <c r="F48" s="206"/>
      <c r="G48" s="206"/>
      <c r="H48" s="206"/>
      <c r="I48" s="206"/>
      <c r="J48" s="206"/>
      <c r="K48" s="206"/>
      <c r="L48" s="206"/>
      <c r="M48" s="206"/>
      <c r="N48" s="206"/>
      <c r="O48" s="206"/>
      <c r="P48" s="206"/>
      <c r="Q48" s="206"/>
      <c r="R48" s="206"/>
      <c r="S48" s="206"/>
      <c r="T48" s="206"/>
      <c r="U48" s="206"/>
      <c r="V48" s="206"/>
      <c r="W48" s="206"/>
    </row>
    <row r="49" spans="1:23" ht="15" customHeight="1">
      <c r="B49" s="208"/>
      <c r="C49" s="208"/>
      <c r="D49" s="207"/>
      <c r="E49" s="207"/>
      <c r="F49" s="207"/>
      <c r="G49" s="207"/>
      <c r="H49" s="207"/>
      <c r="I49" s="207"/>
      <c r="J49" s="207"/>
      <c r="K49" s="207"/>
      <c r="L49" s="207"/>
      <c r="M49" s="207"/>
      <c r="N49" s="207"/>
      <c r="O49" s="207"/>
      <c r="P49" s="206"/>
      <c r="Q49" s="206"/>
      <c r="R49" s="207"/>
      <c r="S49" s="207"/>
      <c r="T49" s="207"/>
      <c r="U49" s="207"/>
      <c r="V49" s="207"/>
      <c r="W49" s="206"/>
    </row>
    <row r="51" spans="1:23" ht="15" customHeight="1">
      <c r="A51" s="242" t="s">
        <v>1074</v>
      </c>
      <c r="B51" s="242" t="s">
        <v>1168</v>
      </c>
    </row>
    <row r="55" spans="1:23" ht="30.75" customHeight="1">
      <c r="B55" s="278"/>
      <c r="C55" s="278"/>
      <c r="D55" s="550" t="s">
        <v>1169</v>
      </c>
      <c r="E55" s="551"/>
      <c r="F55" s="550" t="s">
        <v>1170</v>
      </c>
      <c r="G55" s="551"/>
      <c r="H55" s="552" t="s">
        <v>1171</v>
      </c>
    </row>
    <row r="56" spans="1:23">
      <c r="B56" s="278"/>
      <c r="C56" s="278"/>
      <c r="D56" s="279" t="s">
        <v>1212</v>
      </c>
      <c r="E56" s="279" t="s">
        <v>1213</v>
      </c>
      <c r="F56" s="279" t="s">
        <v>1212</v>
      </c>
      <c r="G56" s="279" t="s">
        <v>1213</v>
      </c>
      <c r="H56" s="553"/>
    </row>
    <row r="57" spans="1:23" ht="15" customHeight="1">
      <c r="B57" s="42"/>
      <c r="C57" s="42"/>
      <c r="D57" s="280"/>
      <c r="E57" s="280"/>
      <c r="F57" s="280"/>
      <c r="G57" s="280"/>
      <c r="H57" s="280" t="s">
        <v>1034</v>
      </c>
    </row>
    <row r="58" spans="1:23" ht="15" customHeight="1">
      <c r="B58" s="281" t="s">
        <v>95</v>
      </c>
      <c r="C58" s="280" t="s">
        <v>5</v>
      </c>
      <c r="D58" s="482"/>
      <c r="E58" s="482"/>
      <c r="F58" s="482"/>
      <c r="G58" s="482"/>
      <c r="H58" s="482"/>
    </row>
    <row r="59" spans="1:23" ht="15" customHeight="1">
      <c r="B59" s="282" t="s">
        <v>1172</v>
      </c>
      <c r="C59" s="280" t="s">
        <v>7</v>
      </c>
      <c r="D59" s="482"/>
      <c r="E59" s="482"/>
      <c r="F59" s="410"/>
      <c r="G59" s="410"/>
      <c r="H59" s="482"/>
    </row>
    <row r="60" spans="1:23" ht="15" customHeight="1">
      <c r="B60" s="282" t="s">
        <v>1173</v>
      </c>
      <c r="C60" s="280" t="s">
        <v>9</v>
      </c>
      <c r="D60" s="482"/>
      <c r="E60" s="482"/>
      <c r="F60" s="410"/>
      <c r="G60" s="410"/>
      <c r="H60" s="482"/>
    </row>
    <row r="61" spans="1:23" ht="15" customHeight="1">
      <c r="B61" s="283" t="s">
        <v>1174</v>
      </c>
      <c r="C61" s="280" t="s">
        <v>11</v>
      </c>
      <c r="D61" s="410"/>
      <c r="E61" s="410"/>
      <c r="F61" s="482"/>
      <c r="G61" s="482"/>
      <c r="H61" s="482"/>
    </row>
    <row r="62" spans="1:23" ht="15" customHeight="1">
      <c r="B62" s="281" t="s">
        <v>1070</v>
      </c>
      <c r="C62" s="280" t="s">
        <v>13</v>
      </c>
      <c r="D62" s="483"/>
      <c r="E62" s="483"/>
      <c r="F62" s="483"/>
      <c r="G62" s="483"/>
      <c r="H62" s="483"/>
    </row>
    <row r="63" spans="1:23" ht="15" customHeight="1">
      <c r="B63" s="281" t="s">
        <v>1069</v>
      </c>
      <c r="C63" s="280"/>
      <c r="D63" s="410"/>
      <c r="E63" s="410"/>
      <c r="F63" s="410"/>
      <c r="G63" s="410"/>
      <c r="H63" s="410"/>
    </row>
    <row r="64" spans="1:23" ht="15" customHeight="1">
      <c r="B64" s="284" t="s">
        <v>1058</v>
      </c>
      <c r="C64" s="280"/>
      <c r="D64" s="410"/>
      <c r="E64" s="410"/>
      <c r="F64" s="410"/>
      <c r="G64" s="410"/>
      <c r="H64" s="410"/>
    </row>
    <row r="65" spans="2:8" ht="15" customHeight="1">
      <c r="B65" s="285" t="s">
        <v>1175</v>
      </c>
      <c r="C65" s="280"/>
      <c r="D65" s="410"/>
      <c r="E65" s="410"/>
      <c r="F65" s="410"/>
      <c r="G65" s="410"/>
      <c r="H65" s="410"/>
    </row>
    <row r="66" spans="2:8" ht="15" customHeight="1">
      <c r="B66" s="286" t="s">
        <v>1176</v>
      </c>
      <c r="C66" s="280" t="s">
        <v>15</v>
      </c>
      <c r="D66" s="482"/>
      <c r="E66" s="482"/>
      <c r="F66" s="482"/>
      <c r="G66" s="482"/>
      <c r="H66" s="482"/>
    </row>
    <row r="67" spans="2:8" ht="15" customHeight="1">
      <c r="B67" s="287" t="s">
        <v>1177</v>
      </c>
      <c r="C67" s="280" t="s">
        <v>17</v>
      </c>
      <c r="D67" s="482"/>
      <c r="E67" s="482"/>
      <c r="F67" s="410"/>
      <c r="G67" s="410"/>
      <c r="H67" s="482"/>
    </row>
    <row r="68" spans="2:8" ht="15" customHeight="1">
      <c r="B68" s="287" t="s">
        <v>1178</v>
      </c>
      <c r="C68" s="280" t="s">
        <v>19</v>
      </c>
      <c r="D68" s="482"/>
      <c r="E68" s="482"/>
      <c r="F68" s="410"/>
      <c r="G68" s="410"/>
      <c r="H68" s="482"/>
    </row>
    <row r="69" spans="2:8" ht="15" customHeight="1">
      <c r="B69" s="288" t="s">
        <v>1179</v>
      </c>
      <c r="C69" s="280" t="s">
        <v>21</v>
      </c>
      <c r="D69" s="410"/>
      <c r="E69" s="410"/>
      <c r="F69" s="482"/>
      <c r="G69" s="482"/>
      <c r="H69" s="482"/>
    </row>
    <row r="70" spans="2:8" ht="15" customHeight="1">
      <c r="B70" s="289" t="s">
        <v>1180</v>
      </c>
      <c r="C70" s="280" t="s">
        <v>23</v>
      </c>
      <c r="D70" s="482"/>
      <c r="E70" s="482"/>
      <c r="F70" s="482"/>
      <c r="G70" s="482"/>
      <c r="H70" s="482"/>
    </row>
    <row r="71" spans="2:8" ht="15" customHeight="1">
      <c r="B71" s="310" t="s">
        <v>1181</v>
      </c>
      <c r="C71" s="280" t="s">
        <v>25</v>
      </c>
      <c r="D71" s="410"/>
      <c r="E71" s="410"/>
      <c r="F71" s="410"/>
      <c r="G71" s="410"/>
      <c r="H71" s="410"/>
    </row>
    <row r="72" spans="2:8" ht="15" customHeight="1">
      <c r="B72" s="310" t="s">
        <v>1065</v>
      </c>
      <c r="C72" s="280" t="s">
        <v>27</v>
      </c>
      <c r="D72" s="410"/>
      <c r="E72" s="410"/>
      <c r="F72" s="410"/>
      <c r="G72" s="410"/>
      <c r="H72" s="410"/>
    </row>
    <row r="73" spans="2:8" ht="15" customHeight="1">
      <c r="B73" s="310" t="s">
        <v>1182</v>
      </c>
      <c r="C73" s="280" t="s">
        <v>29</v>
      </c>
      <c r="D73" s="410"/>
      <c r="E73" s="410"/>
      <c r="F73" s="410"/>
      <c r="G73" s="410"/>
      <c r="H73" s="410"/>
    </row>
    <row r="74" spans="2:8" ht="15" customHeight="1">
      <c r="B74" s="286" t="s">
        <v>1183</v>
      </c>
      <c r="C74" s="280" t="s">
        <v>31</v>
      </c>
      <c r="D74" s="482"/>
      <c r="E74" s="482"/>
      <c r="F74" s="482"/>
      <c r="G74" s="482"/>
      <c r="H74" s="482"/>
    </row>
    <row r="75" spans="2:8" ht="15" customHeight="1">
      <c r="B75" s="290" t="s">
        <v>1184</v>
      </c>
      <c r="C75" s="280" t="s">
        <v>33</v>
      </c>
      <c r="D75" s="482"/>
      <c r="E75" s="482"/>
      <c r="F75" s="482"/>
      <c r="G75" s="482"/>
      <c r="H75" s="482"/>
    </row>
    <row r="76" spans="2:8" ht="15" customHeight="1">
      <c r="B76" s="285" t="s">
        <v>1185</v>
      </c>
      <c r="C76" s="280"/>
      <c r="D76" s="410"/>
      <c r="E76" s="410"/>
      <c r="F76" s="410"/>
      <c r="G76" s="410"/>
      <c r="H76" s="410"/>
    </row>
    <row r="77" spans="2:8" ht="15" customHeight="1">
      <c r="B77" s="286" t="s">
        <v>1176</v>
      </c>
      <c r="C77" s="280" t="s">
        <v>35</v>
      </c>
      <c r="D77" s="482"/>
      <c r="E77" s="482"/>
      <c r="F77" s="482"/>
      <c r="G77" s="482"/>
      <c r="H77" s="482"/>
    </row>
    <row r="78" spans="2:8" ht="15" customHeight="1">
      <c r="B78" s="287" t="s">
        <v>1177</v>
      </c>
      <c r="C78" s="280" t="s">
        <v>37</v>
      </c>
      <c r="D78" s="482"/>
      <c r="E78" s="482"/>
      <c r="F78" s="410"/>
      <c r="G78" s="410"/>
      <c r="H78" s="482"/>
    </row>
    <row r="79" spans="2:8" ht="15" customHeight="1">
      <c r="B79" s="287" t="s">
        <v>1178</v>
      </c>
      <c r="C79" s="280" t="s">
        <v>39</v>
      </c>
      <c r="D79" s="482"/>
      <c r="E79" s="482"/>
      <c r="F79" s="410"/>
      <c r="G79" s="410"/>
      <c r="H79" s="482"/>
    </row>
    <row r="80" spans="2:8" ht="15" customHeight="1">
      <c r="B80" s="288" t="s">
        <v>1179</v>
      </c>
      <c r="C80" s="280" t="s">
        <v>41</v>
      </c>
      <c r="D80" s="410"/>
      <c r="E80" s="410"/>
      <c r="F80" s="482"/>
      <c r="G80" s="482"/>
      <c r="H80" s="482"/>
    </row>
    <row r="81" spans="2:8" ht="15" customHeight="1">
      <c r="B81" s="289" t="s">
        <v>1180</v>
      </c>
      <c r="C81" s="280" t="s">
        <v>43</v>
      </c>
      <c r="D81" s="482"/>
      <c r="E81" s="482"/>
      <c r="F81" s="482"/>
      <c r="G81" s="482"/>
      <c r="H81" s="482"/>
    </row>
    <row r="82" spans="2:8" ht="15" customHeight="1">
      <c r="B82" s="310" t="s">
        <v>1181</v>
      </c>
      <c r="C82" s="280" t="s">
        <v>45</v>
      </c>
      <c r="D82" s="410"/>
      <c r="E82" s="410"/>
      <c r="F82" s="410"/>
      <c r="G82" s="410"/>
      <c r="H82" s="410"/>
    </row>
    <row r="83" spans="2:8" ht="15" customHeight="1">
      <c r="B83" s="310" t="s">
        <v>1065</v>
      </c>
      <c r="C83" s="280" t="s">
        <v>47</v>
      </c>
      <c r="D83" s="410"/>
      <c r="E83" s="410"/>
      <c r="F83" s="410"/>
      <c r="G83" s="410"/>
      <c r="H83" s="410"/>
    </row>
    <row r="84" spans="2:8" ht="15" customHeight="1">
      <c r="B84" s="310" t="s">
        <v>1182</v>
      </c>
      <c r="C84" s="280" t="s">
        <v>49</v>
      </c>
      <c r="D84" s="410"/>
      <c r="E84" s="410"/>
      <c r="F84" s="410"/>
      <c r="G84" s="410"/>
      <c r="H84" s="410"/>
    </row>
    <row r="85" spans="2:8" ht="15" customHeight="1">
      <c r="B85" s="286" t="s">
        <v>1183</v>
      </c>
      <c r="C85" s="280" t="s">
        <v>51</v>
      </c>
      <c r="D85" s="482"/>
      <c r="E85" s="482"/>
      <c r="F85" s="482"/>
      <c r="G85" s="482"/>
      <c r="H85" s="482"/>
    </row>
    <row r="86" spans="2:8" ht="15" customHeight="1">
      <c r="B86" s="290" t="s">
        <v>1186</v>
      </c>
      <c r="C86" s="280" t="s">
        <v>53</v>
      </c>
      <c r="D86" s="482"/>
      <c r="E86" s="482"/>
      <c r="F86" s="482"/>
      <c r="G86" s="482"/>
      <c r="H86" s="482"/>
    </row>
    <row r="87" spans="2:8" ht="15" customHeight="1">
      <c r="B87" s="285" t="s">
        <v>1187</v>
      </c>
      <c r="C87" s="280" t="s">
        <v>55</v>
      </c>
      <c r="D87" s="482"/>
      <c r="E87" s="482"/>
      <c r="F87" s="482"/>
      <c r="G87" s="482"/>
      <c r="H87" s="482"/>
    </row>
    <row r="88" spans="2:8" ht="15" customHeight="1">
      <c r="B88" s="285" t="s">
        <v>1188</v>
      </c>
      <c r="C88" s="280" t="s">
        <v>57</v>
      </c>
      <c r="D88" s="482"/>
      <c r="E88" s="482"/>
      <c r="F88" s="482"/>
      <c r="G88" s="482"/>
      <c r="H88" s="482"/>
    </row>
    <row r="89" spans="2:8" ht="15" customHeight="1">
      <c r="B89" s="284" t="s">
        <v>99</v>
      </c>
      <c r="C89" s="280" t="s">
        <v>59</v>
      </c>
      <c r="D89" s="482"/>
      <c r="E89" s="482"/>
      <c r="F89" s="482"/>
      <c r="G89" s="482"/>
      <c r="H89" s="482"/>
    </row>
    <row r="90" spans="2:8" ht="15" customHeight="1">
      <c r="B90" s="291" t="s">
        <v>1060</v>
      </c>
      <c r="C90" s="280"/>
      <c r="D90" s="410"/>
      <c r="E90" s="410"/>
      <c r="F90" s="410"/>
      <c r="G90" s="410"/>
      <c r="H90" s="410"/>
    </row>
    <row r="91" spans="2:8" ht="15" customHeight="1">
      <c r="B91" s="284" t="s">
        <v>1189</v>
      </c>
      <c r="C91" s="280" t="s">
        <v>61</v>
      </c>
      <c r="D91" s="482"/>
      <c r="E91" s="482"/>
      <c r="F91" s="482"/>
      <c r="G91" s="482"/>
      <c r="H91" s="482"/>
    </row>
    <row r="92" spans="2:8" ht="15" customHeight="1">
      <c r="B92" s="284" t="s">
        <v>1058</v>
      </c>
      <c r="C92" s="280" t="s">
        <v>63</v>
      </c>
      <c r="D92" s="482"/>
      <c r="E92" s="482"/>
      <c r="F92" s="482"/>
      <c r="G92" s="482"/>
      <c r="H92" s="482"/>
    </row>
    <row r="93" spans="2:8" ht="15" customHeight="1">
      <c r="B93" s="284" t="s">
        <v>99</v>
      </c>
      <c r="C93" s="280" t="s">
        <v>65</v>
      </c>
      <c r="D93" s="482"/>
      <c r="E93" s="482"/>
      <c r="F93" s="482"/>
      <c r="G93" s="482"/>
      <c r="H93" s="482"/>
    </row>
    <row r="94" spans="2:8" ht="15" customHeight="1">
      <c r="B94" s="291" t="s">
        <v>1057</v>
      </c>
      <c r="C94" s="280"/>
      <c r="D94" s="410"/>
      <c r="E94" s="410"/>
      <c r="F94" s="410"/>
      <c r="G94" s="410"/>
      <c r="H94" s="410"/>
    </row>
    <row r="95" spans="2:8" ht="15" customHeight="1">
      <c r="B95" s="282" t="s">
        <v>1057</v>
      </c>
      <c r="C95" s="280" t="s">
        <v>67</v>
      </c>
      <c r="D95" s="482"/>
      <c r="E95" s="482"/>
      <c r="F95" s="482"/>
      <c r="G95" s="482"/>
      <c r="H95" s="482"/>
    </row>
    <row r="96" spans="2:8" ht="15" customHeight="1">
      <c r="B96" s="282" t="s">
        <v>1190</v>
      </c>
      <c r="C96" s="280" t="s">
        <v>69</v>
      </c>
      <c r="D96" s="482"/>
      <c r="E96" s="482"/>
      <c r="F96" s="482"/>
      <c r="G96" s="482"/>
      <c r="H96" s="482"/>
    </row>
    <row r="97" spans="2:8" ht="15" customHeight="1">
      <c r="B97" s="282" t="s">
        <v>1191</v>
      </c>
      <c r="C97" s="280" t="s">
        <v>71</v>
      </c>
      <c r="D97" s="482"/>
      <c r="E97" s="482"/>
      <c r="F97" s="482"/>
      <c r="G97" s="482"/>
      <c r="H97" s="482"/>
    </row>
    <row r="98" spans="2:8" ht="15" customHeight="1">
      <c r="B98" s="291" t="s">
        <v>1192</v>
      </c>
      <c r="C98" s="280"/>
      <c r="D98" s="410"/>
      <c r="E98" s="410"/>
      <c r="F98" s="410"/>
      <c r="G98" s="410"/>
      <c r="H98" s="410"/>
    </row>
    <row r="99" spans="2:8" ht="15" customHeight="1">
      <c r="B99" s="283" t="s">
        <v>1193</v>
      </c>
      <c r="C99" s="280" t="s">
        <v>73</v>
      </c>
      <c r="D99" s="482"/>
      <c r="E99" s="482"/>
      <c r="F99" s="482"/>
      <c r="G99" s="482"/>
      <c r="H99" s="410"/>
    </row>
    <row r="100" spans="2:8" ht="15" customHeight="1">
      <c r="B100" s="283" t="s">
        <v>1194</v>
      </c>
      <c r="C100" s="280" t="s">
        <v>75</v>
      </c>
      <c r="D100" s="482"/>
      <c r="E100" s="482"/>
      <c r="F100" s="482"/>
      <c r="G100" s="482"/>
      <c r="H100" s="410"/>
    </row>
    <row r="101" spans="2:8" ht="15" customHeight="1">
      <c r="B101" s="291" t="s">
        <v>1195</v>
      </c>
      <c r="C101" s="280"/>
      <c r="D101" s="410"/>
      <c r="E101" s="410"/>
      <c r="F101" s="410"/>
      <c r="G101" s="410"/>
      <c r="H101" s="410"/>
    </row>
    <row r="102" spans="2:8" ht="15" customHeight="1">
      <c r="B102" s="284" t="s">
        <v>1053</v>
      </c>
      <c r="C102" s="280"/>
      <c r="D102" s="410"/>
      <c r="E102" s="410"/>
      <c r="F102" s="410"/>
      <c r="G102" s="410"/>
      <c r="H102" s="410"/>
    </row>
    <row r="103" spans="2:8" ht="15" customHeight="1">
      <c r="B103" s="292" t="s">
        <v>1196</v>
      </c>
      <c r="C103" s="280" t="s">
        <v>77</v>
      </c>
      <c r="D103" s="482"/>
      <c r="E103" s="482"/>
      <c r="F103" s="482"/>
      <c r="G103" s="482"/>
      <c r="H103" s="482"/>
    </row>
    <row r="104" spans="2:8" ht="15" customHeight="1">
      <c r="B104" s="292" t="s">
        <v>1197</v>
      </c>
      <c r="C104" s="280" t="s">
        <v>79</v>
      </c>
      <c r="D104" s="482"/>
      <c r="E104" s="482"/>
      <c r="F104" s="482"/>
      <c r="G104" s="482"/>
      <c r="H104" s="482"/>
    </row>
    <row r="105" spans="2:8" ht="15" customHeight="1">
      <c r="B105" s="284" t="s">
        <v>1048</v>
      </c>
      <c r="C105" s="280"/>
      <c r="D105" s="410"/>
      <c r="E105" s="410"/>
      <c r="F105" s="410"/>
      <c r="G105" s="410"/>
      <c r="H105" s="410"/>
    </row>
    <row r="106" spans="2:8" ht="15" customHeight="1">
      <c r="B106" s="292" t="s">
        <v>1047</v>
      </c>
      <c r="C106" s="280" t="s">
        <v>81</v>
      </c>
      <c r="D106" s="482"/>
      <c r="E106" s="482"/>
      <c r="F106" s="482"/>
      <c r="G106" s="482"/>
      <c r="H106" s="482"/>
    </row>
    <row r="107" spans="2:8" ht="15" customHeight="1">
      <c r="B107" s="292" t="s">
        <v>1198</v>
      </c>
      <c r="C107" s="280" t="s">
        <v>83</v>
      </c>
      <c r="D107" s="482"/>
      <c r="E107" s="482"/>
      <c r="F107" s="482"/>
      <c r="G107" s="482"/>
      <c r="H107" s="482"/>
    </row>
    <row r="108" spans="2:8" ht="15" customHeight="1">
      <c r="B108" s="291" t="s">
        <v>1199</v>
      </c>
      <c r="C108" s="280"/>
      <c r="D108" s="410"/>
      <c r="E108" s="410"/>
      <c r="F108" s="410"/>
      <c r="G108" s="410"/>
      <c r="H108" s="410"/>
    </row>
    <row r="109" spans="2:8" ht="15" customHeight="1">
      <c r="B109" s="284" t="s">
        <v>1053</v>
      </c>
      <c r="C109" s="280"/>
      <c r="D109" s="410"/>
      <c r="E109" s="410"/>
      <c r="F109" s="410"/>
      <c r="G109" s="410"/>
      <c r="H109" s="410"/>
    </row>
    <row r="110" spans="2:8" ht="15" customHeight="1">
      <c r="B110" s="292" t="s">
        <v>1196</v>
      </c>
      <c r="C110" s="280" t="s">
        <v>85</v>
      </c>
      <c r="D110" s="482"/>
      <c r="E110" s="482"/>
      <c r="F110" s="482"/>
      <c r="G110" s="482"/>
      <c r="H110" s="482"/>
    </row>
    <row r="111" spans="2:8" ht="15" customHeight="1">
      <c r="B111" s="292" t="s">
        <v>1197</v>
      </c>
      <c r="C111" s="280" t="s">
        <v>87</v>
      </c>
      <c r="D111" s="482"/>
      <c r="E111" s="482"/>
      <c r="F111" s="482"/>
      <c r="G111" s="482"/>
      <c r="H111" s="482"/>
    </row>
    <row r="112" spans="2:8" ht="15" customHeight="1">
      <c r="B112" s="284" t="s">
        <v>1048</v>
      </c>
      <c r="C112" s="280"/>
      <c r="D112" s="410"/>
      <c r="E112" s="410"/>
      <c r="F112" s="410"/>
      <c r="G112" s="410"/>
      <c r="H112" s="410"/>
    </row>
    <row r="113" spans="2:8" ht="15" customHeight="1">
      <c r="B113" s="292" t="s">
        <v>1047</v>
      </c>
      <c r="C113" s="280" t="s">
        <v>243</v>
      </c>
      <c r="D113" s="482"/>
      <c r="E113" s="482"/>
      <c r="F113" s="482"/>
      <c r="G113" s="482"/>
      <c r="H113" s="482"/>
    </row>
    <row r="114" spans="2:8" ht="15" customHeight="1">
      <c r="B114" s="292" t="s">
        <v>1198</v>
      </c>
      <c r="C114" s="280" t="s">
        <v>245</v>
      </c>
      <c r="D114" s="482"/>
      <c r="E114" s="482"/>
      <c r="F114" s="482"/>
      <c r="G114" s="482"/>
      <c r="H114" s="482"/>
    </row>
    <row r="115" spans="2:8" ht="15" customHeight="1">
      <c r="B115" s="281" t="s">
        <v>1045</v>
      </c>
      <c r="C115" s="280" t="s">
        <v>248</v>
      </c>
      <c r="D115" s="484"/>
      <c r="E115" s="484"/>
      <c r="F115" s="484"/>
      <c r="G115" s="484"/>
      <c r="H115" s="484"/>
    </row>
    <row r="116" spans="2:8" ht="15" customHeight="1">
      <c r="B116" s="281" t="s">
        <v>1043</v>
      </c>
      <c r="C116" s="280" t="s">
        <v>250</v>
      </c>
      <c r="D116" s="482"/>
      <c r="E116" s="482"/>
      <c r="F116" s="482"/>
      <c r="G116" s="482"/>
      <c r="H116" s="482"/>
    </row>
    <row r="117" spans="2:8" ht="15" customHeight="1">
      <c r="B117" s="293" t="s">
        <v>1042</v>
      </c>
      <c r="C117" s="280" t="s">
        <v>312</v>
      </c>
      <c r="D117" s="482"/>
      <c r="E117" s="482"/>
      <c r="F117" s="482"/>
      <c r="G117" s="482"/>
      <c r="H117" s="482"/>
    </row>
    <row r="118" spans="2:8" ht="15" customHeight="1">
      <c r="B118" s="281" t="s">
        <v>1041</v>
      </c>
      <c r="C118" s="280" t="s">
        <v>1200</v>
      </c>
      <c r="D118" s="482"/>
      <c r="E118" s="482"/>
      <c r="F118" s="482"/>
      <c r="G118" s="482"/>
      <c r="H118" s="482"/>
    </row>
    <row r="119" spans="2:8" ht="15" customHeight="1">
      <c r="B119" s="293" t="s">
        <v>1040</v>
      </c>
      <c r="C119" s="280" t="s">
        <v>1201</v>
      </c>
      <c r="D119" s="482"/>
      <c r="E119" s="482"/>
      <c r="F119" s="482"/>
      <c r="G119" s="482"/>
      <c r="H119" s="482"/>
    </row>
  </sheetData>
  <sheetProtection algorithmName="SHA-512" hashValue="ur/Lciyw6TQXq/XY59e37QejTiOHKBapUMgzvHjx1MQdc6MUhCwiKuLe/WDl8NNZ4wigrLCLE8gLv2C8p/ilug==" saltValue="d7x4lkY+UB6tfnR/YC8hQg==" spinCount="100000" sheet="1" objects="1" scenarios="1"/>
  <mergeCells count="13">
    <mergeCell ref="D55:E55"/>
    <mergeCell ref="F55:G55"/>
    <mergeCell ref="H55:H56"/>
    <mergeCell ref="U8:U9"/>
    <mergeCell ref="V8:V9"/>
    <mergeCell ref="W8:W9"/>
    <mergeCell ref="Q8:Q9"/>
    <mergeCell ref="R8:T8"/>
    <mergeCell ref="D8:D9"/>
    <mergeCell ref="E8:G8"/>
    <mergeCell ref="H8:J8"/>
    <mergeCell ref="K8:K9"/>
    <mergeCell ref="L8:P8"/>
  </mergeCells>
  <pageMargins left="0.7" right="0.7" top="0.75" bottom="0.75" header="0.3" footer="0.3"/>
  <pageSetup paperSize="8"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0">
    <tabColor theme="9" tint="-0.249977111117893"/>
  </sheetPr>
  <dimension ref="A1:N32"/>
  <sheetViews>
    <sheetView showGridLines="0" zoomScale="85" zoomScaleNormal="85" workbookViewId="0">
      <selection activeCell="B10" sqref="B10"/>
    </sheetView>
  </sheetViews>
  <sheetFormatPr defaultColWidth="8.7109375" defaultRowHeight="15"/>
  <cols>
    <col min="1" max="1" width="60.7109375" style="42" customWidth="1"/>
    <col min="2" max="2" width="40" style="42" customWidth="1"/>
    <col min="3" max="4" width="29.5703125" style="42" customWidth="1"/>
    <col min="5" max="6" width="8.7109375" style="42"/>
    <col min="7" max="7" width="29.85546875" style="42" bestFit="1" customWidth="1"/>
    <col min="8" max="16384" width="8.7109375" style="42"/>
  </cols>
  <sheetData>
    <row r="1" spans="1:14" ht="15.75">
      <c r="A1" s="334" t="s">
        <v>1081</v>
      </c>
      <c r="B1" s="333"/>
      <c r="C1" s="328" t="str">
        <f>IF(P.Participant!C8="-","[Participant's name]",P.Participant!C8)</f>
        <v>[Participant's name]</v>
      </c>
      <c r="D1" s="246"/>
      <c r="E1" s="246"/>
      <c r="F1" s="246"/>
      <c r="G1" s="246"/>
      <c r="H1" s="246"/>
      <c r="I1" s="246"/>
      <c r="J1" s="246"/>
      <c r="K1" s="245"/>
      <c r="L1" s="245"/>
    </row>
    <row r="2" spans="1:14">
      <c r="A2" s="329"/>
      <c r="B2" s="324"/>
      <c r="C2" s="328" t="str">
        <f>IF(P.Participant!C18="-","[Method for calculation of the SCR]",P.Participant!C18)</f>
        <v>[Method for calculation of the SCR]</v>
      </c>
      <c r="D2" s="246"/>
      <c r="E2" s="246"/>
      <c r="F2" s="246"/>
      <c r="G2" s="246"/>
      <c r="H2" s="246"/>
      <c r="I2" s="246"/>
      <c r="J2" s="246"/>
      <c r="K2" s="245"/>
      <c r="L2" s="245"/>
    </row>
    <row r="3" spans="1:14" ht="15.75">
      <c r="A3" s="334" t="s">
        <v>1230</v>
      </c>
      <c r="B3" s="324"/>
      <c r="C3" s="328" t="str">
        <f>_Version</f>
        <v>EIOPA-ST21_Templates-(20210302)</v>
      </c>
      <c r="D3" s="246"/>
      <c r="E3" s="246"/>
      <c r="F3" s="246"/>
      <c r="G3" s="246"/>
      <c r="H3" s="246"/>
      <c r="I3" s="246"/>
      <c r="J3" s="246"/>
      <c r="K3" s="245"/>
      <c r="L3" s="245"/>
    </row>
    <row r="4" spans="1:14" ht="15.75">
      <c r="B4" s="377"/>
      <c r="C4" s="245"/>
      <c r="D4" s="246"/>
      <c r="E4" s="246"/>
      <c r="F4" s="246"/>
      <c r="G4" s="246"/>
      <c r="H4" s="246"/>
      <c r="I4" s="246"/>
      <c r="J4" s="246"/>
      <c r="K4" s="245"/>
      <c r="L4" s="245"/>
    </row>
    <row r="5" spans="1:14">
      <c r="A5" s="347" t="s">
        <v>1249</v>
      </c>
      <c r="B5" s="247"/>
      <c r="C5" s="248"/>
      <c r="D5" s="245"/>
      <c r="E5" s="245"/>
      <c r="F5" s="245"/>
      <c r="G5" s="245"/>
      <c r="H5" s="245"/>
      <c r="I5" s="245"/>
      <c r="J5" s="245"/>
      <c r="K5" s="245"/>
      <c r="L5" s="245"/>
    </row>
    <row r="6" spans="1:14">
      <c r="A6" s="250"/>
      <c r="B6" s="243"/>
      <c r="C6" s="292" t="s">
        <v>2</v>
      </c>
      <c r="D6" s="245"/>
      <c r="E6" s="245"/>
      <c r="F6" s="245"/>
      <c r="G6" s="245"/>
      <c r="H6" s="245"/>
      <c r="I6" s="245"/>
      <c r="J6" s="245"/>
      <c r="K6" s="245"/>
      <c r="L6" s="245"/>
    </row>
    <row r="7" spans="1:14">
      <c r="A7" s="292" t="s">
        <v>1082</v>
      </c>
      <c r="B7" s="292" t="s">
        <v>5</v>
      </c>
      <c r="C7" s="455"/>
      <c r="D7" s="245"/>
      <c r="E7" s="246"/>
      <c r="F7" s="246"/>
      <c r="G7" s="246"/>
      <c r="H7" s="245"/>
      <c r="I7" s="245"/>
      <c r="J7" s="245"/>
      <c r="K7" s="245"/>
      <c r="L7" s="245"/>
    </row>
    <row r="8" spans="1:14">
      <c r="A8" s="292" t="s">
        <v>1083</v>
      </c>
      <c r="B8" s="292" t="s">
        <v>7</v>
      </c>
      <c r="C8" s="455"/>
      <c r="D8" s="245"/>
      <c r="E8" s="246"/>
      <c r="F8" s="246"/>
      <c r="G8" s="246"/>
      <c r="H8" s="245"/>
      <c r="I8" s="245"/>
      <c r="J8" s="245"/>
      <c r="K8" s="245"/>
      <c r="L8" s="245"/>
    </row>
    <row r="9" spans="1:14">
      <c r="A9" s="245"/>
      <c r="B9" s="245"/>
      <c r="C9" s="245"/>
      <c r="D9" s="245"/>
      <c r="E9" s="245"/>
      <c r="F9" s="245"/>
      <c r="G9" s="245"/>
      <c r="H9" s="245"/>
      <c r="I9" s="245"/>
      <c r="J9" s="245"/>
      <c r="K9" s="245"/>
      <c r="L9" s="245"/>
    </row>
    <row r="10" spans="1:14">
      <c r="A10" s="245"/>
      <c r="B10" s="245"/>
      <c r="C10" s="245"/>
      <c r="D10" s="245"/>
      <c r="E10" s="245"/>
      <c r="F10" s="245"/>
      <c r="G10" s="245"/>
      <c r="H10" s="245"/>
      <c r="I10" s="245"/>
      <c r="J10" s="245"/>
      <c r="K10" s="245"/>
      <c r="L10" s="245"/>
    </row>
    <row r="11" spans="1:14">
      <c r="A11" s="347" t="s">
        <v>1238</v>
      </c>
      <c r="B11" s="348"/>
      <c r="C11" s="348"/>
      <c r="D11" s="348"/>
      <c r="E11" s="348"/>
      <c r="F11" s="245"/>
      <c r="G11" s="245"/>
      <c r="H11" s="245"/>
      <c r="I11" s="245"/>
      <c r="J11" s="245"/>
      <c r="K11" s="245"/>
      <c r="L11" s="245"/>
    </row>
    <row r="12" spans="1:14">
      <c r="A12" s="364"/>
      <c r="B12" s="349"/>
      <c r="C12" s="349"/>
      <c r="D12" s="349"/>
      <c r="E12" s="349"/>
      <c r="F12" s="245"/>
      <c r="G12" s="245"/>
      <c r="H12" s="245"/>
      <c r="I12" s="245"/>
      <c r="J12" s="245"/>
      <c r="K12" s="245"/>
      <c r="L12" s="245"/>
      <c r="N12" s="244"/>
    </row>
    <row r="13" spans="1:14">
      <c r="A13" s="205"/>
      <c r="B13" s="349"/>
      <c r="C13" s="349"/>
      <c r="D13" s="349"/>
      <c r="E13" s="349"/>
      <c r="F13" s="245"/>
      <c r="G13" s="245"/>
      <c r="H13" s="245"/>
      <c r="I13" s="245"/>
      <c r="J13" s="245"/>
      <c r="K13" s="245"/>
      <c r="L13" s="245"/>
    </row>
    <row r="14" spans="1:14">
      <c r="A14" s="362" t="s">
        <v>1237</v>
      </c>
      <c r="B14" s="556" t="s">
        <v>1239</v>
      </c>
      <c r="C14" s="557"/>
      <c r="D14" s="558"/>
      <c r="E14" s="349"/>
      <c r="F14" s="245"/>
      <c r="G14" s="245"/>
      <c r="H14" s="245"/>
      <c r="I14" s="245"/>
      <c r="J14" s="245"/>
      <c r="K14" s="245"/>
      <c r="L14" s="245"/>
    </row>
    <row r="15" spans="1:14">
      <c r="A15" s="363" t="s">
        <v>1232</v>
      </c>
      <c r="B15" s="360" t="s">
        <v>1233</v>
      </c>
      <c r="C15" s="360" t="s">
        <v>1234</v>
      </c>
      <c r="D15" s="361" t="s">
        <v>1235</v>
      </c>
      <c r="F15" s="245"/>
      <c r="G15" s="245"/>
      <c r="H15" s="245"/>
      <c r="I15" s="245"/>
      <c r="J15" s="245"/>
      <c r="K15" s="245"/>
      <c r="L15" s="245"/>
    </row>
    <row r="16" spans="1:14">
      <c r="A16" s="359" t="s">
        <v>1241</v>
      </c>
      <c r="B16" s="478"/>
      <c r="C16" s="478"/>
      <c r="D16" s="478">
        <v>3</v>
      </c>
      <c r="F16" s="245"/>
      <c r="G16" s="245"/>
      <c r="H16" s="245"/>
      <c r="I16" s="245"/>
      <c r="J16" s="245"/>
      <c r="K16" s="245"/>
      <c r="L16" s="245"/>
    </row>
    <row r="17" spans="1:12">
      <c r="A17" s="359" t="s">
        <v>1242</v>
      </c>
      <c r="B17" s="478"/>
      <c r="C17" s="478"/>
      <c r="D17" s="478"/>
      <c r="F17" s="245"/>
      <c r="G17" s="245"/>
      <c r="H17" s="245"/>
      <c r="I17" s="245"/>
      <c r="J17" s="245"/>
      <c r="K17" s="245"/>
      <c r="L17" s="245"/>
    </row>
    <row r="18" spans="1:12">
      <c r="A18" s="359" t="s">
        <v>1236</v>
      </c>
      <c r="B18" s="478"/>
      <c r="C18" s="478"/>
      <c r="D18" s="478"/>
      <c r="E18" s="245"/>
      <c r="F18" s="245"/>
      <c r="G18" s="245"/>
      <c r="H18" s="245"/>
      <c r="I18" s="245"/>
      <c r="J18" s="245"/>
      <c r="K18" s="245"/>
      <c r="L18" s="245"/>
    </row>
    <row r="19" spans="1:12">
      <c r="A19" s="365" t="s">
        <v>1240</v>
      </c>
      <c r="B19" s="478"/>
      <c r="C19" s="478"/>
      <c r="D19" s="478"/>
      <c r="E19" s="245"/>
      <c r="F19" s="245"/>
      <c r="G19" s="245"/>
      <c r="H19" s="245"/>
      <c r="I19" s="245"/>
      <c r="J19" s="245"/>
      <c r="K19" s="245"/>
      <c r="L19" s="245"/>
    </row>
    <row r="20" spans="1:12">
      <c r="A20" s="245"/>
      <c r="B20" s="245"/>
      <c r="C20" s="245"/>
      <c r="D20" s="245"/>
      <c r="E20" s="245"/>
      <c r="F20" s="245"/>
      <c r="G20" s="245"/>
      <c r="H20" s="245"/>
      <c r="I20" s="245"/>
      <c r="J20" s="245"/>
      <c r="K20" s="245"/>
      <c r="L20" s="245"/>
    </row>
    <row r="21" spans="1:12">
      <c r="A21" s="245"/>
      <c r="B21" s="245"/>
      <c r="C21" s="245"/>
      <c r="D21" s="245"/>
      <c r="E21" s="245"/>
      <c r="F21" s="245"/>
      <c r="G21" s="245"/>
      <c r="H21" s="245"/>
      <c r="I21" s="245"/>
      <c r="J21" s="245"/>
      <c r="K21" s="245"/>
      <c r="L21" s="245"/>
    </row>
    <row r="22" spans="1:12">
      <c r="A22" s="245"/>
      <c r="B22" s="392"/>
      <c r="C22" s="245"/>
      <c r="D22" s="245"/>
      <c r="E22" s="245"/>
      <c r="F22" s="245"/>
      <c r="G22" s="245"/>
      <c r="H22" s="245"/>
      <c r="I22" s="245"/>
      <c r="J22" s="245"/>
      <c r="K22" s="245"/>
      <c r="L22" s="245"/>
    </row>
    <row r="23" spans="1:12">
      <c r="A23" s="245"/>
      <c r="B23" s="245"/>
      <c r="C23" s="245"/>
      <c r="D23" s="245"/>
      <c r="E23" s="245"/>
      <c r="F23" s="245"/>
      <c r="G23" s="245"/>
      <c r="H23" s="245"/>
      <c r="I23" s="245"/>
      <c r="J23" s="245"/>
      <c r="K23" s="245"/>
      <c r="L23" s="245"/>
    </row>
    <row r="24" spans="1:12">
      <c r="A24" s="245"/>
      <c r="B24" s="245"/>
      <c r="C24" s="245"/>
      <c r="D24" s="245"/>
      <c r="E24" s="245"/>
      <c r="F24" s="245"/>
      <c r="G24" s="245"/>
      <c r="H24" s="245"/>
      <c r="I24" s="245"/>
      <c r="J24" s="245"/>
      <c r="K24" s="245"/>
      <c r="L24" s="245"/>
    </row>
    <row r="25" spans="1:12">
      <c r="A25" s="245"/>
      <c r="B25" s="245"/>
      <c r="C25" s="245"/>
      <c r="D25" s="245"/>
      <c r="E25" s="245"/>
      <c r="F25" s="245"/>
      <c r="G25" s="245"/>
      <c r="H25" s="245"/>
      <c r="I25" s="245"/>
      <c r="J25" s="245"/>
      <c r="K25" s="245"/>
      <c r="L25" s="245"/>
    </row>
    <row r="26" spans="1:12">
      <c r="A26" s="245"/>
      <c r="B26" s="245"/>
      <c r="C26" s="245"/>
      <c r="D26" s="245"/>
      <c r="E26" s="245"/>
      <c r="F26" s="245"/>
      <c r="G26" s="245"/>
      <c r="H26" s="245"/>
      <c r="I26" s="245"/>
      <c r="J26" s="245"/>
      <c r="K26" s="245"/>
      <c r="L26" s="245"/>
    </row>
    <row r="27" spans="1:12">
      <c r="A27" s="245"/>
      <c r="B27" s="245"/>
      <c r="C27" s="245"/>
      <c r="D27" s="245"/>
      <c r="E27" s="245"/>
      <c r="F27" s="245"/>
      <c r="G27" s="245"/>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60"/>
      <c r="F29" s="245"/>
      <c r="G29" s="245"/>
      <c r="H29" s="245"/>
      <c r="I29" s="245"/>
      <c r="J29" s="245"/>
      <c r="K29" s="245"/>
      <c r="L29" s="245"/>
    </row>
    <row r="30" spans="1:12">
      <c r="D30" s="60"/>
      <c r="E30" s="60"/>
      <c r="F30" s="60"/>
      <c r="G30" s="60"/>
      <c r="H30" s="60"/>
    </row>
    <row r="31" spans="1:12">
      <c r="D31" s="60"/>
      <c r="E31" s="60"/>
      <c r="F31" s="60"/>
      <c r="G31" s="60"/>
      <c r="H31" s="60"/>
    </row>
    <row r="32" spans="1:12">
      <c r="D32" s="60"/>
      <c r="E32" s="60"/>
      <c r="F32" s="60"/>
      <c r="G32" s="60"/>
      <c r="H32" s="60"/>
    </row>
  </sheetData>
  <sheetProtection algorithmName="SHA-512" hashValue="21zlpvJ9wo4QOfDDgJD5ICAIzr+0kyaqxsS8FWnYu5rK4mLda5b1KTpp9eTiQm7UWe60IzpC9S1buSY/aYSyzg==" saltValue="6R08btWgSGPBB/yVQ6LzfQ==" spinCount="100000" sheet="1" objects="1" scenarios="1"/>
  <mergeCells count="1">
    <mergeCell ref="B14:D14"/>
  </mergeCell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G96"/>
  <sheetViews>
    <sheetView showGridLines="0" zoomScale="85" zoomScaleNormal="85" workbookViewId="0">
      <selection activeCell="F17" sqref="F17"/>
    </sheetView>
  </sheetViews>
  <sheetFormatPr defaultColWidth="9.140625" defaultRowHeight="15"/>
  <cols>
    <col min="1" max="1" width="61.140625" style="5" customWidth="1"/>
    <col min="2" max="2" width="25.5703125" style="5" customWidth="1"/>
    <col min="3" max="3" width="18.42578125" style="5" customWidth="1"/>
    <col min="4" max="16384" width="9.140625" style="42"/>
  </cols>
  <sheetData>
    <row r="1" spans="1:7" ht="15.75">
      <c r="A1" s="334" t="s">
        <v>159</v>
      </c>
      <c r="B1" s="333"/>
      <c r="C1" s="328" t="str">
        <f>IF(P.Participant!C8="-","[Participant's name]",P.Participant!C8)</f>
        <v>[Participant's name]</v>
      </c>
    </row>
    <row r="2" spans="1:7" ht="15.75">
      <c r="A2" s="334"/>
      <c r="B2" s="324"/>
      <c r="C2" s="328" t="str">
        <f>IF(P.Participant!C18="-","[Method for calculation of the SCR]",P.Participant!C18)</f>
        <v>[Method for calculation of the SCR]</v>
      </c>
    </row>
    <row r="3" spans="1:7" ht="15.75">
      <c r="A3" s="334" t="s">
        <v>0</v>
      </c>
      <c r="B3" s="324"/>
      <c r="C3" s="328" t="str">
        <f>_Version</f>
        <v>EIOPA-ST21_Templates-(20210302)</v>
      </c>
    </row>
    <row r="4" spans="1:7">
      <c r="A4" s="326" t="s">
        <v>160</v>
      </c>
      <c r="B4" s="333"/>
      <c r="C4" s="333"/>
    </row>
    <row r="5" spans="1:7">
      <c r="A5" s="42"/>
      <c r="B5" s="42"/>
      <c r="C5" s="42"/>
    </row>
    <row r="6" spans="1:7" ht="15.75">
      <c r="A6" s="377"/>
      <c r="B6" s="7"/>
    </row>
    <row r="7" spans="1:7">
      <c r="A7" s="2"/>
      <c r="B7" s="2"/>
      <c r="G7" s="2"/>
    </row>
    <row r="8" spans="1:7">
      <c r="A8" s="6"/>
      <c r="B8" s="6"/>
      <c r="C8" s="63" t="s">
        <v>1</v>
      </c>
      <c r="G8" s="2"/>
    </row>
    <row r="9" spans="1:7">
      <c r="A9" s="6"/>
      <c r="B9" s="6"/>
      <c r="C9" s="63" t="s">
        <v>2</v>
      </c>
      <c r="G9" s="7"/>
    </row>
    <row r="10" spans="1:7">
      <c r="A10" s="64" t="s">
        <v>3</v>
      </c>
      <c r="B10" s="65"/>
      <c r="C10" s="114"/>
    </row>
    <row r="11" spans="1:7">
      <c r="A11" s="66" t="s">
        <v>4</v>
      </c>
      <c r="B11" s="63" t="s">
        <v>5</v>
      </c>
      <c r="C11" s="454"/>
      <c r="D11" s="97"/>
      <c r="F11" s="67"/>
      <c r="G11" s="67"/>
    </row>
    <row r="12" spans="1:7">
      <c r="A12" s="66" t="s">
        <v>6</v>
      </c>
      <c r="B12" s="63" t="s">
        <v>7</v>
      </c>
      <c r="C12" s="454"/>
      <c r="D12" s="97"/>
      <c r="F12" s="68"/>
      <c r="G12" s="68"/>
    </row>
    <row r="13" spans="1:7">
      <c r="A13" s="66" t="s">
        <v>8</v>
      </c>
      <c r="B13" s="63" t="s">
        <v>9</v>
      </c>
      <c r="C13" s="454"/>
      <c r="F13" s="68"/>
      <c r="G13" s="68"/>
    </row>
    <row r="14" spans="1:7">
      <c r="A14" s="66" t="s">
        <v>10</v>
      </c>
      <c r="B14" s="63" t="s">
        <v>11</v>
      </c>
      <c r="C14" s="454"/>
      <c r="F14" s="68"/>
      <c r="G14" s="68"/>
    </row>
    <row r="15" spans="1:7">
      <c r="A15" s="66" t="s">
        <v>12</v>
      </c>
      <c r="B15" s="63" t="s">
        <v>13</v>
      </c>
      <c r="C15" s="454"/>
      <c r="F15" s="68"/>
      <c r="G15" s="68"/>
    </row>
    <row r="16" spans="1:7">
      <c r="A16" s="66" t="s">
        <v>14</v>
      </c>
      <c r="B16" s="63" t="s">
        <v>15</v>
      </c>
      <c r="C16" s="454"/>
      <c r="F16" s="68"/>
      <c r="G16" s="68"/>
    </row>
    <row r="17" spans="1:7" ht="25.5">
      <c r="A17" s="70" t="s">
        <v>16</v>
      </c>
      <c r="B17" s="63" t="s">
        <v>17</v>
      </c>
      <c r="C17" s="394">
        <f>SUM(C18,C19,C20,C23,C28,C29,C30,C31)</f>
        <v>0</v>
      </c>
      <c r="F17" s="68"/>
      <c r="G17" s="68"/>
    </row>
    <row r="18" spans="1:7">
      <c r="A18" s="71" t="s">
        <v>18</v>
      </c>
      <c r="B18" s="63" t="s">
        <v>19</v>
      </c>
      <c r="C18" s="454"/>
      <c r="F18" s="68"/>
      <c r="G18" s="68"/>
    </row>
    <row r="19" spans="1:7">
      <c r="A19" s="71" t="s">
        <v>20</v>
      </c>
      <c r="B19" s="63" t="s">
        <v>21</v>
      </c>
      <c r="C19" s="454"/>
    </row>
    <row r="20" spans="1:7">
      <c r="A20" s="71" t="s">
        <v>22</v>
      </c>
      <c r="B20" s="63" t="s">
        <v>23</v>
      </c>
      <c r="C20" s="394">
        <f>SUM(C21:C22)</f>
        <v>0</v>
      </c>
    </row>
    <row r="21" spans="1:7">
      <c r="A21" s="72" t="s">
        <v>24</v>
      </c>
      <c r="B21" s="63" t="s">
        <v>25</v>
      </c>
      <c r="C21" s="455"/>
    </row>
    <row r="22" spans="1:7">
      <c r="A22" s="72" t="s">
        <v>26</v>
      </c>
      <c r="B22" s="63" t="s">
        <v>27</v>
      </c>
      <c r="C22" s="455"/>
    </row>
    <row r="23" spans="1:7">
      <c r="A23" s="71" t="s">
        <v>28</v>
      </c>
      <c r="B23" s="63" t="s">
        <v>29</v>
      </c>
      <c r="C23" s="394">
        <f>SUM(C24:C27)</f>
        <v>0</v>
      </c>
    </row>
    <row r="24" spans="1:7">
      <c r="A24" s="72" t="s">
        <v>30</v>
      </c>
      <c r="B24" s="63" t="s">
        <v>31</v>
      </c>
      <c r="C24" s="454"/>
    </row>
    <row r="25" spans="1:7">
      <c r="A25" s="72" t="s">
        <v>32</v>
      </c>
      <c r="B25" s="63" t="s">
        <v>33</v>
      </c>
      <c r="C25" s="454"/>
    </row>
    <row r="26" spans="1:7">
      <c r="A26" s="72" t="s">
        <v>34</v>
      </c>
      <c r="B26" s="63" t="s">
        <v>35</v>
      </c>
      <c r="C26" s="454"/>
    </row>
    <row r="27" spans="1:7">
      <c r="A27" s="72" t="s">
        <v>36</v>
      </c>
      <c r="B27" s="63" t="s">
        <v>37</v>
      </c>
      <c r="C27" s="454"/>
    </row>
    <row r="28" spans="1:7">
      <c r="A28" s="71" t="s">
        <v>38</v>
      </c>
      <c r="B28" s="63" t="s">
        <v>39</v>
      </c>
      <c r="C28" s="454"/>
    </row>
    <row r="29" spans="1:7">
      <c r="A29" s="71" t="s">
        <v>40</v>
      </c>
      <c r="B29" s="63" t="s">
        <v>41</v>
      </c>
      <c r="C29" s="454"/>
    </row>
    <row r="30" spans="1:7">
      <c r="A30" s="71" t="s">
        <v>42</v>
      </c>
      <c r="B30" s="63" t="s">
        <v>43</v>
      </c>
      <c r="C30" s="454"/>
    </row>
    <row r="31" spans="1:7">
      <c r="A31" s="71" t="s">
        <v>44</v>
      </c>
      <c r="B31" s="63" t="s">
        <v>45</v>
      </c>
      <c r="C31" s="454"/>
    </row>
    <row r="32" spans="1:7">
      <c r="A32" s="66" t="s">
        <v>46</v>
      </c>
      <c r="B32" s="63" t="s">
        <v>47</v>
      </c>
      <c r="C32" s="454"/>
    </row>
    <row r="33" spans="1:3">
      <c r="A33" s="66" t="s">
        <v>48</v>
      </c>
      <c r="B33" s="63" t="s">
        <v>49</v>
      </c>
      <c r="C33" s="394">
        <f>SUM(C34:C36)</f>
        <v>0</v>
      </c>
    </row>
    <row r="34" spans="1:3">
      <c r="A34" s="71" t="s">
        <v>50</v>
      </c>
      <c r="B34" s="63" t="s">
        <v>51</v>
      </c>
      <c r="C34" s="455"/>
    </row>
    <row r="35" spans="1:3">
      <c r="A35" s="71" t="s">
        <v>52</v>
      </c>
      <c r="B35" s="63" t="s">
        <v>53</v>
      </c>
      <c r="C35" s="455"/>
    </row>
    <row r="36" spans="1:3">
      <c r="A36" s="71" t="s">
        <v>54</v>
      </c>
      <c r="B36" s="63" t="s">
        <v>55</v>
      </c>
      <c r="C36" s="455"/>
    </row>
    <row r="37" spans="1:3">
      <c r="A37" s="73" t="s">
        <v>56</v>
      </c>
      <c r="B37" s="63" t="s">
        <v>57</v>
      </c>
      <c r="C37" s="394">
        <f>SUM(C38,C41,C44)</f>
        <v>0</v>
      </c>
    </row>
    <row r="38" spans="1:3">
      <c r="A38" s="74" t="s">
        <v>58</v>
      </c>
      <c r="B38" s="63" t="s">
        <v>59</v>
      </c>
      <c r="C38" s="395">
        <f>SUM(C39:C40)</f>
        <v>0</v>
      </c>
    </row>
    <row r="39" spans="1:3">
      <c r="A39" s="72" t="s">
        <v>60</v>
      </c>
      <c r="B39" s="63" t="s">
        <v>61</v>
      </c>
      <c r="C39" s="455"/>
    </row>
    <row r="40" spans="1:3">
      <c r="A40" s="72" t="s">
        <v>62</v>
      </c>
      <c r="B40" s="63" t="s">
        <v>63</v>
      </c>
      <c r="C40" s="455"/>
    </row>
    <row r="41" spans="1:3" ht="26.25">
      <c r="A41" s="75" t="s">
        <v>64</v>
      </c>
      <c r="B41" s="63" t="s">
        <v>65</v>
      </c>
      <c r="C41" s="396">
        <f>SUM(C42:C43)</f>
        <v>0</v>
      </c>
    </row>
    <row r="42" spans="1:3">
      <c r="A42" s="72" t="s">
        <v>66</v>
      </c>
      <c r="B42" s="63" t="s">
        <v>67</v>
      </c>
      <c r="C42" s="455"/>
    </row>
    <row r="43" spans="1:3">
      <c r="A43" s="72" t="s">
        <v>68</v>
      </c>
      <c r="B43" s="63" t="s">
        <v>69</v>
      </c>
      <c r="C43" s="455"/>
    </row>
    <row r="44" spans="1:3">
      <c r="A44" s="71" t="s">
        <v>70</v>
      </c>
      <c r="B44" s="63" t="s">
        <v>71</v>
      </c>
      <c r="C44" s="455"/>
    </row>
    <row r="45" spans="1:3">
      <c r="A45" s="66" t="s">
        <v>72</v>
      </c>
      <c r="B45" s="63" t="s">
        <v>73</v>
      </c>
      <c r="C45" s="454"/>
    </row>
    <row r="46" spans="1:3">
      <c r="A46" s="66" t="s">
        <v>74</v>
      </c>
      <c r="B46" s="63" t="s">
        <v>75</v>
      </c>
      <c r="C46" s="454"/>
    </row>
    <row r="47" spans="1:3">
      <c r="A47" s="66" t="s">
        <v>76</v>
      </c>
      <c r="B47" s="63" t="s">
        <v>77</v>
      </c>
      <c r="C47" s="454"/>
    </row>
    <row r="48" spans="1:3">
      <c r="A48" s="66" t="s">
        <v>78</v>
      </c>
      <c r="B48" s="63" t="s">
        <v>79</v>
      </c>
      <c r="C48" s="454"/>
    </row>
    <row r="49" spans="1:3">
      <c r="A49" s="66" t="s">
        <v>80</v>
      </c>
      <c r="B49" s="63" t="s">
        <v>81</v>
      </c>
      <c r="C49" s="454"/>
    </row>
    <row r="50" spans="1:3" ht="26.25">
      <c r="A50" s="76" t="s">
        <v>82</v>
      </c>
      <c r="B50" s="63" t="s">
        <v>83</v>
      </c>
      <c r="C50" s="454"/>
    </row>
    <row r="51" spans="1:3">
      <c r="A51" s="66" t="s">
        <v>84</v>
      </c>
      <c r="B51" s="63" t="s">
        <v>85</v>
      </c>
      <c r="C51" s="454"/>
    </row>
    <row r="52" spans="1:3">
      <c r="A52" s="66" t="s">
        <v>86</v>
      </c>
      <c r="B52" s="63" t="s">
        <v>87</v>
      </c>
      <c r="C52" s="454"/>
    </row>
    <row r="53" spans="1:3">
      <c r="A53" s="64" t="s">
        <v>88</v>
      </c>
      <c r="B53" s="63" t="s">
        <v>89</v>
      </c>
      <c r="C53" s="394">
        <f>SUM(C13,C14,C15,C16,C17,C32,C33,C37,C45,C46,C47,C48,C49,C50,C51,C52)</f>
        <v>0</v>
      </c>
    </row>
    <row r="54" spans="1:3">
      <c r="A54" s="64" t="s">
        <v>90</v>
      </c>
      <c r="B54" s="63"/>
      <c r="C54" s="397"/>
    </row>
    <row r="55" spans="1:3">
      <c r="A55" s="66" t="s">
        <v>91</v>
      </c>
      <c r="B55" s="63" t="s">
        <v>92</v>
      </c>
      <c r="C55" s="394">
        <f>SUM(C56,C60)</f>
        <v>0</v>
      </c>
    </row>
    <row r="56" spans="1:3">
      <c r="A56" s="71" t="s">
        <v>93</v>
      </c>
      <c r="B56" s="63" t="s">
        <v>94</v>
      </c>
      <c r="C56" s="394">
        <f>SUM(C57:C59)</f>
        <v>0</v>
      </c>
    </row>
    <row r="57" spans="1:3">
      <c r="A57" s="72" t="s">
        <v>95</v>
      </c>
      <c r="B57" s="63" t="s">
        <v>96</v>
      </c>
      <c r="C57" s="455"/>
    </row>
    <row r="58" spans="1:3">
      <c r="A58" s="72" t="s">
        <v>97</v>
      </c>
      <c r="B58" s="63" t="s">
        <v>98</v>
      </c>
      <c r="C58" s="455"/>
    </row>
    <row r="59" spans="1:3">
      <c r="A59" s="72" t="s">
        <v>99</v>
      </c>
      <c r="B59" s="63" t="s">
        <v>100</v>
      </c>
      <c r="C59" s="455"/>
    </row>
    <row r="60" spans="1:3">
      <c r="A60" s="71" t="s">
        <v>101</v>
      </c>
      <c r="B60" s="63" t="s">
        <v>102</v>
      </c>
      <c r="C60" s="394">
        <f>SUM(C61:C63)</f>
        <v>0</v>
      </c>
    </row>
    <row r="61" spans="1:3">
      <c r="A61" s="72" t="s">
        <v>95</v>
      </c>
      <c r="B61" s="63" t="s">
        <v>103</v>
      </c>
      <c r="C61" s="455"/>
    </row>
    <row r="62" spans="1:3">
      <c r="A62" s="72" t="s">
        <v>97</v>
      </c>
      <c r="B62" s="63" t="s">
        <v>104</v>
      </c>
      <c r="C62" s="455"/>
    </row>
    <row r="63" spans="1:3">
      <c r="A63" s="72" t="s">
        <v>99</v>
      </c>
      <c r="B63" s="63" t="s">
        <v>105</v>
      </c>
      <c r="C63" s="455"/>
    </row>
    <row r="64" spans="1:3">
      <c r="A64" s="66" t="s">
        <v>106</v>
      </c>
      <c r="B64" s="63" t="s">
        <v>107</v>
      </c>
      <c r="C64" s="394">
        <f>SUM(C65,C69)</f>
        <v>0</v>
      </c>
    </row>
    <row r="65" spans="1:3">
      <c r="A65" s="71" t="s">
        <v>108</v>
      </c>
      <c r="B65" s="63" t="s">
        <v>109</v>
      </c>
      <c r="C65" s="394">
        <f>SUM(C66:C68)</f>
        <v>0</v>
      </c>
    </row>
    <row r="66" spans="1:3">
      <c r="A66" s="72" t="s">
        <v>95</v>
      </c>
      <c r="B66" s="63" t="s">
        <v>110</v>
      </c>
      <c r="C66" s="455"/>
    </row>
    <row r="67" spans="1:3">
      <c r="A67" s="72" t="s">
        <v>97</v>
      </c>
      <c r="B67" s="63" t="s">
        <v>111</v>
      </c>
      <c r="C67" s="455"/>
    </row>
    <row r="68" spans="1:3">
      <c r="A68" s="72" t="s">
        <v>99</v>
      </c>
      <c r="B68" s="63" t="s">
        <v>112</v>
      </c>
      <c r="C68" s="455"/>
    </row>
    <row r="69" spans="1:3" ht="26.25">
      <c r="A69" s="75" t="s">
        <v>113</v>
      </c>
      <c r="B69" s="63" t="s">
        <v>114</v>
      </c>
      <c r="C69" s="398">
        <f>SUM(C70:C72)</f>
        <v>0</v>
      </c>
    </row>
    <row r="70" spans="1:3">
      <c r="A70" s="72" t="s">
        <v>95</v>
      </c>
      <c r="B70" s="63" t="s">
        <v>115</v>
      </c>
      <c r="C70" s="456"/>
    </row>
    <row r="71" spans="1:3">
      <c r="A71" s="72" t="s">
        <v>97</v>
      </c>
      <c r="B71" s="63" t="s">
        <v>116</v>
      </c>
      <c r="C71" s="455"/>
    </row>
    <row r="72" spans="1:3">
      <c r="A72" s="72" t="s">
        <v>99</v>
      </c>
      <c r="B72" s="63" t="s">
        <v>117</v>
      </c>
      <c r="C72" s="455"/>
    </row>
    <row r="73" spans="1:3">
      <c r="A73" s="66" t="s">
        <v>118</v>
      </c>
      <c r="B73" s="63" t="s">
        <v>119</v>
      </c>
      <c r="C73" s="398">
        <f>SUM(C74:C76)</f>
        <v>0</v>
      </c>
    </row>
    <row r="74" spans="1:3">
      <c r="A74" s="71" t="s">
        <v>95</v>
      </c>
      <c r="B74" s="63" t="s">
        <v>120</v>
      </c>
      <c r="C74" s="455"/>
    </row>
    <row r="75" spans="1:3">
      <c r="A75" s="71" t="s">
        <v>97</v>
      </c>
      <c r="B75" s="63" t="s">
        <v>121</v>
      </c>
      <c r="C75" s="455"/>
    </row>
    <row r="76" spans="1:3">
      <c r="A76" s="71" t="s">
        <v>99</v>
      </c>
      <c r="B76" s="63" t="s">
        <v>122</v>
      </c>
      <c r="C76" s="455"/>
    </row>
    <row r="77" spans="1:3">
      <c r="A77" s="66" t="s">
        <v>123</v>
      </c>
      <c r="B77" s="63" t="s">
        <v>124</v>
      </c>
      <c r="C77" s="454"/>
    </row>
    <row r="78" spans="1:3">
      <c r="A78" s="66" t="s">
        <v>125</v>
      </c>
      <c r="B78" s="63" t="s">
        <v>126</v>
      </c>
      <c r="C78" s="454"/>
    </row>
    <row r="79" spans="1:3">
      <c r="A79" s="66" t="s">
        <v>127</v>
      </c>
      <c r="B79" s="63" t="s">
        <v>128</v>
      </c>
      <c r="C79" s="454"/>
    </row>
    <row r="80" spans="1:3">
      <c r="A80" s="66" t="s">
        <v>129</v>
      </c>
      <c r="B80" s="63" t="s">
        <v>130</v>
      </c>
      <c r="C80" s="454"/>
    </row>
    <row r="81" spans="1:3">
      <c r="A81" s="66" t="s">
        <v>131</v>
      </c>
      <c r="B81" s="63" t="s">
        <v>132</v>
      </c>
      <c r="C81" s="454"/>
    </row>
    <row r="82" spans="1:3">
      <c r="A82" s="66" t="s">
        <v>133</v>
      </c>
      <c r="B82" s="63" t="s">
        <v>134</v>
      </c>
      <c r="C82" s="454"/>
    </row>
    <row r="83" spans="1:3">
      <c r="A83" s="66" t="s">
        <v>40</v>
      </c>
      <c r="B83" s="63" t="s">
        <v>135</v>
      </c>
      <c r="C83" s="454"/>
    </row>
    <row r="84" spans="1:3">
      <c r="A84" s="66" t="s">
        <v>136</v>
      </c>
      <c r="B84" s="63" t="s">
        <v>137</v>
      </c>
      <c r="C84" s="454"/>
    </row>
    <row r="85" spans="1:3">
      <c r="A85" s="76" t="s">
        <v>138</v>
      </c>
      <c r="B85" s="63" t="s">
        <v>139</v>
      </c>
      <c r="C85" s="454"/>
    </row>
    <row r="86" spans="1:3">
      <c r="A86" s="66" t="s">
        <v>140</v>
      </c>
      <c r="B86" s="63" t="s">
        <v>141</v>
      </c>
      <c r="C86" s="454"/>
    </row>
    <row r="87" spans="1:3">
      <c r="A87" s="66" t="s">
        <v>142</v>
      </c>
      <c r="B87" s="63" t="s">
        <v>143</v>
      </c>
      <c r="C87" s="454"/>
    </row>
    <row r="88" spans="1:3">
      <c r="A88" s="66" t="s">
        <v>144</v>
      </c>
      <c r="B88" s="63" t="s">
        <v>145</v>
      </c>
      <c r="C88" s="454"/>
    </row>
    <row r="89" spans="1:3">
      <c r="A89" s="66" t="s">
        <v>146</v>
      </c>
      <c r="B89" s="63" t="s">
        <v>147</v>
      </c>
      <c r="C89" s="398">
        <f>SUM(C90:C91)</f>
        <v>0</v>
      </c>
    </row>
    <row r="90" spans="1:3">
      <c r="A90" s="71" t="s">
        <v>148</v>
      </c>
      <c r="B90" s="63" t="s">
        <v>149</v>
      </c>
      <c r="C90" s="455"/>
    </row>
    <row r="91" spans="1:3">
      <c r="A91" s="71" t="s">
        <v>150</v>
      </c>
      <c r="B91" s="63" t="s">
        <v>151</v>
      </c>
      <c r="C91" s="455"/>
    </row>
    <row r="92" spans="1:3">
      <c r="A92" s="66" t="s">
        <v>152</v>
      </c>
      <c r="B92" s="63" t="s">
        <v>153</v>
      </c>
      <c r="C92" s="454"/>
    </row>
    <row r="93" spans="1:3">
      <c r="A93" s="64" t="s">
        <v>154</v>
      </c>
      <c r="B93" s="63" t="s">
        <v>155</v>
      </c>
      <c r="C93" s="398">
        <f>SUM(C55,C64,C73,C78:C89,C92)</f>
        <v>0</v>
      </c>
    </row>
    <row r="94" spans="1:3">
      <c r="A94" s="64" t="s">
        <v>156</v>
      </c>
      <c r="B94" s="63" t="s">
        <v>157</v>
      </c>
      <c r="C94" s="398">
        <f>C53-C93</f>
        <v>0</v>
      </c>
    </row>
    <row r="95" spans="1:3">
      <c r="A95" s="3"/>
      <c r="B95" s="3"/>
    </row>
    <row r="96" spans="1:3">
      <c r="A96" s="42"/>
      <c r="B96" s="42"/>
    </row>
  </sheetData>
  <sheetProtection algorithmName="SHA-512" hashValue="+iVw/tS67LgxFwfCrRnNSPcudmTjWtzeA3EX9U643juhOyHbAIk6IE2Y9qAG6fEjI336leXBN/vmGBXdCmn9PA==" saltValue="qKyEng376Dpi6OnmmAopYQ==" spinCount="100000" sheet="1" objects="1" scenarios="1"/>
  <pageMargins left="0.7" right="0.7" top="0.75" bottom="0.75" header="0.3" footer="0.3"/>
  <pageSetup paperSize="9" scale="49" orientation="portrait" r:id="rId1"/>
  <headerFooter>
    <oddHeader>&amp;LEIOPA-REFS-18-011&amp;C&amp;"-,Bold"Balance Sheet&amp;REIOPA REGULAR USE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M23"/>
  <sheetViews>
    <sheetView showGridLines="0" zoomScale="85" zoomScaleNormal="85" workbookViewId="0">
      <selection activeCell="A16" sqref="A16"/>
    </sheetView>
  </sheetViews>
  <sheetFormatPr defaultColWidth="9.140625" defaultRowHeight="12"/>
  <cols>
    <col min="1" max="1" width="54.140625" style="5" bestFit="1" customWidth="1"/>
    <col min="2" max="2" width="9.140625" style="5"/>
    <col min="3" max="3" width="12.5703125" style="5" customWidth="1"/>
    <col min="4" max="7" width="9.140625" style="5"/>
    <col min="8" max="8" width="10.85546875" style="5" customWidth="1"/>
    <col min="9" max="9" width="10.7109375" style="5" customWidth="1"/>
    <col min="10" max="10" width="11.28515625" style="5" customWidth="1"/>
    <col min="11" max="11" width="11.42578125" style="5" customWidth="1"/>
    <col min="12" max="12" width="11.85546875" style="5" customWidth="1"/>
    <col min="13" max="16384" width="9.140625" style="5"/>
  </cols>
  <sheetData>
    <row r="1" spans="1:13" s="42" customFormat="1" ht="15.75">
      <c r="A1" s="334" t="s">
        <v>162</v>
      </c>
      <c r="B1" s="333"/>
      <c r="C1" s="333"/>
      <c r="D1" s="324"/>
      <c r="E1" s="324"/>
      <c r="F1" s="324"/>
      <c r="G1" s="324"/>
      <c r="H1" s="324"/>
      <c r="I1" s="324"/>
      <c r="J1" s="324"/>
      <c r="K1" s="324"/>
      <c r="L1" s="328" t="str">
        <f>IF(P.Participant!C8="-","[Participant's name]",P.Participant!C8)</f>
        <v>[Participant's name]</v>
      </c>
    </row>
    <row r="2" spans="1:13" s="42" customFormat="1" ht="15.75">
      <c r="A2" s="334"/>
      <c r="B2" s="324"/>
      <c r="C2" s="324"/>
      <c r="D2" s="324"/>
      <c r="E2" s="324"/>
      <c r="F2" s="324"/>
      <c r="G2" s="324"/>
      <c r="H2" s="324"/>
      <c r="I2" s="324"/>
      <c r="J2" s="324"/>
      <c r="K2" s="324"/>
      <c r="L2" s="328" t="str">
        <f>IF(P.Participant!C18="-","[Method for calculation of the SCR]",P.Participant!C18)</f>
        <v>[Method for calculation of the SCR]</v>
      </c>
    </row>
    <row r="3" spans="1:13" s="42" customFormat="1" ht="15.75">
      <c r="A3" s="334" t="s">
        <v>163</v>
      </c>
      <c r="B3" s="324"/>
      <c r="C3" s="333"/>
      <c r="D3" s="324"/>
      <c r="E3" s="324"/>
      <c r="F3" s="324"/>
      <c r="G3" s="324"/>
      <c r="H3" s="324"/>
      <c r="I3" s="324"/>
      <c r="J3" s="324"/>
      <c r="K3" s="324"/>
      <c r="L3" s="328" t="str">
        <f>_Version</f>
        <v>EIOPA-ST21_Templates-(20210302)</v>
      </c>
    </row>
    <row r="4" spans="1:13" s="60" customFormat="1" ht="15">
      <c r="A4" s="98"/>
      <c r="B4" s="21"/>
      <c r="C4" s="21"/>
      <c r="D4" s="21"/>
      <c r="E4" s="21"/>
      <c r="F4" s="21"/>
      <c r="G4" s="21"/>
      <c r="H4" s="21"/>
      <c r="I4" s="21"/>
      <c r="J4" s="21"/>
      <c r="K4" s="21"/>
    </row>
    <row r="5" spans="1:13" ht="15">
      <c r="A5" s="62" t="s">
        <v>164</v>
      </c>
      <c r="B5" s="2"/>
      <c r="C5" s="2"/>
      <c r="D5" s="2"/>
      <c r="E5" s="2"/>
      <c r="F5" s="2"/>
      <c r="G5" s="2"/>
      <c r="H5" s="2"/>
      <c r="I5" s="2"/>
      <c r="J5" s="2"/>
      <c r="K5" s="2"/>
      <c r="L5" s="19"/>
    </row>
    <row r="6" spans="1:13" ht="15.75">
      <c r="A6" s="9" t="s">
        <v>165</v>
      </c>
      <c r="B6" s="2"/>
      <c r="C6" s="377"/>
      <c r="D6" s="19"/>
      <c r="E6" s="19"/>
      <c r="F6" s="20"/>
      <c r="G6" s="20"/>
      <c r="H6" s="12"/>
      <c r="I6" s="12"/>
      <c r="J6" s="15"/>
      <c r="K6" s="19"/>
      <c r="L6" s="19"/>
    </row>
    <row r="7" spans="1:13">
      <c r="A7" s="23"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2"/>
      <c r="B9" s="2"/>
      <c r="C9" s="19"/>
      <c r="D9" s="19"/>
      <c r="E9" s="19"/>
      <c r="F9" s="15"/>
      <c r="G9" s="15"/>
      <c r="H9" s="19"/>
      <c r="I9" s="19"/>
      <c r="J9" s="15"/>
      <c r="K9" s="19"/>
      <c r="L9" s="19"/>
    </row>
    <row r="10" spans="1:13" ht="12" customHeight="1">
      <c r="A10" s="2"/>
      <c r="B10" s="2"/>
      <c r="C10" s="510" t="s">
        <v>166</v>
      </c>
      <c r="D10" s="512" t="s">
        <v>167</v>
      </c>
      <c r="E10" s="513"/>
      <c r="F10" s="513"/>
      <c r="G10" s="513"/>
      <c r="H10" s="513"/>
      <c r="I10" s="513"/>
      <c r="J10" s="513"/>
      <c r="K10" s="513"/>
      <c r="L10" s="514"/>
    </row>
    <row r="11" spans="1:13" ht="84">
      <c r="A11" s="17"/>
      <c r="B11" s="17"/>
      <c r="C11" s="511"/>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2.75">
      <c r="A13" s="64" t="s">
        <v>185</v>
      </c>
      <c r="B13" s="63" t="s">
        <v>5</v>
      </c>
      <c r="C13" s="455"/>
      <c r="D13" s="455"/>
      <c r="E13" s="455"/>
      <c r="F13" s="455"/>
      <c r="G13" s="455"/>
      <c r="H13" s="455"/>
      <c r="I13" s="455"/>
      <c r="J13" s="455"/>
      <c r="K13" s="455"/>
      <c r="L13" s="455"/>
      <c r="M13" s="11"/>
    </row>
    <row r="14" spans="1:13" ht="12.75">
      <c r="A14" s="99" t="s">
        <v>186</v>
      </c>
      <c r="B14" s="63" t="s">
        <v>7</v>
      </c>
      <c r="C14" s="455"/>
      <c r="D14" s="455"/>
      <c r="E14" s="455"/>
      <c r="F14" s="455"/>
      <c r="G14" s="455"/>
      <c r="H14" s="455"/>
      <c r="I14" s="455"/>
      <c r="J14" s="455"/>
      <c r="K14" s="455"/>
      <c r="L14" s="455"/>
      <c r="M14" s="11"/>
    </row>
    <row r="15" spans="1:13" ht="12.75">
      <c r="A15" s="66" t="s">
        <v>156</v>
      </c>
      <c r="B15" s="63" t="s">
        <v>9</v>
      </c>
      <c r="C15" s="454"/>
      <c r="D15" s="454"/>
      <c r="E15" s="454"/>
      <c r="F15" s="454"/>
      <c r="G15" s="454"/>
      <c r="H15" s="454"/>
      <c r="I15" s="454"/>
      <c r="J15" s="454"/>
      <c r="K15" s="454"/>
      <c r="L15" s="454"/>
      <c r="M15" s="11"/>
    </row>
    <row r="16" spans="1:13" ht="12.75">
      <c r="A16" s="99" t="s">
        <v>370</v>
      </c>
      <c r="B16" s="63" t="s">
        <v>13</v>
      </c>
      <c r="C16" s="455"/>
      <c r="D16" s="455"/>
      <c r="E16" s="455"/>
      <c r="F16" s="455"/>
      <c r="G16" s="455"/>
      <c r="H16" s="455"/>
      <c r="I16" s="455"/>
      <c r="J16" s="455"/>
      <c r="K16" s="455"/>
      <c r="L16" s="455"/>
      <c r="M16" s="21"/>
    </row>
    <row r="17" spans="1:13" ht="12.75">
      <c r="A17" s="66" t="s">
        <v>188</v>
      </c>
      <c r="B17" s="63" t="s">
        <v>15</v>
      </c>
      <c r="C17" s="400"/>
      <c r="D17" s="400"/>
      <c r="E17" s="400"/>
      <c r="F17" s="400"/>
      <c r="G17" s="400"/>
      <c r="H17" s="400"/>
      <c r="I17" s="400"/>
      <c r="J17" s="400"/>
      <c r="K17" s="400"/>
      <c r="L17" s="400"/>
      <c r="M17" s="10"/>
    </row>
    <row r="18" spans="1:13" ht="12.75">
      <c r="A18" s="66" t="s">
        <v>189</v>
      </c>
      <c r="B18" s="63" t="s">
        <v>17</v>
      </c>
      <c r="C18" s="400"/>
      <c r="D18" s="400"/>
      <c r="E18" s="400"/>
      <c r="F18" s="400"/>
      <c r="G18" s="400"/>
      <c r="H18" s="400"/>
      <c r="I18" s="400"/>
      <c r="J18" s="400"/>
      <c r="K18" s="400"/>
      <c r="L18" s="400"/>
      <c r="M18" s="10"/>
    </row>
    <row r="19" spans="1:13" ht="12.75">
      <c r="A19" s="70" t="s">
        <v>190</v>
      </c>
      <c r="B19" s="63" t="s">
        <v>19</v>
      </c>
      <c r="C19" s="400"/>
      <c r="D19" s="400"/>
      <c r="E19" s="400"/>
      <c r="F19" s="400"/>
      <c r="G19" s="400"/>
      <c r="H19" s="400"/>
      <c r="I19" s="400"/>
      <c r="J19" s="400"/>
      <c r="K19" s="400"/>
      <c r="L19" s="400"/>
      <c r="M19" s="10"/>
    </row>
    <row r="20" spans="1:13" ht="12.75">
      <c r="A20" s="99" t="s">
        <v>191</v>
      </c>
      <c r="B20" s="63" t="s">
        <v>21</v>
      </c>
      <c r="C20" s="455"/>
      <c r="D20" s="455"/>
      <c r="E20" s="455"/>
      <c r="F20" s="455"/>
      <c r="G20" s="455"/>
      <c r="H20" s="455"/>
      <c r="I20" s="455"/>
      <c r="J20" s="455"/>
      <c r="K20" s="455"/>
      <c r="L20" s="455"/>
      <c r="M20" s="11"/>
    </row>
    <row r="21" spans="1:13">
      <c r="D21" s="22"/>
      <c r="E21" s="21"/>
      <c r="F21" s="21"/>
      <c r="G21" s="21"/>
      <c r="H21" s="21"/>
      <c r="I21" s="21"/>
      <c r="J21" s="21"/>
      <c r="K21" s="21"/>
      <c r="L21" s="21"/>
      <c r="M21" s="8"/>
    </row>
    <row r="22" spans="1:13">
      <c r="D22" s="11"/>
      <c r="M22" s="8"/>
    </row>
    <row r="23" spans="1:13">
      <c r="D23" s="11"/>
    </row>
  </sheetData>
  <sheetProtection algorithmName="SHA-512" hashValue="keWvDjydoQs3JTjGnjokablo2mYHLhfpGmvnAs9ehuP8/fJmRoKPwz4oTOmsTl6q1oddcROFDyv+1UpZf2xvuA==" saltValue="SoLZJRp+rDYZI1NTq180fQ==" spinCount="100000" sheet="1" objects="1" scenarios="1"/>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L41"/>
  <sheetViews>
    <sheetView showGridLines="0" topLeftCell="A10" zoomScale="85" zoomScaleNormal="85" zoomScaleSheetLayoutView="80" zoomScalePageLayoutView="70" workbookViewId="0">
      <selection activeCell="E19" sqref="E19"/>
    </sheetView>
  </sheetViews>
  <sheetFormatPr defaultColWidth="9.140625" defaultRowHeight="15"/>
  <cols>
    <col min="1" max="1" width="16.7109375" style="42" bestFit="1" customWidth="1"/>
    <col min="2" max="2" width="46.140625" style="42" customWidth="1"/>
    <col min="3" max="8" width="17.85546875" style="42" customWidth="1"/>
    <col min="9" max="16384" width="9.140625" style="42"/>
  </cols>
  <sheetData>
    <row r="1" spans="1:12" ht="15.75">
      <c r="A1" s="334" t="s">
        <v>192</v>
      </c>
      <c r="B1" s="333"/>
      <c r="C1" s="333"/>
      <c r="D1" s="324"/>
      <c r="E1" s="324"/>
      <c r="F1" s="324"/>
      <c r="G1" s="324"/>
      <c r="H1" s="328" t="str">
        <f>IF(P.Participant!C8="-","[Participant's name]",P.Participant!C8)</f>
        <v>[Participant's name]</v>
      </c>
      <c r="I1" s="60"/>
      <c r="J1" s="60"/>
      <c r="K1" s="60"/>
      <c r="L1" s="60"/>
    </row>
    <row r="2" spans="1:12" ht="15.75">
      <c r="A2" s="334"/>
      <c r="B2" s="324"/>
      <c r="C2" s="324"/>
      <c r="D2" s="324"/>
      <c r="E2" s="324"/>
      <c r="F2" s="324"/>
      <c r="G2" s="324"/>
      <c r="H2" s="328" t="str">
        <f>IF(P.Participant!C18="-","[Method for calculation of the SCR]",P.Participant!C18)</f>
        <v>[Method for calculation of the SCR]</v>
      </c>
      <c r="I2" s="60"/>
      <c r="J2" s="60"/>
      <c r="K2" s="60"/>
      <c r="L2" s="60"/>
    </row>
    <row r="3" spans="1:12" ht="15.75">
      <c r="A3" s="334" t="s">
        <v>345</v>
      </c>
      <c r="B3" s="324"/>
      <c r="C3" s="324"/>
      <c r="D3" s="324"/>
      <c r="E3" s="324"/>
      <c r="F3" s="324"/>
      <c r="G3" s="324"/>
      <c r="H3" s="328" t="str">
        <f>_Version</f>
        <v>EIOPA-ST21_Templates-(20210302)</v>
      </c>
      <c r="I3" s="60"/>
      <c r="J3" s="60"/>
      <c r="K3" s="60"/>
      <c r="L3" s="60"/>
    </row>
    <row r="4" spans="1:12" s="60" customFormat="1">
      <c r="A4" s="98"/>
      <c r="B4" s="21"/>
      <c r="C4" s="21"/>
    </row>
    <row r="5" spans="1:12" ht="15.75">
      <c r="A5" s="62" t="s">
        <v>193</v>
      </c>
      <c r="B5" s="377"/>
      <c r="C5" s="21"/>
      <c r="D5" s="60"/>
      <c r="E5" s="60"/>
      <c r="F5" s="60"/>
      <c r="G5" s="60"/>
      <c r="H5" s="60"/>
      <c r="I5" s="60"/>
      <c r="J5" s="60"/>
    </row>
    <row r="6" spans="1:12">
      <c r="A6" s="38" t="s">
        <v>165</v>
      </c>
    </row>
    <row r="7" spans="1:12">
      <c r="A7" s="27" t="s">
        <v>158</v>
      </c>
    </row>
    <row r="8" spans="1:12">
      <c r="A8" s="35"/>
    </row>
    <row r="9" spans="1:12">
      <c r="A9" s="25"/>
      <c r="C9" s="41"/>
      <c r="D9" s="24"/>
      <c r="E9" s="24"/>
      <c r="F9" s="24"/>
      <c r="G9" s="24"/>
      <c r="H9" s="41"/>
      <c r="I9" s="41"/>
    </row>
    <row r="10" spans="1:12">
      <c r="A10" s="24"/>
      <c r="B10" s="21"/>
      <c r="C10" s="33"/>
      <c r="D10" s="109" t="s">
        <v>194</v>
      </c>
      <c r="E10" s="109" t="s">
        <v>195</v>
      </c>
      <c r="F10" s="109" t="s">
        <v>196</v>
      </c>
      <c r="G10" s="109" t="s">
        <v>189</v>
      </c>
      <c r="H10" s="109" t="s">
        <v>190</v>
      </c>
      <c r="I10" s="41"/>
    </row>
    <row r="11" spans="1:12">
      <c r="A11" s="41"/>
      <c r="B11" s="33"/>
      <c r="C11" s="33"/>
      <c r="D11" s="110" t="s">
        <v>2</v>
      </c>
      <c r="E11" s="110" t="s">
        <v>161</v>
      </c>
      <c r="F11" s="110" t="s">
        <v>177</v>
      </c>
      <c r="G11" s="110" t="s">
        <v>178</v>
      </c>
      <c r="H11" s="110" t="s">
        <v>179</v>
      </c>
      <c r="I11" s="41"/>
    </row>
    <row r="12" spans="1:12" ht="24">
      <c r="A12" s="41"/>
      <c r="B12" s="103" t="s">
        <v>197</v>
      </c>
      <c r="C12" s="110"/>
      <c r="D12" s="397"/>
      <c r="E12" s="397"/>
      <c r="F12" s="397"/>
      <c r="G12" s="397"/>
      <c r="H12" s="397"/>
      <c r="I12" s="41"/>
    </row>
    <row r="13" spans="1:12" ht="36">
      <c r="A13" s="41"/>
      <c r="B13" s="103" t="s">
        <v>218</v>
      </c>
      <c r="C13" s="110"/>
      <c r="D13" s="455"/>
      <c r="E13" s="397"/>
      <c r="F13" s="397"/>
      <c r="G13" s="397"/>
      <c r="H13" s="397"/>
      <c r="I13" s="41"/>
    </row>
    <row r="14" spans="1:12">
      <c r="A14" s="41"/>
      <c r="B14" s="103" t="s">
        <v>225</v>
      </c>
      <c r="C14" s="110" t="s">
        <v>59</v>
      </c>
      <c r="D14" s="455"/>
      <c r="E14" s="455"/>
      <c r="F14" s="455"/>
      <c r="G14" s="455"/>
      <c r="H14" s="455"/>
      <c r="I14" s="21"/>
    </row>
    <row r="15" spans="1:12">
      <c r="A15" s="41"/>
      <c r="B15" s="103" t="s">
        <v>226</v>
      </c>
      <c r="C15" s="110" t="s">
        <v>61</v>
      </c>
      <c r="D15" s="455"/>
      <c r="E15" s="455"/>
      <c r="F15" s="455"/>
      <c r="G15" s="455"/>
      <c r="H15" s="455"/>
      <c r="I15" s="21"/>
    </row>
    <row r="16" spans="1:12">
      <c r="A16" s="41"/>
      <c r="B16" s="106" t="s">
        <v>238</v>
      </c>
      <c r="C16" s="110" t="s">
        <v>83</v>
      </c>
      <c r="D16" s="455"/>
      <c r="E16" s="397"/>
      <c r="F16" s="397"/>
      <c r="G16" s="455"/>
      <c r="H16" s="455"/>
      <c r="I16" s="21"/>
    </row>
    <row r="17" spans="1:9">
      <c r="A17" s="21"/>
      <c r="B17" s="106" t="s">
        <v>239</v>
      </c>
      <c r="C17" s="110"/>
      <c r="D17" s="455"/>
      <c r="E17" s="455"/>
      <c r="F17" s="455"/>
      <c r="G17" s="455"/>
      <c r="H17" s="455"/>
      <c r="I17" s="41"/>
    </row>
    <row r="18" spans="1:9">
      <c r="A18" s="21"/>
      <c r="B18" s="106" t="s">
        <v>246</v>
      </c>
      <c r="C18" s="110"/>
      <c r="D18" s="455"/>
      <c r="E18" s="455"/>
      <c r="F18" s="455"/>
      <c r="G18" s="455"/>
      <c r="H18" s="455"/>
      <c r="I18" s="21"/>
    </row>
    <row r="19" spans="1:9">
      <c r="A19" s="21"/>
      <c r="B19" s="103" t="s">
        <v>255</v>
      </c>
      <c r="C19" s="110" t="s">
        <v>105</v>
      </c>
      <c r="D19" s="455"/>
      <c r="E19" s="397"/>
      <c r="F19" s="397"/>
      <c r="G19" s="397"/>
      <c r="H19" s="397"/>
      <c r="I19" s="21"/>
    </row>
    <row r="20" spans="1:9">
      <c r="A20" s="41"/>
      <c r="B20" s="103" t="s">
        <v>256</v>
      </c>
      <c r="C20" s="110" t="s">
        <v>109</v>
      </c>
      <c r="D20" s="455"/>
      <c r="E20" s="397"/>
      <c r="F20" s="397"/>
      <c r="G20" s="397"/>
      <c r="H20" s="397"/>
      <c r="I20" s="1"/>
    </row>
    <row r="21" spans="1:9" ht="36">
      <c r="A21" s="41"/>
      <c r="B21" s="103" t="s">
        <v>257</v>
      </c>
      <c r="C21" s="110" t="s">
        <v>111</v>
      </c>
      <c r="D21" s="455"/>
      <c r="E21" s="397"/>
      <c r="F21" s="397"/>
      <c r="G21" s="397"/>
      <c r="H21" s="397"/>
      <c r="I21" s="21"/>
    </row>
    <row r="22" spans="1:9" ht="24">
      <c r="A22" s="41"/>
      <c r="B22" s="103" t="s">
        <v>258</v>
      </c>
      <c r="C22" s="110" t="s">
        <v>114</v>
      </c>
      <c r="D22" s="455"/>
      <c r="E22" s="397"/>
      <c r="F22" s="397"/>
      <c r="G22" s="397"/>
      <c r="H22" s="397"/>
      <c r="I22" s="21"/>
    </row>
    <row r="23" spans="1:9" ht="36">
      <c r="A23" s="41"/>
      <c r="B23" s="108" t="s">
        <v>259</v>
      </c>
      <c r="C23" s="111" t="s">
        <v>115</v>
      </c>
      <c r="D23" s="455"/>
      <c r="E23" s="455"/>
      <c r="F23" s="455"/>
      <c r="G23" s="455"/>
      <c r="H23" s="455"/>
      <c r="I23" s="21"/>
    </row>
    <row r="24" spans="1:9">
      <c r="A24" s="41"/>
      <c r="B24" s="103" t="s">
        <v>260</v>
      </c>
      <c r="C24" s="110" t="s">
        <v>116</v>
      </c>
      <c r="D24" s="455"/>
      <c r="E24" s="397"/>
      <c r="F24" s="397"/>
      <c r="G24" s="397"/>
      <c r="H24" s="397"/>
      <c r="I24" s="21"/>
    </row>
    <row r="25" spans="1:9" ht="24">
      <c r="A25" s="41"/>
      <c r="B25" s="104" t="s">
        <v>1164</v>
      </c>
      <c r="C25" s="273"/>
      <c r="D25" s="455"/>
      <c r="E25" s="400"/>
      <c r="F25" s="400"/>
      <c r="G25" s="400"/>
      <c r="H25" s="400"/>
      <c r="I25" s="21"/>
    </row>
    <row r="26" spans="1:9" ht="24">
      <c r="A26" s="41"/>
      <c r="B26" s="104" t="s">
        <v>1165</v>
      </c>
      <c r="C26" s="273"/>
      <c r="D26" s="466"/>
      <c r="E26" s="400"/>
      <c r="F26" s="400"/>
      <c r="G26" s="400"/>
      <c r="H26" s="400"/>
      <c r="I26" s="21"/>
    </row>
    <row r="27" spans="1:9">
      <c r="A27" s="41"/>
      <c r="B27" s="108" t="s">
        <v>261</v>
      </c>
      <c r="C27" s="111" t="s">
        <v>117</v>
      </c>
      <c r="D27" s="455"/>
      <c r="E27" s="397"/>
      <c r="F27" s="397"/>
      <c r="G27" s="397"/>
      <c r="H27" s="397"/>
      <c r="I27" s="21"/>
    </row>
    <row r="28" spans="1:9" ht="24">
      <c r="A28" s="21"/>
      <c r="B28" s="103" t="s">
        <v>262</v>
      </c>
      <c r="C28" s="110" t="s">
        <v>119</v>
      </c>
      <c r="D28" s="467"/>
      <c r="E28" s="397"/>
      <c r="F28" s="397"/>
      <c r="G28" s="397"/>
      <c r="H28" s="397"/>
      <c r="I28" s="21"/>
    </row>
    <row r="29" spans="1:9">
      <c r="A29" s="33"/>
      <c r="B29" s="33"/>
      <c r="C29" s="33"/>
      <c r="D29" s="41"/>
      <c r="E29" s="36"/>
      <c r="F29" s="36"/>
      <c r="G29" s="41"/>
      <c r="H29" s="41"/>
      <c r="I29" s="41"/>
    </row>
    <row r="30" spans="1:9">
      <c r="A30" s="41"/>
      <c r="B30" s="41"/>
      <c r="C30" s="41"/>
      <c r="D30" s="41"/>
      <c r="E30" s="41"/>
      <c r="F30" s="41"/>
      <c r="G30" s="41"/>
      <c r="H30" s="41"/>
      <c r="I30" s="41"/>
    </row>
    <row r="31" spans="1:9">
      <c r="A31" s="21"/>
      <c r="B31" s="41"/>
      <c r="C31" s="41"/>
      <c r="D31" s="41"/>
      <c r="E31" s="41"/>
      <c r="F31" s="41"/>
      <c r="G31" s="41"/>
      <c r="H31" s="41"/>
      <c r="I31" s="41"/>
    </row>
    <row r="32" spans="1:9">
      <c r="A32" s="21"/>
      <c r="B32" s="21"/>
      <c r="C32" s="21"/>
      <c r="D32" s="21"/>
      <c r="E32" s="21"/>
      <c r="F32" s="21"/>
      <c r="G32" s="21"/>
      <c r="H32" s="21"/>
      <c r="I32" s="21"/>
    </row>
    <row r="33" spans="1:9">
      <c r="A33" s="21"/>
      <c r="B33" s="21"/>
      <c r="C33" s="21"/>
      <c r="D33" s="21"/>
      <c r="E33" s="21"/>
      <c r="F33" s="21"/>
      <c r="G33" s="21"/>
      <c r="H33" s="21"/>
      <c r="I33" s="21"/>
    </row>
    <row r="34" spans="1:9">
      <c r="A34" s="5"/>
      <c r="B34" s="5"/>
      <c r="C34" s="5"/>
      <c r="D34" s="5"/>
      <c r="E34" s="5"/>
      <c r="F34" s="5"/>
      <c r="G34" s="5"/>
      <c r="H34" s="5"/>
      <c r="I34" s="5"/>
    </row>
    <row r="35" spans="1:9">
      <c r="G35" s="28"/>
      <c r="H35" s="35"/>
      <c r="I35" s="31"/>
    </row>
    <row r="36" spans="1:9">
      <c r="G36" s="28"/>
      <c r="H36" s="28"/>
      <c r="I36" s="31"/>
    </row>
    <row r="37" spans="1:9">
      <c r="G37" s="28"/>
      <c r="H37" s="35"/>
      <c r="I37" s="31"/>
    </row>
    <row r="38" spans="1:9">
      <c r="G38" s="28"/>
      <c r="H38" s="28"/>
      <c r="I38" s="31"/>
    </row>
    <row r="39" spans="1:9">
      <c r="G39" s="28"/>
      <c r="H39" s="35"/>
      <c r="I39" s="31"/>
    </row>
    <row r="40" spans="1:9">
      <c r="G40" s="28"/>
      <c r="H40" s="28"/>
      <c r="I40" s="31"/>
    </row>
    <row r="41" spans="1:9">
      <c r="G41" s="28"/>
      <c r="H41" s="35"/>
      <c r="I41" s="31"/>
    </row>
  </sheetData>
  <sheetProtection algorithmName="SHA-512" hashValue="Ef9QC1q6VcOEuQk0/y8R1miZdf4Htv/sSR3oY5gnTI8abWxsotnekyUtsLehKRD126TtRKObJqqUQpVYcVIdKQ==" saltValue="bpfwxekF6X/9FYalpJR0tg==" spinCount="100000" sheet="1" objects="1" scenarios="1"/>
  <pageMargins left="0.7" right="0.7" top="0.75" bottom="0.75" header="0.3" footer="0.3"/>
  <pageSetup paperSize="9" scale="29" orientation="portrait" r:id="rId1"/>
  <headerFooter>
    <oddHeader>&amp;LEIOPA-REFS-18-011&amp;C&amp;"-,Bold"Own Funds&amp;R&amp;KFF0000EIOPA REGULAR USE</oddHeader>
  </headerFooter>
  <rowBreaks count="1" manualBreakCount="1">
    <brk id="3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H69"/>
  <sheetViews>
    <sheetView showGridLines="0" topLeftCell="A13" zoomScale="85" zoomScaleNormal="85" workbookViewId="0">
      <selection activeCell="A15" sqref="A15"/>
    </sheetView>
  </sheetViews>
  <sheetFormatPr defaultColWidth="9.140625" defaultRowHeight="15"/>
  <cols>
    <col min="1" max="1" width="76.28515625" style="42" customWidth="1"/>
    <col min="2" max="2" width="9.140625" style="42"/>
    <col min="3" max="5" width="21.85546875" style="42" customWidth="1"/>
    <col min="6" max="16384" width="9.140625" style="42"/>
  </cols>
  <sheetData>
    <row r="1" spans="1:8" ht="15.75">
      <c r="A1" s="334" t="s">
        <v>1152</v>
      </c>
      <c r="B1" s="333"/>
      <c r="C1" s="333"/>
      <c r="D1" s="324"/>
      <c r="E1" s="324"/>
      <c r="F1" s="328" t="str">
        <f>IF(P.Participant!C8="-","[Participant's name]",P.Participant!C8)</f>
        <v>[Participant's name]</v>
      </c>
    </row>
    <row r="2" spans="1:8" ht="15.75">
      <c r="A2" s="334"/>
      <c r="B2" s="324"/>
      <c r="C2" s="324"/>
      <c r="D2" s="324"/>
      <c r="E2" s="324"/>
      <c r="F2" s="328" t="str">
        <f>IF(P.Participant!C18="-","[Method for calculation of the SCR]",P.Participant!C18)</f>
        <v>[Method for calculation of the SCR]</v>
      </c>
    </row>
    <row r="3" spans="1:8" ht="15.75">
      <c r="A3" s="334" t="s">
        <v>275</v>
      </c>
      <c r="B3" s="324"/>
      <c r="C3" s="324"/>
      <c r="D3" s="324"/>
      <c r="E3" s="324"/>
      <c r="F3" s="328" t="str">
        <f>_Version</f>
        <v>EIOPA-ST21_Templates-(20210302)</v>
      </c>
    </row>
    <row r="4" spans="1:8">
      <c r="A4" s="21"/>
      <c r="B4" s="10"/>
      <c r="C4" s="10"/>
      <c r="D4" s="41"/>
      <c r="E4" s="21"/>
    </row>
    <row r="5" spans="1:8" s="358" customFormat="1">
      <c r="A5" s="21"/>
      <c r="B5" s="10"/>
      <c r="C5" s="10"/>
      <c r="D5" s="41"/>
      <c r="E5" s="21"/>
    </row>
    <row r="6" spans="1:8" ht="15.75">
      <c r="A6" s="62" t="s">
        <v>276</v>
      </c>
      <c r="B6" s="377"/>
      <c r="D6" s="41"/>
      <c r="E6" s="21"/>
    </row>
    <row r="7" spans="1:8">
      <c r="A7" s="38" t="s">
        <v>165</v>
      </c>
      <c r="B7" s="10"/>
      <c r="C7" s="10"/>
      <c r="D7" s="41"/>
      <c r="E7" s="21"/>
    </row>
    <row r="8" spans="1:8">
      <c r="A8" s="38" t="s">
        <v>264</v>
      </c>
      <c r="B8" s="10"/>
      <c r="C8" s="10"/>
      <c r="D8" s="41"/>
      <c r="E8" s="21"/>
    </row>
    <row r="9" spans="1:8">
      <c r="A9" s="38" t="s">
        <v>158</v>
      </c>
      <c r="B9" s="10"/>
      <c r="C9" s="10"/>
      <c r="D9" s="41"/>
      <c r="E9" s="21"/>
    </row>
    <row r="10" spans="1:8">
      <c r="A10" s="38" t="s">
        <v>265</v>
      </c>
      <c r="B10" s="10"/>
      <c r="C10" s="10"/>
      <c r="D10" s="41"/>
      <c r="E10" s="21"/>
    </row>
    <row r="11" spans="1:8">
      <c r="A11" s="38" t="s">
        <v>277</v>
      </c>
      <c r="B11" s="119" t="s">
        <v>278</v>
      </c>
      <c r="C11" s="119" t="s">
        <v>279</v>
      </c>
      <c r="D11" s="119" t="s">
        <v>280</v>
      </c>
      <c r="E11" s="21"/>
    </row>
    <row r="12" spans="1:8">
      <c r="A12" s="49"/>
      <c r="B12" s="10"/>
      <c r="C12" s="10"/>
      <c r="D12" s="41"/>
      <c r="E12" s="21"/>
    </row>
    <row r="13" spans="1:8">
      <c r="A13" s="46" t="s">
        <v>281</v>
      </c>
      <c r="B13" s="10"/>
      <c r="C13" s="10"/>
      <c r="D13" s="41"/>
      <c r="E13" s="21"/>
    </row>
    <row r="14" spans="1:8">
      <c r="A14" s="10"/>
      <c r="B14" s="10"/>
      <c r="C14" s="41"/>
      <c r="D14" s="36"/>
      <c r="E14" s="21"/>
    </row>
    <row r="15" spans="1:8" ht="48">
      <c r="A15" s="51"/>
      <c r="B15" s="51"/>
      <c r="C15" s="119" t="s">
        <v>282</v>
      </c>
      <c r="D15" s="119" t="s">
        <v>283</v>
      </c>
      <c r="E15" s="119" t="s">
        <v>284</v>
      </c>
    </row>
    <row r="16" spans="1:8">
      <c r="A16" s="33"/>
      <c r="B16" s="33"/>
      <c r="C16" s="116" t="s">
        <v>177</v>
      </c>
      <c r="D16" s="116" t="s">
        <v>178</v>
      </c>
      <c r="E16" s="116" t="s">
        <v>179</v>
      </c>
      <c r="H16" s="59"/>
    </row>
    <row r="17" spans="1:8">
      <c r="A17" s="115" t="s">
        <v>285</v>
      </c>
      <c r="B17" s="116" t="s">
        <v>5</v>
      </c>
      <c r="C17" s="469"/>
      <c r="D17" s="469"/>
      <c r="E17" s="401"/>
      <c r="H17" s="59"/>
    </row>
    <row r="18" spans="1:8">
      <c r="A18" s="117" t="s">
        <v>286</v>
      </c>
      <c r="B18" s="116" t="s">
        <v>7</v>
      </c>
      <c r="C18" s="469"/>
      <c r="D18" s="469"/>
      <c r="E18" s="401"/>
      <c r="H18" s="59"/>
    </row>
    <row r="19" spans="1:8">
      <c r="A19" s="117" t="s">
        <v>287</v>
      </c>
      <c r="B19" s="116" t="s">
        <v>9</v>
      </c>
      <c r="C19" s="469"/>
      <c r="D19" s="469"/>
      <c r="E19" s="401"/>
      <c r="H19" s="59"/>
    </row>
    <row r="20" spans="1:8">
      <c r="A20" s="117" t="s">
        <v>288</v>
      </c>
      <c r="B20" s="116" t="s">
        <v>11</v>
      </c>
      <c r="C20" s="469"/>
      <c r="D20" s="469"/>
      <c r="E20" s="401"/>
      <c r="H20" s="59"/>
    </row>
    <row r="21" spans="1:8">
      <c r="A21" s="117" t="s">
        <v>289</v>
      </c>
      <c r="B21" s="116" t="s">
        <v>13</v>
      </c>
      <c r="C21" s="469"/>
      <c r="D21" s="469"/>
      <c r="E21" s="401"/>
      <c r="H21" s="59"/>
    </row>
    <row r="22" spans="1:8">
      <c r="A22" s="117" t="s">
        <v>290</v>
      </c>
      <c r="B22" s="116" t="s">
        <v>15</v>
      </c>
      <c r="C22" s="469"/>
      <c r="D22" s="469"/>
      <c r="E22" s="401"/>
      <c r="H22" s="59"/>
    </row>
    <row r="23" spans="1:8">
      <c r="A23" s="117" t="s">
        <v>291</v>
      </c>
      <c r="B23" s="116" t="s">
        <v>17</v>
      </c>
      <c r="C23" s="469"/>
      <c r="D23" s="469"/>
      <c r="E23" s="401"/>
      <c r="H23" s="59"/>
    </row>
    <row r="24" spans="1:8">
      <c r="A24" s="118" t="s">
        <v>281</v>
      </c>
      <c r="B24" s="116" t="s">
        <v>23</v>
      </c>
      <c r="C24" s="469"/>
      <c r="D24" s="469"/>
      <c r="E24" s="401"/>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69"/>
      <c r="D41" s="52"/>
      <c r="E41" s="4"/>
    </row>
    <row r="42" spans="1:5">
      <c r="A42" s="117" t="s">
        <v>296</v>
      </c>
      <c r="B42" s="116" t="s">
        <v>29</v>
      </c>
      <c r="C42" s="469"/>
      <c r="D42" s="52"/>
      <c r="E42" s="4"/>
    </row>
    <row r="43" spans="1:5">
      <c r="A43" s="117" t="s">
        <v>297</v>
      </c>
      <c r="B43" s="116" t="s">
        <v>31</v>
      </c>
      <c r="C43" s="469"/>
      <c r="D43" s="52"/>
      <c r="E43" s="4"/>
    </row>
    <row r="44" spans="1:5">
      <c r="A44" s="117" t="s">
        <v>298</v>
      </c>
      <c r="B44" s="116" t="s">
        <v>33</v>
      </c>
      <c r="C44" s="469"/>
      <c r="D44" s="52"/>
      <c r="E44" s="4"/>
    </row>
    <row r="45" spans="1:5">
      <c r="A45" s="120" t="s">
        <v>299</v>
      </c>
      <c r="B45" s="116" t="s">
        <v>35</v>
      </c>
      <c r="C45" s="469"/>
      <c r="D45" s="52"/>
      <c r="E45" s="4"/>
    </row>
    <row r="46" spans="1:5">
      <c r="A46" s="117" t="s">
        <v>300</v>
      </c>
      <c r="B46" s="116" t="s">
        <v>43</v>
      </c>
      <c r="C46" s="469"/>
      <c r="D46" s="52"/>
      <c r="E46" s="4"/>
    </row>
    <row r="47" spans="1:5">
      <c r="A47" s="117" t="s">
        <v>301</v>
      </c>
      <c r="B47" s="121" t="s">
        <v>45</v>
      </c>
      <c r="C47" s="469"/>
      <c r="D47" s="52"/>
      <c r="E47" s="4"/>
    </row>
    <row r="48" spans="1:5">
      <c r="A48" s="122" t="s">
        <v>302</v>
      </c>
      <c r="B48" s="121" t="s">
        <v>47</v>
      </c>
      <c r="C48" s="469"/>
      <c r="D48" s="52"/>
      <c r="E48" s="4"/>
    </row>
    <row r="49" spans="1:5">
      <c r="A49" s="123" t="s">
        <v>303</v>
      </c>
      <c r="B49" s="121"/>
      <c r="C49" s="402"/>
      <c r="D49" s="52"/>
      <c r="E49" s="21"/>
    </row>
    <row r="50" spans="1:5">
      <c r="A50" s="124" t="s">
        <v>304</v>
      </c>
      <c r="B50" s="121" t="s">
        <v>83</v>
      </c>
      <c r="C50" s="469"/>
      <c r="D50" s="52"/>
      <c r="E50" s="4"/>
    </row>
    <row r="51" spans="1:5">
      <c r="A51" s="125" t="s">
        <v>305</v>
      </c>
      <c r="B51" s="121" t="s">
        <v>85</v>
      </c>
      <c r="C51" s="469"/>
      <c r="D51" s="52"/>
      <c r="E51" s="4"/>
    </row>
    <row r="52" spans="1:5">
      <c r="A52" s="125" t="s">
        <v>306</v>
      </c>
      <c r="B52" s="121" t="s">
        <v>87</v>
      </c>
      <c r="C52" s="469"/>
      <c r="D52" s="52"/>
      <c r="E52" s="4"/>
    </row>
    <row r="53" spans="1:5">
      <c r="A53" s="125" t="s">
        <v>307</v>
      </c>
      <c r="B53" s="121" t="s">
        <v>243</v>
      </c>
      <c r="C53" s="402"/>
      <c r="D53" s="52"/>
      <c r="E53" s="4"/>
    </row>
    <row r="54" spans="1:5">
      <c r="A54" s="124" t="s">
        <v>308</v>
      </c>
      <c r="B54" s="121" t="s">
        <v>245</v>
      </c>
      <c r="C54" s="469"/>
      <c r="D54" s="52"/>
      <c r="E54" s="4"/>
    </row>
    <row r="55" spans="1:5">
      <c r="A55" s="124" t="s">
        <v>309</v>
      </c>
      <c r="B55" s="121" t="s">
        <v>248</v>
      </c>
      <c r="C55" s="469"/>
      <c r="D55" s="52"/>
      <c r="E55" s="4"/>
    </row>
    <row r="56" spans="1:5">
      <c r="A56" s="124" t="s">
        <v>310</v>
      </c>
      <c r="B56" s="121" t="s">
        <v>250</v>
      </c>
      <c r="C56" s="469"/>
      <c r="D56" s="52"/>
      <c r="E56" s="4"/>
    </row>
    <row r="57" spans="1:5">
      <c r="A57" s="124" t="s">
        <v>311</v>
      </c>
      <c r="B57" s="121" t="s">
        <v>312</v>
      </c>
      <c r="C57" s="469"/>
      <c r="D57" s="52"/>
      <c r="E57" s="4"/>
    </row>
    <row r="58" spans="1:5">
      <c r="A58" s="123" t="s">
        <v>313</v>
      </c>
      <c r="B58" s="121"/>
      <c r="C58" s="402"/>
      <c r="D58" s="52"/>
      <c r="E58" s="4"/>
    </row>
    <row r="59" spans="1:5">
      <c r="A59" s="124" t="s">
        <v>314</v>
      </c>
      <c r="B59" s="121" t="s">
        <v>89</v>
      </c>
      <c r="C59" s="469"/>
      <c r="D59" s="52"/>
      <c r="E59" s="4"/>
    </row>
    <row r="60" spans="1:5" ht="36.75">
      <c r="A60" s="126" t="s">
        <v>315</v>
      </c>
      <c r="B60" s="116" t="s">
        <v>92</v>
      </c>
      <c r="C60" s="469"/>
      <c r="D60" s="52"/>
      <c r="E60" s="4"/>
    </row>
    <row r="61" spans="1:5" ht="24.75">
      <c r="A61" s="126" t="s">
        <v>316</v>
      </c>
      <c r="B61" s="116" t="s">
        <v>94</v>
      </c>
      <c r="C61" s="469"/>
      <c r="D61" s="52"/>
      <c r="E61" s="4"/>
    </row>
    <row r="62" spans="1:5" ht="24.75">
      <c r="A62" s="126" t="s">
        <v>317</v>
      </c>
      <c r="B62" s="116" t="s">
        <v>96</v>
      </c>
      <c r="C62" s="469"/>
      <c r="D62" s="52"/>
      <c r="E62" s="4"/>
    </row>
    <row r="63" spans="1:5">
      <c r="A63" s="124" t="s">
        <v>318</v>
      </c>
      <c r="B63" s="116" t="s">
        <v>98</v>
      </c>
      <c r="C63" s="469"/>
      <c r="D63" s="52"/>
      <c r="E63" s="4"/>
    </row>
    <row r="64" spans="1:5">
      <c r="A64" s="124" t="s">
        <v>319</v>
      </c>
      <c r="B64" s="116" t="s">
        <v>100</v>
      </c>
      <c r="C64" s="469"/>
      <c r="D64" s="52"/>
      <c r="E64" s="4"/>
    </row>
    <row r="65" spans="1:5">
      <c r="A65" s="123" t="s">
        <v>320</v>
      </c>
      <c r="B65" s="116"/>
      <c r="C65" s="402"/>
      <c r="D65" s="52"/>
      <c r="E65" s="21"/>
    </row>
    <row r="66" spans="1:5">
      <c r="A66" s="124" t="s">
        <v>321</v>
      </c>
      <c r="B66" s="116" t="s">
        <v>102</v>
      </c>
      <c r="C66" s="469"/>
      <c r="D66" s="52"/>
      <c r="E66" s="41"/>
    </row>
    <row r="67" spans="1:5">
      <c r="A67" s="274" t="s">
        <v>1166</v>
      </c>
      <c r="B67" s="144"/>
      <c r="C67" s="469"/>
      <c r="D67" s="52"/>
      <c r="E67" s="41"/>
    </row>
    <row r="68" spans="1:5">
      <c r="A68" s="274" t="s">
        <v>1167</v>
      </c>
      <c r="B68" s="144"/>
      <c r="C68" s="469"/>
      <c r="D68" s="52"/>
      <c r="E68" s="41"/>
    </row>
    <row r="69" spans="1:5">
      <c r="A69" s="127" t="s">
        <v>322</v>
      </c>
      <c r="B69" s="116" t="s">
        <v>103</v>
      </c>
      <c r="C69" s="469"/>
      <c r="D69" s="52"/>
      <c r="E69" s="53"/>
    </row>
  </sheetData>
  <sheetProtection algorithmName="SHA-512" hashValue="krOrNiUoqLLeBcP8nTVvnCSK77C4SNylCrFkauRX8LMu2XGmTv3/dkMr8ytyAEc83+BJ35fSUHpvfpkR5aB7zQ==" saltValue="Q2JqAvrwQz0nki6D4/R5Fg==" spinCount="100000" sheet="1" objects="1" scenarios="1"/>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H20"/>
  <sheetViews>
    <sheetView showGridLines="0" zoomScale="85" zoomScaleNormal="85" zoomScaleSheetLayoutView="115" workbookViewId="0">
      <selection activeCell="H14" sqref="H14"/>
    </sheetView>
  </sheetViews>
  <sheetFormatPr defaultColWidth="9.140625" defaultRowHeight="15"/>
  <cols>
    <col min="1" max="1" width="42.28515625" customWidth="1"/>
    <col min="2" max="2" width="23.28515625" customWidth="1"/>
    <col min="3" max="3" width="27.5703125" customWidth="1"/>
    <col min="4" max="4" width="28.140625" customWidth="1"/>
    <col min="5" max="5" width="12.28515625" bestFit="1" customWidth="1"/>
  </cols>
  <sheetData>
    <row r="1" spans="1:8" s="77" customFormat="1" ht="15.75">
      <c r="A1" s="376"/>
      <c r="B1" s="96"/>
      <c r="C1" s="96"/>
      <c r="D1" s="96"/>
    </row>
    <row r="2" spans="1:8" s="77" customFormat="1" ht="15.75">
      <c r="A2" s="95"/>
      <c r="B2" s="94"/>
      <c r="C2" s="94"/>
      <c r="D2" s="94"/>
    </row>
    <row r="3" spans="1:8" s="77" customFormat="1" ht="15.75">
      <c r="A3" s="318" t="s">
        <v>1013</v>
      </c>
      <c r="B3" s="91"/>
      <c r="C3" s="91"/>
      <c r="D3" s="91"/>
    </row>
    <row r="5" spans="1:8" ht="34.5" customHeight="1">
      <c r="A5" s="377"/>
      <c r="E5" s="42"/>
    </row>
    <row r="6" spans="1:8">
      <c r="A6" s="61"/>
      <c r="B6" s="61"/>
      <c r="C6" s="61"/>
      <c r="D6" s="61"/>
      <c r="E6" s="61"/>
      <c r="F6" s="61"/>
      <c r="G6" s="61"/>
      <c r="H6" s="61"/>
    </row>
    <row r="7" spans="1:8" ht="63.75" thickBot="1">
      <c r="A7" s="275" t="s">
        <v>343</v>
      </c>
      <c r="B7" s="356" t="s">
        <v>1271</v>
      </c>
      <c r="C7" s="356" t="s">
        <v>1272</v>
      </c>
      <c r="D7" s="356" t="s">
        <v>1273</v>
      </c>
      <c r="E7" s="42"/>
    </row>
    <row r="8" spans="1:8">
      <c r="A8" s="351" t="s">
        <v>421</v>
      </c>
      <c r="B8" s="493" t="s">
        <v>1280</v>
      </c>
      <c r="C8" s="494"/>
      <c r="D8" s="495"/>
      <c r="E8" s="42"/>
    </row>
    <row r="9" spans="1:8">
      <c r="A9" s="352" t="s">
        <v>1278</v>
      </c>
      <c r="B9" s="493" t="s">
        <v>1279</v>
      </c>
      <c r="C9" s="494"/>
      <c r="D9" s="495"/>
      <c r="E9" s="42"/>
    </row>
    <row r="10" spans="1:8">
      <c r="A10" s="352" t="s">
        <v>350</v>
      </c>
      <c r="B10" s="493" t="s">
        <v>350</v>
      </c>
      <c r="C10" s="496"/>
      <c r="D10" s="497"/>
      <c r="E10" s="42"/>
    </row>
    <row r="11" spans="1:8" ht="30">
      <c r="A11" s="352" t="s">
        <v>351</v>
      </c>
      <c r="B11" s="372" t="s">
        <v>382</v>
      </c>
      <c r="C11" s="374" t="s">
        <v>1253</v>
      </c>
      <c r="D11" s="374" t="s">
        <v>1254</v>
      </c>
    </row>
    <row r="12" spans="1:8" ht="30">
      <c r="A12" s="352" t="s">
        <v>352</v>
      </c>
      <c r="B12" s="372" t="s">
        <v>383</v>
      </c>
      <c r="C12" s="374" t="s">
        <v>1263</v>
      </c>
      <c r="D12" s="374" t="s">
        <v>1255</v>
      </c>
    </row>
    <row r="13" spans="1:8">
      <c r="A13" s="352" t="s">
        <v>353</v>
      </c>
      <c r="B13" s="372" t="s">
        <v>384</v>
      </c>
      <c r="C13" s="374" t="s">
        <v>1264</v>
      </c>
      <c r="D13" s="374" t="s">
        <v>1256</v>
      </c>
    </row>
    <row r="14" spans="1:8" ht="30">
      <c r="A14" s="352" t="s">
        <v>354</v>
      </c>
      <c r="B14" s="372" t="s">
        <v>385</v>
      </c>
      <c r="C14" s="374" t="s">
        <v>1265</v>
      </c>
      <c r="D14" s="374" t="s">
        <v>1257</v>
      </c>
    </row>
    <row r="15" spans="1:8" ht="45">
      <c r="A15" s="352" t="s">
        <v>355</v>
      </c>
      <c r="B15" s="372" t="s">
        <v>386</v>
      </c>
      <c r="C15" s="374" t="s">
        <v>1266</v>
      </c>
      <c r="D15" s="374" t="s">
        <v>1258</v>
      </c>
    </row>
    <row r="16" spans="1:8" ht="45">
      <c r="A16" s="352" t="s">
        <v>356</v>
      </c>
      <c r="B16" s="372" t="s">
        <v>387</v>
      </c>
      <c r="C16" s="374" t="s">
        <v>1267</v>
      </c>
      <c r="D16" s="374" t="s">
        <v>1259</v>
      </c>
    </row>
    <row r="17" spans="1:4" s="42" customFormat="1">
      <c r="A17" s="352" t="s">
        <v>1087</v>
      </c>
      <c r="B17" s="372" t="s">
        <v>1086</v>
      </c>
      <c r="C17" s="374" t="s">
        <v>1268</v>
      </c>
      <c r="D17" s="374" t="s">
        <v>1260</v>
      </c>
    </row>
    <row r="18" spans="1:4" s="42" customFormat="1">
      <c r="A18" s="352" t="s">
        <v>1079</v>
      </c>
      <c r="B18" s="373" t="s">
        <v>1080</v>
      </c>
      <c r="C18" s="374" t="s">
        <v>1269</v>
      </c>
      <c r="D18" s="374" t="s">
        <v>1261</v>
      </c>
    </row>
    <row r="19" spans="1:4" s="42" customFormat="1">
      <c r="A19" s="371" t="s">
        <v>1230</v>
      </c>
      <c r="B19" s="374" t="s">
        <v>1250</v>
      </c>
      <c r="C19" s="374" t="s">
        <v>1270</v>
      </c>
      <c r="D19" s="374" t="s">
        <v>1262</v>
      </c>
    </row>
    <row r="20" spans="1:4">
      <c r="A20" s="371" t="s">
        <v>1288</v>
      </c>
      <c r="B20" s="493" t="s">
        <v>1288</v>
      </c>
      <c r="C20" s="494"/>
      <c r="D20" s="495"/>
    </row>
  </sheetData>
  <protectedRanges>
    <protectedRange sqref="B8:D20" name="Range1"/>
  </protectedRanges>
  <mergeCells count="4">
    <mergeCell ref="B8:D8"/>
    <mergeCell ref="B9:D9"/>
    <mergeCell ref="B10:D10"/>
    <mergeCell ref="B20:D20"/>
  </mergeCells>
  <hyperlinks>
    <hyperlink ref="B11" location="'0.BS '!A1" display="0.BS"/>
    <hyperlink ref="B12" location="'0.LTG'!A1" display="0.LTG"/>
    <hyperlink ref="B13" location="'0.OF'!A1" display="0.OF"/>
    <hyperlink ref="B14" location="'0.SCR.SF'!A1" display="0.SCR.SF"/>
    <hyperlink ref="B15" location="'0.SCR.PIM'!A1" display="0.SCR.PIM"/>
    <hyperlink ref="B16" location="'0.SCR.FIM'!A1" display="0.SCR.FIM"/>
    <hyperlink ref="B18" location="'0.Liabilities.Char'!A1" display="0.Liabilities.Char"/>
    <hyperlink ref="B17" location="'0.Assets'!A1" display="0.Assets"/>
    <hyperlink ref="B10:D10" location="Indicators!A1" display="Indicators"/>
    <hyperlink ref="B8:D8" location="P.Participant!A1" display="Participant"/>
    <hyperlink ref="B9:D9" location="P.Gen!A1" display="Gen"/>
    <hyperlink ref="C11" location="FBS.BS!A1" display="FBS.BS"/>
    <hyperlink ref="C12" location="FBS.LTG!A1" display="FBS.LTG"/>
    <hyperlink ref="C13" location="FBS.OF!A1" display="FBS.OF"/>
    <hyperlink ref="C14" location="FBS.SCR.SF!A1" display="FBS.SCR.SF"/>
    <hyperlink ref="C15" location="FBS.SCR.PIM!A1" display="FBS.SCR.PIM"/>
    <hyperlink ref="C16" location="FBS.SCR.FIM!A1" display="FBS.SCR.FIM"/>
    <hyperlink ref="C17" location="FBS.Assets!A1" display="FBS.Assets"/>
    <hyperlink ref="C18" location="FBS.Liabilities.Char!A1" display="FBS.Liabilities.Char"/>
    <hyperlink ref="C19" location="FBS.Misc!A1" display="FBS.Misc"/>
    <hyperlink ref="D11" location="CBS.BS!A1" display="CBS.BS"/>
    <hyperlink ref="D19" location="CBS.Misc!A1" display="CBS.Misc"/>
    <hyperlink ref="D18" location="CBS.Liabilities.Char!A1" display="CBS.Liabilities.Char"/>
    <hyperlink ref="D17" location="CBS.Assets!A1" display="CBS.Assets"/>
    <hyperlink ref="D16" location="CBS.SCR.FIM!A1" display="CBS.SCR.FIM"/>
    <hyperlink ref="D15" location="CBS.SCR.PIM!A1" display="CBS.SCR.PIM"/>
    <hyperlink ref="D14" location="CBS.SCR.SF!A1" display="CBS.SCR.SF"/>
    <hyperlink ref="D13" location="CBS.OF!A1" display="CBS.OF"/>
    <hyperlink ref="D12" location="CBS.LTG!A1" display="CBS.LTG"/>
    <hyperlink ref="B19" location="'0.Misc'!A1" display="0.Misc"/>
    <hyperlink ref="B20:D20" location="'Status of the template'!A1" display="Status of the template"/>
  </hyperlinks>
  <pageMargins left="0.7" right="0.7" top="0.75" bottom="0.75" header="0.3" footer="0.3"/>
  <pageSetup paperSize="9" scale="57" orientation="portrait" r:id="rId1"/>
  <headerFooter>
    <oddHeader xml:space="preserve">&amp;LEIOPA-RFSC-18-011&amp;C&amp;"-,Bold"Introductory Note&amp;R&amp;KFF0000EIOPA REGULAR USE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J135"/>
  <sheetViews>
    <sheetView showGridLines="0" zoomScale="85" zoomScaleNormal="85" zoomScalePageLayoutView="90" workbookViewId="0">
      <selection activeCell="B8" sqref="B8"/>
    </sheetView>
  </sheetViews>
  <sheetFormatPr defaultColWidth="9.140625" defaultRowHeight="15"/>
  <cols>
    <col min="1" max="1" width="92.42578125" style="42" bestFit="1" customWidth="1"/>
    <col min="2" max="6" width="19.28515625" style="42" customWidth="1"/>
    <col min="7" max="16384" width="9.140625" style="42"/>
  </cols>
  <sheetData>
    <row r="1" spans="1:10" ht="15.75">
      <c r="A1" s="334" t="s">
        <v>323</v>
      </c>
      <c r="B1" s="333"/>
      <c r="C1" s="328" t="str">
        <f>IF(P.Participant!C8="-","[Participant's name]",P.Participant!C8)</f>
        <v>[Participant's name]</v>
      </c>
      <c r="D1" s="5"/>
      <c r="E1" s="5"/>
      <c r="F1" s="5"/>
      <c r="G1" s="60"/>
      <c r="H1" s="60"/>
      <c r="I1" s="60"/>
      <c r="J1" s="60"/>
    </row>
    <row r="2" spans="1:10" ht="15.75">
      <c r="A2" s="334"/>
      <c r="B2" s="324"/>
      <c r="C2" s="328" t="str">
        <f>IF(P.Participant!C18="-","[Method for calculation of the SCR]",P.Participant!C18)</f>
        <v>[Method for calculation of the SCR]</v>
      </c>
      <c r="D2" s="5"/>
      <c r="E2" s="5"/>
      <c r="F2" s="5"/>
      <c r="G2" s="60"/>
      <c r="H2" s="60"/>
      <c r="I2" s="60"/>
      <c r="J2" s="60"/>
    </row>
    <row r="3" spans="1:10" ht="15.75">
      <c r="A3" s="334" t="s">
        <v>324</v>
      </c>
      <c r="B3" s="324"/>
      <c r="C3" s="328" t="str">
        <f>_Version</f>
        <v>EIOPA-ST21_Templates-(20210302)</v>
      </c>
      <c r="E3" s="5"/>
      <c r="F3" s="5"/>
      <c r="G3" s="60"/>
      <c r="H3" s="60"/>
      <c r="I3" s="60"/>
      <c r="J3" s="60"/>
    </row>
    <row r="4" spans="1:10" ht="15.75">
      <c r="A4" s="334"/>
      <c r="B4" s="324"/>
      <c r="C4" s="328"/>
      <c r="E4" s="5"/>
      <c r="F4" s="5"/>
      <c r="G4" s="60"/>
      <c r="H4" s="60"/>
      <c r="I4" s="60"/>
      <c r="J4" s="60"/>
    </row>
    <row r="5" spans="1:10">
      <c r="E5" s="5"/>
      <c r="F5" s="5"/>
    </row>
    <row r="6" spans="1:10">
      <c r="A6" s="62" t="s">
        <v>331</v>
      </c>
      <c r="B6" s="5"/>
      <c r="C6" s="5"/>
      <c r="D6" s="5"/>
      <c r="E6" s="5"/>
      <c r="F6" s="5"/>
    </row>
    <row r="7" spans="1:10">
      <c r="A7" s="55" t="s">
        <v>293</v>
      </c>
      <c r="B7" s="5"/>
      <c r="C7" s="5"/>
      <c r="D7" s="5"/>
      <c r="E7" s="5"/>
      <c r="F7" s="5"/>
    </row>
    <row r="8" spans="1:10" ht="15.75">
      <c r="A8" s="377"/>
      <c r="B8" s="5"/>
      <c r="C8" s="5"/>
      <c r="D8" s="5"/>
      <c r="E8" s="5"/>
      <c r="F8" s="5"/>
    </row>
    <row r="9" spans="1:10">
      <c r="A9" s="5"/>
      <c r="B9" s="5"/>
      <c r="C9" s="116" t="s">
        <v>184</v>
      </c>
      <c r="D9" s="5"/>
      <c r="E9" s="21"/>
      <c r="F9" s="21"/>
    </row>
    <row r="10" spans="1:10">
      <c r="A10" s="122" t="s">
        <v>332</v>
      </c>
      <c r="B10" s="116" t="s">
        <v>25</v>
      </c>
      <c r="C10" s="469"/>
      <c r="D10" s="44"/>
      <c r="E10" s="4"/>
      <c r="F10" s="17"/>
    </row>
    <row r="11" spans="1:10">
      <c r="A11" s="128" t="s">
        <v>290</v>
      </c>
      <c r="B11" s="129" t="s">
        <v>15</v>
      </c>
      <c r="C11" s="469"/>
      <c r="D11" s="44"/>
      <c r="E11" s="4"/>
      <c r="F11" s="17"/>
    </row>
    <row r="12" spans="1:10">
      <c r="A12" s="128" t="s">
        <v>295</v>
      </c>
      <c r="B12" s="129" t="s">
        <v>27</v>
      </c>
      <c r="C12" s="469"/>
      <c r="D12" s="44"/>
      <c r="E12" s="4"/>
      <c r="F12" s="17"/>
    </row>
    <row r="13" spans="1:10">
      <c r="A13" s="128" t="s">
        <v>299</v>
      </c>
      <c r="B13" s="129" t="s">
        <v>35</v>
      </c>
      <c r="C13" s="469"/>
      <c r="D13" s="44"/>
      <c r="E13" s="4"/>
      <c r="F13" s="17"/>
    </row>
    <row r="14" spans="1:10">
      <c r="A14" s="128" t="s">
        <v>333</v>
      </c>
      <c r="B14" s="129" t="s">
        <v>43</v>
      </c>
      <c r="C14" s="469"/>
      <c r="D14" s="44"/>
      <c r="E14" s="4"/>
      <c r="F14" s="17"/>
    </row>
    <row r="15" spans="1:10">
      <c r="A15" s="128" t="s">
        <v>301</v>
      </c>
      <c r="B15" s="129" t="s">
        <v>45</v>
      </c>
      <c r="C15" s="469"/>
      <c r="D15" s="44"/>
      <c r="E15" s="4"/>
      <c r="F15" s="17"/>
    </row>
    <row r="16" spans="1:10">
      <c r="A16" s="128" t="s">
        <v>302</v>
      </c>
      <c r="B16" s="129" t="s">
        <v>47</v>
      </c>
      <c r="C16" s="469"/>
      <c r="D16" s="44"/>
      <c r="E16" s="4"/>
      <c r="F16" s="1"/>
    </row>
    <row r="17" spans="1:6">
      <c r="A17" s="130" t="s">
        <v>303</v>
      </c>
      <c r="B17" s="129"/>
      <c r="C17" s="402"/>
      <c r="D17" s="41"/>
      <c r="E17" s="13"/>
      <c r="F17" s="26"/>
    </row>
    <row r="18" spans="1:6">
      <c r="A18" s="131" t="s">
        <v>334</v>
      </c>
      <c r="B18" s="129" t="s">
        <v>63</v>
      </c>
      <c r="C18" s="469"/>
      <c r="D18" s="44"/>
      <c r="E18" s="4"/>
      <c r="F18" s="17"/>
    </row>
    <row r="19" spans="1:6">
      <c r="A19" s="131" t="s">
        <v>335</v>
      </c>
      <c r="B19" s="129" t="s">
        <v>65</v>
      </c>
      <c r="C19" s="469"/>
      <c r="D19" s="44"/>
      <c r="E19" s="4"/>
      <c r="F19" s="17"/>
    </row>
    <row r="20" spans="1:6">
      <c r="A20" s="132" t="s">
        <v>304</v>
      </c>
      <c r="B20" s="129" t="s">
        <v>83</v>
      </c>
      <c r="C20" s="469"/>
      <c r="D20" s="44"/>
      <c r="E20" s="4"/>
      <c r="F20" s="17"/>
    </row>
    <row r="21" spans="1:6">
      <c r="A21" s="132" t="s">
        <v>305</v>
      </c>
      <c r="B21" s="129" t="s">
        <v>85</v>
      </c>
      <c r="C21" s="469"/>
      <c r="D21" s="44"/>
      <c r="E21" s="4"/>
      <c r="F21" s="17"/>
    </row>
    <row r="22" spans="1:6">
      <c r="A22" s="132" t="s">
        <v>336</v>
      </c>
      <c r="B22" s="129" t="s">
        <v>87</v>
      </c>
      <c r="C22" s="469"/>
      <c r="D22" s="44"/>
      <c r="E22" s="4"/>
      <c r="F22" s="17"/>
    </row>
    <row r="23" spans="1:6">
      <c r="A23" s="132" t="s">
        <v>337</v>
      </c>
      <c r="B23" s="129" t="s">
        <v>243</v>
      </c>
      <c r="C23" s="402"/>
      <c r="D23" s="44"/>
      <c r="E23" s="4"/>
      <c r="F23" s="17"/>
    </row>
    <row r="24" spans="1:6">
      <c r="A24" s="132" t="s">
        <v>308</v>
      </c>
      <c r="B24" s="129" t="s">
        <v>245</v>
      </c>
      <c r="C24" s="469"/>
      <c r="D24" s="44"/>
      <c r="E24" s="4"/>
      <c r="F24" s="17"/>
    </row>
    <row r="25" spans="1:6">
      <c r="A25" s="132" t="s">
        <v>309</v>
      </c>
      <c r="B25" s="129" t="s">
        <v>248</v>
      </c>
      <c r="C25" s="469"/>
      <c r="D25" s="44"/>
      <c r="E25" s="4"/>
      <c r="F25" s="21"/>
    </row>
    <row r="26" spans="1:6">
      <c r="A26" s="132" t="s">
        <v>310</v>
      </c>
      <c r="B26" s="129" t="s">
        <v>250</v>
      </c>
      <c r="C26" s="469"/>
      <c r="D26" s="44"/>
      <c r="E26" s="4"/>
      <c r="F26" s="17"/>
    </row>
    <row r="27" spans="1:6">
      <c r="A27" s="132" t="s">
        <v>311</v>
      </c>
      <c r="B27" s="129" t="s">
        <v>312</v>
      </c>
      <c r="C27" s="469"/>
      <c r="D27" s="44"/>
      <c r="E27" s="4"/>
      <c r="F27" s="17"/>
    </row>
    <row r="28" spans="1:6">
      <c r="A28" s="130" t="s">
        <v>313</v>
      </c>
      <c r="B28" s="133"/>
      <c r="C28" s="402"/>
      <c r="D28" s="41"/>
      <c r="E28" s="41"/>
      <c r="F28" s="41"/>
    </row>
    <row r="29" spans="1:6">
      <c r="A29" s="132" t="s">
        <v>314</v>
      </c>
      <c r="B29" s="129" t="s">
        <v>89</v>
      </c>
      <c r="C29" s="469"/>
      <c r="D29" s="44"/>
      <c r="E29" s="4"/>
      <c r="F29" s="17"/>
    </row>
    <row r="30" spans="1:6" ht="36">
      <c r="A30" s="132" t="s">
        <v>315</v>
      </c>
      <c r="B30" s="129" t="s">
        <v>92</v>
      </c>
      <c r="C30" s="469"/>
      <c r="D30" s="44"/>
      <c r="E30" s="4"/>
      <c r="F30" s="17"/>
    </row>
    <row r="31" spans="1:6" ht="24">
      <c r="A31" s="132" t="s">
        <v>316</v>
      </c>
      <c r="B31" s="129" t="s">
        <v>94</v>
      </c>
      <c r="C31" s="469"/>
      <c r="D31" s="44"/>
      <c r="E31" s="4"/>
      <c r="F31" s="17"/>
    </row>
    <row r="32" spans="1:6" ht="24">
      <c r="A32" s="132" t="s">
        <v>317</v>
      </c>
      <c r="B32" s="129" t="s">
        <v>96</v>
      </c>
      <c r="C32" s="469"/>
      <c r="D32" s="44"/>
      <c r="E32" s="4"/>
      <c r="F32" s="17"/>
    </row>
    <row r="33" spans="1:6">
      <c r="A33" s="132" t="s">
        <v>318</v>
      </c>
      <c r="B33" s="129" t="s">
        <v>98</v>
      </c>
      <c r="C33" s="469"/>
      <c r="D33" s="44"/>
      <c r="E33" s="4"/>
      <c r="F33" s="17"/>
    </row>
    <row r="34" spans="1:6">
      <c r="A34" s="132" t="s">
        <v>319</v>
      </c>
      <c r="B34" s="129" t="s">
        <v>100</v>
      </c>
      <c r="C34" s="469"/>
      <c r="D34" s="44"/>
      <c r="E34" s="4"/>
      <c r="F34" s="17"/>
    </row>
    <row r="35" spans="1:6">
      <c r="A35" s="130" t="s">
        <v>320</v>
      </c>
      <c r="B35" s="133"/>
      <c r="C35" s="402"/>
      <c r="D35" s="21"/>
      <c r="E35" s="21"/>
      <c r="F35" s="21"/>
    </row>
    <row r="36" spans="1:6">
      <c r="A36" s="132" t="s">
        <v>321</v>
      </c>
      <c r="B36" s="129" t="s">
        <v>102</v>
      </c>
      <c r="C36" s="469"/>
      <c r="D36" s="44"/>
      <c r="E36" s="41"/>
      <c r="F36" s="1"/>
    </row>
    <row r="37" spans="1:6">
      <c r="A37" s="274" t="s">
        <v>1166</v>
      </c>
      <c r="B37" s="144"/>
      <c r="C37" s="469"/>
      <c r="D37" s="52"/>
      <c r="E37" s="41"/>
    </row>
    <row r="38" spans="1:6">
      <c r="A38" s="274" t="s">
        <v>1167</v>
      </c>
      <c r="B38" s="144"/>
      <c r="C38" s="469"/>
      <c r="D38" s="52"/>
      <c r="E38" s="41"/>
    </row>
    <row r="39" spans="1:6">
      <c r="A39" s="134" t="s">
        <v>322</v>
      </c>
      <c r="B39" s="129" t="s">
        <v>103</v>
      </c>
      <c r="C39" s="469"/>
      <c r="D39" s="44"/>
      <c r="E39" s="53"/>
      <c r="F39" s="21"/>
    </row>
    <row r="45" spans="1:6">
      <c r="F45" s="5"/>
    </row>
    <row r="46" spans="1:6">
      <c r="A46" s="62" t="s">
        <v>325</v>
      </c>
      <c r="B46" s="5"/>
      <c r="C46" s="57"/>
      <c r="D46" s="5"/>
      <c r="E46" s="5"/>
      <c r="F46" s="5"/>
    </row>
    <row r="47" spans="1:6">
      <c r="A47" s="55" t="s">
        <v>165</v>
      </c>
      <c r="B47" s="5"/>
      <c r="C47" s="57"/>
      <c r="D47" s="5"/>
      <c r="E47" s="5"/>
      <c r="F47" s="5"/>
    </row>
    <row r="48" spans="1:6">
      <c r="A48" s="38" t="s">
        <v>264</v>
      </c>
      <c r="B48" s="5"/>
      <c r="C48" s="57"/>
      <c r="D48" s="5"/>
      <c r="E48" s="5"/>
      <c r="F48" s="5"/>
    </row>
    <row r="49" spans="1:6">
      <c r="A49" s="38" t="s">
        <v>265</v>
      </c>
      <c r="B49" s="5"/>
      <c r="C49" s="57"/>
      <c r="D49" s="5"/>
      <c r="E49" s="5"/>
      <c r="F49" s="5"/>
    </row>
    <row r="50" spans="1:6">
      <c r="A50" s="18"/>
      <c r="B50" s="5"/>
      <c r="C50" s="57"/>
      <c r="D50" s="5"/>
      <c r="E50" s="5"/>
      <c r="F50" s="5"/>
    </row>
    <row r="51" spans="1:6">
      <c r="A51" s="45" t="s">
        <v>326</v>
      </c>
      <c r="B51" s="5"/>
      <c r="C51" s="57"/>
      <c r="D51" s="5"/>
      <c r="E51" s="5"/>
      <c r="F51" s="5"/>
    </row>
    <row r="52" spans="1:6">
      <c r="A52" s="5"/>
      <c r="B52" s="5"/>
      <c r="C52" s="57"/>
      <c r="D52" s="5"/>
      <c r="E52" s="5"/>
    </row>
    <row r="53" spans="1:6" ht="48">
      <c r="A53" s="119" t="s">
        <v>327</v>
      </c>
      <c r="B53" s="119" t="s">
        <v>328</v>
      </c>
      <c r="C53" s="119" t="s">
        <v>329</v>
      </c>
      <c r="D53" s="119" t="s">
        <v>284</v>
      </c>
      <c r="E53" s="119" t="s">
        <v>330</v>
      </c>
    </row>
    <row r="54" spans="1:6">
      <c r="A54" s="116" t="s">
        <v>2</v>
      </c>
      <c r="B54" s="116" t="s">
        <v>161</v>
      </c>
      <c r="C54" s="116" t="s">
        <v>177</v>
      </c>
      <c r="D54" s="116" t="s">
        <v>179</v>
      </c>
      <c r="E54" s="116" t="s">
        <v>181</v>
      </c>
    </row>
    <row r="55" spans="1:6">
      <c r="A55" s="479"/>
      <c r="B55" s="479"/>
      <c r="C55" s="480"/>
      <c r="D55" s="401"/>
      <c r="E55" s="480"/>
      <c r="F55" s="39"/>
    </row>
    <row r="56" spans="1:6">
      <c r="A56" s="479"/>
      <c r="B56" s="479"/>
      <c r="C56" s="480"/>
      <c r="D56" s="401"/>
      <c r="E56" s="480"/>
      <c r="F56" s="26"/>
    </row>
    <row r="57" spans="1:6">
      <c r="A57" s="479"/>
      <c r="B57" s="479"/>
      <c r="C57" s="480"/>
      <c r="D57" s="401"/>
      <c r="E57" s="480"/>
      <c r="F57" s="54"/>
    </row>
    <row r="58" spans="1:6">
      <c r="A58" s="479"/>
      <c r="B58" s="479"/>
      <c r="C58" s="480"/>
      <c r="D58" s="401"/>
      <c r="E58" s="480"/>
      <c r="F58" s="54"/>
    </row>
    <row r="59" spans="1:6">
      <c r="A59" s="479"/>
      <c r="B59" s="479"/>
      <c r="C59" s="480"/>
      <c r="D59" s="401"/>
      <c r="E59" s="480"/>
      <c r="F59" s="5"/>
    </row>
    <row r="60" spans="1:6">
      <c r="A60" s="479"/>
      <c r="B60" s="479"/>
      <c r="C60" s="480"/>
      <c r="D60" s="401"/>
      <c r="E60" s="480"/>
      <c r="F60" s="56"/>
    </row>
    <row r="61" spans="1:6">
      <c r="A61" s="479"/>
      <c r="B61" s="479"/>
      <c r="C61" s="480"/>
      <c r="D61" s="401"/>
      <c r="E61" s="480"/>
    </row>
    <row r="62" spans="1:6">
      <c r="A62" s="479"/>
      <c r="B62" s="479"/>
      <c r="C62" s="480"/>
      <c r="D62" s="401"/>
      <c r="E62" s="480"/>
    </row>
    <row r="63" spans="1:6">
      <c r="A63" s="479"/>
      <c r="B63" s="479"/>
      <c r="C63" s="480"/>
      <c r="D63" s="401"/>
      <c r="E63" s="480"/>
    </row>
    <row r="64" spans="1:6">
      <c r="A64" s="479"/>
      <c r="B64" s="479"/>
      <c r="C64" s="480"/>
      <c r="D64" s="401"/>
      <c r="E64" s="480"/>
    </row>
    <row r="65" spans="1:5">
      <c r="A65" s="479"/>
      <c r="B65" s="479"/>
      <c r="C65" s="480"/>
      <c r="D65" s="401"/>
      <c r="E65" s="480"/>
    </row>
    <row r="66" spans="1:5">
      <c r="A66" s="479"/>
      <c r="B66" s="479"/>
      <c r="C66" s="480"/>
      <c r="D66" s="401"/>
      <c r="E66" s="480"/>
    </row>
    <row r="67" spans="1:5">
      <c r="A67" s="479"/>
      <c r="B67" s="479"/>
      <c r="C67" s="480"/>
      <c r="D67" s="401"/>
      <c r="E67" s="480"/>
    </row>
    <row r="68" spans="1:5">
      <c r="A68" s="479"/>
      <c r="B68" s="479"/>
      <c r="C68" s="480"/>
      <c r="D68" s="401"/>
      <c r="E68" s="480"/>
    </row>
    <row r="69" spans="1:5">
      <c r="A69" s="479"/>
      <c r="B69" s="479"/>
      <c r="C69" s="480"/>
      <c r="D69" s="401"/>
      <c r="E69" s="480"/>
    </row>
    <row r="70" spans="1:5">
      <c r="A70" s="479"/>
      <c r="B70" s="479"/>
      <c r="C70" s="480"/>
      <c r="D70" s="401"/>
      <c r="E70" s="480"/>
    </row>
    <row r="71" spans="1:5">
      <c r="A71" s="479"/>
      <c r="B71" s="479"/>
      <c r="C71" s="480"/>
      <c r="D71" s="401"/>
      <c r="E71" s="480"/>
    </row>
    <row r="72" spans="1:5">
      <c r="A72" s="479"/>
      <c r="B72" s="479"/>
      <c r="C72" s="480"/>
      <c r="D72" s="401"/>
      <c r="E72" s="480"/>
    </row>
    <row r="73" spans="1:5">
      <c r="A73" s="479"/>
      <c r="B73" s="479"/>
      <c r="C73" s="480"/>
      <c r="D73" s="401"/>
      <c r="E73" s="480"/>
    </row>
    <row r="74" spans="1:5">
      <c r="A74" s="479"/>
      <c r="B74" s="479"/>
      <c r="C74" s="480"/>
      <c r="D74" s="401"/>
      <c r="E74" s="480"/>
    </row>
    <row r="75" spans="1:5">
      <c r="A75" s="479"/>
      <c r="B75" s="479"/>
      <c r="C75" s="480"/>
      <c r="D75" s="401"/>
      <c r="E75" s="480"/>
    </row>
    <row r="76" spans="1:5">
      <c r="A76" s="479"/>
      <c r="B76" s="479"/>
      <c r="C76" s="480"/>
      <c r="D76" s="401"/>
      <c r="E76" s="480"/>
    </row>
    <row r="77" spans="1:5">
      <c r="A77" s="479"/>
      <c r="B77" s="479"/>
      <c r="C77" s="480"/>
      <c r="D77" s="401"/>
      <c r="E77" s="480"/>
    </row>
    <row r="78" spans="1:5">
      <c r="A78" s="479"/>
      <c r="B78" s="479"/>
      <c r="C78" s="480"/>
      <c r="D78" s="401"/>
      <c r="E78" s="480"/>
    </row>
    <row r="79" spans="1:5">
      <c r="A79" s="479"/>
      <c r="B79" s="479"/>
      <c r="C79" s="480"/>
      <c r="D79" s="401"/>
      <c r="E79" s="480"/>
    </row>
    <row r="80" spans="1:5">
      <c r="A80" s="479"/>
      <c r="B80" s="479"/>
      <c r="C80" s="480"/>
      <c r="D80" s="401"/>
      <c r="E80" s="480"/>
    </row>
    <row r="81" spans="1:5">
      <c r="A81" s="479"/>
      <c r="B81" s="479"/>
      <c r="C81" s="480"/>
      <c r="D81" s="401"/>
      <c r="E81" s="480"/>
    </row>
    <row r="82" spans="1:5">
      <c r="A82" s="479"/>
      <c r="B82" s="479"/>
      <c r="C82" s="480"/>
      <c r="D82" s="401"/>
      <c r="E82" s="480"/>
    </row>
    <row r="83" spans="1:5">
      <c r="A83" s="479"/>
      <c r="B83" s="479"/>
      <c r="C83" s="480"/>
      <c r="D83" s="401"/>
      <c r="E83" s="480"/>
    </row>
    <row r="84" spans="1:5">
      <c r="A84" s="479"/>
      <c r="B84" s="479"/>
      <c r="C84" s="480"/>
      <c r="D84" s="401"/>
      <c r="E84" s="480"/>
    </row>
    <row r="85" spans="1:5">
      <c r="A85" s="479"/>
      <c r="B85" s="479"/>
      <c r="C85" s="480"/>
      <c r="D85" s="401"/>
      <c r="E85" s="480"/>
    </row>
    <row r="86" spans="1:5">
      <c r="A86" s="479"/>
      <c r="B86" s="479"/>
      <c r="C86" s="480"/>
      <c r="D86" s="401"/>
      <c r="E86" s="480"/>
    </row>
    <row r="87" spans="1:5">
      <c r="A87" s="479"/>
      <c r="B87" s="479"/>
      <c r="C87" s="480"/>
      <c r="D87" s="401"/>
      <c r="E87" s="480"/>
    </row>
    <row r="88" spans="1:5">
      <c r="A88" s="479"/>
      <c r="B88" s="479"/>
      <c r="C88" s="480"/>
      <c r="D88" s="401"/>
      <c r="E88" s="480"/>
    </row>
    <row r="89" spans="1:5">
      <c r="A89" s="479"/>
      <c r="B89" s="479"/>
      <c r="C89" s="480"/>
      <c r="D89" s="401"/>
      <c r="E89" s="480"/>
    </row>
    <row r="90" spans="1:5">
      <c r="A90" s="479"/>
      <c r="B90" s="479"/>
      <c r="C90" s="480"/>
      <c r="D90" s="401"/>
      <c r="E90" s="480"/>
    </row>
    <row r="91" spans="1:5">
      <c r="A91" s="479"/>
      <c r="B91" s="479"/>
      <c r="C91" s="480"/>
      <c r="D91" s="401"/>
      <c r="E91" s="480"/>
    </row>
    <row r="92" spans="1:5">
      <c r="A92" s="479"/>
      <c r="B92" s="479"/>
      <c r="C92" s="480"/>
      <c r="D92" s="401"/>
      <c r="E92" s="480"/>
    </row>
    <row r="93" spans="1:5">
      <c r="A93" s="479"/>
      <c r="B93" s="479"/>
      <c r="C93" s="480"/>
      <c r="D93" s="401"/>
      <c r="E93" s="480"/>
    </row>
    <row r="94" spans="1:5">
      <c r="A94" s="479"/>
      <c r="B94" s="479"/>
      <c r="C94" s="480"/>
      <c r="D94" s="401"/>
      <c r="E94" s="480"/>
    </row>
    <row r="95" spans="1:5">
      <c r="A95" s="479"/>
      <c r="B95" s="479"/>
      <c r="C95" s="480"/>
      <c r="D95" s="401"/>
      <c r="E95" s="480"/>
    </row>
    <row r="96" spans="1:5">
      <c r="A96" s="479"/>
      <c r="B96" s="479"/>
      <c r="C96" s="480"/>
      <c r="D96" s="401"/>
      <c r="E96" s="480"/>
    </row>
    <row r="97" spans="1:5">
      <c r="A97" s="479"/>
      <c r="B97" s="479"/>
      <c r="C97" s="480"/>
      <c r="D97" s="401"/>
      <c r="E97" s="480"/>
    </row>
    <row r="98" spans="1:5">
      <c r="A98" s="479"/>
      <c r="B98" s="479"/>
      <c r="C98" s="480"/>
      <c r="D98" s="401"/>
      <c r="E98" s="480"/>
    </row>
    <row r="99" spans="1:5">
      <c r="A99" s="479"/>
      <c r="B99" s="479"/>
      <c r="C99" s="480"/>
      <c r="D99" s="401"/>
      <c r="E99" s="480"/>
    </row>
    <row r="100" spans="1:5">
      <c r="A100" s="479"/>
      <c r="B100" s="479"/>
      <c r="C100" s="480"/>
      <c r="D100" s="401"/>
      <c r="E100" s="480"/>
    </row>
    <row r="101" spans="1:5">
      <c r="A101" s="479"/>
      <c r="B101" s="479"/>
      <c r="C101" s="480"/>
      <c r="D101" s="401"/>
      <c r="E101" s="480"/>
    </row>
    <row r="102" spans="1:5">
      <c r="A102" s="479"/>
      <c r="B102" s="479"/>
      <c r="C102" s="480"/>
      <c r="D102" s="401"/>
      <c r="E102" s="480"/>
    </row>
    <row r="103" spans="1:5">
      <c r="A103" s="479"/>
      <c r="B103" s="479"/>
      <c r="C103" s="480"/>
      <c r="D103" s="401"/>
      <c r="E103" s="480"/>
    </row>
    <row r="104" spans="1:5">
      <c r="A104" s="479"/>
      <c r="B104" s="479"/>
      <c r="C104" s="480"/>
      <c r="D104" s="401"/>
      <c r="E104" s="480"/>
    </row>
    <row r="105" spans="1:5">
      <c r="A105" s="479"/>
      <c r="B105" s="479"/>
      <c r="C105" s="480"/>
      <c r="D105" s="401"/>
      <c r="E105" s="480"/>
    </row>
    <row r="106" spans="1:5">
      <c r="A106" s="479"/>
      <c r="B106" s="479"/>
      <c r="C106" s="480"/>
      <c r="D106" s="401"/>
      <c r="E106" s="480"/>
    </row>
    <row r="107" spans="1:5">
      <c r="A107" s="479"/>
      <c r="B107" s="479"/>
      <c r="C107" s="480"/>
      <c r="D107" s="401"/>
      <c r="E107" s="480"/>
    </row>
    <row r="108" spans="1:5">
      <c r="A108" s="479"/>
      <c r="B108" s="479"/>
      <c r="C108" s="480"/>
      <c r="D108" s="401"/>
      <c r="E108" s="480"/>
    </row>
    <row r="109" spans="1:5">
      <c r="A109" s="479"/>
      <c r="B109" s="479"/>
      <c r="C109" s="480"/>
      <c r="D109" s="401"/>
      <c r="E109" s="480"/>
    </row>
    <row r="110" spans="1:5">
      <c r="A110" s="479"/>
      <c r="B110" s="479"/>
      <c r="C110" s="480"/>
      <c r="D110" s="401"/>
      <c r="E110" s="480"/>
    </row>
    <row r="111" spans="1:5">
      <c r="A111" s="479"/>
      <c r="B111" s="479"/>
      <c r="C111" s="480"/>
      <c r="D111" s="401"/>
      <c r="E111" s="480"/>
    </row>
    <row r="112" spans="1:5">
      <c r="A112" s="479"/>
      <c r="B112" s="479"/>
      <c r="C112" s="480"/>
      <c r="D112" s="401"/>
      <c r="E112" s="480"/>
    </row>
    <row r="113" spans="1:5">
      <c r="A113" s="479"/>
      <c r="B113" s="479"/>
      <c r="C113" s="480"/>
      <c r="D113" s="401"/>
      <c r="E113" s="480"/>
    </row>
    <row r="114" spans="1:5">
      <c r="A114" s="479"/>
      <c r="B114" s="479"/>
      <c r="C114" s="480"/>
      <c r="D114" s="401"/>
      <c r="E114" s="480"/>
    </row>
    <row r="115" spans="1:5">
      <c r="A115" s="479"/>
      <c r="B115" s="479"/>
      <c r="C115" s="480"/>
      <c r="D115" s="401"/>
      <c r="E115" s="480"/>
    </row>
    <row r="116" spans="1:5">
      <c r="A116" s="479"/>
      <c r="B116" s="479"/>
      <c r="C116" s="480"/>
      <c r="D116" s="401"/>
      <c r="E116" s="480"/>
    </row>
    <row r="117" spans="1:5">
      <c r="A117" s="479"/>
      <c r="B117" s="479"/>
      <c r="C117" s="480"/>
      <c r="D117" s="401"/>
      <c r="E117" s="480"/>
    </row>
    <row r="118" spans="1:5">
      <c r="A118" s="479"/>
      <c r="B118" s="479"/>
      <c r="C118" s="480"/>
      <c r="D118" s="401"/>
      <c r="E118" s="480"/>
    </row>
    <row r="119" spans="1:5">
      <c r="A119" s="479"/>
      <c r="B119" s="479"/>
      <c r="C119" s="480"/>
      <c r="D119" s="401"/>
      <c r="E119" s="480"/>
    </row>
    <row r="120" spans="1:5">
      <c r="A120" s="479"/>
      <c r="B120" s="479"/>
      <c r="C120" s="480"/>
      <c r="D120" s="401"/>
      <c r="E120" s="480"/>
    </row>
    <row r="121" spans="1:5">
      <c r="A121" s="479"/>
      <c r="B121" s="479"/>
      <c r="C121" s="480"/>
      <c r="D121" s="401"/>
      <c r="E121" s="480"/>
    </row>
    <row r="122" spans="1:5">
      <c r="A122" s="479"/>
      <c r="B122" s="479"/>
      <c r="C122" s="480"/>
      <c r="D122" s="401"/>
      <c r="E122" s="480"/>
    </row>
    <row r="123" spans="1:5">
      <c r="A123" s="479"/>
      <c r="B123" s="479"/>
      <c r="C123" s="480"/>
      <c r="D123" s="401"/>
      <c r="E123" s="480"/>
    </row>
    <row r="124" spans="1:5">
      <c r="A124" s="479"/>
      <c r="B124" s="479"/>
      <c r="C124" s="480"/>
      <c r="D124" s="401"/>
      <c r="E124" s="480"/>
    </row>
    <row r="125" spans="1:5">
      <c r="A125" s="479"/>
      <c r="B125" s="479"/>
      <c r="C125" s="480"/>
      <c r="D125" s="401"/>
      <c r="E125" s="480"/>
    </row>
    <row r="126" spans="1:5">
      <c r="A126" s="479"/>
      <c r="B126" s="479"/>
      <c r="C126" s="480"/>
      <c r="D126" s="401"/>
      <c r="E126" s="480"/>
    </row>
    <row r="127" spans="1:5">
      <c r="A127" s="479"/>
      <c r="B127" s="479"/>
      <c r="C127" s="480"/>
      <c r="D127" s="401"/>
      <c r="E127" s="480"/>
    </row>
    <row r="128" spans="1:5">
      <c r="A128" s="479"/>
      <c r="B128" s="479"/>
      <c r="C128" s="480"/>
      <c r="D128" s="401"/>
      <c r="E128" s="480"/>
    </row>
    <row r="129" spans="1:5">
      <c r="A129" s="479"/>
      <c r="B129" s="479"/>
      <c r="C129" s="480"/>
      <c r="D129" s="401"/>
      <c r="E129" s="480"/>
    </row>
    <row r="130" spans="1:5">
      <c r="A130" s="479"/>
      <c r="B130" s="479"/>
      <c r="C130" s="480"/>
      <c r="D130" s="401"/>
      <c r="E130" s="480"/>
    </row>
    <row r="131" spans="1:5">
      <c r="A131" s="479"/>
      <c r="B131" s="479"/>
      <c r="C131" s="480"/>
      <c r="D131" s="401"/>
      <c r="E131" s="480"/>
    </row>
    <row r="132" spans="1:5">
      <c r="A132" s="479"/>
      <c r="B132" s="479"/>
      <c r="C132" s="480"/>
      <c r="D132" s="401"/>
      <c r="E132" s="480"/>
    </row>
    <row r="133" spans="1:5">
      <c r="A133" s="479"/>
      <c r="B133" s="479"/>
      <c r="C133" s="480"/>
      <c r="D133" s="401"/>
      <c r="E133" s="480"/>
    </row>
    <row r="134" spans="1:5">
      <c r="A134" s="479"/>
      <c r="B134" s="479"/>
      <c r="C134" s="480"/>
      <c r="D134" s="401"/>
      <c r="E134" s="480"/>
    </row>
    <row r="135" spans="1:5">
      <c r="A135" s="313" t="s">
        <v>1208</v>
      </c>
    </row>
  </sheetData>
  <sheetProtection sheet="1" objects="1" scenarios="1"/>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D123"/>
  <sheetViews>
    <sheetView showGridLines="0" topLeftCell="A4" zoomScale="85" zoomScaleNormal="85" workbookViewId="0">
      <selection activeCell="D17" sqref="D17"/>
    </sheetView>
  </sheetViews>
  <sheetFormatPr defaultColWidth="9.140625" defaultRowHeight="15"/>
  <cols>
    <col min="1" max="1" width="84.7109375" style="42" customWidth="1"/>
    <col min="2" max="4" width="22.140625" style="42" customWidth="1"/>
    <col min="5" max="5" width="9.140625" style="42"/>
    <col min="6" max="6" width="12.7109375" style="42" customWidth="1"/>
    <col min="7" max="16384" width="9.140625" style="42"/>
  </cols>
  <sheetData>
    <row r="1" spans="1:4">
      <c r="A1" s="329" t="s">
        <v>338</v>
      </c>
      <c r="B1" s="333"/>
      <c r="C1" s="328" t="str">
        <f>IF(P.Participant!C8="-","[Participant's name]",P.Participant!C8)</f>
        <v>[Participant's name]</v>
      </c>
    </row>
    <row r="2" spans="1:4">
      <c r="A2" s="329"/>
      <c r="B2" s="324"/>
      <c r="C2" s="328" t="str">
        <f>IF(P.Participant!C18="-","[Method for calculation of the SCR]",P.Participant!C18)</f>
        <v>[Method for calculation of the SCR]</v>
      </c>
    </row>
    <row r="3" spans="1:4">
      <c r="A3" s="329" t="s">
        <v>339</v>
      </c>
      <c r="B3" s="324"/>
      <c r="C3" s="328" t="str">
        <f>_Version</f>
        <v>EIOPA-ST21_Templates-(20210302)</v>
      </c>
    </row>
    <row r="5" spans="1:4" ht="15.75">
      <c r="A5" s="377"/>
    </row>
    <row r="6" spans="1:4">
      <c r="A6" s="62" t="s">
        <v>341</v>
      </c>
      <c r="B6" s="5"/>
      <c r="C6" s="5"/>
      <c r="D6" s="5"/>
    </row>
    <row r="7" spans="1:4">
      <c r="A7" s="55" t="s">
        <v>293</v>
      </c>
      <c r="B7" s="5"/>
      <c r="C7" s="5"/>
      <c r="D7" s="5"/>
    </row>
    <row r="8" spans="1:4">
      <c r="A8" s="5"/>
      <c r="B8" s="5"/>
      <c r="C8" s="5"/>
      <c r="D8" s="21"/>
    </row>
    <row r="9" spans="1:4">
      <c r="A9" s="5"/>
      <c r="B9" s="5"/>
      <c r="C9" s="136" t="s">
        <v>184</v>
      </c>
      <c r="D9" s="21"/>
    </row>
    <row r="10" spans="1:4">
      <c r="A10" s="137" t="s">
        <v>332</v>
      </c>
      <c r="B10" s="136" t="s">
        <v>25</v>
      </c>
      <c r="C10" s="469"/>
      <c r="D10" s="44"/>
    </row>
    <row r="11" spans="1:4">
      <c r="A11" s="137" t="s">
        <v>290</v>
      </c>
      <c r="B11" s="136" t="s">
        <v>15</v>
      </c>
      <c r="C11" s="469"/>
      <c r="D11" s="44"/>
    </row>
    <row r="12" spans="1:4">
      <c r="A12" s="138" t="s">
        <v>299</v>
      </c>
      <c r="B12" s="136" t="s">
        <v>35</v>
      </c>
      <c r="C12" s="469"/>
      <c r="D12" s="44"/>
    </row>
    <row r="13" spans="1:4">
      <c r="A13" s="139" t="s">
        <v>333</v>
      </c>
      <c r="B13" s="136" t="s">
        <v>43</v>
      </c>
      <c r="C13" s="469"/>
      <c r="D13" s="44"/>
    </row>
    <row r="14" spans="1:4">
      <c r="A14" s="140" t="s">
        <v>301</v>
      </c>
      <c r="B14" s="136" t="s">
        <v>45</v>
      </c>
      <c r="C14" s="469"/>
      <c r="D14" s="44"/>
    </row>
    <row r="15" spans="1:4">
      <c r="A15" s="140" t="s">
        <v>322</v>
      </c>
      <c r="B15" s="136" t="s">
        <v>47</v>
      </c>
      <c r="C15" s="469"/>
      <c r="D15" s="44"/>
    </row>
    <row r="16" spans="1:4">
      <c r="A16" s="141" t="s">
        <v>303</v>
      </c>
      <c r="B16" s="136"/>
      <c r="C16" s="402"/>
      <c r="D16" s="21"/>
    </row>
    <row r="17" spans="1:4">
      <c r="A17" s="142" t="s">
        <v>334</v>
      </c>
      <c r="B17" s="136" t="s">
        <v>63</v>
      </c>
      <c r="C17" s="469"/>
      <c r="D17" s="44"/>
    </row>
    <row r="18" spans="1:4">
      <c r="A18" s="142" t="s">
        <v>335</v>
      </c>
      <c r="B18" s="136" t="s">
        <v>65</v>
      </c>
      <c r="C18" s="469"/>
      <c r="D18" s="44"/>
    </row>
    <row r="19" spans="1:4">
      <c r="A19" s="142" t="s">
        <v>305</v>
      </c>
      <c r="B19" s="136" t="s">
        <v>85</v>
      </c>
      <c r="C19" s="469"/>
      <c r="D19" s="44"/>
    </row>
    <row r="20" spans="1:4">
      <c r="A20" s="142" t="s">
        <v>336</v>
      </c>
      <c r="B20" s="136" t="s">
        <v>87</v>
      </c>
      <c r="C20" s="469"/>
      <c r="D20" s="44"/>
    </row>
    <row r="21" spans="1:4">
      <c r="A21" s="142" t="s">
        <v>337</v>
      </c>
      <c r="B21" s="136" t="s">
        <v>243</v>
      </c>
      <c r="C21" s="402"/>
      <c r="D21" s="44"/>
    </row>
    <row r="22" spans="1:4">
      <c r="A22" s="143" t="s">
        <v>308</v>
      </c>
      <c r="B22" s="144" t="s">
        <v>245</v>
      </c>
      <c r="C22" s="469"/>
      <c r="D22" s="44"/>
    </row>
    <row r="23" spans="1:4">
      <c r="A23" s="142" t="s">
        <v>310</v>
      </c>
      <c r="B23" s="136" t="s">
        <v>250</v>
      </c>
      <c r="C23" s="469"/>
      <c r="D23" s="44"/>
    </row>
    <row r="24" spans="1:4">
      <c r="A24" s="142" t="s">
        <v>311</v>
      </c>
      <c r="B24" s="136" t="s">
        <v>312</v>
      </c>
      <c r="C24" s="469"/>
      <c r="D24" s="44"/>
    </row>
    <row r="25" spans="1:4">
      <c r="A25" s="141" t="s">
        <v>313</v>
      </c>
      <c r="B25" s="145"/>
      <c r="C25" s="402"/>
      <c r="D25" s="41"/>
    </row>
    <row r="26" spans="1:4">
      <c r="A26" s="142" t="s">
        <v>314</v>
      </c>
      <c r="B26" s="136" t="s">
        <v>89</v>
      </c>
      <c r="C26" s="469"/>
      <c r="D26" s="44"/>
    </row>
    <row r="27" spans="1:4">
      <c r="A27" s="146" t="s">
        <v>315</v>
      </c>
      <c r="B27" s="136" t="s">
        <v>92</v>
      </c>
      <c r="C27" s="469"/>
      <c r="D27" s="44"/>
    </row>
    <row r="28" spans="1:4">
      <c r="A28" s="146" t="s">
        <v>316</v>
      </c>
      <c r="B28" s="136" t="s">
        <v>94</v>
      </c>
      <c r="C28" s="469"/>
      <c r="D28" s="44"/>
    </row>
    <row r="29" spans="1:4">
      <c r="A29" s="146" t="s">
        <v>317</v>
      </c>
      <c r="B29" s="136" t="s">
        <v>96</v>
      </c>
      <c r="C29" s="469"/>
      <c r="D29" s="44"/>
    </row>
    <row r="30" spans="1:4">
      <c r="A30" s="146" t="s">
        <v>318</v>
      </c>
      <c r="B30" s="136" t="s">
        <v>98</v>
      </c>
      <c r="C30" s="469"/>
      <c r="D30" s="44"/>
    </row>
    <row r="31" spans="1:4">
      <c r="A31" s="146" t="s">
        <v>319</v>
      </c>
      <c r="B31" s="136" t="s">
        <v>100</v>
      </c>
      <c r="C31" s="469"/>
      <c r="D31" s="44"/>
    </row>
    <row r="32" spans="1:4">
      <c r="A32" s="5"/>
      <c r="B32" s="5"/>
      <c r="C32" s="5"/>
      <c r="D32" s="21"/>
    </row>
    <row r="34" spans="1:3">
      <c r="A34" s="62" t="s">
        <v>340</v>
      </c>
    </row>
    <row r="35" spans="1:3">
      <c r="A35" s="58" t="s">
        <v>165</v>
      </c>
      <c r="B35" s="5"/>
      <c r="C35" s="57"/>
    </row>
    <row r="36" spans="1:3">
      <c r="A36" s="38" t="s">
        <v>264</v>
      </c>
      <c r="B36" s="5"/>
      <c r="C36" s="57"/>
    </row>
    <row r="37" spans="1:3">
      <c r="A37" s="38" t="s">
        <v>265</v>
      </c>
      <c r="B37" s="5"/>
      <c r="C37" s="57"/>
    </row>
    <row r="38" spans="1:3">
      <c r="A38" s="40"/>
      <c r="B38" s="5"/>
      <c r="C38" s="57"/>
    </row>
    <row r="39" spans="1:3">
      <c r="A39" s="45" t="s">
        <v>326</v>
      </c>
      <c r="B39" s="5"/>
      <c r="C39" s="57"/>
    </row>
    <row r="40" spans="1:3">
      <c r="A40" s="5"/>
      <c r="B40" s="5"/>
      <c r="C40" s="57"/>
    </row>
    <row r="41" spans="1:3" ht="36">
      <c r="A41" s="135" t="s">
        <v>327</v>
      </c>
      <c r="B41" s="135" t="s">
        <v>328</v>
      </c>
      <c r="C41" s="135" t="s">
        <v>329</v>
      </c>
    </row>
    <row r="42" spans="1:3">
      <c r="A42" s="136" t="s">
        <v>2</v>
      </c>
      <c r="B42" s="136" t="s">
        <v>161</v>
      </c>
      <c r="C42" s="136" t="s">
        <v>177</v>
      </c>
    </row>
    <row r="43" spans="1:3">
      <c r="A43" s="481"/>
      <c r="B43" s="481"/>
      <c r="C43" s="469"/>
    </row>
    <row r="44" spans="1:3">
      <c r="A44" s="481"/>
      <c r="B44" s="481"/>
      <c r="C44" s="469"/>
    </row>
    <row r="45" spans="1:3">
      <c r="A45" s="481"/>
      <c r="B45" s="481"/>
      <c r="C45" s="469"/>
    </row>
    <row r="46" spans="1:3">
      <c r="A46" s="481"/>
      <c r="B46" s="481"/>
      <c r="C46" s="469"/>
    </row>
    <row r="47" spans="1:3">
      <c r="A47" s="481"/>
      <c r="B47" s="481"/>
      <c r="C47" s="469"/>
    </row>
    <row r="48" spans="1:3">
      <c r="A48" s="481"/>
      <c r="B48" s="481"/>
      <c r="C48" s="469"/>
    </row>
    <row r="49" spans="1:3">
      <c r="A49" s="481"/>
      <c r="B49" s="481"/>
      <c r="C49" s="469"/>
    </row>
    <row r="50" spans="1:3">
      <c r="A50" s="481"/>
      <c r="B50" s="481"/>
      <c r="C50" s="469"/>
    </row>
    <row r="51" spans="1:3">
      <c r="A51" s="481"/>
      <c r="B51" s="481"/>
      <c r="C51" s="469"/>
    </row>
    <row r="52" spans="1:3">
      <c r="A52" s="481"/>
      <c r="B52" s="481"/>
      <c r="C52" s="469"/>
    </row>
    <row r="53" spans="1:3">
      <c r="A53" s="481"/>
      <c r="B53" s="481"/>
      <c r="C53" s="469"/>
    </row>
    <row r="54" spans="1:3">
      <c r="A54" s="481"/>
      <c r="B54" s="481"/>
      <c r="C54" s="469"/>
    </row>
    <row r="55" spans="1:3">
      <c r="A55" s="481"/>
      <c r="B55" s="481"/>
      <c r="C55" s="469"/>
    </row>
    <row r="56" spans="1:3">
      <c r="A56" s="481"/>
      <c r="B56" s="481"/>
      <c r="C56" s="469"/>
    </row>
    <row r="57" spans="1:3">
      <c r="A57" s="481"/>
      <c r="B57" s="481"/>
      <c r="C57" s="469"/>
    </row>
    <row r="58" spans="1:3">
      <c r="A58" s="481"/>
      <c r="B58" s="481"/>
      <c r="C58" s="469"/>
    </row>
    <row r="59" spans="1:3">
      <c r="A59" s="481"/>
      <c r="B59" s="481"/>
      <c r="C59" s="469"/>
    </row>
    <row r="60" spans="1:3">
      <c r="A60" s="481"/>
      <c r="B60" s="481"/>
      <c r="C60" s="469"/>
    </row>
    <row r="61" spans="1:3">
      <c r="A61" s="481"/>
      <c r="B61" s="481"/>
      <c r="C61" s="469"/>
    </row>
    <row r="62" spans="1:3">
      <c r="A62" s="481"/>
      <c r="B62" s="481"/>
      <c r="C62" s="469"/>
    </row>
    <row r="63" spans="1:3">
      <c r="A63" s="481"/>
      <c r="B63" s="481"/>
      <c r="C63" s="469"/>
    </row>
    <row r="64" spans="1:3">
      <c r="A64" s="481"/>
      <c r="B64" s="481"/>
      <c r="C64" s="469"/>
    </row>
    <row r="65" spans="1:3">
      <c r="A65" s="481"/>
      <c r="B65" s="481"/>
      <c r="C65" s="469"/>
    </row>
    <row r="66" spans="1:3">
      <c r="A66" s="481"/>
      <c r="B66" s="481"/>
      <c r="C66" s="469"/>
    </row>
    <row r="67" spans="1:3">
      <c r="A67" s="481"/>
      <c r="B67" s="481"/>
      <c r="C67" s="469"/>
    </row>
    <row r="68" spans="1:3">
      <c r="A68" s="481"/>
      <c r="B68" s="481"/>
      <c r="C68" s="469"/>
    </row>
    <row r="69" spans="1:3">
      <c r="A69" s="481"/>
      <c r="B69" s="481"/>
      <c r="C69" s="469"/>
    </row>
    <row r="70" spans="1:3">
      <c r="A70" s="481"/>
      <c r="B70" s="481"/>
      <c r="C70" s="469"/>
    </row>
    <row r="71" spans="1:3">
      <c r="A71" s="481"/>
      <c r="B71" s="481"/>
      <c r="C71" s="469"/>
    </row>
    <row r="72" spans="1:3">
      <c r="A72" s="481"/>
      <c r="B72" s="481"/>
      <c r="C72" s="469"/>
    </row>
    <row r="73" spans="1:3">
      <c r="A73" s="481"/>
      <c r="B73" s="481"/>
      <c r="C73" s="469"/>
    </row>
    <row r="74" spans="1:3">
      <c r="A74" s="481"/>
      <c r="B74" s="481"/>
      <c r="C74" s="469"/>
    </row>
    <row r="75" spans="1:3">
      <c r="A75" s="481"/>
      <c r="B75" s="481"/>
      <c r="C75" s="469"/>
    </row>
    <row r="76" spans="1:3">
      <c r="A76" s="481"/>
      <c r="B76" s="481"/>
      <c r="C76" s="469"/>
    </row>
    <row r="77" spans="1:3">
      <c r="A77" s="481"/>
      <c r="B77" s="481"/>
      <c r="C77" s="469"/>
    </row>
    <row r="78" spans="1:3">
      <c r="A78" s="481"/>
      <c r="B78" s="481"/>
      <c r="C78" s="469"/>
    </row>
    <row r="79" spans="1:3">
      <c r="A79" s="481"/>
      <c r="B79" s="481"/>
      <c r="C79" s="469"/>
    </row>
    <row r="80" spans="1:3">
      <c r="A80" s="481"/>
      <c r="B80" s="481"/>
      <c r="C80" s="469"/>
    </row>
    <row r="81" spans="1:3">
      <c r="A81" s="481"/>
      <c r="B81" s="481"/>
      <c r="C81" s="469"/>
    </row>
    <row r="82" spans="1:3">
      <c r="A82" s="481"/>
      <c r="B82" s="481"/>
      <c r="C82" s="469"/>
    </row>
    <row r="83" spans="1:3">
      <c r="A83" s="481"/>
      <c r="B83" s="481"/>
      <c r="C83" s="469"/>
    </row>
    <row r="84" spans="1:3">
      <c r="A84" s="481"/>
      <c r="B84" s="481"/>
      <c r="C84" s="469"/>
    </row>
    <row r="85" spans="1:3">
      <c r="A85" s="481"/>
      <c r="B85" s="481"/>
      <c r="C85" s="469"/>
    </row>
    <row r="86" spans="1:3">
      <c r="A86" s="481"/>
      <c r="B86" s="481"/>
      <c r="C86" s="469"/>
    </row>
    <row r="87" spans="1:3">
      <c r="A87" s="481"/>
      <c r="B87" s="481"/>
      <c r="C87" s="469"/>
    </row>
    <row r="88" spans="1:3">
      <c r="A88" s="481"/>
      <c r="B88" s="481"/>
      <c r="C88" s="469"/>
    </row>
    <row r="89" spans="1:3">
      <c r="A89" s="481"/>
      <c r="B89" s="481"/>
      <c r="C89" s="469"/>
    </row>
    <row r="90" spans="1:3">
      <c r="A90" s="481"/>
      <c r="B90" s="481"/>
      <c r="C90" s="469"/>
    </row>
    <row r="91" spans="1:3">
      <c r="A91" s="481"/>
      <c r="B91" s="481"/>
      <c r="C91" s="469"/>
    </row>
    <row r="92" spans="1:3">
      <c r="A92" s="481"/>
      <c r="B92" s="481"/>
      <c r="C92" s="469"/>
    </row>
    <row r="93" spans="1:3">
      <c r="A93" s="481"/>
      <c r="B93" s="481"/>
      <c r="C93" s="469"/>
    </row>
    <row r="94" spans="1:3">
      <c r="A94" s="481"/>
      <c r="B94" s="481"/>
      <c r="C94" s="469"/>
    </row>
    <row r="95" spans="1:3">
      <c r="A95" s="481"/>
      <c r="B95" s="481"/>
      <c r="C95" s="469"/>
    </row>
    <row r="96" spans="1:3">
      <c r="A96" s="481"/>
      <c r="B96" s="481"/>
      <c r="C96" s="469"/>
    </row>
    <row r="97" spans="1:3">
      <c r="A97" s="481"/>
      <c r="B97" s="481"/>
      <c r="C97" s="469"/>
    </row>
    <row r="98" spans="1:3">
      <c r="A98" s="481"/>
      <c r="B98" s="481"/>
      <c r="C98" s="469"/>
    </row>
    <row r="99" spans="1:3">
      <c r="A99" s="481"/>
      <c r="B99" s="481"/>
      <c r="C99" s="469"/>
    </row>
    <row r="100" spans="1:3">
      <c r="A100" s="481"/>
      <c r="B100" s="481"/>
      <c r="C100" s="469"/>
    </row>
    <row r="101" spans="1:3">
      <c r="A101" s="481"/>
      <c r="B101" s="481"/>
      <c r="C101" s="469"/>
    </row>
    <row r="102" spans="1:3">
      <c r="A102" s="481"/>
      <c r="B102" s="481"/>
      <c r="C102" s="469"/>
    </row>
    <row r="103" spans="1:3">
      <c r="A103" s="481"/>
      <c r="B103" s="481"/>
      <c r="C103" s="469"/>
    </row>
    <row r="104" spans="1:3">
      <c r="A104" s="481"/>
      <c r="B104" s="481"/>
      <c r="C104" s="469"/>
    </row>
    <row r="105" spans="1:3">
      <c r="A105" s="481"/>
      <c r="B105" s="481"/>
      <c r="C105" s="469"/>
    </row>
    <row r="106" spans="1:3">
      <c r="A106" s="481"/>
      <c r="B106" s="481"/>
      <c r="C106" s="469"/>
    </row>
    <row r="107" spans="1:3">
      <c r="A107" s="481"/>
      <c r="B107" s="481"/>
      <c r="C107" s="469"/>
    </row>
    <row r="108" spans="1:3">
      <c r="A108" s="481"/>
      <c r="B108" s="481"/>
      <c r="C108" s="469"/>
    </row>
    <row r="109" spans="1:3">
      <c r="A109" s="481"/>
      <c r="B109" s="481"/>
      <c r="C109" s="469"/>
    </row>
    <row r="110" spans="1:3">
      <c r="A110" s="481"/>
      <c r="B110" s="481"/>
      <c r="C110" s="469"/>
    </row>
    <row r="111" spans="1:3">
      <c r="A111" s="481"/>
      <c r="B111" s="481"/>
      <c r="C111" s="469"/>
    </row>
    <row r="112" spans="1:3">
      <c r="A112" s="481"/>
      <c r="B112" s="481"/>
      <c r="C112" s="469"/>
    </row>
    <row r="113" spans="1:3">
      <c r="A113" s="481"/>
      <c r="B113" s="481"/>
      <c r="C113" s="469"/>
    </row>
    <row r="114" spans="1:3">
      <c r="A114" s="481"/>
      <c r="B114" s="481"/>
      <c r="C114" s="469"/>
    </row>
    <row r="115" spans="1:3">
      <c r="A115" s="481"/>
      <c r="B115" s="481"/>
      <c r="C115" s="469"/>
    </row>
    <row r="116" spans="1:3">
      <c r="A116" s="481"/>
      <c r="B116" s="481"/>
      <c r="C116" s="469"/>
    </row>
    <row r="117" spans="1:3">
      <c r="A117" s="481"/>
      <c r="B117" s="481"/>
      <c r="C117" s="469"/>
    </row>
    <row r="118" spans="1:3">
      <c r="A118" s="481"/>
      <c r="B118" s="481"/>
      <c r="C118" s="469"/>
    </row>
    <row r="119" spans="1:3">
      <c r="A119" s="481"/>
      <c r="B119" s="481"/>
      <c r="C119" s="469"/>
    </row>
    <row r="120" spans="1:3">
      <c r="A120" s="481"/>
      <c r="B120" s="481"/>
      <c r="C120" s="469"/>
    </row>
    <row r="121" spans="1:3">
      <c r="A121" s="481"/>
      <c r="B121" s="481"/>
      <c r="C121" s="469"/>
    </row>
    <row r="122" spans="1:3">
      <c r="A122" s="481"/>
      <c r="B122" s="481"/>
      <c r="C122" s="469"/>
    </row>
    <row r="123" spans="1:3">
      <c r="A123" s="313" t="s">
        <v>1208</v>
      </c>
    </row>
  </sheetData>
  <sheetProtection sheet="1" objects="1" scenarios="1"/>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32"/>
  <sheetViews>
    <sheetView showGridLines="0" topLeftCell="A13" zoomScale="60" zoomScaleNormal="60" workbookViewId="0">
      <selection activeCell="F19" sqref="F19"/>
    </sheetView>
  </sheetViews>
  <sheetFormatPr defaultColWidth="9.140625" defaultRowHeight="15"/>
  <cols>
    <col min="1" max="1" width="7.140625" style="175" customWidth="1"/>
    <col min="2" max="2" width="37.140625" style="175" customWidth="1"/>
    <col min="3" max="3" width="22.85546875" style="175" bestFit="1" customWidth="1"/>
    <col min="4" max="15" width="14.28515625" style="175" customWidth="1"/>
    <col min="16" max="16384" width="9.140625" style="175"/>
  </cols>
  <sheetData>
    <row r="1" spans="1:14" s="358" customFormat="1">
      <c r="A1" s="326"/>
      <c r="B1" s="333"/>
      <c r="C1" s="333"/>
      <c r="D1" s="324"/>
      <c r="E1" s="324"/>
      <c r="F1" s="324"/>
      <c r="G1" s="324"/>
      <c r="H1" s="324"/>
      <c r="I1" s="324"/>
      <c r="J1" s="324"/>
      <c r="K1" s="324"/>
      <c r="L1" s="328" t="str">
        <f>IF(P.Participant!C8="-","[Participant's name]",P.Participant!C8)</f>
        <v>[Participant's name]</v>
      </c>
      <c r="M1" s="175"/>
      <c r="N1" s="175"/>
    </row>
    <row r="2" spans="1:14" s="358" customFormat="1">
      <c r="A2" s="326"/>
      <c r="B2" s="324"/>
      <c r="C2" s="324"/>
      <c r="D2" s="324"/>
      <c r="E2" s="324"/>
      <c r="F2" s="324"/>
      <c r="G2" s="324"/>
      <c r="H2" s="324"/>
      <c r="I2" s="324"/>
      <c r="J2" s="324"/>
      <c r="K2" s="324"/>
      <c r="L2" s="328" t="str">
        <f>IF(P.Participant!C18="-","[Method for calculation of the SCR]",P.Participant!C18)</f>
        <v>[Method for calculation of the SCR]</v>
      </c>
      <c r="M2" s="175"/>
      <c r="N2" s="175"/>
    </row>
    <row r="3" spans="1:14" s="358" customFormat="1" ht="15.75">
      <c r="A3" s="334" t="s">
        <v>1088</v>
      </c>
      <c r="B3" s="324"/>
      <c r="C3" s="324"/>
      <c r="D3" s="324"/>
      <c r="E3" s="324"/>
      <c r="F3" s="324"/>
      <c r="G3" s="324"/>
      <c r="H3" s="324"/>
      <c r="I3" s="324"/>
      <c r="J3" s="324"/>
      <c r="K3" s="324"/>
      <c r="L3" s="328" t="str">
        <f>_Version</f>
        <v>EIOPA-ST21_Templates-(20210302)</v>
      </c>
      <c r="M3" s="175"/>
      <c r="N3" s="175"/>
    </row>
    <row r="5" spans="1:14" ht="15" customHeight="1">
      <c r="A5" s="254" t="s">
        <v>1076</v>
      </c>
      <c r="B5" s="255" t="s">
        <v>1089</v>
      </c>
      <c r="C5" s="377"/>
      <c r="D5" s="350"/>
    </row>
    <row r="6" spans="1:14">
      <c r="A6" s="235"/>
      <c r="B6" s="256"/>
      <c r="C6" s="257"/>
    </row>
    <row r="7" spans="1:14" ht="15" customHeight="1">
      <c r="A7" s="234" t="s">
        <v>1075</v>
      </c>
      <c r="B7" s="234" t="s">
        <v>1090</v>
      </c>
      <c r="C7" s="234"/>
      <c r="D7" s="234"/>
      <c r="E7" s="234"/>
      <c r="F7" s="234"/>
      <c r="G7" s="234"/>
    </row>
    <row r="8" spans="1:14" ht="15" customHeight="1">
      <c r="A8" s="234"/>
      <c r="B8" s="258" t="s">
        <v>1275</v>
      </c>
      <c r="C8" s="234"/>
      <c r="D8" s="234"/>
      <c r="E8" s="234"/>
      <c r="F8" s="234"/>
      <c r="G8" s="234"/>
    </row>
    <row r="10" spans="1:14">
      <c r="B10" s="526" t="s">
        <v>1091</v>
      </c>
      <c r="C10" s="515" t="s">
        <v>1092</v>
      </c>
      <c r="D10" s="516"/>
      <c r="E10" s="517" t="s">
        <v>1093</v>
      </c>
      <c r="F10" s="518"/>
      <c r="G10" s="518"/>
      <c r="H10" s="518"/>
      <c r="I10" s="518"/>
      <c r="J10" s="518"/>
      <c r="K10" s="518"/>
      <c r="L10" s="519"/>
      <c r="M10" s="534" t="s">
        <v>1094</v>
      </c>
    </row>
    <row r="11" spans="1:14" ht="15" customHeight="1">
      <c r="B11" s="531"/>
      <c r="C11" s="532" t="s">
        <v>1095</v>
      </c>
      <c r="D11" s="532" t="s">
        <v>1096</v>
      </c>
      <c r="E11" s="536" t="s">
        <v>1097</v>
      </c>
      <c r="F11" s="536" t="s">
        <v>1098</v>
      </c>
      <c r="G11" s="536" t="s">
        <v>1099</v>
      </c>
      <c r="H11" s="536" t="s">
        <v>1100</v>
      </c>
      <c r="I11" s="536" t="s">
        <v>1221</v>
      </c>
      <c r="J11" s="536" t="s">
        <v>1222</v>
      </c>
      <c r="K11" s="536" t="s">
        <v>1101</v>
      </c>
      <c r="L11" s="536" t="s">
        <v>1102</v>
      </c>
      <c r="M11" s="535"/>
    </row>
    <row r="12" spans="1:14" ht="35.25" customHeight="1">
      <c r="B12" s="527"/>
      <c r="C12" s="521"/>
      <c r="D12" s="521"/>
      <c r="E12" s="537"/>
      <c r="F12" s="537"/>
      <c r="G12" s="537"/>
      <c r="H12" s="537"/>
      <c r="I12" s="537"/>
      <c r="J12" s="537"/>
      <c r="K12" s="537"/>
      <c r="L12" s="537"/>
      <c r="M12" s="535"/>
    </row>
    <row r="13" spans="1:14" ht="15" customHeight="1">
      <c r="B13" s="259" t="s">
        <v>430</v>
      </c>
      <c r="C13" s="260" t="s">
        <v>429</v>
      </c>
      <c r="D13" s="260" t="s">
        <v>429</v>
      </c>
      <c r="E13" s="469"/>
      <c r="F13" s="469"/>
      <c r="G13" s="469"/>
      <c r="H13" s="469"/>
      <c r="I13" s="469"/>
      <c r="J13" s="469"/>
      <c r="K13" s="469"/>
      <c r="L13" s="469"/>
      <c r="M13" s="469"/>
    </row>
    <row r="14" spans="1:14">
      <c r="B14" s="261" t="s">
        <v>443</v>
      </c>
      <c r="C14" s="260" t="s">
        <v>429</v>
      </c>
      <c r="D14" s="260" t="s">
        <v>429</v>
      </c>
      <c r="E14" s="469"/>
      <c r="F14" s="469"/>
      <c r="G14" s="469"/>
      <c r="H14" s="469"/>
      <c r="I14" s="469"/>
      <c r="J14" s="469"/>
      <c r="K14" s="469"/>
      <c r="L14" s="469"/>
      <c r="M14" s="469"/>
    </row>
    <row r="15" spans="1:14">
      <c r="B15" s="261" t="s">
        <v>450</v>
      </c>
      <c r="C15" s="260" t="s">
        <v>442</v>
      </c>
      <c r="D15" s="260" t="s">
        <v>442</v>
      </c>
      <c r="E15" s="469"/>
      <c r="F15" s="469"/>
      <c r="G15" s="469"/>
      <c r="H15" s="469"/>
      <c r="I15" s="469"/>
      <c r="J15" s="469"/>
      <c r="K15" s="469"/>
      <c r="L15" s="469"/>
      <c r="M15" s="469"/>
    </row>
    <row r="16" spans="1:14">
      <c r="B16" s="261" t="s">
        <v>465</v>
      </c>
      <c r="C16" s="260" t="s">
        <v>429</v>
      </c>
      <c r="D16" s="260" t="s">
        <v>429</v>
      </c>
      <c r="E16" s="469"/>
      <c r="F16" s="469"/>
      <c r="G16" s="469"/>
      <c r="H16" s="469"/>
      <c r="I16" s="469"/>
      <c r="J16" s="469"/>
      <c r="K16" s="469"/>
      <c r="L16" s="469"/>
      <c r="M16" s="469"/>
    </row>
    <row r="17" spans="2:13">
      <c r="B17" s="261" t="s">
        <v>457</v>
      </c>
      <c r="C17" s="260" t="s">
        <v>459</v>
      </c>
      <c r="D17" s="260" t="s">
        <v>459</v>
      </c>
      <c r="E17" s="469"/>
      <c r="F17" s="469"/>
      <c r="G17" s="469"/>
      <c r="H17" s="469"/>
      <c r="I17" s="469"/>
      <c r="J17" s="469"/>
      <c r="K17" s="469"/>
      <c r="L17" s="469"/>
      <c r="M17" s="469"/>
    </row>
    <row r="18" spans="2:13">
      <c r="B18" s="261" t="s">
        <v>469</v>
      </c>
      <c r="C18" s="260" t="s">
        <v>456</v>
      </c>
      <c r="D18" s="260" t="s">
        <v>456</v>
      </c>
      <c r="E18" s="469"/>
      <c r="F18" s="469"/>
      <c r="G18" s="469"/>
      <c r="H18" s="469"/>
      <c r="I18" s="469"/>
      <c r="J18" s="469"/>
      <c r="K18" s="469"/>
      <c r="L18" s="469"/>
      <c r="M18" s="469"/>
    </row>
    <row r="19" spans="2:13">
      <c r="B19" s="261" t="s">
        <v>475</v>
      </c>
      <c r="C19" s="260" t="s">
        <v>464</v>
      </c>
      <c r="D19" s="260" t="s">
        <v>464</v>
      </c>
      <c r="E19" s="469"/>
      <c r="F19" s="469"/>
      <c r="G19" s="469"/>
      <c r="H19" s="469"/>
      <c r="I19" s="469"/>
      <c r="J19" s="469"/>
      <c r="K19" s="469"/>
      <c r="L19" s="469"/>
      <c r="M19" s="469"/>
    </row>
    <row r="20" spans="2:13">
      <c r="B20" s="261" t="s">
        <v>482</v>
      </c>
      <c r="C20" s="260" t="s">
        <v>429</v>
      </c>
      <c r="D20" s="260" t="s">
        <v>429</v>
      </c>
      <c r="E20" s="469"/>
      <c r="F20" s="469"/>
      <c r="G20" s="469"/>
      <c r="H20" s="469"/>
      <c r="I20" s="469"/>
      <c r="J20" s="469"/>
      <c r="K20" s="469"/>
      <c r="L20" s="469"/>
      <c r="M20" s="469"/>
    </row>
    <row r="21" spans="2:13">
      <c r="B21" s="261" t="s">
        <v>487</v>
      </c>
      <c r="C21" s="260" t="s">
        <v>429</v>
      </c>
      <c r="D21" s="260" t="s">
        <v>429</v>
      </c>
      <c r="E21" s="469"/>
      <c r="F21" s="469"/>
      <c r="G21" s="469"/>
      <c r="H21" s="469"/>
      <c r="I21" s="469"/>
      <c r="J21" s="469"/>
      <c r="K21" s="469"/>
      <c r="L21" s="469"/>
      <c r="M21" s="469"/>
    </row>
    <row r="22" spans="2:13">
      <c r="B22" s="261" t="s">
        <v>493</v>
      </c>
      <c r="C22" s="260" t="s">
        <v>429</v>
      </c>
      <c r="D22" s="260" t="s">
        <v>429</v>
      </c>
      <c r="E22" s="469"/>
      <c r="F22" s="469"/>
      <c r="G22" s="469"/>
      <c r="H22" s="469"/>
      <c r="I22" s="469"/>
      <c r="J22" s="469"/>
      <c r="K22" s="469"/>
      <c r="L22" s="469"/>
      <c r="M22" s="469"/>
    </row>
    <row r="23" spans="2:13">
      <c r="B23" s="261" t="s">
        <v>498</v>
      </c>
      <c r="C23" s="260" t="s">
        <v>429</v>
      </c>
      <c r="D23" s="260" t="s">
        <v>429</v>
      </c>
      <c r="E23" s="469"/>
      <c r="F23" s="469"/>
      <c r="G23" s="469"/>
      <c r="H23" s="469"/>
      <c r="I23" s="469"/>
      <c r="J23" s="469"/>
      <c r="K23" s="469"/>
      <c r="L23" s="469"/>
      <c r="M23" s="469"/>
    </row>
    <row r="24" spans="2:13">
      <c r="B24" s="261" t="s">
        <v>505</v>
      </c>
      <c r="C24" s="260" t="s">
        <v>429</v>
      </c>
      <c r="D24" s="260" t="s">
        <v>429</v>
      </c>
      <c r="E24" s="469"/>
      <c r="F24" s="469"/>
      <c r="G24" s="469"/>
      <c r="H24" s="469"/>
      <c r="I24" s="469"/>
      <c r="J24" s="469"/>
      <c r="K24" s="469"/>
      <c r="L24" s="469"/>
      <c r="M24" s="469"/>
    </row>
    <row r="25" spans="2:13">
      <c r="B25" s="261" t="s">
        <v>512</v>
      </c>
      <c r="C25" s="260" t="s">
        <v>481</v>
      </c>
      <c r="D25" s="260" t="s">
        <v>481</v>
      </c>
      <c r="E25" s="469"/>
      <c r="F25" s="469"/>
      <c r="G25" s="469"/>
      <c r="H25" s="469"/>
      <c r="I25" s="469"/>
      <c r="J25" s="469"/>
      <c r="K25" s="469"/>
      <c r="L25" s="469"/>
      <c r="M25" s="469"/>
    </row>
    <row r="26" spans="2:13">
      <c r="B26" s="261" t="s">
        <v>1103</v>
      </c>
      <c r="C26" s="260" t="s">
        <v>429</v>
      </c>
      <c r="D26" s="260" t="s">
        <v>429</v>
      </c>
      <c r="E26" s="469"/>
      <c r="F26" s="469"/>
      <c r="G26" s="469"/>
      <c r="H26" s="469"/>
      <c r="I26" s="469"/>
      <c r="J26" s="469"/>
      <c r="K26" s="469"/>
      <c r="L26" s="469"/>
      <c r="M26" s="469"/>
    </row>
    <row r="27" spans="2:13">
      <c r="B27" s="261" t="s">
        <v>528</v>
      </c>
      <c r="C27" s="260" t="s">
        <v>429</v>
      </c>
      <c r="D27" s="260" t="s">
        <v>429</v>
      </c>
      <c r="E27" s="469"/>
      <c r="F27" s="469"/>
      <c r="G27" s="469"/>
      <c r="H27" s="469"/>
      <c r="I27" s="469"/>
      <c r="J27" s="469"/>
      <c r="K27" s="469"/>
      <c r="L27" s="469"/>
      <c r="M27" s="469"/>
    </row>
    <row r="28" spans="2:13">
      <c r="B28" s="261" t="s">
        <v>532</v>
      </c>
      <c r="C28" s="260" t="s">
        <v>429</v>
      </c>
      <c r="D28" s="260" t="s">
        <v>429</v>
      </c>
      <c r="E28" s="469"/>
      <c r="F28" s="469"/>
      <c r="G28" s="469"/>
      <c r="H28" s="469"/>
      <c r="I28" s="469"/>
      <c r="J28" s="469"/>
      <c r="K28" s="469"/>
      <c r="L28" s="469"/>
      <c r="M28" s="469"/>
    </row>
    <row r="29" spans="2:13">
      <c r="B29" s="261" t="s">
        <v>543</v>
      </c>
      <c r="C29" s="260" t="s">
        <v>429</v>
      </c>
      <c r="D29" s="260" t="s">
        <v>429</v>
      </c>
      <c r="E29" s="469"/>
      <c r="F29" s="469"/>
      <c r="G29" s="469"/>
      <c r="H29" s="469"/>
      <c r="I29" s="469"/>
      <c r="J29" s="469"/>
      <c r="K29" s="469"/>
      <c r="L29" s="469"/>
      <c r="M29" s="469"/>
    </row>
    <row r="30" spans="2:13">
      <c r="B30" s="261" t="s">
        <v>548</v>
      </c>
      <c r="C30" s="260" t="s">
        <v>429</v>
      </c>
      <c r="D30" s="260" t="s">
        <v>429</v>
      </c>
      <c r="E30" s="469"/>
      <c r="F30" s="469"/>
      <c r="G30" s="469"/>
      <c r="H30" s="469"/>
      <c r="I30" s="469"/>
      <c r="J30" s="469"/>
      <c r="K30" s="469"/>
      <c r="L30" s="469"/>
      <c r="M30" s="469"/>
    </row>
    <row r="31" spans="2:13">
      <c r="B31" s="261" t="s">
        <v>1104</v>
      </c>
      <c r="C31" s="260" t="s">
        <v>429</v>
      </c>
      <c r="D31" s="260" t="s">
        <v>429</v>
      </c>
      <c r="E31" s="469"/>
      <c r="F31" s="469"/>
      <c r="G31" s="469"/>
      <c r="H31" s="469"/>
      <c r="I31" s="469"/>
      <c r="J31" s="469"/>
      <c r="K31" s="469"/>
      <c r="L31" s="469"/>
      <c r="M31" s="469"/>
    </row>
    <row r="32" spans="2:13">
      <c r="B32" s="261" t="s">
        <v>1105</v>
      </c>
      <c r="C32" s="260" t="s">
        <v>429</v>
      </c>
      <c r="D32" s="260" t="s">
        <v>429</v>
      </c>
      <c r="E32" s="469"/>
      <c r="F32" s="469"/>
      <c r="G32" s="469"/>
      <c r="H32" s="469"/>
      <c r="I32" s="469"/>
      <c r="J32" s="469"/>
      <c r="K32" s="469"/>
      <c r="L32" s="469"/>
      <c r="M32" s="469"/>
    </row>
    <row r="33" spans="2:13">
      <c r="B33" s="261" t="s">
        <v>556</v>
      </c>
      <c r="C33" s="260" t="s">
        <v>497</v>
      </c>
      <c r="D33" s="260" t="s">
        <v>497</v>
      </c>
      <c r="E33" s="469"/>
      <c r="F33" s="469"/>
      <c r="G33" s="469"/>
      <c r="H33" s="469"/>
      <c r="I33" s="469"/>
      <c r="J33" s="469"/>
      <c r="K33" s="469"/>
      <c r="L33" s="469"/>
      <c r="M33" s="469"/>
    </row>
    <row r="34" spans="2:13">
      <c r="B34" s="261" t="s">
        <v>562</v>
      </c>
      <c r="C34" s="260" t="s">
        <v>429</v>
      </c>
      <c r="D34" s="260" t="s">
        <v>429</v>
      </c>
      <c r="E34" s="469"/>
      <c r="F34" s="469"/>
      <c r="G34" s="469"/>
      <c r="H34" s="469"/>
      <c r="I34" s="469"/>
      <c r="J34" s="469"/>
      <c r="K34" s="469"/>
      <c r="L34" s="469"/>
      <c r="M34" s="469"/>
    </row>
    <row r="35" spans="2:13">
      <c r="B35" s="261" t="s">
        <v>567</v>
      </c>
      <c r="C35" s="260" t="s">
        <v>504</v>
      </c>
      <c r="D35" s="260" t="s">
        <v>504</v>
      </c>
      <c r="E35" s="469"/>
      <c r="F35" s="469"/>
      <c r="G35" s="469"/>
      <c r="H35" s="469"/>
      <c r="I35" s="469"/>
      <c r="J35" s="469"/>
      <c r="K35" s="469"/>
      <c r="L35" s="469"/>
      <c r="M35" s="469"/>
    </row>
    <row r="36" spans="2:13">
      <c r="B36" s="261" t="s">
        <v>572</v>
      </c>
      <c r="C36" s="260" t="s">
        <v>429</v>
      </c>
      <c r="D36" s="260" t="s">
        <v>429</v>
      </c>
      <c r="E36" s="469"/>
      <c r="F36" s="469"/>
      <c r="G36" s="469"/>
      <c r="H36" s="469"/>
      <c r="I36" s="469"/>
      <c r="J36" s="469"/>
      <c r="K36" s="469"/>
      <c r="L36" s="469"/>
      <c r="M36" s="469"/>
    </row>
    <row r="37" spans="2:13">
      <c r="B37" s="261" t="s">
        <v>577</v>
      </c>
      <c r="C37" s="260" t="s">
        <v>429</v>
      </c>
      <c r="D37" s="260" t="s">
        <v>429</v>
      </c>
      <c r="E37" s="469"/>
      <c r="F37" s="469"/>
      <c r="G37" s="469"/>
      <c r="H37" s="469"/>
      <c r="I37" s="469"/>
      <c r="J37" s="469"/>
      <c r="K37" s="469"/>
      <c r="L37" s="469"/>
      <c r="M37" s="469"/>
    </row>
    <row r="38" spans="2:13">
      <c r="B38" s="261" t="s">
        <v>582</v>
      </c>
      <c r="C38" s="260" t="s">
        <v>429</v>
      </c>
      <c r="D38" s="260" t="s">
        <v>429</v>
      </c>
      <c r="E38" s="469"/>
      <c r="F38" s="469"/>
      <c r="G38" s="469"/>
      <c r="H38" s="469"/>
      <c r="I38" s="469"/>
      <c r="J38" s="469"/>
      <c r="K38" s="469"/>
      <c r="L38" s="469"/>
      <c r="M38" s="469"/>
    </row>
    <row r="39" spans="2:13">
      <c r="B39" s="261" t="s">
        <v>586</v>
      </c>
      <c r="C39" s="260" t="s">
        <v>511</v>
      </c>
      <c r="D39" s="260" t="s">
        <v>511</v>
      </c>
      <c r="E39" s="469"/>
      <c r="F39" s="469"/>
      <c r="G39" s="469"/>
      <c r="H39" s="469"/>
      <c r="I39" s="469"/>
      <c r="J39" s="469"/>
      <c r="K39" s="469"/>
      <c r="L39" s="469"/>
      <c r="M39" s="469"/>
    </row>
    <row r="40" spans="2:13">
      <c r="B40" s="261" t="s">
        <v>1106</v>
      </c>
      <c r="C40" s="260" t="s">
        <v>492</v>
      </c>
      <c r="D40" s="260" t="s">
        <v>492</v>
      </c>
      <c r="E40" s="472"/>
      <c r="F40" s="472"/>
      <c r="G40" s="472"/>
      <c r="H40" s="472"/>
      <c r="I40" s="472"/>
      <c r="J40" s="472"/>
      <c r="K40" s="472"/>
      <c r="L40" s="472"/>
      <c r="M40" s="472"/>
    </row>
    <row r="41" spans="2:13">
      <c r="B41" s="261" t="s">
        <v>592</v>
      </c>
      <c r="C41" s="260" t="s">
        <v>453</v>
      </c>
      <c r="D41" s="260" t="s">
        <v>453</v>
      </c>
      <c r="E41" s="469"/>
      <c r="F41" s="469"/>
      <c r="G41" s="469"/>
      <c r="H41" s="469"/>
      <c r="I41" s="469"/>
      <c r="J41" s="469"/>
      <c r="K41" s="469"/>
      <c r="L41" s="469"/>
      <c r="M41" s="469"/>
    </row>
    <row r="42" spans="2:13">
      <c r="B42" s="261" t="s">
        <v>793</v>
      </c>
      <c r="C42" s="260" t="s">
        <v>449</v>
      </c>
      <c r="D42" s="260" t="s">
        <v>449</v>
      </c>
      <c r="E42" s="469"/>
      <c r="F42" s="469"/>
      <c r="G42" s="469"/>
      <c r="H42" s="469"/>
      <c r="I42" s="469"/>
      <c r="J42" s="469"/>
      <c r="K42" s="469"/>
      <c r="L42" s="469"/>
      <c r="M42" s="469"/>
    </row>
    <row r="43" spans="2:13">
      <c r="B43" s="261" t="s">
        <v>819</v>
      </c>
      <c r="C43" s="260" t="s">
        <v>434</v>
      </c>
      <c r="D43" s="260" t="s">
        <v>434</v>
      </c>
      <c r="E43" s="469"/>
      <c r="F43" s="469"/>
      <c r="G43" s="469"/>
      <c r="H43" s="469"/>
      <c r="I43" s="469"/>
      <c r="J43" s="469"/>
      <c r="K43" s="469"/>
      <c r="L43" s="469"/>
      <c r="M43" s="469"/>
    </row>
    <row r="44" spans="2:13">
      <c r="B44" s="261" t="s">
        <v>714</v>
      </c>
      <c r="C44" s="260" t="s">
        <v>495</v>
      </c>
      <c r="D44" s="260" t="s">
        <v>495</v>
      </c>
      <c r="E44" s="472"/>
      <c r="F44" s="472"/>
      <c r="G44" s="472"/>
      <c r="H44" s="472"/>
      <c r="I44" s="472"/>
      <c r="J44" s="472"/>
      <c r="K44" s="472"/>
      <c r="L44" s="472"/>
      <c r="M44" s="472"/>
    </row>
    <row r="45" spans="2:13">
      <c r="B45" s="262" t="s">
        <v>648</v>
      </c>
      <c r="C45" s="263" t="s">
        <v>554</v>
      </c>
      <c r="D45" s="263" t="s">
        <v>554</v>
      </c>
      <c r="E45" s="469"/>
      <c r="F45" s="469"/>
      <c r="G45" s="469"/>
      <c r="H45" s="469"/>
      <c r="I45" s="469"/>
      <c r="J45" s="469"/>
      <c r="K45" s="469"/>
      <c r="L45" s="469"/>
      <c r="M45" s="469"/>
    </row>
    <row r="46" spans="2:13">
      <c r="B46" s="369" t="s">
        <v>1107</v>
      </c>
      <c r="C46" s="370"/>
      <c r="D46" s="370"/>
      <c r="E46" s="469"/>
      <c r="F46" s="469"/>
      <c r="G46" s="469"/>
      <c r="H46" s="469"/>
      <c r="I46" s="469"/>
      <c r="J46" s="469"/>
      <c r="K46" s="469"/>
      <c r="L46" s="469"/>
      <c r="M46" s="469"/>
    </row>
    <row r="47" spans="2:13">
      <c r="B47" s="369" t="s">
        <v>1108</v>
      </c>
      <c r="C47" s="370"/>
      <c r="D47" s="370"/>
      <c r="E47" s="469"/>
      <c r="F47" s="469"/>
      <c r="G47" s="469"/>
      <c r="H47" s="469"/>
      <c r="I47" s="469"/>
      <c r="J47" s="469"/>
      <c r="K47" s="469"/>
      <c r="L47" s="469"/>
      <c r="M47" s="469"/>
    </row>
    <row r="48" spans="2:13">
      <c r="E48" s="403">
        <f t="shared" ref="E48:L48" si="0">SUM(E13:E47)</f>
        <v>0</v>
      </c>
      <c r="F48" s="403">
        <f t="shared" si="0"/>
        <v>0</v>
      </c>
      <c r="G48" s="403">
        <f t="shared" si="0"/>
        <v>0</v>
      </c>
      <c r="H48" s="403">
        <f t="shared" si="0"/>
        <v>0</v>
      </c>
      <c r="I48" s="403">
        <f t="shared" si="0"/>
        <v>0</v>
      </c>
      <c r="J48" s="403">
        <f t="shared" si="0"/>
        <v>0</v>
      </c>
      <c r="K48" s="403">
        <f t="shared" si="0"/>
        <v>0</v>
      </c>
      <c r="L48" s="403">
        <f t="shared" si="0"/>
        <v>0</v>
      </c>
      <c r="M48" s="404"/>
    </row>
    <row r="49" spans="1:13">
      <c r="B49" s="77"/>
      <c r="C49" s="77"/>
      <c r="D49" s="77"/>
      <c r="E49" s="77"/>
      <c r="F49" s="77"/>
      <c r="G49" s="77"/>
      <c r="H49" s="77"/>
      <c r="I49" s="77"/>
      <c r="J49" s="77"/>
      <c r="K49" s="77"/>
      <c r="L49" s="77"/>
      <c r="M49" s="77"/>
    </row>
    <row r="50" spans="1:13" ht="15" customHeight="1">
      <c r="A50" s="234" t="s">
        <v>1074</v>
      </c>
      <c r="B50" s="234" t="s">
        <v>1109</v>
      </c>
      <c r="C50" s="234"/>
      <c r="D50" s="234"/>
      <c r="E50" s="234"/>
      <c r="F50" s="234"/>
      <c r="G50" s="234"/>
      <c r="H50" s="77"/>
      <c r="I50" s="77"/>
      <c r="J50" s="77"/>
      <c r="K50" s="77"/>
      <c r="L50" s="77"/>
      <c r="M50" s="77"/>
    </row>
    <row r="51" spans="1:13" ht="15" customHeight="1">
      <c r="A51" s="234"/>
      <c r="B51" s="258" t="s">
        <v>1275</v>
      </c>
      <c r="C51" s="234"/>
      <c r="D51" s="234"/>
      <c r="E51" s="234"/>
      <c r="F51" s="234"/>
      <c r="G51" s="234"/>
      <c r="H51" s="77"/>
      <c r="I51" s="77"/>
      <c r="J51" s="77"/>
      <c r="K51" s="77"/>
      <c r="L51" s="77"/>
      <c r="M51" s="77"/>
    </row>
    <row r="52" spans="1:13">
      <c r="B52" s="77"/>
      <c r="C52" s="77"/>
      <c r="D52" s="77"/>
      <c r="E52" s="77"/>
      <c r="F52" s="77"/>
      <c r="G52" s="77"/>
      <c r="H52" s="77"/>
      <c r="I52" s="77"/>
      <c r="J52" s="77"/>
      <c r="K52" s="77"/>
      <c r="L52" s="77"/>
      <c r="M52" s="77"/>
    </row>
    <row r="53" spans="1:13" ht="15" customHeight="1">
      <c r="B53" s="522" t="s">
        <v>1110</v>
      </c>
      <c r="C53" s="523"/>
      <c r="D53" s="526" t="s">
        <v>1111</v>
      </c>
      <c r="E53" s="528" t="s">
        <v>1112</v>
      </c>
      <c r="F53" s="529"/>
      <c r="G53" s="529"/>
      <c r="H53" s="529"/>
      <c r="I53" s="529"/>
      <c r="J53" s="529"/>
      <c r="K53" s="529"/>
      <c r="L53" s="530"/>
      <c r="M53" s="77"/>
    </row>
    <row r="54" spans="1:13">
      <c r="B54" s="524"/>
      <c r="C54" s="525"/>
      <c r="D54" s="527"/>
      <c r="E54" s="264" t="s">
        <v>1113</v>
      </c>
      <c r="F54" s="264" t="s">
        <v>1114</v>
      </c>
      <c r="G54" s="368" t="s">
        <v>1115</v>
      </c>
      <c r="H54" s="368" t="s">
        <v>1116</v>
      </c>
      <c r="I54" s="368" t="s">
        <v>1117</v>
      </c>
      <c r="J54" s="368" t="s">
        <v>1118</v>
      </c>
      <c r="K54" s="368" t="s">
        <v>1119</v>
      </c>
      <c r="L54" s="368" t="s">
        <v>1120</v>
      </c>
      <c r="M54" s="77"/>
    </row>
    <row r="55" spans="1:13">
      <c r="B55" s="265" t="s">
        <v>1121</v>
      </c>
      <c r="C55" s="266" t="s">
        <v>1122</v>
      </c>
      <c r="D55" s="405">
        <f t="shared" ref="D55:D64" si="1">SUM(E55:L55)</f>
        <v>0</v>
      </c>
      <c r="E55" s="473"/>
      <c r="F55" s="473"/>
      <c r="G55" s="473"/>
      <c r="H55" s="473"/>
      <c r="I55" s="473"/>
      <c r="J55" s="473"/>
      <c r="K55" s="473"/>
      <c r="L55" s="473"/>
      <c r="M55" s="77"/>
    </row>
    <row r="56" spans="1:13">
      <c r="B56" s="265"/>
      <c r="C56" s="266" t="s">
        <v>1123</v>
      </c>
      <c r="D56" s="405">
        <f t="shared" si="1"/>
        <v>0</v>
      </c>
      <c r="E56" s="473"/>
      <c r="F56" s="473"/>
      <c r="G56" s="473"/>
      <c r="H56" s="473"/>
      <c r="I56" s="473"/>
      <c r="J56" s="473"/>
      <c r="K56" s="473"/>
      <c r="L56" s="473"/>
      <c r="M56" s="77"/>
    </row>
    <row r="57" spans="1:13">
      <c r="B57" s="265" t="s">
        <v>594</v>
      </c>
      <c r="C57" s="266" t="s">
        <v>1122</v>
      </c>
      <c r="D57" s="405">
        <f t="shared" si="1"/>
        <v>0</v>
      </c>
      <c r="E57" s="474"/>
      <c r="F57" s="474"/>
      <c r="G57" s="474"/>
      <c r="H57" s="474"/>
      <c r="I57" s="474"/>
      <c r="J57" s="474"/>
      <c r="K57" s="474"/>
      <c r="L57" s="474"/>
      <c r="M57" s="77"/>
    </row>
    <row r="58" spans="1:13">
      <c r="B58" s="265"/>
      <c r="C58" s="266" t="s">
        <v>1123</v>
      </c>
      <c r="D58" s="405">
        <f t="shared" si="1"/>
        <v>0</v>
      </c>
      <c r="E58" s="474"/>
      <c r="F58" s="474"/>
      <c r="G58" s="474"/>
      <c r="H58" s="474"/>
      <c r="I58" s="474"/>
      <c r="J58" s="474"/>
      <c r="K58" s="474"/>
      <c r="L58" s="474"/>
      <c r="M58" s="77"/>
    </row>
    <row r="59" spans="1:13">
      <c r="B59" s="265" t="s">
        <v>1124</v>
      </c>
      <c r="C59" s="266" t="s">
        <v>1122</v>
      </c>
      <c r="D59" s="405">
        <f t="shared" si="1"/>
        <v>0</v>
      </c>
      <c r="E59" s="473"/>
      <c r="F59" s="473"/>
      <c r="G59" s="473"/>
      <c r="H59" s="473"/>
      <c r="I59" s="473"/>
      <c r="J59" s="473"/>
      <c r="K59" s="473"/>
      <c r="L59" s="473"/>
      <c r="M59" s="77"/>
    </row>
    <row r="60" spans="1:13">
      <c r="B60" s="265"/>
      <c r="C60" s="266" t="s">
        <v>1123</v>
      </c>
      <c r="D60" s="405">
        <f t="shared" si="1"/>
        <v>0</v>
      </c>
      <c r="E60" s="473"/>
      <c r="F60" s="473"/>
      <c r="G60" s="473"/>
      <c r="H60" s="473"/>
      <c r="I60" s="473"/>
      <c r="J60" s="473"/>
      <c r="K60" s="473"/>
      <c r="L60" s="473"/>
      <c r="M60" s="77"/>
    </row>
    <row r="61" spans="1:13">
      <c r="B61" s="265" t="s">
        <v>1108</v>
      </c>
      <c r="C61" s="266" t="s">
        <v>1122</v>
      </c>
      <c r="D61" s="405">
        <f t="shared" si="1"/>
        <v>0</v>
      </c>
      <c r="E61" s="474"/>
      <c r="F61" s="474"/>
      <c r="G61" s="474"/>
      <c r="H61" s="474"/>
      <c r="I61" s="474"/>
      <c r="J61" s="474"/>
      <c r="K61" s="474"/>
      <c r="L61" s="474"/>
      <c r="M61" s="77"/>
    </row>
    <row r="62" spans="1:13">
      <c r="B62" s="265"/>
      <c r="C62" s="266" t="s">
        <v>1123</v>
      </c>
      <c r="D62" s="405">
        <f t="shared" si="1"/>
        <v>0</v>
      </c>
      <c r="E62" s="474"/>
      <c r="F62" s="474"/>
      <c r="G62" s="474"/>
      <c r="H62" s="474"/>
      <c r="I62" s="474"/>
      <c r="J62" s="474"/>
      <c r="K62" s="474"/>
      <c r="L62" s="474"/>
      <c r="M62" s="77"/>
    </row>
    <row r="63" spans="1:13">
      <c r="B63" s="265" t="s">
        <v>1107</v>
      </c>
      <c r="C63" s="266" t="s">
        <v>1122</v>
      </c>
      <c r="D63" s="405">
        <f t="shared" si="1"/>
        <v>0</v>
      </c>
      <c r="E63" s="473"/>
      <c r="F63" s="473"/>
      <c r="G63" s="473"/>
      <c r="H63" s="473"/>
      <c r="I63" s="473"/>
      <c r="J63" s="473"/>
      <c r="K63" s="473"/>
      <c r="L63" s="473"/>
      <c r="M63" s="77"/>
    </row>
    <row r="64" spans="1:13">
      <c r="B64" s="265"/>
      <c r="C64" s="266" t="s">
        <v>1123</v>
      </c>
      <c r="D64" s="405">
        <f t="shared" si="1"/>
        <v>0</v>
      </c>
      <c r="E64" s="473"/>
      <c r="F64" s="473"/>
      <c r="G64" s="473"/>
      <c r="H64" s="473"/>
      <c r="I64" s="473"/>
      <c r="J64" s="473"/>
      <c r="K64" s="473"/>
      <c r="L64" s="473"/>
      <c r="M64" s="77"/>
    </row>
    <row r="65" spans="2:13">
      <c r="B65" s="267" t="s">
        <v>194</v>
      </c>
      <c r="C65" s="268"/>
      <c r="D65" s="405">
        <f>SUM(E65:L65)</f>
        <v>0</v>
      </c>
      <c r="E65" s="405">
        <f>SUM(E55:E64)</f>
        <v>0</v>
      </c>
      <c r="F65" s="405">
        <f t="shared" ref="F65:L65" si="2">SUM(F55:F64)</f>
        <v>0</v>
      </c>
      <c r="G65" s="405">
        <f t="shared" si="2"/>
        <v>0</v>
      </c>
      <c r="H65" s="405">
        <f t="shared" si="2"/>
        <v>0</v>
      </c>
      <c r="I65" s="405">
        <f t="shared" si="2"/>
        <v>0</v>
      </c>
      <c r="J65" s="405">
        <f t="shared" si="2"/>
        <v>0</v>
      </c>
      <c r="K65" s="405">
        <f t="shared" si="2"/>
        <v>0</v>
      </c>
      <c r="L65" s="405">
        <f t="shared" si="2"/>
        <v>0</v>
      </c>
      <c r="M65" s="77"/>
    </row>
    <row r="66" spans="2:13">
      <c r="B66" s="77"/>
      <c r="C66" s="77"/>
      <c r="D66" s="77"/>
      <c r="E66" s="77"/>
      <c r="F66" s="77"/>
      <c r="G66" s="77"/>
      <c r="H66" s="77"/>
      <c r="I66" s="77"/>
      <c r="J66" s="77"/>
      <c r="K66" s="77"/>
      <c r="L66" s="77"/>
      <c r="M66" s="77"/>
    </row>
    <row r="67" spans="2:13" ht="3.75" customHeight="1">
      <c r="B67" s="77"/>
      <c r="C67" s="77"/>
      <c r="D67" s="77"/>
      <c r="E67" s="77"/>
      <c r="F67" s="77"/>
      <c r="G67" s="77"/>
      <c r="H67" s="77"/>
      <c r="I67" s="77"/>
      <c r="J67" s="77"/>
      <c r="K67" s="77"/>
      <c r="L67" s="77"/>
      <c r="M67" s="77"/>
    </row>
    <row r="68" spans="2:13" ht="15" customHeight="1">
      <c r="B68" s="522" t="s">
        <v>1094</v>
      </c>
      <c r="C68" s="523"/>
      <c r="D68" s="526" t="s">
        <v>1125</v>
      </c>
      <c r="E68" s="528" t="s">
        <v>1112</v>
      </c>
      <c r="F68" s="529"/>
      <c r="G68" s="529"/>
      <c r="H68" s="529"/>
      <c r="I68" s="529"/>
      <c r="J68" s="529"/>
      <c r="K68" s="529"/>
      <c r="L68" s="530"/>
      <c r="M68" s="77"/>
    </row>
    <row r="69" spans="2:13">
      <c r="B69" s="524"/>
      <c r="C69" s="525"/>
      <c r="D69" s="527"/>
      <c r="E69" s="264" t="s">
        <v>1113</v>
      </c>
      <c r="F69" s="264" t="s">
        <v>1114</v>
      </c>
      <c r="G69" s="368" t="s">
        <v>1115</v>
      </c>
      <c r="H69" s="368" t="s">
        <v>1116</v>
      </c>
      <c r="I69" s="368" t="s">
        <v>1117</v>
      </c>
      <c r="J69" s="368" t="s">
        <v>1118</v>
      </c>
      <c r="K69" s="368" t="s">
        <v>1119</v>
      </c>
      <c r="L69" s="368" t="s">
        <v>1120</v>
      </c>
      <c r="M69" s="77"/>
    </row>
    <row r="70" spans="2:13">
      <c r="B70" s="265" t="s">
        <v>1121</v>
      </c>
      <c r="C70" s="266" t="s">
        <v>1122</v>
      </c>
      <c r="D70" s="405" t="str">
        <f>IFERROR(SUMPRODUCT(E55:L55,E70:L70)/D55,"-")</f>
        <v>-</v>
      </c>
      <c r="E70" s="473"/>
      <c r="F70" s="473"/>
      <c r="G70" s="473"/>
      <c r="H70" s="473"/>
      <c r="I70" s="473"/>
      <c r="J70" s="473"/>
      <c r="K70" s="473"/>
      <c r="L70" s="473"/>
      <c r="M70" s="77"/>
    </row>
    <row r="71" spans="2:13">
      <c r="B71" s="265"/>
      <c r="C71" s="266" t="s">
        <v>1123</v>
      </c>
      <c r="D71" s="405" t="str">
        <f t="shared" ref="D71:D79" si="3">IFERROR(SUMPRODUCT(E56:L56,E71:L71)/D56,"-")</f>
        <v>-</v>
      </c>
      <c r="E71" s="473"/>
      <c r="F71" s="473"/>
      <c r="G71" s="473"/>
      <c r="H71" s="473"/>
      <c r="I71" s="473"/>
      <c r="J71" s="473"/>
      <c r="K71" s="473"/>
      <c r="L71" s="473"/>
      <c r="M71" s="77"/>
    </row>
    <row r="72" spans="2:13">
      <c r="B72" s="265" t="s">
        <v>594</v>
      </c>
      <c r="C72" s="266" t="s">
        <v>1122</v>
      </c>
      <c r="D72" s="405" t="str">
        <f t="shared" si="3"/>
        <v>-</v>
      </c>
      <c r="E72" s="473"/>
      <c r="F72" s="473"/>
      <c r="G72" s="473"/>
      <c r="H72" s="473"/>
      <c r="I72" s="473"/>
      <c r="J72" s="473"/>
      <c r="K72" s="473"/>
      <c r="L72" s="473"/>
      <c r="M72" s="77"/>
    </row>
    <row r="73" spans="2:13">
      <c r="B73" s="265"/>
      <c r="C73" s="266" t="s">
        <v>1123</v>
      </c>
      <c r="D73" s="405" t="str">
        <f t="shared" si="3"/>
        <v>-</v>
      </c>
      <c r="E73" s="473"/>
      <c r="F73" s="473"/>
      <c r="G73" s="473"/>
      <c r="H73" s="473"/>
      <c r="I73" s="473"/>
      <c r="J73" s="473"/>
      <c r="K73" s="473"/>
      <c r="L73" s="473"/>
      <c r="M73" s="77"/>
    </row>
    <row r="74" spans="2:13">
      <c r="B74" s="265" t="s">
        <v>1124</v>
      </c>
      <c r="C74" s="266" t="s">
        <v>1122</v>
      </c>
      <c r="D74" s="405" t="str">
        <f t="shared" si="3"/>
        <v>-</v>
      </c>
      <c r="E74" s="474"/>
      <c r="F74" s="474"/>
      <c r="G74" s="474"/>
      <c r="H74" s="474"/>
      <c r="I74" s="474"/>
      <c r="J74" s="474"/>
      <c r="K74" s="474"/>
      <c r="L74" s="474"/>
      <c r="M74" s="77"/>
    </row>
    <row r="75" spans="2:13">
      <c r="B75" s="265"/>
      <c r="C75" s="266" t="s">
        <v>1123</v>
      </c>
      <c r="D75" s="405" t="str">
        <f t="shared" si="3"/>
        <v>-</v>
      </c>
      <c r="E75" s="474"/>
      <c r="F75" s="474"/>
      <c r="G75" s="474"/>
      <c r="H75" s="474"/>
      <c r="I75" s="474"/>
      <c r="J75" s="474"/>
      <c r="K75" s="474"/>
      <c r="L75" s="474"/>
      <c r="M75" s="77"/>
    </row>
    <row r="76" spans="2:13">
      <c r="B76" s="265" t="s">
        <v>1108</v>
      </c>
      <c r="C76" s="266" t="s">
        <v>1122</v>
      </c>
      <c r="D76" s="405" t="str">
        <f t="shared" si="3"/>
        <v>-</v>
      </c>
      <c r="E76" s="474"/>
      <c r="F76" s="474"/>
      <c r="G76" s="474"/>
      <c r="H76" s="474"/>
      <c r="I76" s="474"/>
      <c r="J76" s="474"/>
      <c r="K76" s="474"/>
      <c r="L76" s="474"/>
      <c r="M76" s="77"/>
    </row>
    <row r="77" spans="2:13">
      <c r="B77" s="265"/>
      <c r="C77" s="266" t="s">
        <v>1123</v>
      </c>
      <c r="D77" s="405" t="str">
        <f t="shared" si="3"/>
        <v>-</v>
      </c>
      <c r="E77" s="474"/>
      <c r="F77" s="474"/>
      <c r="G77" s="474"/>
      <c r="H77" s="474"/>
      <c r="I77" s="474"/>
      <c r="J77" s="474"/>
      <c r="K77" s="474"/>
      <c r="L77" s="474"/>
      <c r="M77" s="77"/>
    </row>
    <row r="78" spans="2:13">
      <c r="B78" s="265" t="s">
        <v>1107</v>
      </c>
      <c r="C78" s="269" t="s">
        <v>1122</v>
      </c>
      <c r="D78" s="405" t="str">
        <f t="shared" si="3"/>
        <v>-</v>
      </c>
      <c r="E78" s="473"/>
      <c r="F78" s="473"/>
      <c r="G78" s="473"/>
      <c r="H78" s="473"/>
      <c r="I78" s="473"/>
      <c r="J78" s="473"/>
      <c r="K78" s="473"/>
      <c r="L78" s="473"/>
      <c r="M78" s="77"/>
    </row>
    <row r="79" spans="2:13">
      <c r="B79" s="265"/>
      <c r="C79" s="270" t="s">
        <v>1123</v>
      </c>
      <c r="D79" s="405" t="str">
        <f t="shared" si="3"/>
        <v>-</v>
      </c>
      <c r="E79" s="473"/>
      <c r="F79" s="473"/>
      <c r="G79" s="473"/>
      <c r="H79" s="473"/>
      <c r="I79" s="473"/>
      <c r="J79" s="473"/>
      <c r="K79" s="473"/>
      <c r="L79" s="473"/>
      <c r="M79" s="77"/>
    </row>
    <row r="80" spans="2:13">
      <c r="B80" s="267" t="s">
        <v>194</v>
      </c>
      <c r="C80" s="268"/>
      <c r="D80" s="411"/>
      <c r="E80" s="405" t="str">
        <f>IFERROR(SUMPRODUCT(FBS.Assets!E55:E64,FBS.Assets!E70:E79)/FBS.Assets!E65,"-")</f>
        <v>-</v>
      </c>
      <c r="F80" s="405" t="str">
        <f>IFERROR(SUMPRODUCT(FBS.Assets!F55:F64,FBS.Assets!F70:F79)/FBS.Assets!F65,"-")</f>
        <v>-</v>
      </c>
      <c r="G80" s="405" t="str">
        <f>IFERROR(SUMPRODUCT(FBS.Assets!G55:G64,FBS.Assets!G70:G79)/FBS.Assets!G65,"-")</f>
        <v>-</v>
      </c>
      <c r="H80" s="405" t="str">
        <f>IFERROR(SUMPRODUCT(FBS.Assets!H55:H64,FBS.Assets!H70:H79)/FBS.Assets!H65,"-")</f>
        <v>-</v>
      </c>
      <c r="I80" s="405" t="str">
        <f>IFERROR(SUMPRODUCT(FBS.Assets!I55:I64,FBS.Assets!I70:I79)/FBS.Assets!I65,"-")</f>
        <v>-</v>
      </c>
      <c r="J80" s="405" t="str">
        <f>IFERROR(SUMPRODUCT(FBS.Assets!J55:J64,FBS.Assets!J70:J79)/FBS.Assets!J65,"-")</f>
        <v>-</v>
      </c>
      <c r="K80" s="405" t="str">
        <f>IFERROR(SUMPRODUCT(FBS.Assets!K55:K64,FBS.Assets!K70:K79)/FBS.Assets!K65,"-")</f>
        <v>-</v>
      </c>
      <c r="L80" s="405" t="str">
        <f>IFERROR(SUMPRODUCT(FBS.Assets!L55:L64,FBS.Assets!L70:L79)/FBS.Assets!L65,"-")</f>
        <v>-</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75">
      <c r="A83" s="254" t="s">
        <v>1073</v>
      </c>
      <c r="B83" s="255" t="s">
        <v>48</v>
      </c>
      <c r="C83" s="255"/>
      <c r="D83" s="255"/>
      <c r="E83" s="255"/>
      <c r="F83" s="255"/>
      <c r="G83" s="255"/>
      <c r="H83" s="255"/>
      <c r="I83" s="255"/>
      <c r="J83" s="255"/>
      <c r="K83" s="255"/>
      <c r="L83" s="255"/>
      <c r="M83" s="255"/>
      <c r="N83" s="255"/>
    </row>
    <row r="84" spans="1:14">
      <c r="A84" s="77"/>
      <c r="B84" s="77"/>
      <c r="C84" s="77"/>
      <c r="D84" s="77"/>
      <c r="E84" s="77"/>
      <c r="F84" s="77"/>
      <c r="G84" s="77"/>
      <c r="H84" s="77"/>
      <c r="I84" s="77"/>
      <c r="J84" s="77"/>
      <c r="K84" s="77"/>
      <c r="L84" s="77"/>
      <c r="M84" s="77"/>
    </row>
    <row r="85" spans="1:14" ht="15" customHeight="1">
      <c r="A85" s="234" t="s">
        <v>1126</v>
      </c>
      <c r="B85" s="234" t="s">
        <v>1127</v>
      </c>
      <c r="C85" s="234"/>
      <c r="D85" s="234"/>
      <c r="E85" s="234"/>
      <c r="F85" s="234"/>
      <c r="G85" s="234"/>
      <c r="H85" s="77"/>
      <c r="I85" s="77"/>
      <c r="J85" s="77"/>
      <c r="K85" s="77"/>
      <c r="L85" s="77"/>
      <c r="M85" s="77"/>
    </row>
    <row r="86" spans="1:14">
      <c r="B86" s="258" t="s">
        <v>1275</v>
      </c>
      <c r="C86" s="77"/>
      <c r="D86" s="77"/>
      <c r="E86" s="77"/>
      <c r="F86" s="77"/>
      <c r="G86" s="77"/>
      <c r="H86" s="77"/>
      <c r="I86" s="77"/>
      <c r="J86" s="77"/>
      <c r="K86" s="77"/>
      <c r="L86" s="77"/>
      <c r="M86" s="77"/>
    </row>
    <row r="87" spans="1:14">
      <c r="B87" s="234"/>
      <c r="C87" s="77"/>
      <c r="D87" s="77"/>
      <c r="E87" s="77"/>
      <c r="F87" s="77"/>
      <c r="G87" s="77"/>
      <c r="H87" s="77"/>
      <c r="I87" s="77"/>
      <c r="J87" s="77"/>
      <c r="K87" s="77"/>
      <c r="L87" s="77"/>
      <c r="M87" s="77"/>
    </row>
    <row r="88" spans="1:14" ht="15" customHeight="1">
      <c r="B88" s="522" t="s">
        <v>1110</v>
      </c>
      <c r="C88" s="367" t="s">
        <v>1111</v>
      </c>
      <c r="D88" s="528" t="s">
        <v>1112</v>
      </c>
      <c r="E88" s="529"/>
      <c r="F88" s="529"/>
      <c r="G88" s="529"/>
      <c r="H88" s="530"/>
      <c r="M88" s="77"/>
    </row>
    <row r="89" spans="1:14" ht="25.5">
      <c r="B89" s="524"/>
      <c r="C89" s="368"/>
      <c r="D89" s="264" t="s">
        <v>1113</v>
      </c>
      <c r="E89" s="264" t="s">
        <v>1114</v>
      </c>
      <c r="F89" s="368" t="s">
        <v>1115</v>
      </c>
      <c r="G89" s="368" t="s">
        <v>1128</v>
      </c>
      <c r="H89" s="368" t="s">
        <v>1120</v>
      </c>
      <c r="M89" s="77"/>
    </row>
    <row r="90" spans="1:14">
      <c r="B90" s="265" t="s">
        <v>1121</v>
      </c>
      <c r="C90" s="405">
        <f>SUM(D90:H90)</f>
        <v>0</v>
      </c>
      <c r="D90" s="473"/>
      <c r="E90" s="473"/>
      <c r="F90" s="473"/>
      <c r="G90" s="473"/>
      <c r="H90" s="473"/>
      <c r="M90" s="77"/>
    </row>
    <row r="91" spans="1:14">
      <c r="B91" s="265" t="s">
        <v>594</v>
      </c>
      <c r="C91" s="405">
        <f t="shared" ref="C91:C95" si="4">SUM(D91:H91)</f>
        <v>0</v>
      </c>
      <c r="D91" s="474"/>
      <c r="E91" s="474"/>
      <c r="F91" s="474"/>
      <c r="G91" s="474"/>
      <c r="H91" s="474"/>
      <c r="M91" s="77"/>
    </row>
    <row r="92" spans="1:14">
      <c r="B92" s="265" t="s">
        <v>1124</v>
      </c>
      <c r="C92" s="405">
        <f t="shared" si="4"/>
        <v>0</v>
      </c>
      <c r="D92" s="474"/>
      <c r="E92" s="474"/>
      <c r="F92" s="474"/>
      <c r="G92" s="474"/>
      <c r="H92" s="474"/>
      <c r="M92" s="77"/>
    </row>
    <row r="93" spans="1:14">
      <c r="B93" s="265" t="s">
        <v>1244</v>
      </c>
      <c r="C93" s="405">
        <f t="shared" si="4"/>
        <v>0</v>
      </c>
      <c r="D93" s="474"/>
      <c r="E93" s="474"/>
      <c r="F93" s="474"/>
      <c r="G93" s="474"/>
      <c r="H93" s="474"/>
      <c r="M93" s="77"/>
    </row>
    <row r="94" spans="1:14">
      <c r="B94" s="265" t="s">
        <v>1107</v>
      </c>
      <c r="C94" s="405">
        <f t="shared" si="4"/>
        <v>0</v>
      </c>
      <c r="D94" s="473"/>
      <c r="E94" s="473"/>
      <c r="F94" s="473"/>
      <c r="G94" s="473"/>
      <c r="H94" s="473"/>
      <c r="M94" s="77"/>
    </row>
    <row r="95" spans="1:14">
      <c r="B95" s="265" t="s">
        <v>1108</v>
      </c>
      <c r="C95" s="405">
        <f t="shared" si="4"/>
        <v>0</v>
      </c>
      <c r="D95" s="473"/>
      <c r="E95" s="473"/>
      <c r="F95" s="473"/>
      <c r="G95" s="473"/>
      <c r="H95" s="473"/>
      <c r="M95" s="77"/>
    </row>
    <row r="96" spans="1:14">
      <c r="B96" s="267" t="s">
        <v>194</v>
      </c>
      <c r="C96" s="405">
        <f>SUM(D96:H96)</f>
        <v>0</v>
      </c>
      <c r="D96" s="405">
        <f>SUM(D90:D95)</f>
        <v>0</v>
      </c>
      <c r="E96" s="405">
        <f t="shared" ref="E96:H96" si="5">SUM(E90:E95)</f>
        <v>0</v>
      </c>
      <c r="F96" s="405">
        <f t="shared" si="5"/>
        <v>0</v>
      </c>
      <c r="G96" s="405">
        <f t="shared" si="5"/>
        <v>0</v>
      </c>
      <c r="H96" s="405">
        <f t="shared" si="5"/>
        <v>0</v>
      </c>
      <c r="M96" s="77"/>
    </row>
    <row r="99" spans="1:15" ht="15" customHeight="1">
      <c r="A99" s="254" t="s">
        <v>1129</v>
      </c>
      <c r="B99" s="255" t="s">
        <v>1130</v>
      </c>
      <c r="C99" s="255"/>
      <c r="D99" s="255"/>
      <c r="E99" s="255"/>
      <c r="F99" s="255"/>
      <c r="G99" s="255"/>
      <c r="H99" s="255"/>
      <c r="I99" s="255"/>
      <c r="J99" s="255"/>
      <c r="K99" s="255"/>
      <c r="L99" s="255"/>
      <c r="M99" s="255"/>
      <c r="N99" s="255"/>
    </row>
    <row r="101" spans="1:15">
      <c r="A101" s="234" t="s">
        <v>1131</v>
      </c>
      <c r="B101" s="234" t="s">
        <v>1132</v>
      </c>
    </row>
    <row r="102" spans="1:15">
      <c r="A102" s="234"/>
      <c r="B102" s="258" t="s">
        <v>1275</v>
      </c>
      <c r="C102" s="234"/>
      <c r="D102" s="234"/>
      <c r="E102" s="234"/>
      <c r="K102" s="234"/>
      <c r="L102" s="234"/>
      <c r="M102" s="234"/>
      <c r="N102" s="234"/>
      <c r="O102" s="234"/>
    </row>
    <row r="104" spans="1:15">
      <c r="B104" s="526" t="s">
        <v>1091</v>
      </c>
      <c r="C104" s="515" t="s">
        <v>1092</v>
      </c>
      <c r="D104" s="516"/>
    </row>
    <row r="105" spans="1:15" ht="15" customHeight="1">
      <c r="B105" s="531"/>
      <c r="C105" s="532" t="s">
        <v>1133</v>
      </c>
      <c r="D105" s="532" t="s">
        <v>1134</v>
      </c>
      <c r="E105" s="520" t="s">
        <v>1135</v>
      </c>
    </row>
    <row r="106" spans="1:15" ht="21.75" customHeight="1">
      <c r="B106" s="527"/>
      <c r="C106" s="521"/>
      <c r="D106" s="521"/>
      <c r="E106" s="521"/>
    </row>
    <row r="107" spans="1:15">
      <c r="B107" s="259" t="s">
        <v>1121</v>
      </c>
      <c r="C107" s="260" t="s">
        <v>429</v>
      </c>
      <c r="D107" s="260" t="s">
        <v>429</v>
      </c>
      <c r="E107" s="469"/>
    </row>
    <row r="108" spans="1:15">
      <c r="B108" s="261" t="s">
        <v>594</v>
      </c>
      <c r="C108" s="260" t="s">
        <v>453</v>
      </c>
      <c r="D108" s="260" t="s">
        <v>453</v>
      </c>
      <c r="E108" s="469"/>
    </row>
    <row r="109" spans="1:15">
      <c r="B109" s="261" t="s">
        <v>1223</v>
      </c>
      <c r="C109" s="260" t="s">
        <v>449</v>
      </c>
      <c r="D109" s="260" t="s">
        <v>449</v>
      </c>
      <c r="E109" s="469"/>
    </row>
    <row r="110" spans="1:15">
      <c r="B110" s="261" t="s">
        <v>553</v>
      </c>
      <c r="C110" s="260" t="s">
        <v>492</v>
      </c>
      <c r="D110" s="260" t="s">
        <v>492</v>
      </c>
      <c r="E110" s="469"/>
    </row>
    <row r="111" spans="1:15">
      <c r="B111" s="261" t="s">
        <v>1124</v>
      </c>
      <c r="C111" s="260" t="s">
        <v>434</v>
      </c>
      <c r="D111" s="260" t="s">
        <v>434</v>
      </c>
      <c r="E111" s="469"/>
    </row>
    <row r="112" spans="1:15">
      <c r="B112" s="261" t="s">
        <v>1224</v>
      </c>
      <c r="C112" s="260" t="s">
        <v>495</v>
      </c>
      <c r="D112" s="260" t="s">
        <v>495</v>
      </c>
      <c r="E112" s="469"/>
    </row>
    <row r="113" spans="1:14">
      <c r="B113" s="369" t="s">
        <v>1107</v>
      </c>
      <c r="C113" s="370"/>
      <c r="D113" s="370"/>
      <c r="E113" s="469"/>
    </row>
    <row r="114" spans="1:14">
      <c r="B114" s="262" t="s">
        <v>1108</v>
      </c>
      <c r="C114" s="263"/>
      <c r="D114" s="263"/>
      <c r="E114" s="469"/>
    </row>
    <row r="115" spans="1:14">
      <c r="E115" s="405">
        <f>SUM(E107:E114)</f>
        <v>0</v>
      </c>
    </row>
    <row r="118" spans="1:14" ht="15" customHeight="1">
      <c r="A118" s="254" t="s">
        <v>1245</v>
      </c>
      <c r="B118" s="255" t="s">
        <v>1078</v>
      </c>
      <c r="C118" s="255"/>
      <c r="D118" s="255"/>
      <c r="E118" s="255"/>
      <c r="F118" s="255"/>
      <c r="G118" s="255"/>
      <c r="H118" s="255"/>
      <c r="I118" s="255"/>
      <c r="J118" s="255"/>
      <c r="K118" s="255"/>
      <c r="L118" s="255"/>
      <c r="M118" s="255"/>
      <c r="N118" s="255"/>
    </row>
    <row r="119" spans="1:14">
      <c r="A119" s="234" t="s">
        <v>1276</v>
      </c>
      <c r="B119" s="234" t="s">
        <v>1277</v>
      </c>
    </row>
    <row r="120" spans="1:14">
      <c r="A120" s="234"/>
      <c r="B120" s="258" t="s">
        <v>1275</v>
      </c>
    </row>
    <row r="121" spans="1:14">
      <c r="C121" s="533" t="s">
        <v>1135</v>
      </c>
    </row>
    <row r="122" spans="1:14">
      <c r="C122" s="521"/>
    </row>
    <row r="123" spans="1:14">
      <c r="B123" s="369" t="s">
        <v>1246</v>
      </c>
      <c r="C123" s="469"/>
    </row>
    <row r="124" spans="1:14">
      <c r="B124" s="369" t="s">
        <v>1247</v>
      </c>
      <c r="C124" s="469"/>
    </row>
    <row r="125" spans="1:14">
      <c r="C125" s="405">
        <f>SUM(C123:C124)</f>
        <v>0</v>
      </c>
    </row>
    <row r="231" spans="1:15">
      <c r="A231" s="253" t="s">
        <v>372</v>
      </c>
      <c r="B231" s="253" t="s">
        <v>372</v>
      </c>
      <c r="C231" s="253" t="s">
        <v>372</v>
      </c>
      <c r="D231" s="253" t="s">
        <v>372</v>
      </c>
      <c r="E231" s="253" t="s">
        <v>372</v>
      </c>
      <c r="F231" s="253" t="s">
        <v>372</v>
      </c>
      <c r="G231" s="253" t="s">
        <v>372</v>
      </c>
      <c r="H231" s="253" t="s">
        <v>372</v>
      </c>
      <c r="I231" s="253" t="s">
        <v>372</v>
      </c>
      <c r="J231" s="253" t="s">
        <v>372</v>
      </c>
      <c r="K231" s="253" t="s">
        <v>372</v>
      </c>
      <c r="L231" s="253" t="s">
        <v>372</v>
      </c>
      <c r="M231" s="253" t="s">
        <v>372</v>
      </c>
      <c r="N231" s="253" t="s">
        <v>372</v>
      </c>
      <c r="O231" s="253" t="s">
        <v>372</v>
      </c>
    </row>
    <row r="232" spans="1:15">
      <c r="A232" s="253" t="s">
        <v>372</v>
      </c>
      <c r="B232" s="253" t="s">
        <v>372</v>
      </c>
      <c r="C232" s="253" t="s">
        <v>372</v>
      </c>
      <c r="D232" s="253" t="s">
        <v>372</v>
      </c>
      <c r="E232" s="253" t="s">
        <v>372</v>
      </c>
      <c r="F232" s="253" t="s">
        <v>372</v>
      </c>
      <c r="G232" s="253" t="s">
        <v>372</v>
      </c>
      <c r="H232" s="253" t="s">
        <v>372</v>
      </c>
      <c r="I232" s="253" t="s">
        <v>372</v>
      </c>
      <c r="J232" s="253" t="s">
        <v>372</v>
      </c>
      <c r="K232" s="253" t="s">
        <v>372</v>
      </c>
      <c r="L232" s="253" t="s">
        <v>372</v>
      </c>
      <c r="M232" s="253" t="s">
        <v>372</v>
      </c>
      <c r="N232" s="253" t="s">
        <v>372</v>
      </c>
      <c r="O232" s="253" t="s">
        <v>372</v>
      </c>
    </row>
  </sheetData>
  <sheetProtection algorithmName="SHA-512" hashValue="3+kLS39ThvRNwU7I79mgJUh8ySoCHuiYLAasjOCNmg/4WB7NweDyKleJBH+SSLU5vcxI4Cr+D6XwDXd8gUKyxw==" saltValue="GBdnwlf95fcx3ciQm6N2XA==" spinCount="100000" sheet="1" objects="1" scenarios="1"/>
  <mergeCells count="28">
    <mergeCell ref="C121:C122"/>
    <mergeCell ref="M10:M12"/>
    <mergeCell ref="C11:C12"/>
    <mergeCell ref="D11:D12"/>
    <mergeCell ref="E11:E12"/>
    <mergeCell ref="F11:F12"/>
    <mergeCell ref="G11:G12"/>
    <mergeCell ref="H11:H12"/>
    <mergeCell ref="I11:I12"/>
    <mergeCell ref="J11:J12"/>
    <mergeCell ref="K11:K12"/>
    <mergeCell ref="B53:C54"/>
    <mergeCell ref="D53:D54"/>
    <mergeCell ref="E53:L53"/>
    <mergeCell ref="B10:B12"/>
    <mergeCell ref="C10:D10"/>
    <mergeCell ref="L11:L12"/>
    <mergeCell ref="E10:L10"/>
    <mergeCell ref="B68:C69"/>
    <mergeCell ref="D68:D69"/>
    <mergeCell ref="E68:L68"/>
    <mergeCell ref="B88:B89"/>
    <mergeCell ref="D88:H88"/>
    <mergeCell ref="B104:B106"/>
    <mergeCell ref="C104:D104"/>
    <mergeCell ref="C105:C106"/>
    <mergeCell ref="D105:D106"/>
    <mergeCell ref="E105:E106"/>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119"/>
  <sheetViews>
    <sheetView showGridLines="0" zoomScale="40" zoomScaleNormal="40" workbookViewId="0">
      <selection activeCell="B9" sqref="B9"/>
    </sheetView>
  </sheetViews>
  <sheetFormatPr defaultColWidth="11.42578125" defaultRowHeight="15" customHeight="1"/>
  <cols>
    <col min="1" max="1" width="7.140625" style="175" customWidth="1"/>
    <col min="2" max="2" width="149.140625" style="175" bestFit="1" customWidth="1"/>
    <col min="3" max="16" width="14.28515625" style="175" customWidth="1"/>
    <col min="17" max="17" width="18.28515625" style="175" customWidth="1"/>
    <col min="18" max="18" width="14.140625" style="175" customWidth="1"/>
    <col min="19" max="16384" width="11.42578125" style="175"/>
  </cols>
  <sheetData>
    <row r="1" spans="1:45" ht="15" customHeight="1">
      <c r="A1" s="326" t="s">
        <v>1210</v>
      </c>
      <c r="B1" s="324"/>
      <c r="C1" s="324"/>
      <c r="D1" s="324"/>
      <c r="E1" s="324"/>
      <c r="F1" s="324"/>
      <c r="G1" s="324"/>
      <c r="H1" s="335"/>
      <c r="I1" s="335"/>
      <c r="J1" s="335"/>
      <c r="K1" s="335"/>
      <c r="L1" s="335"/>
      <c r="M1" s="335"/>
      <c r="N1" s="335"/>
      <c r="O1" s="335"/>
      <c r="P1" s="335"/>
      <c r="Q1" s="335"/>
      <c r="R1" s="335"/>
      <c r="S1" s="335"/>
      <c r="T1" s="335"/>
      <c r="U1" s="335"/>
      <c r="V1" s="336"/>
      <c r="W1" s="328" t="str">
        <f>IF(P.Participant!C8="-","[Participant's name]",P.Participant!C8)</f>
        <v>[Participant's name]</v>
      </c>
    </row>
    <row r="2" spans="1:45" ht="15" customHeight="1">
      <c r="A2" s="326"/>
      <c r="B2" s="324"/>
      <c r="C2" s="324"/>
      <c r="D2" s="336"/>
      <c r="E2" s="336"/>
      <c r="F2" s="324"/>
      <c r="G2" s="324"/>
      <c r="H2" s="335"/>
      <c r="I2" s="335"/>
      <c r="J2" s="335"/>
      <c r="K2" s="335"/>
      <c r="L2" s="335"/>
      <c r="M2" s="335"/>
      <c r="N2" s="335"/>
      <c r="O2" s="335"/>
      <c r="P2" s="335"/>
      <c r="Q2" s="335"/>
      <c r="R2" s="335"/>
      <c r="S2" s="335"/>
      <c r="T2" s="335"/>
      <c r="U2" s="335"/>
      <c r="V2" s="336"/>
      <c r="W2" s="328" t="str">
        <f>IF(P.Participant!C18="-","[Method for calculation of the SCR]",P.Participant!C18)</f>
        <v>[Method for calculation of the SCR]</v>
      </c>
    </row>
    <row r="3" spans="1:45" ht="15" customHeight="1">
      <c r="A3" s="334"/>
      <c r="B3" s="324"/>
      <c r="C3" s="324"/>
      <c r="D3" s="336"/>
      <c r="E3" s="336"/>
      <c r="F3" s="324"/>
      <c r="G3" s="324"/>
      <c r="H3" s="335"/>
      <c r="I3" s="335"/>
      <c r="J3" s="335"/>
      <c r="K3" s="335"/>
      <c r="L3" s="335"/>
      <c r="M3" s="335"/>
      <c r="N3" s="335"/>
      <c r="O3" s="335"/>
      <c r="P3" s="335"/>
      <c r="Q3" s="335"/>
      <c r="R3" s="335"/>
      <c r="S3" s="335"/>
      <c r="T3" s="335"/>
      <c r="U3" s="335"/>
      <c r="V3" s="336"/>
      <c r="W3" s="328" t="str">
        <f>_Version</f>
        <v>EIOPA-ST21_Templates-(20210302)</v>
      </c>
    </row>
    <row r="4" spans="1:45" ht="15" customHeight="1">
      <c r="A4" s="238"/>
      <c r="B4" s="238"/>
      <c r="C4" s="238"/>
      <c r="D4" s="238"/>
      <c r="E4" s="238"/>
      <c r="F4" s="238"/>
      <c r="G4" s="238"/>
      <c r="H4" s="238"/>
      <c r="I4" s="238"/>
      <c r="J4" s="238"/>
      <c r="K4" s="239"/>
      <c r="L4" s="238"/>
      <c r="M4" s="238"/>
      <c r="N4" s="238"/>
      <c r="O4" s="239"/>
      <c r="P4" s="238"/>
      <c r="Q4" s="238"/>
      <c r="R4" s="238"/>
      <c r="S4" s="239"/>
      <c r="T4" s="238"/>
      <c r="U4" s="238"/>
      <c r="V4" s="238"/>
      <c r="W4" s="240"/>
    </row>
    <row r="5" spans="1:45" ht="21">
      <c r="A5" s="241"/>
      <c r="B5" s="255" t="s">
        <v>1072</v>
      </c>
      <c r="C5" s="237"/>
      <c r="D5" s="237"/>
      <c r="E5" s="237"/>
      <c r="F5" s="237"/>
      <c r="G5" s="237"/>
      <c r="H5" s="237"/>
      <c r="I5" s="237"/>
      <c r="J5" s="237"/>
      <c r="K5" s="237"/>
      <c r="L5" s="237"/>
      <c r="M5" s="237"/>
      <c r="N5" s="237"/>
      <c r="O5" s="237"/>
      <c r="P5" s="237"/>
      <c r="Q5" s="237"/>
      <c r="R5" s="237"/>
      <c r="S5" s="237"/>
      <c r="T5" s="237"/>
      <c r="U5" s="237"/>
      <c r="V5" s="237"/>
      <c r="W5" s="236"/>
    </row>
    <row r="6" spans="1:45"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row>
    <row r="7" spans="1:45" ht="15" customHeight="1">
      <c r="A7" s="242" t="s">
        <v>1075</v>
      </c>
      <c r="B7" s="242" t="s">
        <v>1071</v>
      </c>
      <c r="C7" s="208"/>
      <c r="D7" s="233"/>
      <c r="E7" s="233"/>
      <c r="F7" s="233"/>
      <c r="G7" s="233"/>
      <c r="H7" s="233"/>
      <c r="I7" s="233"/>
      <c r="J7" s="233"/>
      <c r="K7" s="233"/>
      <c r="L7" s="233"/>
      <c r="M7" s="233"/>
      <c r="N7" s="233"/>
      <c r="O7" s="233"/>
      <c r="P7" s="233"/>
      <c r="Q7" s="233"/>
      <c r="R7" s="233"/>
      <c r="S7" s="233"/>
      <c r="T7" s="233"/>
      <c r="U7" s="233"/>
      <c r="V7" s="233"/>
      <c r="W7" s="233"/>
    </row>
    <row r="8" spans="1:45" ht="42.75" customHeight="1">
      <c r="B8" s="377"/>
      <c r="C8" s="231"/>
      <c r="D8" s="543" t="s">
        <v>1014</v>
      </c>
      <c r="E8" s="545" t="s">
        <v>1015</v>
      </c>
      <c r="F8" s="546"/>
      <c r="G8" s="547"/>
      <c r="H8" s="545" t="s">
        <v>1016</v>
      </c>
      <c r="I8" s="546"/>
      <c r="J8" s="547"/>
      <c r="K8" s="548" t="s">
        <v>1017</v>
      </c>
      <c r="L8" s="545" t="s">
        <v>1018</v>
      </c>
      <c r="M8" s="546"/>
      <c r="N8" s="546"/>
      <c r="O8" s="546"/>
      <c r="P8" s="547"/>
      <c r="Q8" s="538" t="s">
        <v>1019</v>
      </c>
      <c r="R8" s="540" t="s">
        <v>1020</v>
      </c>
      <c r="S8" s="541"/>
      <c r="T8" s="542"/>
      <c r="U8" s="548" t="s">
        <v>1021</v>
      </c>
      <c r="V8" s="554" t="s">
        <v>1022</v>
      </c>
      <c r="W8" s="538" t="s">
        <v>1023</v>
      </c>
    </row>
    <row r="9" spans="1:45" ht="74.25" customHeight="1">
      <c r="B9" s="231"/>
      <c r="C9" s="231"/>
      <c r="D9" s="544"/>
      <c r="E9" s="230"/>
      <c r="F9" s="226" t="s">
        <v>1024</v>
      </c>
      <c r="G9" s="226" t="s">
        <v>1025</v>
      </c>
      <c r="H9" s="252"/>
      <c r="I9" s="226" t="s">
        <v>1024</v>
      </c>
      <c r="J9" s="226" t="s">
        <v>1025</v>
      </c>
      <c r="K9" s="549"/>
      <c r="L9" s="228"/>
      <c r="M9" s="226" t="s">
        <v>1014</v>
      </c>
      <c r="N9" s="226" t="s">
        <v>1015</v>
      </c>
      <c r="O9" s="226" t="s">
        <v>1016</v>
      </c>
      <c r="P9" s="226" t="s">
        <v>1026</v>
      </c>
      <c r="Q9" s="539"/>
      <c r="R9" s="227"/>
      <c r="S9" s="226" t="s">
        <v>1024</v>
      </c>
      <c r="T9" s="226" t="s">
        <v>1025</v>
      </c>
      <c r="U9" s="549"/>
      <c r="V9" s="555"/>
      <c r="W9" s="539"/>
    </row>
    <row r="10" spans="1:45" ht="15" customHeight="1">
      <c r="B10" s="225"/>
      <c r="C10" s="225"/>
      <c r="D10" s="210" t="s">
        <v>161</v>
      </c>
      <c r="E10" s="210" t="s">
        <v>177</v>
      </c>
      <c r="F10" s="210" t="s">
        <v>178</v>
      </c>
      <c r="G10" s="210" t="s">
        <v>179</v>
      </c>
      <c r="H10" s="210" t="s">
        <v>180</v>
      </c>
      <c r="I10" s="210" t="s">
        <v>181</v>
      </c>
      <c r="J10" s="210" t="s">
        <v>182</v>
      </c>
      <c r="K10" s="210" t="s">
        <v>183</v>
      </c>
      <c r="L10" s="210" t="s">
        <v>184</v>
      </c>
      <c r="M10" s="210" t="s">
        <v>1027</v>
      </c>
      <c r="N10" s="210" t="s">
        <v>1028</v>
      </c>
      <c r="O10" s="210" t="s">
        <v>1029</v>
      </c>
      <c r="P10" s="210" t="s">
        <v>1030</v>
      </c>
      <c r="Q10" s="210" t="s">
        <v>1031</v>
      </c>
      <c r="R10" s="224" t="s">
        <v>1032</v>
      </c>
      <c r="S10" s="224" t="s">
        <v>1033</v>
      </c>
      <c r="T10" s="224" t="s">
        <v>1034</v>
      </c>
      <c r="U10" s="224" t="s">
        <v>1035</v>
      </c>
      <c r="V10" s="224" t="s">
        <v>1036</v>
      </c>
      <c r="W10" s="224" t="s">
        <v>1037</v>
      </c>
    </row>
    <row r="11" spans="1:45" ht="15" customHeight="1">
      <c r="B11" s="212" t="s">
        <v>95</v>
      </c>
      <c r="C11" s="210" t="s">
        <v>5</v>
      </c>
      <c r="D11" s="476"/>
      <c r="E11" s="476"/>
      <c r="F11" s="413"/>
      <c r="G11" s="413"/>
      <c r="H11" s="476"/>
      <c r="I11" s="413"/>
      <c r="J11" s="413"/>
      <c r="K11" s="476"/>
      <c r="L11" s="476"/>
      <c r="M11" s="476"/>
      <c r="N11" s="476"/>
      <c r="O11" s="476"/>
      <c r="P11" s="476"/>
      <c r="Q11" s="476"/>
      <c r="R11" s="476"/>
      <c r="S11" s="413"/>
      <c r="T11" s="413"/>
      <c r="U11" s="476"/>
      <c r="V11" s="476"/>
      <c r="W11" s="476"/>
    </row>
    <row r="12" spans="1:45" ht="15" customHeight="1">
      <c r="B12" s="223" t="s">
        <v>1070</v>
      </c>
      <c r="C12" s="210" t="s">
        <v>7</v>
      </c>
      <c r="D12" s="476"/>
      <c r="E12" s="476"/>
      <c r="F12" s="413"/>
      <c r="G12" s="413"/>
      <c r="H12" s="476"/>
      <c r="I12" s="413"/>
      <c r="J12" s="413"/>
      <c r="K12" s="476"/>
      <c r="L12" s="476"/>
      <c r="M12" s="476"/>
      <c r="N12" s="476"/>
      <c r="O12" s="476"/>
      <c r="P12" s="476"/>
      <c r="Q12" s="476"/>
      <c r="R12" s="476"/>
      <c r="S12" s="413"/>
      <c r="T12" s="413"/>
      <c r="U12" s="476"/>
      <c r="V12" s="476"/>
      <c r="W12" s="476"/>
    </row>
    <row r="13" spans="1:45" ht="15" customHeight="1">
      <c r="B13" s="212" t="s">
        <v>1069</v>
      </c>
      <c r="C13" s="210"/>
      <c r="D13" s="413"/>
      <c r="E13" s="413"/>
      <c r="F13" s="413"/>
      <c r="G13" s="413"/>
      <c r="H13" s="413"/>
      <c r="I13" s="413"/>
      <c r="J13" s="413"/>
      <c r="K13" s="413"/>
      <c r="L13" s="413"/>
      <c r="M13" s="413"/>
      <c r="N13" s="413"/>
      <c r="O13" s="413"/>
      <c r="P13" s="413"/>
      <c r="Q13" s="413"/>
      <c r="R13" s="413"/>
      <c r="S13" s="413"/>
      <c r="T13" s="413"/>
      <c r="U13" s="413"/>
      <c r="V13" s="413"/>
      <c r="W13" s="413"/>
    </row>
    <row r="14" spans="1:45" ht="15" customHeight="1">
      <c r="B14" s="219" t="s">
        <v>97</v>
      </c>
      <c r="C14" s="210"/>
      <c r="D14" s="413"/>
      <c r="E14" s="413"/>
      <c r="F14" s="413"/>
      <c r="G14" s="413"/>
      <c r="H14" s="413"/>
      <c r="I14" s="413"/>
      <c r="J14" s="413"/>
      <c r="K14" s="413"/>
      <c r="L14" s="413"/>
      <c r="M14" s="413"/>
      <c r="N14" s="413"/>
      <c r="O14" s="413"/>
      <c r="P14" s="413"/>
      <c r="Q14" s="413"/>
      <c r="R14" s="413"/>
      <c r="S14" s="413"/>
      <c r="T14" s="413"/>
      <c r="U14" s="413"/>
      <c r="V14" s="413"/>
      <c r="W14" s="413"/>
    </row>
    <row r="15" spans="1:45" ht="15" customHeight="1">
      <c r="B15" s="222" t="s">
        <v>1068</v>
      </c>
      <c r="C15" s="210" t="s">
        <v>9</v>
      </c>
      <c r="D15" s="476"/>
      <c r="E15" s="413"/>
      <c r="F15" s="476"/>
      <c r="G15" s="476"/>
      <c r="H15" s="413"/>
      <c r="I15" s="476"/>
      <c r="J15" s="476"/>
      <c r="K15" s="476"/>
      <c r="L15" s="476"/>
      <c r="M15" s="476"/>
      <c r="N15" s="476"/>
      <c r="O15" s="476"/>
      <c r="P15" s="476"/>
      <c r="Q15" s="476"/>
      <c r="R15" s="413"/>
      <c r="S15" s="476"/>
      <c r="T15" s="476"/>
      <c r="U15" s="476"/>
      <c r="V15" s="476"/>
      <c r="W15" s="476"/>
    </row>
    <row r="16" spans="1:45" ht="15" customHeight="1">
      <c r="B16" s="220" t="s">
        <v>1067</v>
      </c>
      <c r="C16" s="210" t="s">
        <v>11</v>
      </c>
      <c r="D16" s="476"/>
      <c r="E16" s="413"/>
      <c r="F16" s="476"/>
      <c r="G16" s="476"/>
      <c r="H16" s="413"/>
      <c r="I16" s="476"/>
      <c r="J16" s="476"/>
      <c r="K16" s="476"/>
      <c r="L16" s="476"/>
      <c r="M16" s="413"/>
      <c r="N16" s="413"/>
      <c r="O16" s="413"/>
      <c r="P16" s="413"/>
      <c r="Q16" s="476"/>
      <c r="R16" s="413"/>
      <c r="S16" s="476"/>
      <c r="T16" s="476"/>
      <c r="U16" s="476"/>
      <c r="V16" s="476"/>
      <c r="W16" s="476"/>
    </row>
    <row r="17" spans="2:23" ht="15" customHeight="1">
      <c r="B17" s="221" t="s">
        <v>1066</v>
      </c>
      <c r="C17" s="210" t="s">
        <v>13</v>
      </c>
      <c r="D17" s="413"/>
      <c r="E17" s="413"/>
      <c r="F17" s="413"/>
      <c r="G17" s="413"/>
      <c r="H17" s="413"/>
      <c r="I17" s="413"/>
      <c r="J17" s="413"/>
      <c r="K17" s="413"/>
      <c r="L17" s="413"/>
      <c r="M17" s="413"/>
      <c r="N17" s="413"/>
      <c r="O17" s="413"/>
      <c r="P17" s="413"/>
      <c r="Q17" s="413"/>
      <c r="R17" s="413"/>
      <c r="S17" s="413"/>
      <c r="T17" s="413"/>
      <c r="U17" s="413"/>
      <c r="V17" s="413"/>
      <c r="W17" s="413"/>
    </row>
    <row r="18" spans="2:23" ht="15" customHeight="1">
      <c r="B18" s="221" t="s">
        <v>1065</v>
      </c>
      <c r="C18" s="210" t="s">
        <v>15</v>
      </c>
      <c r="D18" s="413"/>
      <c r="E18" s="413"/>
      <c r="F18" s="413"/>
      <c r="G18" s="413"/>
      <c r="H18" s="413"/>
      <c r="I18" s="413"/>
      <c r="J18" s="413"/>
      <c r="K18" s="413"/>
      <c r="L18" s="413"/>
      <c r="M18" s="413"/>
      <c r="N18" s="413"/>
      <c r="O18" s="413"/>
      <c r="P18" s="413"/>
      <c r="Q18" s="413"/>
      <c r="R18" s="413"/>
      <c r="S18" s="413"/>
      <c r="T18" s="413"/>
      <c r="U18" s="413"/>
      <c r="V18" s="413"/>
      <c r="W18" s="413"/>
    </row>
    <row r="19" spans="2:23" ht="15" customHeight="1">
      <c r="B19" s="221" t="s">
        <v>1064</v>
      </c>
      <c r="C19" s="210" t="s">
        <v>17</v>
      </c>
      <c r="D19" s="413"/>
      <c r="E19" s="413"/>
      <c r="F19" s="413"/>
      <c r="G19" s="413"/>
      <c r="H19" s="413"/>
      <c r="I19" s="413"/>
      <c r="J19" s="413"/>
      <c r="K19" s="413"/>
      <c r="L19" s="413"/>
      <c r="M19" s="413"/>
      <c r="N19" s="413"/>
      <c r="O19" s="413"/>
      <c r="P19" s="413"/>
      <c r="Q19" s="413"/>
      <c r="R19" s="413"/>
      <c r="S19" s="413"/>
      <c r="T19" s="413"/>
      <c r="U19" s="413"/>
      <c r="V19" s="413"/>
      <c r="W19" s="413"/>
    </row>
    <row r="20" spans="2:23" ht="15" customHeight="1">
      <c r="B20" s="220" t="s">
        <v>1063</v>
      </c>
      <c r="C20" s="210" t="s">
        <v>19</v>
      </c>
      <c r="D20" s="476"/>
      <c r="E20" s="413"/>
      <c r="F20" s="476"/>
      <c r="G20" s="476"/>
      <c r="H20" s="413"/>
      <c r="I20" s="476"/>
      <c r="J20" s="476"/>
      <c r="K20" s="476"/>
      <c r="L20" s="476"/>
      <c r="M20" s="476"/>
      <c r="N20" s="476"/>
      <c r="O20" s="476"/>
      <c r="P20" s="476"/>
      <c r="Q20" s="476"/>
      <c r="R20" s="413"/>
      <c r="S20" s="476"/>
      <c r="T20" s="476"/>
      <c r="U20" s="476"/>
      <c r="V20" s="476"/>
      <c r="W20" s="476"/>
    </row>
    <row r="21" spans="2:23" ht="15" customHeight="1">
      <c r="B21" s="220" t="s">
        <v>1062</v>
      </c>
      <c r="C21" s="210" t="s">
        <v>21</v>
      </c>
      <c r="D21" s="476"/>
      <c r="E21" s="413"/>
      <c r="F21" s="476"/>
      <c r="G21" s="476"/>
      <c r="H21" s="413"/>
      <c r="I21" s="476"/>
      <c r="J21" s="476"/>
      <c r="K21" s="476"/>
      <c r="L21" s="476"/>
      <c r="M21" s="411"/>
      <c r="N21" s="411"/>
      <c r="O21" s="411"/>
      <c r="P21" s="411"/>
      <c r="Q21" s="476"/>
      <c r="R21" s="413"/>
      <c r="S21" s="476"/>
      <c r="T21" s="476"/>
      <c r="U21" s="476"/>
      <c r="V21" s="476"/>
      <c r="W21" s="476"/>
    </row>
    <row r="22" spans="2:23" ht="15" customHeight="1">
      <c r="B22" s="219" t="s">
        <v>1061</v>
      </c>
      <c r="C22" s="210" t="s">
        <v>23</v>
      </c>
      <c r="D22" s="476"/>
      <c r="E22" s="476"/>
      <c r="F22" s="413"/>
      <c r="G22" s="413"/>
      <c r="H22" s="476"/>
      <c r="I22" s="413"/>
      <c r="J22" s="413"/>
      <c r="K22" s="476"/>
      <c r="L22" s="476"/>
      <c r="M22" s="476"/>
      <c r="N22" s="476"/>
      <c r="O22" s="476"/>
      <c r="P22" s="476"/>
      <c r="Q22" s="476"/>
      <c r="R22" s="476"/>
      <c r="S22" s="413"/>
      <c r="T22" s="413"/>
      <c r="U22" s="476"/>
      <c r="V22" s="476"/>
      <c r="W22" s="476"/>
    </row>
    <row r="23" spans="2:23" ht="15" customHeight="1">
      <c r="B23" s="217" t="s">
        <v>1060</v>
      </c>
      <c r="C23" s="210"/>
      <c r="D23" s="413"/>
      <c r="E23" s="413"/>
      <c r="F23" s="413"/>
      <c r="G23" s="413"/>
      <c r="H23" s="413"/>
      <c r="I23" s="413"/>
      <c r="J23" s="413"/>
      <c r="K23" s="413"/>
      <c r="L23" s="413"/>
      <c r="M23" s="413"/>
      <c r="N23" s="413"/>
      <c r="O23" s="413"/>
      <c r="P23" s="413"/>
      <c r="Q23" s="413"/>
      <c r="R23" s="413"/>
      <c r="S23" s="413"/>
      <c r="T23" s="413"/>
      <c r="U23" s="413"/>
      <c r="V23" s="413"/>
      <c r="W23" s="413"/>
    </row>
    <row r="24" spans="2:23" ht="15" customHeight="1">
      <c r="B24" s="218" t="s">
        <v>1059</v>
      </c>
      <c r="C24" s="210" t="s">
        <v>25</v>
      </c>
      <c r="D24" s="476"/>
      <c r="E24" s="476"/>
      <c r="F24" s="413"/>
      <c r="G24" s="413"/>
      <c r="H24" s="476"/>
      <c r="I24" s="413"/>
      <c r="J24" s="413"/>
      <c r="K24" s="476"/>
      <c r="L24" s="476"/>
      <c r="M24" s="413"/>
      <c r="N24" s="413"/>
      <c r="O24" s="413"/>
      <c r="P24" s="413"/>
      <c r="Q24" s="476"/>
      <c r="R24" s="476"/>
      <c r="S24" s="413"/>
      <c r="T24" s="413"/>
      <c r="U24" s="476"/>
      <c r="V24" s="476"/>
      <c r="W24" s="476"/>
    </row>
    <row r="25" spans="2:23" ht="15" customHeight="1">
      <c r="B25" s="218" t="s">
        <v>1058</v>
      </c>
      <c r="C25" s="210" t="s">
        <v>27</v>
      </c>
      <c r="D25" s="476"/>
      <c r="E25" s="413"/>
      <c r="F25" s="476"/>
      <c r="G25" s="476"/>
      <c r="H25" s="413"/>
      <c r="I25" s="476"/>
      <c r="J25" s="476"/>
      <c r="K25" s="476"/>
      <c r="L25" s="476"/>
      <c r="M25" s="413"/>
      <c r="N25" s="413"/>
      <c r="O25" s="413"/>
      <c r="P25" s="413"/>
      <c r="Q25" s="476"/>
      <c r="R25" s="413"/>
      <c r="S25" s="476"/>
      <c r="T25" s="476"/>
      <c r="U25" s="476"/>
      <c r="V25" s="476"/>
      <c r="W25" s="476"/>
    </row>
    <row r="26" spans="2:23" ht="15" customHeight="1">
      <c r="B26" s="218" t="s">
        <v>99</v>
      </c>
      <c r="C26" s="210" t="s">
        <v>29</v>
      </c>
      <c r="D26" s="476"/>
      <c r="E26" s="476"/>
      <c r="F26" s="413"/>
      <c r="G26" s="413"/>
      <c r="H26" s="476"/>
      <c r="I26" s="413"/>
      <c r="J26" s="413"/>
      <c r="K26" s="476"/>
      <c r="L26" s="476"/>
      <c r="M26" s="413"/>
      <c r="N26" s="413"/>
      <c r="O26" s="413"/>
      <c r="P26" s="413"/>
      <c r="Q26" s="476"/>
      <c r="R26" s="476"/>
      <c r="S26" s="413"/>
      <c r="T26" s="413"/>
      <c r="U26" s="476"/>
      <c r="V26" s="476"/>
      <c r="W26" s="476"/>
    </row>
    <row r="27" spans="2:23" ht="15" customHeight="1">
      <c r="B27" s="212" t="s">
        <v>1057</v>
      </c>
      <c r="C27" s="210" t="s">
        <v>43</v>
      </c>
      <c r="D27" s="476"/>
      <c r="E27" s="476"/>
      <c r="F27" s="413"/>
      <c r="G27" s="413"/>
      <c r="H27" s="476"/>
      <c r="I27" s="413"/>
      <c r="J27" s="413"/>
      <c r="K27" s="476"/>
      <c r="L27" s="476"/>
      <c r="M27" s="413"/>
      <c r="N27" s="413"/>
      <c r="O27" s="413"/>
      <c r="P27" s="413"/>
      <c r="Q27" s="476"/>
      <c r="R27" s="476"/>
      <c r="S27" s="413"/>
      <c r="T27" s="413"/>
      <c r="U27" s="476"/>
      <c r="V27" s="476"/>
      <c r="W27" s="476"/>
    </row>
    <row r="28" spans="2:23" ht="15" customHeight="1">
      <c r="B28" s="217" t="s">
        <v>1056</v>
      </c>
      <c r="C28" s="210" t="s">
        <v>45</v>
      </c>
      <c r="D28" s="476"/>
      <c r="E28" s="476"/>
      <c r="F28" s="413"/>
      <c r="G28" s="413"/>
      <c r="H28" s="476"/>
      <c r="I28" s="413"/>
      <c r="J28" s="413"/>
      <c r="K28" s="476"/>
      <c r="L28" s="476"/>
      <c r="M28" s="476"/>
      <c r="N28" s="476"/>
      <c r="O28" s="476"/>
      <c r="P28" s="476"/>
      <c r="Q28" s="476"/>
      <c r="R28" s="476"/>
      <c r="S28" s="413"/>
      <c r="T28" s="413"/>
      <c r="U28" s="476"/>
      <c r="V28" s="476"/>
      <c r="W28" s="476"/>
    </row>
    <row r="29" spans="2:23" ht="15" customHeight="1">
      <c r="B29" s="216" t="s">
        <v>1055</v>
      </c>
      <c r="C29" s="210" t="s">
        <v>47</v>
      </c>
      <c r="D29" s="476"/>
      <c r="E29" s="476"/>
      <c r="F29" s="413"/>
      <c r="G29" s="413"/>
      <c r="H29" s="476"/>
      <c r="I29" s="413"/>
      <c r="J29" s="413"/>
      <c r="K29" s="476"/>
      <c r="L29" s="413"/>
      <c r="M29" s="413"/>
      <c r="N29" s="413"/>
      <c r="O29" s="413"/>
      <c r="P29" s="413"/>
      <c r="Q29" s="476"/>
      <c r="R29" s="476"/>
      <c r="S29" s="413"/>
      <c r="T29" s="413"/>
      <c r="U29" s="476"/>
      <c r="V29" s="413"/>
      <c r="W29" s="476"/>
    </row>
    <row r="30" spans="2:23" ht="15" customHeight="1">
      <c r="B30" s="216" t="s">
        <v>1054</v>
      </c>
      <c r="C30" s="210"/>
      <c r="D30" s="485"/>
      <c r="E30" s="413"/>
      <c r="F30" s="413"/>
      <c r="G30" s="413"/>
      <c r="H30" s="413"/>
      <c r="I30" s="413"/>
      <c r="J30" s="413"/>
      <c r="K30" s="413"/>
      <c r="L30" s="413"/>
      <c r="M30" s="413"/>
      <c r="N30" s="413"/>
      <c r="O30" s="413"/>
      <c r="P30" s="413"/>
      <c r="Q30" s="413"/>
      <c r="R30" s="413"/>
      <c r="S30" s="413"/>
      <c r="T30" s="413"/>
      <c r="U30" s="413"/>
      <c r="V30" s="413"/>
      <c r="W30" s="413"/>
    </row>
    <row r="31" spans="2:23" ht="15" customHeight="1">
      <c r="B31" s="214" t="s">
        <v>1053</v>
      </c>
      <c r="C31" s="210"/>
      <c r="D31" s="413"/>
      <c r="E31" s="413"/>
      <c r="F31" s="413"/>
      <c r="G31" s="413"/>
      <c r="H31" s="413"/>
      <c r="I31" s="413"/>
      <c r="J31" s="413"/>
      <c r="K31" s="413"/>
      <c r="L31" s="413"/>
      <c r="M31" s="413"/>
      <c r="N31" s="413"/>
      <c r="O31" s="413"/>
      <c r="P31" s="413"/>
      <c r="Q31" s="413"/>
      <c r="R31" s="413"/>
      <c r="S31" s="413"/>
      <c r="T31" s="413"/>
      <c r="U31" s="413"/>
      <c r="V31" s="413"/>
      <c r="W31" s="413"/>
    </row>
    <row r="32" spans="2:23" ht="15" customHeight="1">
      <c r="B32" s="213" t="s">
        <v>1052</v>
      </c>
      <c r="C32" s="210" t="s">
        <v>49</v>
      </c>
      <c r="D32" s="413"/>
      <c r="E32" s="476"/>
      <c r="F32" s="413"/>
      <c r="G32" s="413"/>
      <c r="H32" s="476"/>
      <c r="I32" s="413"/>
      <c r="J32" s="413"/>
      <c r="K32" s="476"/>
      <c r="L32" s="413"/>
      <c r="M32" s="413"/>
      <c r="N32" s="413"/>
      <c r="O32" s="413"/>
      <c r="P32" s="413"/>
      <c r="Q32" s="413"/>
      <c r="R32" s="476"/>
      <c r="S32" s="413"/>
      <c r="T32" s="413"/>
      <c r="U32" s="476"/>
      <c r="V32" s="476"/>
      <c r="W32" s="413"/>
    </row>
    <row r="33" spans="2:23" ht="15" customHeight="1">
      <c r="B33" s="215" t="s">
        <v>1051</v>
      </c>
      <c r="C33" s="210" t="s">
        <v>51</v>
      </c>
      <c r="D33" s="476"/>
      <c r="E33" s="413"/>
      <c r="F33" s="413"/>
      <c r="G33" s="413"/>
      <c r="H33" s="413"/>
      <c r="I33" s="413"/>
      <c r="J33" s="413"/>
      <c r="K33" s="413"/>
      <c r="L33" s="476"/>
      <c r="M33" s="413"/>
      <c r="N33" s="413"/>
      <c r="O33" s="413"/>
      <c r="P33" s="413"/>
      <c r="Q33" s="413"/>
      <c r="R33" s="413"/>
      <c r="S33" s="413"/>
      <c r="T33" s="413"/>
      <c r="U33" s="413"/>
      <c r="V33" s="413"/>
      <c r="W33" s="413"/>
    </row>
    <row r="34" spans="2:23" ht="15" customHeight="1">
      <c r="B34" s="215" t="s">
        <v>1050</v>
      </c>
      <c r="C34" s="210" t="s">
        <v>53</v>
      </c>
      <c r="D34" s="476"/>
      <c r="E34" s="413"/>
      <c r="F34" s="413"/>
      <c r="G34" s="413"/>
      <c r="H34" s="413"/>
      <c r="I34" s="413"/>
      <c r="J34" s="413"/>
      <c r="K34" s="413"/>
      <c r="L34" s="476"/>
      <c r="M34" s="413"/>
      <c r="N34" s="413"/>
      <c r="O34" s="413"/>
      <c r="P34" s="413"/>
      <c r="Q34" s="413"/>
      <c r="R34" s="413"/>
      <c r="S34" s="413"/>
      <c r="T34" s="413"/>
      <c r="U34" s="413"/>
      <c r="V34" s="413"/>
      <c r="W34" s="413"/>
    </row>
    <row r="35" spans="2:23" ht="15" customHeight="1">
      <c r="B35" s="213" t="s">
        <v>1049</v>
      </c>
      <c r="C35" s="210" t="s">
        <v>55</v>
      </c>
      <c r="D35" s="476"/>
      <c r="E35" s="476"/>
      <c r="F35" s="413"/>
      <c r="G35" s="413"/>
      <c r="H35" s="476"/>
      <c r="I35" s="413"/>
      <c r="J35" s="413"/>
      <c r="K35" s="476"/>
      <c r="L35" s="476"/>
      <c r="M35" s="413"/>
      <c r="N35" s="413"/>
      <c r="O35" s="413"/>
      <c r="P35" s="413"/>
      <c r="Q35" s="476"/>
      <c r="R35" s="476"/>
      <c r="S35" s="413"/>
      <c r="T35" s="413"/>
      <c r="U35" s="476"/>
      <c r="V35" s="476"/>
      <c r="W35" s="476"/>
    </row>
    <row r="36" spans="2:23" ht="15" customHeight="1">
      <c r="B36" s="214" t="s">
        <v>1048</v>
      </c>
      <c r="C36" s="210"/>
      <c r="D36" s="413"/>
      <c r="E36" s="413"/>
      <c r="F36" s="413"/>
      <c r="G36" s="413"/>
      <c r="H36" s="413"/>
      <c r="I36" s="413"/>
      <c r="J36" s="413"/>
      <c r="K36" s="413"/>
      <c r="L36" s="413"/>
      <c r="M36" s="413"/>
      <c r="N36" s="413"/>
      <c r="O36" s="413"/>
      <c r="P36" s="413"/>
      <c r="Q36" s="413"/>
      <c r="R36" s="413"/>
      <c r="S36" s="413"/>
      <c r="T36" s="413"/>
      <c r="U36" s="413"/>
      <c r="V36" s="413"/>
      <c r="W36" s="413"/>
    </row>
    <row r="37" spans="2:23" ht="15" customHeight="1">
      <c r="B37" s="213" t="s">
        <v>1047</v>
      </c>
      <c r="C37" s="210" t="s">
        <v>57</v>
      </c>
      <c r="D37" s="476"/>
      <c r="E37" s="476"/>
      <c r="F37" s="413"/>
      <c r="G37" s="413"/>
      <c r="H37" s="476"/>
      <c r="I37" s="413"/>
      <c r="J37" s="413"/>
      <c r="K37" s="476"/>
      <c r="L37" s="476"/>
      <c r="M37" s="413"/>
      <c r="N37" s="413"/>
      <c r="O37" s="413"/>
      <c r="P37" s="413"/>
      <c r="Q37" s="476"/>
      <c r="R37" s="487"/>
      <c r="S37" s="413"/>
      <c r="T37" s="413"/>
      <c r="U37" s="476"/>
      <c r="V37" s="476"/>
      <c r="W37" s="476"/>
    </row>
    <row r="38" spans="2:23" ht="15" customHeight="1">
      <c r="B38" s="213" t="s">
        <v>1046</v>
      </c>
      <c r="C38" s="210" t="s">
        <v>59</v>
      </c>
      <c r="D38" s="476"/>
      <c r="E38" s="476"/>
      <c r="F38" s="413"/>
      <c r="G38" s="413"/>
      <c r="H38" s="476"/>
      <c r="I38" s="413"/>
      <c r="J38" s="413"/>
      <c r="K38" s="476"/>
      <c r="L38" s="476"/>
      <c r="M38" s="413"/>
      <c r="N38" s="413"/>
      <c r="O38" s="413"/>
      <c r="P38" s="413"/>
      <c r="Q38" s="476"/>
      <c r="R38" s="487"/>
      <c r="S38" s="413"/>
      <c r="T38" s="413"/>
      <c r="U38" s="476"/>
      <c r="V38" s="476"/>
      <c r="W38" s="476"/>
    </row>
    <row r="39" spans="2:23" ht="15" customHeight="1">
      <c r="B39" s="212" t="s">
        <v>1045</v>
      </c>
      <c r="C39" s="210" t="s">
        <v>61</v>
      </c>
      <c r="D39" s="486"/>
      <c r="E39" s="486"/>
      <c r="F39" s="416"/>
      <c r="G39" s="416"/>
      <c r="H39" s="486"/>
      <c r="I39" s="416"/>
      <c r="J39" s="416"/>
      <c r="K39" s="486"/>
      <c r="L39" s="486"/>
      <c r="M39" s="416"/>
      <c r="N39" s="416"/>
      <c r="O39" s="416"/>
      <c r="P39" s="416"/>
      <c r="Q39" s="416"/>
      <c r="R39" s="488"/>
      <c r="S39" s="416"/>
      <c r="T39" s="416"/>
      <c r="U39" s="486"/>
      <c r="V39" s="486"/>
      <c r="W39" s="413"/>
    </row>
    <row r="40" spans="2:23" ht="15" customHeight="1">
      <c r="B40" s="212" t="s">
        <v>1044</v>
      </c>
      <c r="C40" s="210" t="s">
        <v>63</v>
      </c>
      <c r="D40" s="476"/>
      <c r="E40" s="476"/>
      <c r="F40" s="413"/>
      <c r="G40" s="413"/>
      <c r="H40" s="476"/>
      <c r="I40" s="413"/>
      <c r="J40" s="413"/>
      <c r="K40" s="476"/>
      <c r="L40" s="476"/>
      <c r="M40" s="413"/>
      <c r="N40" s="413"/>
      <c r="O40" s="413"/>
      <c r="P40" s="413"/>
      <c r="Q40" s="476"/>
      <c r="R40" s="476"/>
      <c r="S40" s="413"/>
      <c r="T40" s="413"/>
      <c r="U40" s="476"/>
      <c r="V40" s="476"/>
      <c r="W40" s="476"/>
    </row>
    <row r="41" spans="2:23" ht="15" customHeight="1">
      <c r="B41" s="212" t="s">
        <v>1043</v>
      </c>
      <c r="C41" s="210" t="s">
        <v>65</v>
      </c>
      <c r="D41" s="476"/>
      <c r="E41" s="476"/>
      <c r="F41" s="413"/>
      <c r="G41" s="413"/>
      <c r="H41" s="476"/>
      <c r="I41" s="413"/>
      <c r="J41" s="413"/>
      <c r="K41" s="476"/>
      <c r="L41" s="476"/>
      <c r="M41" s="413"/>
      <c r="N41" s="413"/>
      <c r="O41" s="413"/>
      <c r="P41" s="413"/>
      <c r="Q41" s="476"/>
      <c r="R41" s="476"/>
      <c r="S41" s="413"/>
      <c r="T41" s="413"/>
      <c r="U41" s="476"/>
      <c r="V41" s="476"/>
      <c r="W41" s="476"/>
    </row>
    <row r="42" spans="2:23" ht="15" customHeight="1">
      <c r="B42" s="211" t="s">
        <v>1042</v>
      </c>
      <c r="C42" s="210" t="s">
        <v>67</v>
      </c>
      <c r="D42" s="476"/>
      <c r="E42" s="476"/>
      <c r="F42" s="413"/>
      <c r="G42" s="413"/>
      <c r="H42" s="476"/>
      <c r="I42" s="413"/>
      <c r="J42" s="413"/>
      <c r="K42" s="476"/>
      <c r="L42" s="476"/>
      <c r="M42" s="413"/>
      <c r="N42" s="413"/>
      <c r="O42" s="413"/>
      <c r="P42" s="413"/>
      <c r="Q42" s="476"/>
      <c r="R42" s="476"/>
      <c r="S42" s="413"/>
      <c r="T42" s="413"/>
      <c r="U42" s="476"/>
      <c r="V42" s="476"/>
      <c r="W42" s="476"/>
    </row>
    <row r="43" spans="2:23" ht="15" customHeight="1">
      <c r="B43" s="212" t="s">
        <v>1041</v>
      </c>
      <c r="C43" s="210" t="s">
        <v>69</v>
      </c>
      <c r="D43" s="476"/>
      <c r="E43" s="476"/>
      <c r="F43" s="413"/>
      <c r="G43" s="413"/>
      <c r="H43" s="476"/>
      <c r="I43" s="413"/>
      <c r="J43" s="413"/>
      <c r="K43" s="476"/>
      <c r="L43" s="476"/>
      <c r="M43" s="413"/>
      <c r="N43" s="413"/>
      <c r="O43" s="413"/>
      <c r="P43" s="413"/>
      <c r="Q43" s="476"/>
      <c r="R43" s="476"/>
      <c r="S43" s="413"/>
      <c r="T43" s="413"/>
      <c r="U43" s="476"/>
      <c r="V43" s="476"/>
      <c r="W43" s="476"/>
    </row>
    <row r="44" spans="2:23" ht="15" customHeight="1">
      <c r="B44" s="211" t="s">
        <v>1040</v>
      </c>
      <c r="C44" s="210" t="s">
        <v>71</v>
      </c>
      <c r="D44" s="476"/>
      <c r="E44" s="476"/>
      <c r="F44" s="413"/>
      <c r="G44" s="413"/>
      <c r="H44" s="476"/>
      <c r="I44" s="413"/>
      <c r="J44" s="413"/>
      <c r="K44" s="476"/>
      <c r="L44" s="476"/>
      <c r="M44" s="413"/>
      <c r="N44" s="413"/>
      <c r="O44" s="413"/>
      <c r="P44" s="413"/>
      <c r="Q44" s="476"/>
      <c r="R44" s="476"/>
      <c r="S44" s="413"/>
      <c r="T44" s="413"/>
      <c r="U44" s="476"/>
      <c r="V44" s="476"/>
      <c r="W44" s="476"/>
    </row>
    <row r="45" spans="2:23" ht="15" customHeight="1">
      <c r="B45" s="212" t="s">
        <v>1039</v>
      </c>
      <c r="C45" s="210" t="s">
        <v>73</v>
      </c>
      <c r="D45" s="476"/>
      <c r="E45" s="476"/>
      <c r="F45" s="413"/>
      <c r="G45" s="413"/>
      <c r="H45" s="476"/>
      <c r="I45" s="413"/>
      <c r="J45" s="413"/>
      <c r="K45" s="476"/>
      <c r="L45" s="476"/>
      <c r="M45" s="413"/>
      <c r="N45" s="413"/>
      <c r="O45" s="413"/>
      <c r="P45" s="413"/>
      <c r="Q45" s="476"/>
      <c r="R45" s="476"/>
      <c r="S45" s="413"/>
      <c r="T45" s="413"/>
      <c r="U45" s="476"/>
      <c r="V45" s="476"/>
      <c r="W45" s="476"/>
    </row>
    <row r="46" spans="2:23" ht="15" customHeight="1">
      <c r="B46" s="211" t="s">
        <v>1038</v>
      </c>
      <c r="C46" s="210" t="s">
        <v>75</v>
      </c>
      <c r="D46" s="476"/>
      <c r="E46" s="476"/>
      <c r="F46" s="413"/>
      <c r="G46" s="413"/>
      <c r="H46" s="476"/>
      <c r="I46" s="413"/>
      <c r="J46" s="413"/>
      <c r="K46" s="476"/>
      <c r="L46" s="476"/>
      <c r="M46" s="413"/>
      <c r="N46" s="413"/>
      <c r="O46" s="413"/>
      <c r="P46" s="413"/>
      <c r="Q46" s="476"/>
      <c r="R46" s="476"/>
      <c r="S46" s="413"/>
      <c r="T46" s="413"/>
      <c r="U46" s="476"/>
      <c r="V46" s="476"/>
      <c r="W46" s="476"/>
    </row>
    <row r="47" spans="2:23" ht="15" customHeight="1">
      <c r="B47" s="209"/>
      <c r="C47" s="209"/>
      <c r="D47" s="206"/>
      <c r="E47" s="206"/>
      <c r="F47" s="206"/>
      <c r="G47" s="206"/>
      <c r="H47" s="206"/>
      <c r="I47" s="206"/>
      <c r="J47" s="206"/>
      <c r="K47" s="206"/>
      <c r="L47" s="206"/>
      <c r="M47" s="206"/>
      <c r="N47" s="206"/>
      <c r="O47" s="206"/>
      <c r="P47" s="206"/>
      <c r="Q47" s="207"/>
      <c r="R47" s="206"/>
      <c r="S47" s="206"/>
      <c r="T47" s="206"/>
      <c r="U47" s="206"/>
      <c r="V47" s="206"/>
      <c r="W47" s="207"/>
    </row>
    <row r="48" spans="2:23" ht="15" customHeight="1">
      <c r="B48" s="208"/>
      <c r="C48" s="208"/>
      <c r="D48" s="206"/>
      <c r="E48" s="206"/>
      <c r="F48" s="206"/>
      <c r="G48" s="206"/>
      <c r="H48" s="206"/>
      <c r="I48" s="206"/>
      <c r="J48" s="206"/>
      <c r="K48" s="206"/>
      <c r="L48" s="206"/>
      <c r="M48" s="206"/>
      <c r="N48" s="206"/>
      <c r="O48" s="206"/>
      <c r="P48" s="206"/>
      <c r="Q48" s="206"/>
      <c r="R48" s="206"/>
      <c r="S48" s="206"/>
      <c r="T48" s="206"/>
      <c r="U48" s="206"/>
      <c r="V48" s="206"/>
      <c r="W48" s="206"/>
    </row>
    <row r="49" spans="1:23" ht="15" customHeight="1">
      <c r="B49" s="208"/>
      <c r="C49" s="208"/>
      <c r="D49" s="207"/>
      <c r="E49" s="207"/>
      <c r="F49" s="207"/>
      <c r="G49" s="207"/>
      <c r="H49" s="207"/>
      <c r="I49" s="207"/>
      <c r="J49" s="207"/>
      <c r="K49" s="207"/>
      <c r="L49" s="207"/>
      <c r="M49" s="207"/>
      <c r="N49" s="207"/>
      <c r="O49" s="207"/>
      <c r="P49" s="206"/>
      <c r="Q49" s="206"/>
      <c r="R49" s="207"/>
      <c r="S49" s="207"/>
      <c r="T49" s="207"/>
      <c r="U49" s="207"/>
      <c r="V49" s="207"/>
      <c r="W49" s="206"/>
    </row>
    <row r="51" spans="1:23" ht="15" customHeight="1">
      <c r="A51" s="242" t="s">
        <v>1074</v>
      </c>
      <c r="B51" s="242" t="s">
        <v>1168</v>
      </c>
    </row>
    <row r="55" spans="1:23" ht="30" customHeight="1">
      <c r="B55" s="278"/>
      <c r="C55" s="278"/>
      <c r="D55" s="550" t="s">
        <v>1169</v>
      </c>
      <c r="E55" s="551"/>
      <c r="F55" s="550" t="s">
        <v>1170</v>
      </c>
      <c r="G55" s="551"/>
      <c r="H55" s="552" t="s">
        <v>1171</v>
      </c>
    </row>
    <row r="56" spans="1:23">
      <c r="B56" s="278"/>
      <c r="C56" s="278"/>
      <c r="D56" s="279" t="s">
        <v>1212</v>
      </c>
      <c r="E56" s="279" t="s">
        <v>1213</v>
      </c>
      <c r="F56" s="279" t="s">
        <v>1212</v>
      </c>
      <c r="G56" s="279" t="s">
        <v>1213</v>
      </c>
      <c r="H56" s="553"/>
    </row>
    <row r="57" spans="1:23" ht="15" customHeight="1">
      <c r="B57" s="42"/>
      <c r="C57" s="42"/>
      <c r="D57" s="280"/>
      <c r="E57" s="280"/>
      <c r="F57" s="280"/>
      <c r="G57" s="280"/>
      <c r="H57" s="280" t="s">
        <v>1034</v>
      </c>
    </row>
    <row r="58" spans="1:23" ht="15" customHeight="1">
      <c r="B58" s="281" t="s">
        <v>95</v>
      </c>
      <c r="C58" s="280" t="s">
        <v>5</v>
      </c>
      <c r="D58" s="482"/>
      <c r="E58" s="482"/>
      <c r="F58" s="482"/>
      <c r="G58" s="482"/>
      <c r="H58" s="482"/>
    </row>
    <row r="59" spans="1:23" ht="15" customHeight="1">
      <c r="B59" s="282" t="s">
        <v>1172</v>
      </c>
      <c r="C59" s="280" t="s">
        <v>7</v>
      </c>
      <c r="D59" s="482"/>
      <c r="E59" s="482"/>
      <c r="F59" s="410"/>
      <c r="G59" s="410"/>
      <c r="H59" s="482"/>
    </row>
    <row r="60" spans="1:23" ht="15" customHeight="1">
      <c r="B60" s="282" t="s">
        <v>1173</v>
      </c>
      <c r="C60" s="280" t="s">
        <v>9</v>
      </c>
      <c r="D60" s="482"/>
      <c r="E60" s="482"/>
      <c r="F60" s="410"/>
      <c r="G60" s="410"/>
      <c r="H60" s="482"/>
    </row>
    <row r="61" spans="1:23" ht="15" customHeight="1">
      <c r="B61" s="283" t="s">
        <v>1174</v>
      </c>
      <c r="C61" s="280" t="s">
        <v>11</v>
      </c>
      <c r="D61" s="410"/>
      <c r="E61" s="410"/>
      <c r="F61" s="482"/>
      <c r="G61" s="482"/>
      <c r="H61" s="482"/>
    </row>
    <row r="62" spans="1:23" ht="15" customHeight="1">
      <c r="B62" s="281" t="s">
        <v>1070</v>
      </c>
      <c r="C62" s="280" t="s">
        <v>13</v>
      </c>
      <c r="D62" s="483"/>
      <c r="E62" s="483"/>
      <c r="F62" s="483"/>
      <c r="G62" s="483"/>
      <c r="H62" s="483"/>
    </row>
    <row r="63" spans="1:23" ht="15" customHeight="1">
      <c r="B63" s="281" t="s">
        <v>1069</v>
      </c>
      <c r="C63" s="280"/>
      <c r="D63" s="410"/>
      <c r="E63" s="410"/>
      <c r="F63" s="410"/>
      <c r="G63" s="410"/>
      <c r="H63" s="410"/>
    </row>
    <row r="64" spans="1:23" ht="15" customHeight="1">
      <c r="B64" s="284" t="s">
        <v>1058</v>
      </c>
      <c r="C64" s="280"/>
      <c r="D64" s="410"/>
      <c r="E64" s="410"/>
      <c r="F64" s="410"/>
      <c r="G64" s="410"/>
      <c r="H64" s="410"/>
    </row>
    <row r="65" spans="2:8" ht="15" customHeight="1">
      <c r="B65" s="285" t="s">
        <v>1175</v>
      </c>
      <c r="C65" s="280"/>
      <c r="D65" s="410"/>
      <c r="E65" s="410"/>
      <c r="F65" s="410"/>
      <c r="G65" s="410"/>
      <c r="H65" s="410"/>
    </row>
    <row r="66" spans="2:8" ht="15" customHeight="1">
      <c r="B66" s="286" t="s">
        <v>1176</v>
      </c>
      <c r="C66" s="280" t="s">
        <v>15</v>
      </c>
      <c r="D66" s="482"/>
      <c r="E66" s="482"/>
      <c r="F66" s="482"/>
      <c r="G66" s="482"/>
      <c r="H66" s="482"/>
    </row>
    <row r="67" spans="2:8" ht="15" customHeight="1">
      <c r="B67" s="287" t="s">
        <v>1177</v>
      </c>
      <c r="C67" s="280" t="s">
        <v>17</v>
      </c>
      <c r="D67" s="482"/>
      <c r="E67" s="482"/>
      <c r="F67" s="410"/>
      <c r="G67" s="410"/>
      <c r="H67" s="482"/>
    </row>
    <row r="68" spans="2:8" ht="15" customHeight="1">
      <c r="B68" s="287" t="s">
        <v>1178</v>
      </c>
      <c r="C68" s="280" t="s">
        <v>19</v>
      </c>
      <c r="D68" s="482"/>
      <c r="E68" s="482"/>
      <c r="F68" s="410"/>
      <c r="G68" s="410"/>
      <c r="H68" s="482"/>
    </row>
    <row r="69" spans="2:8" ht="15" customHeight="1">
      <c r="B69" s="288" t="s">
        <v>1179</v>
      </c>
      <c r="C69" s="280" t="s">
        <v>21</v>
      </c>
      <c r="D69" s="410"/>
      <c r="E69" s="410"/>
      <c r="F69" s="482"/>
      <c r="G69" s="482"/>
      <c r="H69" s="482"/>
    </row>
    <row r="70" spans="2:8" ht="15" customHeight="1">
      <c r="B70" s="289" t="s">
        <v>1180</v>
      </c>
      <c r="C70" s="280" t="s">
        <v>23</v>
      </c>
      <c r="D70" s="482"/>
      <c r="E70" s="482"/>
      <c r="F70" s="482"/>
      <c r="G70" s="482"/>
      <c r="H70" s="482"/>
    </row>
    <row r="71" spans="2:8" ht="15" customHeight="1">
      <c r="B71" s="310" t="s">
        <v>1181</v>
      </c>
      <c r="C71" s="280" t="s">
        <v>25</v>
      </c>
      <c r="D71" s="410"/>
      <c r="E71" s="410"/>
      <c r="F71" s="410"/>
      <c r="G71" s="410"/>
      <c r="H71" s="410"/>
    </row>
    <row r="72" spans="2:8" ht="15" customHeight="1">
      <c r="B72" s="310" t="s">
        <v>1065</v>
      </c>
      <c r="C72" s="280" t="s">
        <v>27</v>
      </c>
      <c r="D72" s="410"/>
      <c r="E72" s="410"/>
      <c r="F72" s="410"/>
      <c r="G72" s="410"/>
      <c r="H72" s="410"/>
    </row>
    <row r="73" spans="2:8" ht="15" customHeight="1">
      <c r="B73" s="310" t="s">
        <v>1182</v>
      </c>
      <c r="C73" s="280" t="s">
        <v>29</v>
      </c>
      <c r="D73" s="410"/>
      <c r="E73" s="410"/>
      <c r="F73" s="410"/>
      <c r="G73" s="410"/>
      <c r="H73" s="410"/>
    </row>
    <row r="74" spans="2:8" ht="15" customHeight="1">
      <c r="B74" s="286" t="s">
        <v>1183</v>
      </c>
      <c r="C74" s="280" t="s">
        <v>31</v>
      </c>
      <c r="D74" s="482"/>
      <c r="E74" s="482"/>
      <c r="F74" s="482"/>
      <c r="G74" s="482"/>
      <c r="H74" s="482"/>
    </row>
    <row r="75" spans="2:8" ht="15" customHeight="1">
      <c r="B75" s="290" t="s">
        <v>1184</v>
      </c>
      <c r="C75" s="280" t="s">
        <v>33</v>
      </c>
      <c r="D75" s="482"/>
      <c r="E75" s="482"/>
      <c r="F75" s="482"/>
      <c r="G75" s="482"/>
      <c r="H75" s="482"/>
    </row>
    <row r="76" spans="2:8" ht="15" customHeight="1">
      <c r="B76" s="285" t="s">
        <v>1185</v>
      </c>
      <c r="C76" s="280"/>
      <c r="D76" s="410"/>
      <c r="E76" s="410"/>
      <c r="F76" s="410"/>
      <c r="G76" s="410"/>
      <c r="H76" s="410"/>
    </row>
    <row r="77" spans="2:8" ht="15" customHeight="1">
      <c r="B77" s="286" t="s">
        <v>1176</v>
      </c>
      <c r="C77" s="280" t="s">
        <v>35</v>
      </c>
      <c r="D77" s="482"/>
      <c r="E77" s="482"/>
      <c r="F77" s="482"/>
      <c r="G77" s="482"/>
      <c r="H77" s="482"/>
    </row>
    <row r="78" spans="2:8" ht="15" customHeight="1">
      <c r="B78" s="287" t="s">
        <v>1177</v>
      </c>
      <c r="C78" s="280" t="s">
        <v>37</v>
      </c>
      <c r="D78" s="482"/>
      <c r="E78" s="482"/>
      <c r="F78" s="410"/>
      <c r="G78" s="410"/>
      <c r="H78" s="482"/>
    </row>
    <row r="79" spans="2:8" ht="15" customHeight="1">
      <c r="B79" s="287" t="s">
        <v>1178</v>
      </c>
      <c r="C79" s="280" t="s">
        <v>39</v>
      </c>
      <c r="D79" s="482"/>
      <c r="E79" s="482"/>
      <c r="F79" s="410"/>
      <c r="G79" s="410"/>
      <c r="H79" s="482"/>
    </row>
    <row r="80" spans="2:8" ht="15" customHeight="1">
      <c r="B80" s="288" t="s">
        <v>1179</v>
      </c>
      <c r="C80" s="280" t="s">
        <v>41</v>
      </c>
      <c r="D80" s="410"/>
      <c r="E80" s="410"/>
      <c r="F80" s="482"/>
      <c r="G80" s="482"/>
      <c r="H80" s="482"/>
    </row>
    <row r="81" spans="2:8" ht="15" customHeight="1">
      <c r="B81" s="289" t="s">
        <v>1180</v>
      </c>
      <c r="C81" s="280" t="s">
        <v>43</v>
      </c>
      <c r="D81" s="482"/>
      <c r="E81" s="482"/>
      <c r="F81" s="482"/>
      <c r="G81" s="482"/>
      <c r="H81" s="482"/>
    </row>
    <row r="82" spans="2:8" ht="15" customHeight="1">
      <c r="B82" s="310" t="s">
        <v>1181</v>
      </c>
      <c r="C82" s="280" t="s">
        <v>45</v>
      </c>
      <c r="D82" s="410"/>
      <c r="E82" s="410"/>
      <c r="F82" s="410"/>
      <c r="G82" s="410"/>
      <c r="H82" s="410"/>
    </row>
    <row r="83" spans="2:8" ht="15" customHeight="1">
      <c r="B83" s="310" t="s">
        <v>1065</v>
      </c>
      <c r="C83" s="280" t="s">
        <v>47</v>
      </c>
      <c r="D83" s="410"/>
      <c r="E83" s="410"/>
      <c r="F83" s="410"/>
      <c r="G83" s="410"/>
      <c r="H83" s="410"/>
    </row>
    <row r="84" spans="2:8" ht="15" customHeight="1">
      <c r="B84" s="310" t="s">
        <v>1182</v>
      </c>
      <c r="C84" s="280" t="s">
        <v>49</v>
      </c>
      <c r="D84" s="410"/>
      <c r="E84" s="410"/>
      <c r="F84" s="410"/>
      <c r="G84" s="410"/>
      <c r="H84" s="410"/>
    </row>
    <row r="85" spans="2:8" ht="15" customHeight="1">
      <c r="B85" s="286" t="s">
        <v>1183</v>
      </c>
      <c r="C85" s="280" t="s">
        <v>51</v>
      </c>
      <c r="D85" s="482"/>
      <c r="E85" s="482"/>
      <c r="F85" s="482"/>
      <c r="G85" s="482"/>
      <c r="H85" s="482"/>
    </row>
    <row r="86" spans="2:8" ht="15" customHeight="1">
      <c r="B86" s="290" t="s">
        <v>1186</v>
      </c>
      <c r="C86" s="280" t="s">
        <v>53</v>
      </c>
      <c r="D86" s="482"/>
      <c r="E86" s="482"/>
      <c r="F86" s="482"/>
      <c r="G86" s="482"/>
      <c r="H86" s="482"/>
    </row>
    <row r="87" spans="2:8" ht="15" customHeight="1">
      <c r="B87" s="285" t="s">
        <v>1187</v>
      </c>
      <c r="C87" s="280" t="s">
        <v>55</v>
      </c>
      <c r="D87" s="482"/>
      <c r="E87" s="482"/>
      <c r="F87" s="482"/>
      <c r="G87" s="482"/>
      <c r="H87" s="482"/>
    </row>
    <row r="88" spans="2:8" ht="15" customHeight="1">
      <c r="B88" s="285" t="s">
        <v>1188</v>
      </c>
      <c r="C88" s="280" t="s">
        <v>57</v>
      </c>
      <c r="D88" s="482"/>
      <c r="E88" s="482"/>
      <c r="F88" s="482"/>
      <c r="G88" s="482"/>
      <c r="H88" s="482"/>
    </row>
    <row r="89" spans="2:8" ht="15" customHeight="1">
      <c r="B89" s="284" t="s">
        <v>99</v>
      </c>
      <c r="C89" s="280" t="s">
        <v>59</v>
      </c>
      <c r="D89" s="482"/>
      <c r="E89" s="482"/>
      <c r="F89" s="482"/>
      <c r="G89" s="482"/>
      <c r="H89" s="482"/>
    </row>
    <row r="90" spans="2:8" ht="15" customHeight="1">
      <c r="B90" s="291" t="s">
        <v>1060</v>
      </c>
      <c r="C90" s="280"/>
      <c r="D90" s="410"/>
      <c r="E90" s="410"/>
      <c r="F90" s="410"/>
      <c r="G90" s="410"/>
      <c r="H90" s="410"/>
    </row>
    <row r="91" spans="2:8" ht="15" customHeight="1">
      <c r="B91" s="284" t="s">
        <v>1189</v>
      </c>
      <c r="C91" s="280" t="s">
        <v>61</v>
      </c>
      <c r="D91" s="482"/>
      <c r="E91" s="482"/>
      <c r="F91" s="482"/>
      <c r="G91" s="482"/>
      <c r="H91" s="482"/>
    </row>
    <row r="92" spans="2:8" ht="15" customHeight="1">
      <c r="B92" s="284" t="s">
        <v>1058</v>
      </c>
      <c r="C92" s="280" t="s">
        <v>63</v>
      </c>
      <c r="D92" s="482"/>
      <c r="E92" s="482"/>
      <c r="F92" s="482"/>
      <c r="G92" s="482"/>
      <c r="H92" s="482"/>
    </row>
    <row r="93" spans="2:8" ht="15" customHeight="1">
      <c r="B93" s="284" t="s">
        <v>99</v>
      </c>
      <c r="C93" s="280" t="s">
        <v>65</v>
      </c>
      <c r="D93" s="482"/>
      <c r="E93" s="482"/>
      <c r="F93" s="482"/>
      <c r="G93" s="482"/>
      <c r="H93" s="482"/>
    </row>
    <row r="94" spans="2:8" ht="15" customHeight="1">
      <c r="B94" s="291" t="s">
        <v>1057</v>
      </c>
      <c r="C94" s="280"/>
      <c r="D94" s="410"/>
      <c r="E94" s="410"/>
      <c r="F94" s="410"/>
      <c r="G94" s="410"/>
      <c r="H94" s="410"/>
    </row>
    <row r="95" spans="2:8" ht="15" customHeight="1">
      <c r="B95" s="282" t="s">
        <v>1057</v>
      </c>
      <c r="C95" s="280" t="s">
        <v>67</v>
      </c>
      <c r="D95" s="482"/>
      <c r="E95" s="482"/>
      <c r="F95" s="482"/>
      <c r="G95" s="482"/>
      <c r="H95" s="482"/>
    </row>
    <row r="96" spans="2:8" ht="15" customHeight="1">
      <c r="B96" s="282" t="s">
        <v>1190</v>
      </c>
      <c r="C96" s="280" t="s">
        <v>69</v>
      </c>
      <c r="D96" s="482"/>
      <c r="E96" s="482"/>
      <c r="F96" s="482"/>
      <c r="G96" s="482"/>
      <c r="H96" s="482"/>
    </row>
    <row r="97" spans="2:8" ht="15" customHeight="1">
      <c r="B97" s="282" t="s">
        <v>1191</v>
      </c>
      <c r="C97" s="280" t="s">
        <v>71</v>
      </c>
      <c r="D97" s="482"/>
      <c r="E97" s="482"/>
      <c r="F97" s="482"/>
      <c r="G97" s="482"/>
      <c r="H97" s="482"/>
    </row>
    <row r="98" spans="2:8" ht="15" customHeight="1">
      <c r="B98" s="291" t="s">
        <v>1192</v>
      </c>
      <c r="C98" s="280"/>
      <c r="D98" s="410"/>
      <c r="E98" s="410"/>
      <c r="F98" s="410"/>
      <c r="G98" s="410"/>
      <c r="H98" s="410"/>
    </row>
    <row r="99" spans="2:8" ht="15" customHeight="1">
      <c r="B99" s="283" t="s">
        <v>1193</v>
      </c>
      <c r="C99" s="280" t="s">
        <v>73</v>
      </c>
      <c r="D99" s="482"/>
      <c r="E99" s="482"/>
      <c r="F99" s="482"/>
      <c r="G99" s="482"/>
      <c r="H99" s="410"/>
    </row>
    <row r="100" spans="2:8" ht="15" customHeight="1">
      <c r="B100" s="283" t="s">
        <v>1194</v>
      </c>
      <c r="C100" s="280" t="s">
        <v>75</v>
      </c>
      <c r="D100" s="482"/>
      <c r="E100" s="482"/>
      <c r="F100" s="482"/>
      <c r="G100" s="482"/>
      <c r="H100" s="410"/>
    </row>
    <row r="101" spans="2:8" ht="15" customHeight="1">
      <c r="B101" s="291" t="s">
        <v>1195</v>
      </c>
      <c r="C101" s="280"/>
      <c r="D101" s="410"/>
      <c r="E101" s="410"/>
      <c r="F101" s="410"/>
      <c r="G101" s="410"/>
      <c r="H101" s="410"/>
    </row>
    <row r="102" spans="2:8" ht="15" customHeight="1">
      <c r="B102" s="284" t="s">
        <v>1053</v>
      </c>
      <c r="C102" s="280"/>
      <c r="D102" s="410"/>
      <c r="E102" s="410"/>
      <c r="F102" s="410"/>
      <c r="G102" s="410"/>
      <c r="H102" s="410"/>
    </row>
    <row r="103" spans="2:8" ht="15" customHeight="1">
      <c r="B103" s="292" t="s">
        <v>1196</v>
      </c>
      <c r="C103" s="280" t="s">
        <v>77</v>
      </c>
      <c r="D103" s="482"/>
      <c r="E103" s="482"/>
      <c r="F103" s="482"/>
      <c r="G103" s="482"/>
      <c r="H103" s="482"/>
    </row>
    <row r="104" spans="2:8" ht="15" customHeight="1">
      <c r="B104" s="292" t="s">
        <v>1197</v>
      </c>
      <c r="C104" s="280" t="s">
        <v>79</v>
      </c>
      <c r="D104" s="482"/>
      <c r="E104" s="482"/>
      <c r="F104" s="482"/>
      <c r="G104" s="482"/>
      <c r="H104" s="482"/>
    </row>
    <row r="105" spans="2:8" ht="15" customHeight="1">
      <c r="B105" s="284" t="s">
        <v>1048</v>
      </c>
      <c r="C105" s="280"/>
      <c r="D105" s="410"/>
      <c r="E105" s="410"/>
      <c r="F105" s="410"/>
      <c r="G105" s="410"/>
      <c r="H105" s="410"/>
    </row>
    <row r="106" spans="2:8" ht="15" customHeight="1">
      <c r="B106" s="292" t="s">
        <v>1047</v>
      </c>
      <c r="C106" s="280" t="s">
        <v>81</v>
      </c>
      <c r="D106" s="482"/>
      <c r="E106" s="482"/>
      <c r="F106" s="482"/>
      <c r="G106" s="482"/>
      <c r="H106" s="482"/>
    </row>
    <row r="107" spans="2:8" ht="15" customHeight="1">
      <c r="B107" s="292" t="s">
        <v>1198</v>
      </c>
      <c r="C107" s="280" t="s">
        <v>83</v>
      </c>
      <c r="D107" s="482"/>
      <c r="E107" s="482"/>
      <c r="F107" s="482"/>
      <c r="G107" s="482"/>
      <c r="H107" s="482"/>
    </row>
    <row r="108" spans="2:8" ht="15" customHeight="1">
      <c r="B108" s="291" t="s">
        <v>1199</v>
      </c>
      <c r="C108" s="280"/>
      <c r="D108" s="410"/>
      <c r="E108" s="410"/>
      <c r="F108" s="410"/>
      <c r="G108" s="410"/>
      <c r="H108" s="410"/>
    </row>
    <row r="109" spans="2:8" ht="15" customHeight="1">
      <c r="B109" s="284" t="s">
        <v>1053</v>
      </c>
      <c r="C109" s="280"/>
      <c r="D109" s="410"/>
      <c r="E109" s="410"/>
      <c r="F109" s="410"/>
      <c r="G109" s="410"/>
      <c r="H109" s="410"/>
    </row>
    <row r="110" spans="2:8" ht="15" customHeight="1">
      <c r="B110" s="292" t="s">
        <v>1196</v>
      </c>
      <c r="C110" s="280" t="s">
        <v>85</v>
      </c>
      <c r="D110" s="482"/>
      <c r="E110" s="482"/>
      <c r="F110" s="482"/>
      <c r="G110" s="482"/>
      <c r="H110" s="482"/>
    </row>
    <row r="111" spans="2:8" ht="15" customHeight="1">
      <c r="B111" s="292" t="s">
        <v>1197</v>
      </c>
      <c r="C111" s="280" t="s">
        <v>87</v>
      </c>
      <c r="D111" s="482"/>
      <c r="E111" s="482"/>
      <c r="F111" s="482"/>
      <c r="G111" s="482"/>
      <c r="H111" s="482"/>
    </row>
    <row r="112" spans="2:8" ht="15" customHeight="1">
      <c r="B112" s="284" t="s">
        <v>1048</v>
      </c>
      <c r="C112" s="280"/>
      <c r="D112" s="410"/>
      <c r="E112" s="410"/>
      <c r="F112" s="410"/>
      <c r="G112" s="410"/>
      <c r="H112" s="410"/>
    </row>
    <row r="113" spans="2:8" ht="15" customHeight="1">
      <c r="B113" s="292" t="s">
        <v>1047</v>
      </c>
      <c r="C113" s="280" t="s">
        <v>243</v>
      </c>
      <c r="D113" s="482"/>
      <c r="E113" s="482"/>
      <c r="F113" s="482"/>
      <c r="G113" s="482"/>
      <c r="H113" s="482"/>
    </row>
    <row r="114" spans="2:8" ht="15" customHeight="1">
      <c r="B114" s="292" t="s">
        <v>1198</v>
      </c>
      <c r="C114" s="280" t="s">
        <v>245</v>
      </c>
      <c r="D114" s="482"/>
      <c r="E114" s="482"/>
      <c r="F114" s="482"/>
      <c r="G114" s="482"/>
      <c r="H114" s="482"/>
    </row>
    <row r="115" spans="2:8" ht="15" customHeight="1">
      <c r="B115" s="281" t="s">
        <v>1045</v>
      </c>
      <c r="C115" s="280" t="s">
        <v>248</v>
      </c>
      <c r="D115" s="484"/>
      <c r="E115" s="484"/>
      <c r="F115" s="484"/>
      <c r="G115" s="484"/>
      <c r="H115" s="484"/>
    </row>
    <row r="116" spans="2:8" ht="15" customHeight="1">
      <c r="B116" s="281" t="s">
        <v>1043</v>
      </c>
      <c r="C116" s="280" t="s">
        <v>250</v>
      </c>
      <c r="D116" s="482"/>
      <c r="E116" s="482"/>
      <c r="F116" s="482"/>
      <c r="G116" s="482"/>
      <c r="H116" s="482"/>
    </row>
    <row r="117" spans="2:8" ht="15" customHeight="1">
      <c r="B117" s="293" t="s">
        <v>1042</v>
      </c>
      <c r="C117" s="280" t="s">
        <v>312</v>
      </c>
      <c r="D117" s="482"/>
      <c r="E117" s="482"/>
      <c r="F117" s="482"/>
      <c r="G117" s="482"/>
      <c r="H117" s="482"/>
    </row>
    <row r="118" spans="2:8" ht="15" customHeight="1">
      <c r="B118" s="281" t="s">
        <v>1041</v>
      </c>
      <c r="C118" s="280" t="s">
        <v>1200</v>
      </c>
      <c r="D118" s="482"/>
      <c r="E118" s="482"/>
      <c r="F118" s="482"/>
      <c r="G118" s="482"/>
      <c r="H118" s="482"/>
    </row>
    <row r="119" spans="2:8" ht="15" customHeight="1">
      <c r="B119" s="293" t="s">
        <v>1040</v>
      </c>
      <c r="C119" s="280" t="s">
        <v>1201</v>
      </c>
      <c r="D119" s="482"/>
      <c r="E119" s="482"/>
      <c r="F119" s="482"/>
      <c r="G119" s="482"/>
      <c r="H119" s="482"/>
    </row>
  </sheetData>
  <sheetProtection algorithmName="SHA-512" hashValue="Wjvp20hcfjmZ9LcF1+whINW8ftw1gu85hWUpLBWRUJqdCpDmXHBsNYopst7Ty4sy0cp12sHkDYsAWYRjjn2ySA==" saltValue="Msakrk79Ld02KbNk3FFo7Q==" spinCount="100000" sheet="1" objects="1" scenarios="1"/>
  <mergeCells count="13">
    <mergeCell ref="D55:E55"/>
    <mergeCell ref="F55:G55"/>
    <mergeCell ref="H55:H56"/>
    <mergeCell ref="D8:D9"/>
    <mergeCell ref="E8:G8"/>
    <mergeCell ref="H8:J8"/>
    <mergeCell ref="V8:V9"/>
    <mergeCell ref="W8:W9"/>
    <mergeCell ref="K8:K9"/>
    <mergeCell ref="L8:P8"/>
    <mergeCell ref="Q8:Q9"/>
    <mergeCell ref="R8:T8"/>
    <mergeCell ref="U8:U9"/>
  </mergeCells>
  <pageMargins left="0.7" right="0.7" top="0.75" bottom="0.75" header="0.3" footer="0.3"/>
  <pageSetup paperSize="8" scale="4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1">
    <tabColor rgb="FFFF0000"/>
  </sheetPr>
  <dimension ref="A1:N32"/>
  <sheetViews>
    <sheetView showGridLines="0" zoomScale="85" zoomScaleNormal="85" workbookViewId="0">
      <selection activeCell="B17" sqref="B17"/>
    </sheetView>
  </sheetViews>
  <sheetFormatPr defaultColWidth="8.7109375" defaultRowHeight="15"/>
  <cols>
    <col min="1" max="1" width="52.42578125" style="42" customWidth="1"/>
    <col min="2" max="2" width="58.85546875" style="42" bestFit="1" customWidth="1"/>
    <col min="3" max="3" width="17" style="42" customWidth="1"/>
    <col min="4" max="4" width="17.7109375" style="42" customWidth="1"/>
    <col min="5" max="6" width="8.7109375" style="42"/>
    <col min="7" max="7" width="29.85546875" style="42" bestFit="1" customWidth="1"/>
    <col min="8" max="16384" width="8.7109375" style="42"/>
  </cols>
  <sheetData>
    <row r="1" spans="1:14" ht="15.75">
      <c r="A1" s="334" t="s">
        <v>1081</v>
      </c>
      <c r="B1" s="333"/>
      <c r="C1" s="328" t="str">
        <f>IF(P.Participant!C8="-","[Participant's name]",P.Participant!C8)</f>
        <v>[Participant's name]</v>
      </c>
      <c r="D1" s="245"/>
      <c r="E1" s="245"/>
      <c r="F1" s="245"/>
      <c r="G1" s="245"/>
      <c r="H1" s="245"/>
      <c r="I1" s="245"/>
      <c r="J1" s="245"/>
      <c r="K1" s="245"/>
      <c r="L1" s="245"/>
    </row>
    <row r="2" spans="1:14">
      <c r="A2" s="329"/>
      <c r="B2" s="324"/>
      <c r="C2" s="328" t="str">
        <f>IF(P.Participant!C18="-","[Method for calculation of the SCR]",P.Participant!C18)</f>
        <v>[Method for calculation of the SCR]</v>
      </c>
      <c r="D2" s="245"/>
      <c r="E2" s="245"/>
      <c r="F2" s="245"/>
      <c r="G2" s="245"/>
      <c r="H2" s="245"/>
      <c r="I2" s="245"/>
      <c r="J2" s="245"/>
      <c r="K2" s="245"/>
      <c r="L2" s="245"/>
    </row>
    <row r="3" spans="1:14" ht="15.75">
      <c r="A3" s="334" t="s">
        <v>1230</v>
      </c>
      <c r="B3" s="324"/>
      <c r="C3" s="328" t="str">
        <f>_Version</f>
        <v>EIOPA-ST21_Templates-(20210302)</v>
      </c>
      <c r="D3" s="245"/>
      <c r="E3" s="245"/>
      <c r="F3" s="245"/>
      <c r="G3" s="245"/>
      <c r="H3" s="245"/>
      <c r="I3" s="245"/>
      <c r="J3" s="245"/>
      <c r="K3" s="245"/>
      <c r="L3" s="245"/>
    </row>
    <row r="4" spans="1:14">
      <c r="A4" s="249"/>
      <c r="B4" s="245"/>
      <c r="C4" s="245"/>
      <c r="D4" s="245"/>
      <c r="E4" s="245"/>
      <c r="F4" s="245"/>
      <c r="G4" s="245"/>
      <c r="H4" s="245"/>
      <c r="I4" s="245"/>
      <c r="J4" s="245"/>
      <c r="K4" s="245"/>
      <c r="L4" s="245"/>
    </row>
    <row r="5" spans="1:14" ht="15.75">
      <c r="A5" s="347" t="s">
        <v>1249</v>
      </c>
      <c r="B5" s="377"/>
      <c r="C5" s="245"/>
      <c r="D5" s="245"/>
      <c r="E5" s="245"/>
      <c r="F5" s="245"/>
      <c r="G5" s="245"/>
      <c r="H5" s="245"/>
      <c r="I5" s="245"/>
      <c r="J5" s="245"/>
      <c r="K5" s="245"/>
      <c r="L5" s="245"/>
    </row>
    <row r="6" spans="1:14">
      <c r="A6" s="250"/>
      <c r="B6" s="243"/>
      <c r="C6" s="292" t="s">
        <v>2</v>
      </c>
      <c r="D6" s="245"/>
      <c r="E6" s="245"/>
      <c r="F6" s="245"/>
      <c r="G6" s="245"/>
      <c r="H6" s="245"/>
      <c r="I6" s="245"/>
      <c r="J6" s="245"/>
      <c r="K6" s="245"/>
      <c r="L6" s="245"/>
    </row>
    <row r="7" spans="1:14">
      <c r="A7" s="292" t="s">
        <v>1082</v>
      </c>
      <c r="B7" s="292" t="s">
        <v>5</v>
      </c>
      <c r="C7" s="455"/>
      <c r="D7" s="245"/>
      <c r="E7" s="246"/>
      <c r="F7" s="246"/>
      <c r="G7" s="246"/>
      <c r="H7" s="245"/>
      <c r="I7" s="245"/>
      <c r="J7" s="245"/>
      <c r="K7" s="245"/>
      <c r="L7" s="245"/>
    </row>
    <row r="8" spans="1:14">
      <c r="A8" s="292" t="s">
        <v>1083</v>
      </c>
      <c r="B8" s="292" t="s">
        <v>7</v>
      </c>
      <c r="C8" s="455"/>
      <c r="D8" s="245"/>
      <c r="E8" s="246"/>
      <c r="F8" s="246"/>
      <c r="G8" s="246"/>
      <c r="H8" s="245"/>
      <c r="I8" s="245"/>
      <c r="J8" s="245"/>
      <c r="K8" s="245"/>
      <c r="L8" s="245"/>
    </row>
    <row r="9" spans="1:14">
      <c r="A9" s="245"/>
      <c r="B9" s="245"/>
      <c r="C9" s="245"/>
      <c r="D9" s="245"/>
      <c r="E9" s="245"/>
      <c r="F9" s="245"/>
      <c r="G9" s="245"/>
      <c r="H9" s="245"/>
      <c r="I9" s="245"/>
      <c r="J9" s="245"/>
      <c r="K9" s="245"/>
      <c r="L9" s="245"/>
    </row>
    <row r="10" spans="1:14">
      <c r="A10" s="245"/>
      <c r="B10" s="245"/>
      <c r="C10" s="245"/>
      <c r="D10" s="245"/>
      <c r="E10" s="245"/>
      <c r="F10" s="245"/>
      <c r="G10" s="245"/>
      <c r="H10" s="245"/>
      <c r="I10" s="245"/>
      <c r="J10" s="245"/>
      <c r="K10" s="245"/>
      <c r="L10" s="245"/>
    </row>
    <row r="11" spans="1:14">
      <c r="A11" s="347" t="s">
        <v>1238</v>
      </c>
      <c r="B11" s="348"/>
      <c r="C11" s="348"/>
      <c r="D11" s="348"/>
      <c r="E11" s="245"/>
      <c r="F11" s="245"/>
      <c r="G11" s="245"/>
      <c r="H11" s="245"/>
      <c r="I11" s="245"/>
      <c r="J11" s="245"/>
      <c r="K11" s="245"/>
      <c r="L11" s="245"/>
    </row>
    <row r="12" spans="1:14">
      <c r="A12" s="364"/>
      <c r="B12" s="349"/>
      <c r="C12" s="349"/>
      <c r="D12" s="349"/>
      <c r="E12" s="245"/>
      <c r="F12" s="245"/>
      <c r="G12" s="245"/>
      <c r="H12" s="245"/>
      <c r="I12" s="245"/>
      <c r="J12" s="245"/>
      <c r="K12" s="245"/>
      <c r="L12" s="245"/>
      <c r="N12" s="244"/>
    </row>
    <row r="13" spans="1:14">
      <c r="A13" s="205"/>
      <c r="B13" s="349"/>
      <c r="C13" s="349"/>
      <c r="D13" s="349"/>
      <c r="E13" s="245"/>
      <c r="F13" s="245"/>
      <c r="G13" s="245"/>
      <c r="H13" s="245"/>
      <c r="I13" s="245"/>
      <c r="J13" s="245"/>
      <c r="K13" s="245"/>
      <c r="L13" s="245"/>
    </row>
    <row r="14" spans="1:14">
      <c r="A14" s="362" t="s">
        <v>1237</v>
      </c>
      <c r="B14" s="556" t="s">
        <v>1239</v>
      </c>
      <c r="C14" s="557"/>
      <c r="D14" s="558"/>
      <c r="E14" s="245"/>
      <c r="F14" s="245"/>
      <c r="G14" s="245"/>
      <c r="H14" s="245"/>
      <c r="I14" s="245"/>
      <c r="J14" s="245"/>
      <c r="K14" s="245"/>
      <c r="L14" s="245"/>
    </row>
    <row r="15" spans="1:14">
      <c r="A15" s="363" t="s">
        <v>1232</v>
      </c>
      <c r="B15" s="360" t="s">
        <v>1233</v>
      </c>
      <c r="C15" s="360" t="s">
        <v>1234</v>
      </c>
      <c r="D15" s="361" t="s">
        <v>1235</v>
      </c>
      <c r="E15" s="245"/>
      <c r="F15" s="245"/>
      <c r="G15" s="245"/>
      <c r="H15" s="245"/>
      <c r="I15" s="245"/>
      <c r="J15" s="245"/>
      <c r="K15" s="245"/>
      <c r="L15" s="245"/>
    </row>
    <row r="16" spans="1:14">
      <c r="A16" s="359" t="s">
        <v>1241</v>
      </c>
      <c r="B16" s="455"/>
      <c r="C16" s="455"/>
      <c r="D16" s="455"/>
      <c r="E16" s="245"/>
      <c r="F16" s="245"/>
      <c r="G16" s="245"/>
      <c r="H16" s="245"/>
      <c r="I16" s="245"/>
      <c r="J16" s="245"/>
      <c r="K16" s="245"/>
      <c r="L16" s="245"/>
    </row>
    <row r="17" spans="1:12">
      <c r="A17" s="359" t="s">
        <v>1242</v>
      </c>
      <c r="B17" s="455"/>
      <c r="C17" s="455"/>
      <c r="D17" s="455"/>
      <c r="E17" s="245"/>
      <c r="F17" s="245"/>
      <c r="G17" s="245"/>
      <c r="H17" s="245"/>
      <c r="I17" s="245"/>
      <c r="J17" s="245"/>
      <c r="K17" s="245"/>
      <c r="L17" s="245"/>
    </row>
    <row r="18" spans="1:12">
      <c r="A18" s="359" t="s">
        <v>1236</v>
      </c>
      <c r="B18" s="455"/>
      <c r="C18" s="455"/>
      <c r="D18" s="455"/>
      <c r="E18" s="245"/>
      <c r="F18" s="245"/>
      <c r="G18" s="245"/>
      <c r="H18" s="245"/>
      <c r="I18" s="245"/>
      <c r="J18" s="245"/>
      <c r="K18" s="245"/>
      <c r="L18" s="245"/>
    </row>
    <row r="19" spans="1:12">
      <c r="A19" s="365" t="s">
        <v>1240</v>
      </c>
      <c r="B19" s="455"/>
      <c r="C19" s="455"/>
      <c r="D19" s="455"/>
      <c r="E19" s="245"/>
      <c r="F19" s="245"/>
      <c r="G19" s="245"/>
      <c r="H19" s="245"/>
      <c r="I19" s="245"/>
      <c r="J19" s="245"/>
      <c r="K19" s="245"/>
      <c r="L19" s="245"/>
    </row>
    <row r="20" spans="1:12">
      <c r="A20" s="245"/>
      <c r="B20" s="245"/>
      <c r="C20" s="245"/>
      <c r="D20" s="245"/>
      <c r="E20" s="245"/>
      <c r="F20" s="245"/>
      <c r="G20" s="245"/>
      <c r="H20" s="245"/>
      <c r="I20" s="245"/>
      <c r="J20" s="245"/>
      <c r="K20" s="245"/>
      <c r="L20" s="245"/>
    </row>
    <row r="21" spans="1:12">
      <c r="D21" s="245"/>
      <c r="E21" s="245"/>
      <c r="F21" s="245"/>
      <c r="G21" s="245"/>
      <c r="H21" s="245"/>
      <c r="I21" s="245"/>
      <c r="J21" s="245"/>
      <c r="K21" s="245"/>
      <c r="L21" s="245"/>
    </row>
    <row r="22" spans="1:12">
      <c r="A22" s="347" t="s">
        <v>1248</v>
      </c>
      <c r="D22" s="245"/>
      <c r="E22" s="245"/>
      <c r="F22" s="245"/>
      <c r="G22" s="245"/>
      <c r="H22" s="245"/>
      <c r="I22" s="245"/>
      <c r="J22" s="245"/>
      <c r="K22" s="245"/>
      <c r="L22" s="245"/>
    </row>
    <row r="23" spans="1:12">
      <c r="A23" s="366" t="s">
        <v>1225</v>
      </c>
      <c r="B23" s="466"/>
      <c r="D23" s="245"/>
      <c r="E23" s="245"/>
      <c r="F23" s="245"/>
      <c r="G23" s="245"/>
      <c r="H23" s="245"/>
      <c r="I23" s="245"/>
      <c r="J23" s="245"/>
      <c r="K23" s="245"/>
      <c r="L23" s="245"/>
    </row>
    <row r="24" spans="1:12">
      <c r="A24" s="366" t="s">
        <v>1226</v>
      </c>
      <c r="B24" s="466"/>
      <c r="C24" s="245"/>
      <c r="D24" s="245"/>
      <c r="E24" s="245"/>
      <c r="F24" s="245"/>
      <c r="G24" s="245"/>
      <c r="H24" s="245"/>
      <c r="I24" s="245"/>
      <c r="J24" s="245"/>
      <c r="K24" s="245"/>
      <c r="L24" s="245"/>
    </row>
    <row r="25" spans="1:12">
      <c r="A25" s="366" t="s">
        <v>1227</v>
      </c>
      <c r="B25" s="466"/>
      <c r="C25" s="245"/>
      <c r="D25" s="245"/>
      <c r="E25" s="245"/>
      <c r="F25" s="245"/>
      <c r="G25" s="245"/>
      <c r="H25" s="245"/>
      <c r="I25" s="245"/>
      <c r="J25" s="245"/>
      <c r="K25" s="245"/>
      <c r="L25" s="245"/>
    </row>
    <row r="26" spans="1:12">
      <c r="A26" s="245"/>
      <c r="B26" s="245"/>
      <c r="C26" s="245"/>
      <c r="D26" s="245"/>
      <c r="E26" s="245"/>
      <c r="F26" s="245"/>
      <c r="G26" s="245"/>
      <c r="H26" s="245"/>
      <c r="I26" s="245"/>
      <c r="J26" s="245"/>
      <c r="K26" s="245"/>
      <c r="L26" s="245"/>
    </row>
    <row r="27" spans="1:12">
      <c r="A27" s="245"/>
      <c r="B27" s="245"/>
      <c r="C27" s="245"/>
      <c r="D27" s="245"/>
      <c r="E27" s="245"/>
      <c r="F27" s="245"/>
      <c r="G27" s="245"/>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60"/>
      <c r="F29" s="245"/>
      <c r="G29" s="245"/>
      <c r="H29" s="245"/>
      <c r="I29" s="245"/>
      <c r="J29" s="245"/>
      <c r="K29" s="245"/>
      <c r="L29" s="245"/>
    </row>
    <row r="30" spans="1:12">
      <c r="D30" s="60"/>
      <c r="E30" s="60"/>
      <c r="F30" s="60"/>
      <c r="G30" s="60"/>
      <c r="H30" s="60"/>
    </row>
    <row r="31" spans="1:12">
      <c r="D31" s="60"/>
      <c r="E31" s="60"/>
      <c r="F31" s="60"/>
      <c r="G31" s="60"/>
      <c r="H31" s="60"/>
    </row>
    <row r="32" spans="1:12">
      <c r="D32" s="60"/>
      <c r="E32" s="60"/>
      <c r="F32" s="60"/>
      <c r="G32" s="60"/>
      <c r="H32" s="60"/>
    </row>
  </sheetData>
  <sheetProtection algorithmName="SHA-512" hashValue="tjkfuoxKmkBzaJoSQT6Tl7L48ld8plE+F/jUqKZn32yGQaemb4epu9wM8Urx0ERP3ncz/6+yiu48z/vZyg4Tbw==" saltValue="AKxF3iaeBoyNFNSeLDdKMA==" spinCount="100000" sheet="1" objects="1" scenarios="1"/>
  <mergeCells count="1">
    <mergeCell ref="B14:D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70C0"/>
  </sheetPr>
  <dimension ref="A1:J96"/>
  <sheetViews>
    <sheetView showGridLines="0" zoomScale="85" zoomScaleNormal="85" workbookViewId="0">
      <selection activeCell="C17" sqref="C17"/>
    </sheetView>
  </sheetViews>
  <sheetFormatPr defaultColWidth="9.140625" defaultRowHeight="15"/>
  <cols>
    <col min="1" max="1" width="56.85546875" style="5" customWidth="1"/>
    <col min="2" max="2" width="17.42578125" style="5" customWidth="1"/>
    <col min="3" max="3" width="18.42578125" style="5" customWidth="1"/>
    <col min="4" max="16384" width="9.140625" style="42"/>
  </cols>
  <sheetData>
    <row r="1" spans="1:10" ht="15.75">
      <c r="A1" s="334" t="s">
        <v>159</v>
      </c>
      <c r="B1" s="333"/>
      <c r="C1" s="328" t="str">
        <f>IF(P.Participant!C8="-","[Participant's name]",P.Participant!C8)</f>
        <v>[Participant's name]</v>
      </c>
      <c r="D1" s="68"/>
      <c r="E1" s="68"/>
      <c r="F1" s="68"/>
      <c r="G1" s="68"/>
      <c r="H1" s="68"/>
      <c r="I1" s="68"/>
      <c r="J1" s="68"/>
    </row>
    <row r="2" spans="1:10" ht="15.75">
      <c r="A2" s="334"/>
      <c r="B2" s="324"/>
      <c r="C2" s="328" t="str">
        <f>IF(P.Participant!C18="-","[Method for calculation of the SCR]",P.Participant!C18)</f>
        <v>[Method for calculation of the SCR]</v>
      </c>
      <c r="D2" s="68"/>
      <c r="E2" s="68"/>
      <c r="F2" s="68"/>
      <c r="G2" s="68"/>
      <c r="H2" s="68"/>
      <c r="I2" s="68"/>
      <c r="J2" s="68"/>
    </row>
    <row r="3" spans="1:10" ht="15.75">
      <c r="A3" s="334" t="s">
        <v>0</v>
      </c>
      <c r="B3" s="324"/>
      <c r="C3" s="328" t="str">
        <f>_Version</f>
        <v>EIOPA-ST21_Templates-(20210302)</v>
      </c>
      <c r="D3" s="68"/>
      <c r="E3" s="68"/>
      <c r="F3" s="68"/>
      <c r="G3" s="68"/>
      <c r="H3" s="68"/>
      <c r="I3" s="68"/>
      <c r="J3" s="68"/>
    </row>
    <row r="4" spans="1:10">
      <c r="A4" s="326" t="s">
        <v>160</v>
      </c>
      <c r="B4" s="333"/>
      <c r="C4" s="333"/>
      <c r="D4" s="68"/>
      <c r="E4" s="68"/>
      <c r="F4" s="68"/>
      <c r="G4" s="68"/>
      <c r="H4" s="68"/>
      <c r="I4" s="68"/>
      <c r="J4" s="68"/>
    </row>
    <row r="5" spans="1:10">
      <c r="A5" s="42"/>
      <c r="B5" s="42"/>
      <c r="C5" s="42"/>
      <c r="D5" s="68"/>
      <c r="E5" s="68"/>
      <c r="F5" s="68"/>
      <c r="G5" s="68"/>
      <c r="H5" s="68"/>
      <c r="I5" s="68"/>
      <c r="J5" s="68"/>
    </row>
    <row r="6" spans="1:10" ht="15.75">
      <c r="A6" s="377"/>
      <c r="B6" s="42"/>
      <c r="C6" s="42"/>
      <c r="D6" s="68"/>
      <c r="E6" s="68"/>
      <c r="F6" s="68"/>
      <c r="G6" s="68"/>
      <c r="H6" s="68"/>
      <c r="I6" s="68"/>
      <c r="J6" s="68"/>
    </row>
    <row r="7" spans="1:10">
      <c r="A7" s="2"/>
      <c r="B7" s="2"/>
      <c r="G7" s="2"/>
    </row>
    <row r="8" spans="1:10">
      <c r="A8" s="6"/>
      <c r="B8" s="6"/>
      <c r="C8" s="63" t="s">
        <v>1</v>
      </c>
      <c r="G8" s="2"/>
    </row>
    <row r="9" spans="1:10">
      <c r="A9" s="6"/>
      <c r="B9" s="6"/>
      <c r="C9" s="63" t="s">
        <v>2</v>
      </c>
      <c r="G9" s="7"/>
    </row>
    <row r="10" spans="1:10">
      <c r="A10" s="64" t="s">
        <v>3</v>
      </c>
      <c r="B10" s="65"/>
      <c r="C10" s="339"/>
    </row>
    <row r="11" spans="1:10">
      <c r="A11" s="66" t="s">
        <v>4</v>
      </c>
      <c r="B11" s="63" t="s">
        <v>5</v>
      </c>
      <c r="C11" s="454"/>
      <c r="D11" s="97"/>
      <c r="F11" s="67"/>
      <c r="G11" s="67"/>
    </row>
    <row r="12" spans="1:10">
      <c r="A12" s="66" t="s">
        <v>6</v>
      </c>
      <c r="B12" s="63" t="s">
        <v>7</v>
      </c>
      <c r="C12" s="454"/>
      <c r="D12" s="97"/>
      <c r="F12" s="68"/>
      <c r="G12" s="68"/>
    </row>
    <row r="13" spans="1:10">
      <c r="A13" s="66" t="s">
        <v>8</v>
      </c>
      <c r="B13" s="63" t="s">
        <v>9</v>
      </c>
      <c r="C13" s="454"/>
      <c r="F13" s="68"/>
      <c r="G13" s="68"/>
    </row>
    <row r="14" spans="1:10">
      <c r="A14" s="66" t="s">
        <v>10</v>
      </c>
      <c r="B14" s="63" t="s">
        <v>11</v>
      </c>
      <c r="C14" s="454"/>
      <c r="F14" s="68"/>
      <c r="G14" s="68"/>
    </row>
    <row r="15" spans="1:10">
      <c r="A15" s="66" t="s">
        <v>12</v>
      </c>
      <c r="B15" s="63" t="s">
        <v>13</v>
      </c>
      <c r="C15" s="454"/>
      <c r="F15" s="68"/>
      <c r="G15" s="68"/>
    </row>
    <row r="16" spans="1:10">
      <c r="A16" s="66" t="s">
        <v>14</v>
      </c>
      <c r="B16" s="63" t="s">
        <v>15</v>
      </c>
      <c r="C16" s="454"/>
      <c r="F16" s="68"/>
      <c r="G16" s="68"/>
    </row>
    <row r="17" spans="1:7" ht="25.5">
      <c r="A17" s="70" t="s">
        <v>16</v>
      </c>
      <c r="B17" s="63" t="s">
        <v>17</v>
      </c>
      <c r="C17" s="394">
        <f>SUM(C18,C19,C20,C23,C28,C29,C30,C31)</f>
        <v>0</v>
      </c>
      <c r="F17" s="68"/>
      <c r="G17" s="68"/>
    </row>
    <row r="18" spans="1:7">
      <c r="A18" s="71" t="s">
        <v>18</v>
      </c>
      <c r="B18" s="63" t="s">
        <v>19</v>
      </c>
      <c r="C18" s="454"/>
      <c r="F18" s="68"/>
      <c r="G18" s="68"/>
    </row>
    <row r="19" spans="1:7">
      <c r="A19" s="71" t="s">
        <v>20</v>
      </c>
      <c r="B19" s="63" t="s">
        <v>21</v>
      </c>
      <c r="C19" s="454"/>
    </row>
    <row r="20" spans="1:7">
      <c r="A20" s="71" t="s">
        <v>22</v>
      </c>
      <c r="B20" s="63" t="s">
        <v>23</v>
      </c>
      <c r="C20" s="394">
        <f>SUM(C21:C22)</f>
        <v>0</v>
      </c>
    </row>
    <row r="21" spans="1:7">
      <c r="A21" s="72" t="s">
        <v>24</v>
      </c>
      <c r="B21" s="63" t="s">
        <v>25</v>
      </c>
      <c r="C21" s="455"/>
    </row>
    <row r="22" spans="1:7">
      <c r="A22" s="72" t="s">
        <v>26</v>
      </c>
      <c r="B22" s="63" t="s">
        <v>27</v>
      </c>
      <c r="C22" s="455"/>
    </row>
    <row r="23" spans="1:7">
      <c r="A23" s="71" t="s">
        <v>28</v>
      </c>
      <c r="B23" s="63" t="s">
        <v>29</v>
      </c>
      <c r="C23" s="394">
        <f>SUM(C24:C27)</f>
        <v>0</v>
      </c>
    </row>
    <row r="24" spans="1:7">
      <c r="A24" s="72" t="s">
        <v>30</v>
      </c>
      <c r="B24" s="63" t="s">
        <v>31</v>
      </c>
      <c r="C24" s="454"/>
    </row>
    <row r="25" spans="1:7">
      <c r="A25" s="72" t="s">
        <v>32</v>
      </c>
      <c r="B25" s="63" t="s">
        <v>33</v>
      </c>
      <c r="C25" s="454"/>
    </row>
    <row r="26" spans="1:7">
      <c r="A26" s="72" t="s">
        <v>34</v>
      </c>
      <c r="B26" s="63" t="s">
        <v>35</v>
      </c>
      <c r="C26" s="454"/>
    </row>
    <row r="27" spans="1:7">
      <c r="A27" s="72" t="s">
        <v>36</v>
      </c>
      <c r="B27" s="63" t="s">
        <v>37</v>
      </c>
      <c r="C27" s="454"/>
    </row>
    <row r="28" spans="1:7">
      <c r="A28" s="71" t="s">
        <v>38</v>
      </c>
      <c r="B28" s="63" t="s">
        <v>39</v>
      </c>
      <c r="C28" s="454"/>
    </row>
    <row r="29" spans="1:7">
      <c r="A29" s="71" t="s">
        <v>40</v>
      </c>
      <c r="B29" s="63" t="s">
        <v>41</v>
      </c>
      <c r="C29" s="454"/>
    </row>
    <row r="30" spans="1:7">
      <c r="A30" s="71" t="s">
        <v>42</v>
      </c>
      <c r="B30" s="63" t="s">
        <v>43</v>
      </c>
      <c r="C30" s="454"/>
    </row>
    <row r="31" spans="1:7">
      <c r="A31" s="71" t="s">
        <v>44</v>
      </c>
      <c r="B31" s="63" t="s">
        <v>45</v>
      </c>
      <c r="C31" s="454"/>
    </row>
    <row r="32" spans="1:7">
      <c r="A32" s="66" t="s">
        <v>46</v>
      </c>
      <c r="B32" s="63" t="s">
        <v>47</v>
      </c>
      <c r="C32" s="454"/>
    </row>
    <row r="33" spans="1:3">
      <c r="A33" s="66" t="s">
        <v>48</v>
      </c>
      <c r="B33" s="63" t="s">
        <v>49</v>
      </c>
      <c r="C33" s="394">
        <f>SUM(C34:C36)</f>
        <v>0</v>
      </c>
    </row>
    <row r="34" spans="1:3">
      <c r="A34" s="71" t="s">
        <v>50</v>
      </c>
      <c r="B34" s="63" t="s">
        <v>51</v>
      </c>
      <c r="C34" s="455"/>
    </row>
    <row r="35" spans="1:3">
      <c r="A35" s="71" t="s">
        <v>52</v>
      </c>
      <c r="B35" s="63" t="s">
        <v>53</v>
      </c>
      <c r="C35" s="455"/>
    </row>
    <row r="36" spans="1:3">
      <c r="A36" s="71" t="s">
        <v>54</v>
      </c>
      <c r="B36" s="63" t="s">
        <v>55</v>
      </c>
      <c r="C36" s="455"/>
    </row>
    <row r="37" spans="1:3">
      <c r="A37" s="73" t="s">
        <v>56</v>
      </c>
      <c r="B37" s="63" t="s">
        <v>57</v>
      </c>
      <c r="C37" s="394">
        <f>SUM(C38,C41,C44)</f>
        <v>0</v>
      </c>
    </row>
    <row r="38" spans="1:3">
      <c r="A38" s="74" t="s">
        <v>58</v>
      </c>
      <c r="B38" s="63" t="s">
        <v>59</v>
      </c>
      <c r="C38" s="395">
        <f>SUM(C39:C40)</f>
        <v>0</v>
      </c>
    </row>
    <row r="39" spans="1:3">
      <c r="A39" s="72" t="s">
        <v>60</v>
      </c>
      <c r="B39" s="63" t="s">
        <v>61</v>
      </c>
      <c r="C39" s="455"/>
    </row>
    <row r="40" spans="1:3">
      <c r="A40" s="72" t="s">
        <v>62</v>
      </c>
      <c r="B40" s="63" t="s">
        <v>63</v>
      </c>
      <c r="C40" s="455"/>
    </row>
    <row r="41" spans="1:3" ht="26.25">
      <c r="A41" s="75" t="s">
        <v>64</v>
      </c>
      <c r="B41" s="63" t="s">
        <v>65</v>
      </c>
      <c r="C41" s="396">
        <f>SUM(C42:C43)</f>
        <v>0</v>
      </c>
    </row>
    <row r="42" spans="1:3">
      <c r="A42" s="72" t="s">
        <v>66</v>
      </c>
      <c r="B42" s="63" t="s">
        <v>67</v>
      </c>
      <c r="C42" s="455"/>
    </row>
    <row r="43" spans="1:3">
      <c r="A43" s="72" t="s">
        <v>68</v>
      </c>
      <c r="B43" s="63" t="s">
        <v>69</v>
      </c>
      <c r="C43" s="455"/>
    </row>
    <row r="44" spans="1:3">
      <c r="A44" s="71" t="s">
        <v>70</v>
      </c>
      <c r="B44" s="63" t="s">
        <v>71</v>
      </c>
      <c r="C44" s="455"/>
    </row>
    <row r="45" spans="1:3">
      <c r="A45" s="66" t="s">
        <v>72</v>
      </c>
      <c r="B45" s="63" t="s">
        <v>73</v>
      </c>
      <c r="C45" s="454"/>
    </row>
    <row r="46" spans="1:3">
      <c r="A46" s="66" t="s">
        <v>74</v>
      </c>
      <c r="B46" s="63" t="s">
        <v>75</v>
      </c>
      <c r="C46" s="454"/>
    </row>
    <row r="47" spans="1:3">
      <c r="A47" s="66" t="s">
        <v>76</v>
      </c>
      <c r="B47" s="63" t="s">
        <v>77</v>
      </c>
      <c r="C47" s="454"/>
    </row>
    <row r="48" spans="1:3">
      <c r="A48" s="66" t="s">
        <v>78</v>
      </c>
      <c r="B48" s="63" t="s">
        <v>79</v>
      </c>
      <c r="C48" s="454"/>
    </row>
    <row r="49" spans="1:3">
      <c r="A49" s="66" t="s">
        <v>80</v>
      </c>
      <c r="B49" s="63" t="s">
        <v>81</v>
      </c>
      <c r="C49" s="454"/>
    </row>
    <row r="50" spans="1:3" ht="26.25">
      <c r="A50" s="76" t="s">
        <v>82</v>
      </c>
      <c r="B50" s="63" t="s">
        <v>83</v>
      </c>
      <c r="C50" s="454"/>
    </row>
    <row r="51" spans="1:3">
      <c r="A51" s="66" t="s">
        <v>84</v>
      </c>
      <c r="B51" s="63" t="s">
        <v>85</v>
      </c>
      <c r="C51" s="454"/>
    </row>
    <row r="52" spans="1:3">
      <c r="A52" s="66" t="s">
        <v>86</v>
      </c>
      <c r="B52" s="63" t="s">
        <v>87</v>
      </c>
      <c r="C52" s="454"/>
    </row>
    <row r="53" spans="1:3">
      <c r="A53" s="64" t="s">
        <v>88</v>
      </c>
      <c r="B53" s="63" t="s">
        <v>89</v>
      </c>
      <c r="C53" s="394">
        <f>SUM(C13,C14,C15,C16,C17,C32,C33,C37,C45,C46,C47,C48,C49,C50,C51,C52)</f>
        <v>0</v>
      </c>
    </row>
    <row r="54" spans="1:3">
      <c r="A54" s="64" t="s">
        <v>90</v>
      </c>
      <c r="B54" s="63"/>
      <c r="C54" s="397"/>
    </row>
    <row r="55" spans="1:3">
      <c r="A55" s="66" t="s">
        <v>91</v>
      </c>
      <c r="B55" s="63" t="s">
        <v>92</v>
      </c>
      <c r="C55" s="394">
        <f>SUM(C56,C60)</f>
        <v>0</v>
      </c>
    </row>
    <row r="56" spans="1:3">
      <c r="A56" s="71" t="s">
        <v>93</v>
      </c>
      <c r="B56" s="63" t="s">
        <v>94</v>
      </c>
      <c r="C56" s="394">
        <f>SUM(C57:C59)</f>
        <v>0</v>
      </c>
    </row>
    <row r="57" spans="1:3">
      <c r="A57" s="72" t="s">
        <v>95</v>
      </c>
      <c r="B57" s="63" t="s">
        <v>96</v>
      </c>
      <c r="C57" s="455"/>
    </row>
    <row r="58" spans="1:3">
      <c r="A58" s="72" t="s">
        <v>97</v>
      </c>
      <c r="B58" s="63" t="s">
        <v>98</v>
      </c>
      <c r="C58" s="455"/>
    </row>
    <row r="59" spans="1:3">
      <c r="A59" s="72" t="s">
        <v>99</v>
      </c>
      <c r="B59" s="63" t="s">
        <v>100</v>
      </c>
      <c r="C59" s="455"/>
    </row>
    <row r="60" spans="1:3">
      <c r="A60" s="71" t="s">
        <v>101</v>
      </c>
      <c r="B60" s="63" t="s">
        <v>102</v>
      </c>
      <c r="C60" s="394">
        <f>SUM(C61:C63)</f>
        <v>0</v>
      </c>
    </row>
    <row r="61" spans="1:3">
      <c r="A61" s="72" t="s">
        <v>95</v>
      </c>
      <c r="B61" s="63" t="s">
        <v>103</v>
      </c>
      <c r="C61" s="455"/>
    </row>
    <row r="62" spans="1:3">
      <c r="A62" s="72" t="s">
        <v>97</v>
      </c>
      <c r="B62" s="63" t="s">
        <v>104</v>
      </c>
      <c r="C62" s="455"/>
    </row>
    <row r="63" spans="1:3">
      <c r="A63" s="72" t="s">
        <v>99</v>
      </c>
      <c r="B63" s="63" t="s">
        <v>105</v>
      </c>
      <c r="C63" s="455"/>
    </row>
    <row r="64" spans="1:3">
      <c r="A64" s="66" t="s">
        <v>106</v>
      </c>
      <c r="B64" s="63" t="s">
        <v>107</v>
      </c>
      <c r="C64" s="394">
        <f>SUM(C65,C69)</f>
        <v>0</v>
      </c>
    </row>
    <row r="65" spans="1:3">
      <c r="A65" s="71" t="s">
        <v>108</v>
      </c>
      <c r="B65" s="63" t="s">
        <v>109</v>
      </c>
      <c r="C65" s="394">
        <f>SUM(C66:C68)</f>
        <v>0</v>
      </c>
    </row>
    <row r="66" spans="1:3">
      <c r="A66" s="72" t="s">
        <v>95</v>
      </c>
      <c r="B66" s="63" t="s">
        <v>110</v>
      </c>
      <c r="C66" s="455"/>
    </row>
    <row r="67" spans="1:3">
      <c r="A67" s="72" t="s">
        <v>97</v>
      </c>
      <c r="B67" s="63" t="s">
        <v>111</v>
      </c>
      <c r="C67" s="455"/>
    </row>
    <row r="68" spans="1:3">
      <c r="A68" s="72" t="s">
        <v>99</v>
      </c>
      <c r="B68" s="63" t="s">
        <v>112</v>
      </c>
      <c r="C68" s="455"/>
    </row>
    <row r="69" spans="1:3" ht="26.25">
      <c r="A69" s="75" t="s">
        <v>113</v>
      </c>
      <c r="B69" s="63" t="s">
        <v>114</v>
      </c>
      <c r="C69" s="398">
        <f>SUM(C70:C72)</f>
        <v>0</v>
      </c>
    </row>
    <row r="70" spans="1:3">
      <c r="A70" s="72" t="s">
        <v>95</v>
      </c>
      <c r="B70" s="63" t="s">
        <v>115</v>
      </c>
      <c r="C70" s="456"/>
    </row>
    <row r="71" spans="1:3">
      <c r="A71" s="72" t="s">
        <v>97</v>
      </c>
      <c r="B71" s="63" t="s">
        <v>116</v>
      </c>
      <c r="C71" s="455"/>
    </row>
    <row r="72" spans="1:3">
      <c r="A72" s="72" t="s">
        <v>99</v>
      </c>
      <c r="B72" s="63" t="s">
        <v>117</v>
      </c>
      <c r="C72" s="455"/>
    </row>
    <row r="73" spans="1:3">
      <c r="A73" s="66" t="s">
        <v>118</v>
      </c>
      <c r="B73" s="63" t="s">
        <v>119</v>
      </c>
      <c r="C73" s="398">
        <f>SUM(C74:C76)</f>
        <v>0</v>
      </c>
    </row>
    <row r="74" spans="1:3">
      <c r="A74" s="71" t="s">
        <v>95</v>
      </c>
      <c r="B74" s="63" t="s">
        <v>120</v>
      </c>
      <c r="C74" s="455"/>
    </row>
    <row r="75" spans="1:3">
      <c r="A75" s="71" t="s">
        <v>97</v>
      </c>
      <c r="B75" s="63" t="s">
        <v>121</v>
      </c>
      <c r="C75" s="455"/>
    </row>
    <row r="76" spans="1:3">
      <c r="A76" s="71" t="s">
        <v>99</v>
      </c>
      <c r="B76" s="63" t="s">
        <v>122</v>
      </c>
      <c r="C76" s="455"/>
    </row>
    <row r="77" spans="1:3">
      <c r="A77" s="66" t="s">
        <v>123</v>
      </c>
      <c r="B77" s="63" t="s">
        <v>124</v>
      </c>
      <c r="C77" s="454"/>
    </row>
    <row r="78" spans="1:3">
      <c r="A78" s="66" t="s">
        <v>125</v>
      </c>
      <c r="B78" s="63" t="s">
        <v>126</v>
      </c>
      <c r="C78" s="454"/>
    </row>
    <row r="79" spans="1:3">
      <c r="A79" s="66" t="s">
        <v>127</v>
      </c>
      <c r="B79" s="63" t="s">
        <v>128</v>
      </c>
      <c r="C79" s="454"/>
    </row>
    <row r="80" spans="1:3">
      <c r="A80" s="66" t="s">
        <v>129</v>
      </c>
      <c r="B80" s="63" t="s">
        <v>130</v>
      </c>
      <c r="C80" s="454"/>
    </row>
    <row r="81" spans="1:3">
      <c r="A81" s="66" t="s">
        <v>131</v>
      </c>
      <c r="B81" s="63" t="s">
        <v>132</v>
      </c>
      <c r="C81" s="454"/>
    </row>
    <row r="82" spans="1:3">
      <c r="A82" s="66" t="s">
        <v>133</v>
      </c>
      <c r="B82" s="63" t="s">
        <v>134</v>
      </c>
      <c r="C82" s="454"/>
    </row>
    <row r="83" spans="1:3">
      <c r="A83" s="66" t="s">
        <v>40</v>
      </c>
      <c r="B83" s="63" t="s">
        <v>135</v>
      </c>
      <c r="C83" s="454"/>
    </row>
    <row r="84" spans="1:3">
      <c r="A84" s="66" t="s">
        <v>136</v>
      </c>
      <c r="B84" s="63" t="s">
        <v>137</v>
      </c>
      <c r="C84" s="454"/>
    </row>
    <row r="85" spans="1:3">
      <c r="A85" s="76" t="s">
        <v>138</v>
      </c>
      <c r="B85" s="63" t="s">
        <v>139</v>
      </c>
      <c r="C85" s="454"/>
    </row>
    <row r="86" spans="1:3">
      <c r="A86" s="66" t="s">
        <v>140</v>
      </c>
      <c r="B86" s="63" t="s">
        <v>141</v>
      </c>
      <c r="C86" s="454"/>
    </row>
    <row r="87" spans="1:3">
      <c r="A87" s="66" t="s">
        <v>142</v>
      </c>
      <c r="B87" s="63" t="s">
        <v>143</v>
      </c>
      <c r="C87" s="454"/>
    </row>
    <row r="88" spans="1:3">
      <c r="A88" s="66" t="s">
        <v>144</v>
      </c>
      <c r="B88" s="63" t="s">
        <v>145</v>
      </c>
      <c r="C88" s="454"/>
    </row>
    <row r="89" spans="1:3">
      <c r="A89" s="66" t="s">
        <v>146</v>
      </c>
      <c r="B89" s="63" t="s">
        <v>147</v>
      </c>
      <c r="C89" s="398">
        <f>SUM(C90:C91)</f>
        <v>0</v>
      </c>
    </row>
    <row r="90" spans="1:3">
      <c r="A90" s="71" t="s">
        <v>148</v>
      </c>
      <c r="B90" s="63" t="s">
        <v>149</v>
      </c>
      <c r="C90" s="455"/>
    </row>
    <row r="91" spans="1:3">
      <c r="A91" s="71" t="s">
        <v>150</v>
      </c>
      <c r="B91" s="63" t="s">
        <v>151</v>
      </c>
      <c r="C91" s="455"/>
    </row>
    <row r="92" spans="1:3">
      <c r="A92" s="66" t="s">
        <v>152</v>
      </c>
      <c r="B92" s="63" t="s">
        <v>153</v>
      </c>
      <c r="C92" s="454"/>
    </row>
    <row r="93" spans="1:3">
      <c r="A93" s="64" t="s">
        <v>154</v>
      </c>
      <c r="B93" s="63" t="s">
        <v>155</v>
      </c>
      <c r="C93" s="398">
        <f>SUM(C55,C64,C73,C78:C89,C92)</f>
        <v>0</v>
      </c>
    </row>
    <row r="94" spans="1:3">
      <c r="A94" s="64" t="s">
        <v>156</v>
      </c>
      <c r="B94" s="63" t="s">
        <v>157</v>
      </c>
      <c r="C94" s="398">
        <f>C53-C93</f>
        <v>0</v>
      </c>
    </row>
    <row r="95" spans="1:3">
      <c r="A95" s="3"/>
      <c r="B95" s="3"/>
    </row>
    <row r="96" spans="1:3">
      <c r="A96" s="42"/>
      <c r="B96" s="42"/>
    </row>
  </sheetData>
  <sheetProtection algorithmName="SHA-512" hashValue="ONyNyK2UctFdbggDeTy87Os4KJzzj6FfPX6xP6GbvzDOZTRdVxc6OOH+uPb4CDKaCeeiXiypHAbBHsXT9X7fqg==" saltValue="RU2Ulj5zWL5/Bmqgu3SR7w==" spinCount="100000" sheet="1" objects="1" scenarios="1"/>
  <pageMargins left="0.7" right="0.7" top="0.75" bottom="0.75" header="0.3" footer="0.3"/>
  <pageSetup paperSize="9" scale="49" orientation="portrait" r:id="rId1"/>
  <headerFooter>
    <oddHeader>&amp;LEIOPA-REFS-18-011&amp;C&amp;"-,Bold"Balance Sheet&amp;REIOPA REGULAR USE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70C0"/>
  </sheetPr>
  <dimension ref="A1:M23"/>
  <sheetViews>
    <sheetView showGridLines="0" zoomScale="85" zoomScaleNormal="85" workbookViewId="0">
      <selection activeCell="F15" sqref="F15"/>
    </sheetView>
  </sheetViews>
  <sheetFormatPr defaultColWidth="9.140625" defaultRowHeight="12"/>
  <cols>
    <col min="1" max="1" width="54.140625" style="5" bestFit="1" customWidth="1"/>
    <col min="2" max="2" width="9.140625" style="5"/>
    <col min="3" max="3" width="12.5703125" style="5" customWidth="1"/>
    <col min="4" max="7" width="9.140625" style="5"/>
    <col min="8" max="8" width="10.85546875" style="5" customWidth="1"/>
    <col min="9" max="9" width="10.7109375" style="5" customWidth="1"/>
    <col min="10" max="10" width="11.28515625" style="5" customWidth="1"/>
    <col min="11" max="11" width="11.42578125" style="5" customWidth="1"/>
    <col min="12" max="12" width="11.85546875" style="5" customWidth="1"/>
    <col min="13" max="16384" width="9.140625" style="5"/>
  </cols>
  <sheetData>
    <row r="1" spans="1:13" s="42" customFormat="1" ht="15.75">
      <c r="A1" s="334" t="s">
        <v>162</v>
      </c>
      <c r="B1" s="333"/>
      <c r="C1" s="333"/>
      <c r="D1" s="324"/>
      <c r="E1" s="324"/>
      <c r="F1" s="324"/>
      <c r="G1" s="324"/>
      <c r="H1" s="324"/>
      <c r="I1" s="324"/>
      <c r="J1" s="324"/>
      <c r="K1" s="324"/>
      <c r="L1" s="328" t="str">
        <f>IF(P.Participant!C8="-","[Participant's name]",P.Participant!C8)</f>
        <v>[Participant's name]</v>
      </c>
    </row>
    <row r="2" spans="1:13" s="42" customFormat="1" ht="15.75">
      <c r="A2" s="334"/>
      <c r="B2" s="324"/>
      <c r="C2" s="324"/>
      <c r="D2" s="324"/>
      <c r="E2" s="324"/>
      <c r="F2" s="324"/>
      <c r="G2" s="324"/>
      <c r="H2" s="324"/>
      <c r="I2" s="324"/>
      <c r="J2" s="324"/>
      <c r="K2" s="324"/>
      <c r="L2" s="328" t="str">
        <f>IF(P.Participant!C18="-","[Method for calculation of the SCR]",P.Participant!C18)</f>
        <v>[Method for calculation of the SCR]</v>
      </c>
    </row>
    <row r="3" spans="1:13" s="42" customFormat="1" ht="15.75">
      <c r="A3" s="334" t="s">
        <v>163</v>
      </c>
      <c r="B3" s="324"/>
      <c r="C3" s="333"/>
      <c r="D3" s="324"/>
      <c r="E3" s="324"/>
      <c r="F3" s="324"/>
      <c r="G3" s="324"/>
      <c r="H3" s="324"/>
      <c r="I3" s="324"/>
      <c r="J3" s="324"/>
      <c r="K3" s="324"/>
      <c r="L3" s="328" t="str">
        <f>_Version</f>
        <v>EIOPA-ST21_Templates-(20210302)</v>
      </c>
    </row>
    <row r="4" spans="1:13" s="60" customFormat="1" ht="15">
      <c r="A4" s="98"/>
      <c r="B4" s="21"/>
      <c r="C4" s="21"/>
      <c r="D4" s="21"/>
      <c r="E4" s="21"/>
      <c r="F4" s="21"/>
      <c r="G4" s="21"/>
      <c r="H4" s="21"/>
      <c r="I4" s="21"/>
      <c r="J4" s="21"/>
      <c r="K4" s="21"/>
    </row>
    <row r="5" spans="1:13" ht="15">
      <c r="A5" s="62" t="s">
        <v>164</v>
      </c>
      <c r="B5" s="2"/>
      <c r="C5" s="2"/>
      <c r="D5" s="2"/>
      <c r="E5" s="2"/>
      <c r="F5" s="2"/>
      <c r="G5" s="2"/>
      <c r="H5" s="2"/>
      <c r="I5" s="2"/>
      <c r="J5" s="2"/>
      <c r="K5" s="2"/>
      <c r="L5" s="19"/>
    </row>
    <row r="6" spans="1:13" ht="15.75">
      <c r="A6" s="9" t="s">
        <v>165</v>
      </c>
      <c r="B6" s="2"/>
      <c r="C6" s="377"/>
      <c r="D6" s="19"/>
      <c r="E6" s="19"/>
      <c r="F6" s="20"/>
      <c r="G6" s="20"/>
      <c r="H6" s="12"/>
      <c r="I6" s="12"/>
      <c r="J6" s="15"/>
      <c r="K6" s="19"/>
      <c r="L6" s="19"/>
    </row>
    <row r="7" spans="1:13">
      <c r="A7" s="23"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2"/>
      <c r="B9" s="2"/>
      <c r="C9" s="19"/>
      <c r="D9" s="19"/>
      <c r="E9" s="19"/>
      <c r="F9" s="15"/>
      <c r="G9" s="15"/>
      <c r="H9" s="19"/>
      <c r="I9" s="19"/>
      <c r="J9" s="15"/>
      <c r="K9" s="19"/>
      <c r="L9" s="19"/>
    </row>
    <row r="10" spans="1:13" ht="12" customHeight="1">
      <c r="A10" s="2"/>
      <c r="B10" s="2"/>
      <c r="C10" s="510" t="s">
        <v>166</v>
      </c>
      <c r="D10" s="512" t="s">
        <v>167</v>
      </c>
      <c r="E10" s="513"/>
      <c r="F10" s="513"/>
      <c r="G10" s="513"/>
      <c r="H10" s="513"/>
      <c r="I10" s="513"/>
      <c r="J10" s="513"/>
      <c r="K10" s="513"/>
      <c r="L10" s="514"/>
    </row>
    <row r="11" spans="1:13" ht="84">
      <c r="A11" s="17"/>
      <c r="B11" s="17"/>
      <c r="C11" s="511"/>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2.75">
      <c r="A13" s="64" t="s">
        <v>185</v>
      </c>
      <c r="B13" s="63" t="s">
        <v>5</v>
      </c>
      <c r="C13" s="455"/>
      <c r="D13" s="455"/>
      <c r="E13" s="455"/>
      <c r="F13" s="455"/>
      <c r="G13" s="455"/>
      <c r="H13" s="455"/>
      <c r="I13" s="455"/>
      <c r="J13" s="455"/>
      <c r="K13" s="455"/>
      <c r="L13" s="455"/>
      <c r="M13" s="11"/>
    </row>
    <row r="14" spans="1:13" ht="12.75">
      <c r="A14" s="99" t="s">
        <v>186</v>
      </c>
      <c r="B14" s="63" t="s">
        <v>7</v>
      </c>
      <c r="C14" s="455"/>
      <c r="D14" s="455"/>
      <c r="E14" s="455"/>
      <c r="F14" s="455"/>
      <c r="G14" s="455"/>
      <c r="H14" s="455"/>
      <c r="I14" s="455"/>
      <c r="J14" s="455"/>
      <c r="K14" s="455"/>
      <c r="L14" s="455"/>
      <c r="M14" s="11"/>
    </row>
    <row r="15" spans="1:13" ht="12.75">
      <c r="A15" s="66" t="s">
        <v>156</v>
      </c>
      <c r="B15" s="63" t="s">
        <v>9</v>
      </c>
      <c r="C15" s="454"/>
      <c r="D15" s="454"/>
      <c r="E15" s="454"/>
      <c r="F15" s="454"/>
      <c r="G15" s="454"/>
      <c r="H15" s="454"/>
      <c r="I15" s="454"/>
      <c r="J15" s="454"/>
      <c r="K15" s="454"/>
      <c r="L15" s="454"/>
      <c r="M15" s="11"/>
    </row>
    <row r="16" spans="1:13" ht="12.75">
      <c r="A16" s="99" t="s">
        <v>370</v>
      </c>
      <c r="B16" s="63" t="s">
        <v>13</v>
      </c>
      <c r="C16" s="455"/>
      <c r="D16" s="455"/>
      <c r="E16" s="455"/>
      <c r="F16" s="455"/>
      <c r="G16" s="455"/>
      <c r="H16" s="455"/>
      <c r="I16" s="455"/>
      <c r="J16" s="455"/>
      <c r="K16" s="455"/>
      <c r="L16" s="455"/>
      <c r="M16" s="21"/>
    </row>
    <row r="17" spans="1:13" ht="12.75">
      <c r="A17" s="66" t="s">
        <v>188</v>
      </c>
      <c r="B17" s="63" t="s">
        <v>15</v>
      </c>
      <c r="C17" s="400"/>
      <c r="D17" s="400"/>
      <c r="E17" s="400"/>
      <c r="F17" s="400"/>
      <c r="G17" s="400"/>
      <c r="H17" s="400"/>
      <c r="I17" s="400"/>
      <c r="J17" s="400"/>
      <c r="K17" s="400"/>
      <c r="L17" s="400"/>
      <c r="M17" s="10"/>
    </row>
    <row r="18" spans="1:13" ht="12.75">
      <c r="A18" s="66" t="s">
        <v>189</v>
      </c>
      <c r="B18" s="63" t="s">
        <v>17</v>
      </c>
      <c r="C18" s="400"/>
      <c r="D18" s="400"/>
      <c r="E18" s="400"/>
      <c r="F18" s="400"/>
      <c r="G18" s="400"/>
      <c r="H18" s="400"/>
      <c r="I18" s="400"/>
      <c r="J18" s="400"/>
      <c r="K18" s="400"/>
      <c r="L18" s="400"/>
      <c r="M18" s="10"/>
    </row>
    <row r="19" spans="1:13" ht="12.75">
      <c r="A19" s="70" t="s">
        <v>190</v>
      </c>
      <c r="B19" s="63" t="s">
        <v>19</v>
      </c>
      <c r="C19" s="400"/>
      <c r="D19" s="400"/>
      <c r="E19" s="400"/>
      <c r="F19" s="400"/>
      <c r="G19" s="400"/>
      <c r="H19" s="400"/>
      <c r="I19" s="400"/>
      <c r="J19" s="400"/>
      <c r="K19" s="400"/>
      <c r="L19" s="400"/>
      <c r="M19" s="10"/>
    </row>
    <row r="20" spans="1:13" ht="12.75">
      <c r="A20" s="99" t="s">
        <v>191</v>
      </c>
      <c r="B20" s="63" t="s">
        <v>21</v>
      </c>
      <c r="C20" s="455"/>
      <c r="D20" s="455"/>
      <c r="E20" s="455"/>
      <c r="F20" s="455"/>
      <c r="G20" s="455"/>
      <c r="H20" s="455"/>
      <c r="I20" s="455"/>
      <c r="J20" s="455"/>
      <c r="K20" s="455"/>
      <c r="L20" s="455"/>
      <c r="M20" s="11"/>
    </row>
    <row r="21" spans="1:13">
      <c r="D21" s="22"/>
      <c r="E21" s="21"/>
      <c r="F21" s="21"/>
      <c r="G21" s="21"/>
      <c r="H21" s="21"/>
      <c r="I21" s="21"/>
      <c r="J21" s="21"/>
      <c r="K21" s="21"/>
      <c r="L21" s="21"/>
      <c r="M21" s="8"/>
    </row>
    <row r="22" spans="1:13">
      <c r="D22" s="11"/>
      <c r="M22" s="8"/>
    </row>
    <row r="23" spans="1:13">
      <c r="D23" s="11"/>
    </row>
  </sheetData>
  <sheetProtection algorithmName="SHA-512" hashValue="tIPk5iYXuU7mKUyg1sGoJ277HiFiC574WODXxfimCu3Ha/nNnXc6bwBNUp70BNN8u3sdmVgmUvZMpaT8vAfXpA==" saltValue="sjEu7+WD3lbNeZcWE98wnA==" spinCount="100000" sheet="1" objects="1" scenarios="1"/>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sheetPr>
  <dimension ref="A1:L37"/>
  <sheetViews>
    <sheetView showGridLines="0" topLeftCell="A7" zoomScale="85" zoomScaleNormal="85" zoomScaleSheetLayoutView="80" zoomScalePageLayoutView="70" workbookViewId="0">
      <selection activeCell="C9" sqref="C9"/>
    </sheetView>
  </sheetViews>
  <sheetFormatPr defaultColWidth="9.140625" defaultRowHeight="15"/>
  <cols>
    <col min="1" max="1" width="16.7109375" style="42" bestFit="1" customWidth="1"/>
    <col min="2" max="2" width="46.140625" style="42" customWidth="1"/>
    <col min="3" max="8" width="17.85546875" style="42" customWidth="1"/>
    <col min="9" max="16384" width="9.140625" style="42"/>
  </cols>
  <sheetData>
    <row r="1" spans="1:12" ht="15.75">
      <c r="A1" s="334" t="s">
        <v>192</v>
      </c>
      <c r="B1" s="333"/>
      <c r="C1" s="333"/>
      <c r="D1" s="324"/>
      <c r="E1" s="324"/>
      <c r="F1" s="324"/>
      <c r="G1" s="324"/>
      <c r="H1" s="328" t="str">
        <f>IF(P.Participant!C8="-","[Participant's name]",P.Participant!C8)</f>
        <v>[Participant's name]</v>
      </c>
      <c r="I1" s="60"/>
      <c r="J1" s="60"/>
      <c r="K1" s="60"/>
      <c r="L1" s="60"/>
    </row>
    <row r="2" spans="1:12" ht="15.75">
      <c r="A2" s="334"/>
      <c r="B2" s="324"/>
      <c r="C2" s="324"/>
      <c r="D2" s="324"/>
      <c r="E2" s="324"/>
      <c r="F2" s="324"/>
      <c r="G2" s="324"/>
      <c r="H2" s="328" t="str">
        <f>IF(P.Participant!C18="-","[Method for calculation of the SCR]",P.Participant!C18)</f>
        <v>[Method for calculation of the SCR]</v>
      </c>
      <c r="I2" s="60"/>
      <c r="J2" s="60"/>
      <c r="K2" s="60"/>
      <c r="L2" s="60"/>
    </row>
    <row r="3" spans="1:12" ht="15.75">
      <c r="A3" s="334" t="s">
        <v>345</v>
      </c>
      <c r="B3" s="324"/>
      <c r="C3" s="324"/>
      <c r="D3" s="324"/>
      <c r="E3" s="324"/>
      <c r="F3" s="324"/>
      <c r="G3" s="324"/>
      <c r="H3" s="328" t="str">
        <f>_Version</f>
        <v>EIOPA-ST21_Templates-(20210302)</v>
      </c>
      <c r="I3" s="60"/>
      <c r="J3" s="60"/>
      <c r="K3" s="60"/>
      <c r="L3" s="60"/>
    </row>
    <row r="4" spans="1:12" s="60" customFormat="1">
      <c r="A4" s="98"/>
      <c r="B4" s="21"/>
      <c r="C4" s="21"/>
    </row>
    <row r="5" spans="1:12" ht="15.75">
      <c r="A5" s="62" t="s">
        <v>193</v>
      </c>
      <c r="B5" s="377"/>
      <c r="C5" s="21"/>
      <c r="D5" s="60"/>
      <c r="E5" s="60"/>
      <c r="F5" s="60"/>
      <c r="G5" s="60"/>
      <c r="H5" s="60"/>
      <c r="I5" s="60"/>
      <c r="J5" s="60"/>
    </row>
    <row r="6" spans="1:12">
      <c r="A6" s="38" t="s">
        <v>165</v>
      </c>
    </row>
    <row r="7" spans="1:12">
      <c r="A7" s="27" t="s">
        <v>158</v>
      </c>
    </row>
    <row r="8" spans="1:12">
      <c r="A8" s="35"/>
    </row>
    <row r="9" spans="1:12">
      <c r="A9" s="25"/>
      <c r="C9" s="41"/>
      <c r="D9" s="24"/>
      <c r="E9" s="24"/>
      <c r="F9" s="24"/>
      <c r="G9" s="24"/>
      <c r="H9" s="41"/>
      <c r="I9" s="41"/>
    </row>
    <row r="10" spans="1:12">
      <c r="A10" s="24"/>
      <c r="B10" s="21"/>
      <c r="C10" s="33"/>
      <c r="D10" s="109" t="s">
        <v>194</v>
      </c>
      <c r="E10" s="109" t="s">
        <v>195</v>
      </c>
      <c r="F10" s="109" t="s">
        <v>196</v>
      </c>
      <c r="G10" s="109" t="s">
        <v>189</v>
      </c>
      <c r="H10" s="109" t="s">
        <v>190</v>
      </c>
      <c r="I10" s="41"/>
    </row>
    <row r="11" spans="1:12">
      <c r="A11" s="41"/>
      <c r="B11" s="33"/>
      <c r="C11" s="33"/>
      <c r="D11" s="110" t="s">
        <v>2</v>
      </c>
      <c r="E11" s="110" t="s">
        <v>161</v>
      </c>
      <c r="F11" s="110" t="s">
        <v>177</v>
      </c>
      <c r="G11" s="110" t="s">
        <v>178</v>
      </c>
      <c r="H11" s="110" t="s">
        <v>179</v>
      </c>
      <c r="I11" s="41"/>
    </row>
    <row r="12" spans="1:12" ht="24">
      <c r="A12" s="41"/>
      <c r="B12" s="103" t="s">
        <v>197</v>
      </c>
      <c r="C12" s="110"/>
      <c r="D12" s="397"/>
      <c r="E12" s="397"/>
      <c r="F12" s="397"/>
      <c r="G12" s="397"/>
      <c r="H12" s="397"/>
      <c r="I12" s="41"/>
    </row>
    <row r="13" spans="1:12" ht="36">
      <c r="A13" s="41"/>
      <c r="B13" s="103" t="s">
        <v>218</v>
      </c>
      <c r="C13" s="110"/>
      <c r="D13" s="455"/>
      <c r="E13" s="397"/>
      <c r="F13" s="397"/>
      <c r="G13" s="397"/>
      <c r="H13" s="397"/>
      <c r="I13" s="41"/>
    </row>
    <row r="14" spans="1:12">
      <c r="A14" s="41"/>
      <c r="B14" s="103" t="s">
        <v>225</v>
      </c>
      <c r="C14" s="110" t="s">
        <v>59</v>
      </c>
      <c r="D14" s="455"/>
      <c r="E14" s="455"/>
      <c r="F14" s="455"/>
      <c r="G14" s="455"/>
      <c r="H14" s="455"/>
      <c r="I14" s="21"/>
    </row>
    <row r="15" spans="1:12">
      <c r="A15" s="41"/>
      <c r="B15" s="103" t="s">
        <v>226</v>
      </c>
      <c r="C15" s="110" t="s">
        <v>61</v>
      </c>
      <c r="D15" s="455"/>
      <c r="E15" s="455"/>
      <c r="F15" s="455"/>
      <c r="G15" s="455"/>
      <c r="H15" s="455"/>
      <c r="I15" s="21"/>
    </row>
    <row r="16" spans="1:12">
      <c r="A16" s="41"/>
      <c r="B16" s="106" t="s">
        <v>238</v>
      </c>
      <c r="C16" s="110" t="s">
        <v>83</v>
      </c>
      <c r="D16" s="455"/>
      <c r="E16" s="397"/>
      <c r="F16" s="397"/>
      <c r="G16" s="455"/>
      <c r="H16" s="455"/>
      <c r="I16" s="21"/>
    </row>
    <row r="17" spans="1:9">
      <c r="A17" s="21"/>
      <c r="B17" s="106" t="s">
        <v>239</v>
      </c>
      <c r="C17" s="110"/>
      <c r="D17" s="455"/>
      <c r="E17" s="455"/>
      <c r="F17" s="455"/>
      <c r="G17" s="455"/>
      <c r="H17" s="455"/>
      <c r="I17" s="41"/>
    </row>
    <row r="18" spans="1:9">
      <c r="A18" s="21"/>
      <c r="B18" s="106" t="s">
        <v>246</v>
      </c>
      <c r="C18" s="110"/>
      <c r="D18" s="455"/>
      <c r="E18" s="455"/>
      <c r="F18" s="455"/>
      <c r="G18" s="455"/>
      <c r="H18" s="455"/>
      <c r="I18" s="21"/>
    </row>
    <row r="19" spans="1:9">
      <c r="A19" s="21"/>
      <c r="B19" s="103" t="s">
        <v>255</v>
      </c>
      <c r="C19" s="110" t="s">
        <v>105</v>
      </c>
      <c r="D19" s="455"/>
      <c r="E19" s="397"/>
      <c r="F19" s="397"/>
      <c r="G19" s="397"/>
      <c r="H19" s="397"/>
      <c r="I19" s="21"/>
    </row>
    <row r="20" spans="1:9">
      <c r="A20" s="41"/>
      <c r="B20" s="103" t="s">
        <v>256</v>
      </c>
      <c r="C20" s="110" t="s">
        <v>109</v>
      </c>
      <c r="D20" s="455"/>
      <c r="E20" s="397"/>
      <c r="F20" s="397"/>
      <c r="G20" s="397"/>
      <c r="H20" s="397"/>
      <c r="I20" s="1"/>
    </row>
    <row r="21" spans="1:9" ht="36">
      <c r="A21" s="41"/>
      <c r="B21" s="103" t="s">
        <v>257</v>
      </c>
      <c r="C21" s="110" t="s">
        <v>111</v>
      </c>
      <c r="D21" s="467"/>
      <c r="E21" s="397"/>
      <c r="F21" s="397"/>
      <c r="G21" s="397"/>
      <c r="H21" s="397"/>
      <c r="I21" s="21"/>
    </row>
    <row r="22" spans="1:9" ht="24">
      <c r="A22" s="41"/>
      <c r="B22" s="103" t="s">
        <v>258</v>
      </c>
      <c r="C22" s="110" t="s">
        <v>114</v>
      </c>
      <c r="D22" s="467"/>
      <c r="E22" s="397"/>
      <c r="F22" s="397"/>
      <c r="G22" s="397"/>
      <c r="H22" s="397"/>
      <c r="I22" s="21"/>
    </row>
    <row r="23" spans="1:9" ht="36">
      <c r="A23" s="41"/>
      <c r="B23" s="108" t="s">
        <v>259</v>
      </c>
      <c r="C23" s="111" t="s">
        <v>115</v>
      </c>
      <c r="D23" s="455"/>
      <c r="E23" s="455"/>
      <c r="F23" s="455"/>
      <c r="G23" s="455"/>
      <c r="H23" s="455"/>
      <c r="I23" s="21"/>
    </row>
    <row r="24" spans="1:9">
      <c r="A24" s="41"/>
      <c r="B24" s="103" t="s">
        <v>260</v>
      </c>
      <c r="C24" s="110" t="s">
        <v>116</v>
      </c>
      <c r="D24" s="455"/>
      <c r="E24" s="397"/>
      <c r="F24" s="397"/>
      <c r="G24" s="397"/>
      <c r="H24" s="397"/>
      <c r="I24" s="21"/>
    </row>
    <row r="25" spans="1:9" ht="24">
      <c r="A25" s="41"/>
      <c r="B25" s="104" t="s">
        <v>1164</v>
      </c>
      <c r="C25" s="273"/>
      <c r="D25" s="466"/>
      <c r="E25" s="400"/>
      <c r="F25" s="400"/>
      <c r="G25" s="400"/>
      <c r="H25" s="400"/>
      <c r="I25" s="21"/>
    </row>
    <row r="26" spans="1:9" ht="24">
      <c r="A26" s="41"/>
      <c r="B26" s="104" t="s">
        <v>1165</v>
      </c>
      <c r="C26" s="273"/>
      <c r="D26" s="466"/>
      <c r="E26" s="400"/>
      <c r="F26" s="400"/>
      <c r="G26" s="400"/>
      <c r="H26" s="400"/>
      <c r="I26" s="21"/>
    </row>
    <row r="27" spans="1:9">
      <c r="A27" s="41"/>
      <c r="B27" s="108" t="s">
        <v>261</v>
      </c>
      <c r="C27" s="111" t="s">
        <v>117</v>
      </c>
      <c r="D27" s="455"/>
      <c r="E27" s="397"/>
      <c r="F27" s="397"/>
      <c r="G27" s="397"/>
      <c r="H27" s="397"/>
      <c r="I27" s="21"/>
    </row>
    <row r="28" spans="1:9" ht="24">
      <c r="A28" s="21"/>
      <c r="B28" s="103" t="s">
        <v>262</v>
      </c>
      <c r="C28" s="110" t="s">
        <v>119</v>
      </c>
      <c r="D28" s="467"/>
      <c r="E28" s="397"/>
      <c r="F28" s="397"/>
      <c r="G28" s="397"/>
      <c r="H28" s="397"/>
      <c r="I28" s="21"/>
    </row>
    <row r="29" spans="1:9">
      <c r="A29" s="21"/>
      <c r="B29" s="21"/>
      <c r="C29" s="21"/>
      <c r="D29" s="21"/>
      <c r="E29" s="21"/>
      <c r="F29" s="21"/>
      <c r="G29" s="21"/>
      <c r="H29" s="21"/>
      <c r="I29" s="21"/>
    </row>
    <row r="30" spans="1:9">
      <c r="A30" s="5"/>
      <c r="E30" s="5"/>
      <c r="F30" s="5"/>
      <c r="G30" s="5"/>
      <c r="H30" s="5"/>
      <c r="I30" s="5"/>
    </row>
    <row r="31" spans="1:9">
      <c r="G31" s="28"/>
      <c r="H31" s="35"/>
      <c r="I31" s="31"/>
    </row>
    <row r="32" spans="1:9">
      <c r="G32" s="28"/>
      <c r="H32" s="28"/>
      <c r="I32" s="31"/>
    </row>
    <row r="33" spans="7:9">
      <c r="G33" s="28"/>
      <c r="H33" s="35"/>
      <c r="I33" s="31"/>
    </row>
    <row r="34" spans="7:9">
      <c r="G34" s="28"/>
      <c r="H34" s="28"/>
      <c r="I34" s="31"/>
    </row>
    <row r="35" spans="7:9">
      <c r="G35" s="28"/>
      <c r="H35" s="35"/>
      <c r="I35" s="31"/>
    </row>
    <row r="36" spans="7:9">
      <c r="G36" s="28"/>
      <c r="H36" s="28"/>
      <c r="I36" s="31"/>
    </row>
    <row r="37" spans="7:9">
      <c r="G37" s="28"/>
      <c r="H37" s="35"/>
      <c r="I37" s="31"/>
    </row>
  </sheetData>
  <sheetProtection algorithmName="SHA-512" hashValue="qgOVyqQhPjt8r74w4aRRjxX3f8kxN7ScSPnk/ilJm9Q4mPKXVmoHzlqsg7VHn+9nLl56P7fD9wHhWdWfqsG3YQ==" saltValue="hbXFZpp0+OwLyaHhVPVtzA==" spinCount="100000" sheet="1" objects="1" scenarios="1"/>
  <pageMargins left="0.7" right="0.7" top="0.75" bottom="0.75" header="0.3" footer="0.3"/>
  <pageSetup paperSize="9" scale="29" orientation="portrait" r:id="rId1"/>
  <headerFooter>
    <oddHeader>&amp;LEIOPA-REFS-18-011&amp;C&amp;"-,Bold"Own Funds&amp;R&amp;KFF0000EIOPA REGULAR USE</oddHeader>
  </headerFooter>
  <rowBreaks count="1" manualBreakCount="1">
    <brk id="2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sheetPr>
  <dimension ref="A1:H69"/>
  <sheetViews>
    <sheetView showGridLines="0" zoomScale="85" zoomScaleNormal="85" workbookViewId="0">
      <selection activeCell="C19" sqref="C19"/>
    </sheetView>
  </sheetViews>
  <sheetFormatPr defaultColWidth="9.140625" defaultRowHeight="15"/>
  <cols>
    <col min="1" max="1" width="76.28515625" style="42" customWidth="1"/>
    <col min="2" max="2" width="9.140625" style="42"/>
    <col min="3" max="5" width="21.85546875" style="42" customWidth="1"/>
    <col min="6" max="16384" width="9.140625" style="42"/>
  </cols>
  <sheetData>
    <row r="1" spans="1:8" ht="15.75">
      <c r="A1" s="334" t="s">
        <v>1152</v>
      </c>
      <c r="B1" s="333"/>
      <c r="C1" s="333"/>
      <c r="D1" s="324"/>
      <c r="E1" s="324"/>
      <c r="F1" s="328" t="str">
        <f>IF(P.Participant!C8="-","[Participant's name]",P.Participant!C8)</f>
        <v>[Participant's name]</v>
      </c>
    </row>
    <row r="2" spans="1:8" ht="15.75">
      <c r="A2" s="334"/>
      <c r="B2" s="324"/>
      <c r="C2" s="324"/>
      <c r="D2" s="324"/>
      <c r="E2" s="324"/>
      <c r="F2" s="328" t="str">
        <f>IF(P.Participant!C18="-","[Method for calculation of the SCR]",P.Participant!C18)</f>
        <v>[Method for calculation of the SCR]</v>
      </c>
    </row>
    <row r="3" spans="1:8" ht="15.75">
      <c r="A3" s="334" t="s">
        <v>275</v>
      </c>
      <c r="B3" s="324"/>
      <c r="C3" s="324"/>
      <c r="D3" s="324"/>
      <c r="E3" s="324"/>
      <c r="F3" s="328" t="str">
        <f>_Version</f>
        <v>EIOPA-ST21_Templates-(20210302)</v>
      </c>
    </row>
    <row r="4" spans="1:8" s="358" customFormat="1" ht="15.75">
      <c r="A4" s="334"/>
      <c r="B4" s="324"/>
      <c r="C4" s="324"/>
      <c r="D4" s="324"/>
      <c r="E4" s="324"/>
      <c r="F4" s="328"/>
    </row>
    <row r="5" spans="1:8">
      <c r="A5" s="21"/>
      <c r="B5" s="10"/>
      <c r="C5" s="10"/>
      <c r="D5" s="41"/>
      <c r="E5" s="21"/>
    </row>
    <row r="6" spans="1:8" ht="15.75">
      <c r="A6" s="62" t="s">
        <v>276</v>
      </c>
      <c r="B6" s="377"/>
      <c r="C6" s="10"/>
      <c r="D6" s="41"/>
      <c r="E6" s="21"/>
    </row>
    <row r="7" spans="1:8">
      <c r="A7" s="38" t="s">
        <v>165</v>
      </c>
      <c r="B7" s="10"/>
      <c r="C7" s="10"/>
      <c r="D7" s="41"/>
      <c r="E7" s="21"/>
    </row>
    <row r="8" spans="1:8">
      <c r="A8" s="38" t="s">
        <v>264</v>
      </c>
      <c r="B8" s="10"/>
      <c r="C8" s="10"/>
      <c r="D8" s="41"/>
      <c r="E8" s="21"/>
    </row>
    <row r="9" spans="1:8">
      <c r="A9" s="38" t="s">
        <v>158</v>
      </c>
      <c r="B9" s="10"/>
      <c r="C9" s="10"/>
      <c r="D9" s="41"/>
      <c r="E9" s="21"/>
    </row>
    <row r="10" spans="1:8">
      <c r="A10" s="38" t="s">
        <v>265</v>
      </c>
      <c r="B10" s="10"/>
      <c r="C10" s="10"/>
      <c r="D10" s="41"/>
      <c r="E10" s="21"/>
    </row>
    <row r="11" spans="1:8">
      <c r="A11" s="38" t="s">
        <v>277</v>
      </c>
      <c r="B11" s="119" t="s">
        <v>278</v>
      </c>
      <c r="C11" s="119" t="s">
        <v>279</v>
      </c>
      <c r="D11" s="119" t="s">
        <v>280</v>
      </c>
      <c r="E11" s="21"/>
    </row>
    <row r="12" spans="1:8">
      <c r="A12" s="49"/>
      <c r="B12" s="10"/>
      <c r="C12" s="10"/>
      <c r="D12" s="41"/>
      <c r="E12" s="21"/>
    </row>
    <row r="13" spans="1:8">
      <c r="A13" s="46" t="s">
        <v>281</v>
      </c>
      <c r="B13" s="10"/>
      <c r="C13" s="10"/>
      <c r="D13" s="41"/>
      <c r="E13" s="21"/>
    </row>
    <row r="14" spans="1:8">
      <c r="A14" s="10"/>
      <c r="B14" s="10"/>
      <c r="C14" s="41"/>
      <c r="D14" s="36"/>
      <c r="E14" s="21"/>
    </row>
    <row r="15" spans="1:8" ht="48">
      <c r="A15" s="51"/>
      <c r="B15" s="51"/>
      <c r="C15" s="119" t="s">
        <v>282</v>
      </c>
      <c r="D15" s="119" t="s">
        <v>283</v>
      </c>
      <c r="E15" s="119" t="s">
        <v>284</v>
      </c>
    </row>
    <row r="16" spans="1:8">
      <c r="A16" s="33"/>
      <c r="B16" s="33"/>
      <c r="C16" s="116" t="s">
        <v>177</v>
      </c>
      <c r="D16" s="116" t="s">
        <v>178</v>
      </c>
      <c r="E16" s="116" t="s">
        <v>179</v>
      </c>
      <c r="H16" s="59"/>
    </row>
    <row r="17" spans="1:8">
      <c r="A17" s="115" t="s">
        <v>285</v>
      </c>
      <c r="B17" s="116" t="s">
        <v>5</v>
      </c>
      <c r="C17" s="469"/>
      <c r="D17" s="469"/>
      <c r="E17" s="402"/>
      <c r="H17" s="59"/>
    </row>
    <row r="18" spans="1:8">
      <c r="A18" s="117" t="s">
        <v>286</v>
      </c>
      <c r="B18" s="116" t="s">
        <v>7</v>
      </c>
      <c r="C18" s="469"/>
      <c r="D18" s="469"/>
      <c r="E18" s="402"/>
      <c r="H18" s="59"/>
    </row>
    <row r="19" spans="1:8">
      <c r="A19" s="117" t="s">
        <v>287</v>
      </c>
      <c r="B19" s="116" t="s">
        <v>9</v>
      </c>
      <c r="C19" s="469"/>
      <c r="D19" s="469"/>
      <c r="E19" s="402"/>
      <c r="H19" s="59"/>
    </row>
    <row r="20" spans="1:8">
      <c r="A20" s="117" t="s">
        <v>288</v>
      </c>
      <c r="B20" s="116" t="s">
        <v>11</v>
      </c>
      <c r="C20" s="469"/>
      <c r="D20" s="469"/>
      <c r="E20" s="402"/>
      <c r="H20" s="59"/>
    </row>
    <row r="21" spans="1:8">
      <c r="A21" s="117" t="s">
        <v>289</v>
      </c>
      <c r="B21" s="116" t="s">
        <v>13</v>
      </c>
      <c r="C21" s="469"/>
      <c r="D21" s="469"/>
      <c r="E21" s="402"/>
      <c r="H21" s="59"/>
    </row>
    <row r="22" spans="1:8">
      <c r="A22" s="117" t="s">
        <v>290</v>
      </c>
      <c r="B22" s="116" t="s">
        <v>15</v>
      </c>
      <c r="C22" s="469"/>
      <c r="D22" s="469"/>
      <c r="E22" s="402"/>
      <c r="H22" s="59"/>
    </row>
    <row r="23" spans="1:8">
      <c r="A23" s="117" t="s">
        <v>291</v>
      </c>
      <c r="B23" s="116" t="s">
        <v>17</v>
      </c>
      <c r="C23" s="469"/>
      <c r="D23" s="469"/>
      <c r="E23" s="402"/>
      <c r="H23" s="59"/>
    </row>
    <row r="24" spans="1:8">
      <c r="A24" s="118" t="s">
        <v>281</v>
      </c>
      <c r="B24" s="116" t="s">
        <v>23</v>
      </c>
      <c r="C24" s="469"/>
      <c r="D24" s="469"/>
      <c r="E24" s="402"/>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69"/>
      <c r="D41" s="52"/>
      <c r="E41" s="4"/>
    </row>
    <row r="42" spans="1:5">
      <c r="A42" s="117" t="s">
        <v>296</v>
      </c>
      <c r="B42" s="116" t="s">
        <v>29</v>
      </c>
      <c r="C42" s="469"/>
      <c r="D42" s="52"/>
      <c r="E42" s="4"/>
    </row>
    <row r="43" spans="1:5">
      <c r="A43" s="117" t="s">
        <v>297</v>
      </c>
      <c r="B43" s="116" t="s">
        <v>31</v>
      </c>
      <c r="C43" s="469"/>
      <c r="D43" s="52"/>
      <c r="E43" s="4"/>
    </row>
    <row r="44" spans="1:5">
      <c r="A44" s="117" t="s">
        <v>298</v>
      </c>
      <c r="B44" s="116" t="s">
        <v>33</v>
      </c>
      <c r="C44" s="469"/>
      <c r="D44" s="52"/>
      <c r="E44" s="4"/>
    </row>
    <row r="45" spans="1:5">
      <c r="A45" s="120" t="s">
        <v>299</v>
      </c>
      <c r="B45" s="116" t="s">
        <v>35</v>
      </c>
      <c r="C45" s="469"/>
      <c r="D45" s="52"/>
      <c r="E45" s="4"/>
    </row>
    <row r="46" spans="1:5">
      <c r="A46" s="117" t="s">
        <v>300</v>
      </c>
      <c r="B46" s="116" t="s">
        <v>43</v>
      </c>
      <c r="C46" s="469"/>
      <c r="D46" s="52"/>
      <c r="E46" s="4"/>
    </row>
    <row r="47" spans="1:5">
      <c r="A47" s="117" t="s">
        <v>301</v>
      </c>
      <c r="B47" s="121" t="s">
        <v>45</v>
      </c>
      <c r="C47" s="469"/>
      <c r="D47" s="52"/>
      <c r="E47" s="4"/>
    </row>
    <row r="48" spans="1:5">
      <c r="A48" s="122" t="s">
        <v>302</v>
      </c>
      <c r="B48" s="121" t="s">
        <v>47</v>
      </c>
      <c r="C48" s="469"/>
      <c r="D48" s="52"/>
      <c r="E48" s="4"/>
    </row>
    <row r="49" spans="1:5">
      <c r="A49" s="123" t="s">
        <v>303</v>
      </c>
      <c r="B49" s="121"/>
      <c r="C49" s="402"/>
      <c r="D49" s="52"/>
      <c r="E49" s="21"/>
    </row>
    <row r="50" spans="1:5">
      <c r="A50" s="124" t="s">
        <v>304</v>
      </c>
      <c r="B50" s="121" t="s">
        <v>83</v>
      </c>
      <c r="C50" s="469"/>
      <c r="D50" s="52"/>
      <c r="E50" s="4"/>
    </row>
    <row r="51" spans="1:5">
      <c r="A51" s="125" t="s">
        <v>305</v>
      </c>
      <c r="B51" s="121" t="s">
        <v>85</v>
      </c>
      <c r="C51" s="469"/>
      <c r="D51" s="52"/>
      <c r="E51" s="4"/>
    </row>
    <row r="52" spans="1:5">
      <c r="A52" s="125" t="s">
        <v>306</v>
      </c>
      <c r="B52" s="121" t="s">
        <v>87</v>
      </c>
      <c r="C52" s="469"/>
      <c r="D52" s="52"/>
      <c r="E52" s="4"/>
    </row>
    <row r="53" spans="1:5">
      <c r="A53" s="125" t="s">
        <v>307</v>
      </c>
      <c r="B53" s="121" t="s">
        <v>243</v>
      </c>
      <c r="C53" s="402"/>
      <c r="D53" s="52"/>
      <c r="E53" s="4"/>
    </row>
    <row r="54" spans="1:5">
      <c r="A54" s="124" t="s">
        <v>308</v>
      </c>
      <c r="B54" s="121" t="s">
        <v>245</v>
      </c>
      <c r="C54" s="469"/>
      <c r="D54" s="52"/>
      <c r="E54" s="4"/>
    </row>
    <row r="55" spans="1:5">
      <c r="A55" s="124" t="s">
        <v>309</v>
      </c>
      <c r="B55" s="121" t="s">
        <v>248</v>
      </c>
      <c r="C55" s="469"/>
      <c r="D55" s="52"/>
      <c r="E55" s="4"/>
    </row>
    <row r="56" spans="1:5">
      <c r="A56" s="124" t="s">
        <v>310</v>
      </c>
      <c r="B56" s="121" t="s">
        <v>250</v>
      </c>
      <c r="C56" s="469"/>
      <c r="D56" s="52"/>
      <c r="E56" s="4"/>
    </row>
    <row r="57" spans="1:5">
      <c r="A57" s="124" t="s">
        <v>311</v>
      </c>
      <c r="B57" s="121" t="s">
        <v>312</v>
      </c>
      <c r="C57" s="469"/>
      <c r="D57" s="52"/>
      <c r="E57" s="4"/>
    </row>
    <row r="58" spans="1:5">
      <c r="A58" s="123" t="s">
        <v>313</v>
      </c>
      <c r="B58" s="121"/>
      <c r="C58" s="402"/>
      <c r="D58" s="52"/>
      <c r="E58" s="4"/>
    </row>
    <row r="59" spans="1:5">
      <c r="A59" s="124" t="s">
        <v>314</v>
      </c>
      <c r="B59" s="121" t="s">
        <v>89</v>
      </c>
      <c r="C59" s="469"/>
      <c r="D59" s="52"/>
      <c r="E59" s="4"/>
    </row>
    <row r="60" spans="1:5" ht="36.75">
      <c r="A60" s="126" t="s">
        <v>315</v>
      </c>
      <c r="B60" s="116" t="s">
        <v>92</v>
      </c>
      <c r="C60" s="469"/>
      <c r="D60" s="52"/>
      <c r="E60" s="4"/>
    </row>
    <row r="61" spans="1:5" ht="24.75">
      <c r="A61" s="126" t="s">
        <v>316</v>
      </c>
      <c r="B61" s="116" t="s">
        <v>94</v>
      </c>
      <c r="C61" s="469"/>
      <c r="D61" s="52"/>
      <c r="E61" s="4"/>
    </row>
    <row r="62" spans="1:5" ht="24.75">
      <c r="A62" s="126" t="s">
        <v>317</v>
      </c>
      <c r="B62" s="116" t="s">
        <v>96</v>
      </c>
      <c r="C62" s="469"/>
      <c r="D62" s="52"/>
      <c r="E62" s="4"/>
    </row>
    <row r="63" spans="1:5">
      <c r="A63" s="124" t="s">
        <v>318</v>
      </c>
      <c r="B63" s="116" t="s">
        <v>98</v>
      </c>
      <c r="C63" s="469"/>
      <c r="D63" s="52"/>
      <c r="E63" s="4"/>
    </row>
    <row r="64" spans="1:5">
      <c r="A64" s="124" t="s">
        <v>319</v>
      </c>
      <c r="B64" s="116" t="s">
        <v>100</v>
      </c>
      <c r="C64" s="469"/>
      <c r="D64" s="52"/>
      <c r="E64" s="4"/>
    </row>
    <row r="65" spans="1:5">
      <c r="A65" s="123" t="s">
        <v>320</v>
      </c>
      <c r="B65" s="116"/>
      <c r="C65" s="402"/>
      <c r="D65" s="52"/>
      <c r="E65" s="21"/>
    </row>
    <row r="66" spans="1:5">
      <c r="A66" s="124" t="s">
        <v>321</v>
      </c>
      <c r="B66" s="116" t="s">
        <v>102</v>
      </c>
      <c r="C66" s="469"/>
      <c r="D66" s="52"/>
      <c r="E66" s="41"/>
    </row>
    <row r="67" spans="1:5">
      <c r="A67" s="274" t="s">
        <v>1166</v>
      </c>
      <c r="B67" s="144"/>
      <c r="C67" s="469"/>
      <c r="D67" s="52"/>
      <c r="E67" s="41"/>
    </row>
    <row r="68" spans="1:5">
      <c r="A68" s="274" t="s">
        <v>1167</v>
      </c>
      <c r="B68" s="144"/>
      <c r="C68" s="469"/>
      <c r="D68" s="52"/>
      <c r="E68" s="41"/>
    </row>
    <row r="69" spans="1:5">
      <c r="A69" s="127" t="s">
        <v>322</v>
      </c>
      <c r="B69" s="116" t="s">
        <v>103</v>
      </c>
      <c r="C69" s="469"/>
      <c r="D69" s="52"/>
      <c r="E69" s="53"/>
    </row>
  </sheetData>
  <sheetProtection algorithmName="SHA-512" hashValue="Xa5Pde16sqGXgNnUsHG9s1XJ513oR0IKCvI2QtzvfJu5xgI6U2leAmjYKxqb4FKuEXFnP6IVBn89tkhQND/CZQ==" saltValue="Vk1unroPEQm6h99kHpn5bw==" spinCount="100000" sheet="1" objects="1" scenarios="1"/>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sheetPr>
  <dimension ref="A1:J135"/>
  <sheetViews>
    <sheetView showGridLines="0" zoomScale="85" zoomScaleNormal="85" zoomScalePageLayoutView="90" workbookViewId="0">
      <selection activeCell="D8" sqref="D8"/>
    </sheetView>
  </sheetViews>
  <sheetFormatPr defaultColWidth="9.140625" defaultRowHeight="15"/>
  <cols>
    <col min="1" max="1" width="92.42578125" style="42" bestFit="1" customWidth="1"/>
    <col min="2" max="6" width="19.28515625" style="42" customWidth="1"/>
    <col min="7" max="16384" width="9.140625" style="42"/>
  </cols>
  <sheetData>
    <row r="1" spans="1:10" ht="15.75">
      <c r="A1" s="334" t="s">
        <v>323</v>
      </c>
      <c r="B1" s="333"/>
      <c r="C1" s="328" t="str">
        <f>IF(P.Participant!C8="-","[Participant's name]",P.Participant!C8)</f>
        <v>[Participant's name]</v>
      </c>
      <c r="H1" s="60"/>
      <c r="I1" s="60"/>
      <c r="J1" s="60"/>
    </row>
    <row r="2" spans="1:10" ht="15.75">
      <c r="A2" s="334"/>
      <c r="B2" s="324"/>
      <c r="C2" s="328" t="str">
        <f>IF(P.Participant!C18="-","[Method for calculation of the SCR]",P.Participant!C18)</f>
        <v>[Method for calculation of the SCR]</v>
      </c>
      <c r="H2" s="60"/>
      <c r="I2" s="60"/>
      <c r="J2" s="60"/>
    </row>
    <row r="3" spans="1:10" ht="15.75">
      <c r="A3" s="334" t="s">
        <v>324</v>
      </c>
      <c r="B3" s="324"/>
      <c r="C3" s="328" t="str">
        <f>_Version</f>
        <v>EIOPA-ST21_Templates-(20210302)</v>
      </c>
      <c r="H3" s="60"/>
      <c r="I3" s="60"/>
      <c r="J3" s="60"/>
    </row>
    <row r="4" spans="1:10" ht="15.75">
      <c r="A4" s="334"/>
      <c r="B4" s="324"/>
      <c r="C4" s="328"/>
      <c r="H4" s="60"/>
      <c r="I4" s="60"/>
      <c r="J4" s="60"/>
    </row>
    <row r="5" spans="1:10">
      <c r="H5" s="60"/>
      <c r="I5" s="60"/>
      <c r="J5" s="60"/>
    </row>
    <row r="6" spans="1:10">
      <c r="A6" s="62" t="s">
        <v>331</v>
      </c>
      <c r="B6" s="5"/>
      <c r="C6" s="5"/>
    </row>
    <row r="7" spans="1:10">
      <c r="A7" s="55" t="s">
        <v>293</v>
      </c>
      <c r="B7" s="5"/>
      <c r="C7" s="5"/>
    </row>
    <row r="8" spans="1:10" ht="15.75">
      <c r="A8" s="377"/>
      <c r="B8" s="5"/>
      <c r="C8" s="5"/>
      <c r="D8" s="5"/>
      <c r="E8" s="5"/>
      <c r="F8" s="5"/>
    </row>
    <row r="9" spans="1:10">
      <c r="A9" s="5"/>
      <c r="B9" s="5"/>
      <c r="C9" s="116" t="s">
        <v>184</v>
      </c>
      <c r="D9" s="5"/>
      <c r="E9" s="21"/>
      <c r="F9" s="21"/>
    </row>
    <row r="10" spans="1:10">
      <c r="A10" s="122" t="s">
        <v>332</v>
      </c>
      <c r="B10" s="116" t="s">
        <v>25</v>
      </c>
      <c r="C10" s="469"/>
      <c r="D10" s="44"/>
      <c r="E10" s="4"/>
      <c r="F10" s="17"/>
    </row>
    <row r="11" spans="1:10">
      <c r="A11" s="128" t="s">
        <v>290</v>
      </c>
      <c r="B11" s="129" t="s">
        <v>15</v>
      </c>
      <c r="C11" s="469"/>
      <c r="D11" s="44"/>
      <c r="E11" s="4"/>
      <c r="F11" s="17"/>
    </row>
    <row r="12" spans="1:10">
      <c r="A12" s="128" t="s">
        <v>295</v>
      </c>
      <c r="B12" s="129" t="s">
        <v>27</v>
      </c>
      <c r="C12" s="469"/>
      <c r="D12" s="44"/>
      <c r="E12" s="4"/>
      <c r="F12" s="17"/>
    </row>
    <row r="13" spans="1:10">
      <c r="A13" s="128" t="s">
        <v>299</v>
      </c>
      <c r="B13" s="129" t="s">
        <v>35</v>
      </c>
      <c r="C13" s="469"/>
      <c r="D13" s="44"/>
      <c r="E13" s="4"/>
      <c r="F13" s="17"/>
    </row>
    <row r="14" spans="1:10">
      <c r="A14" s="128" t="s">
        <v>333</v>
      </c>
      <c r="B14" s="129" t="s">
        <v>43</v>
      </c>
      <c r="C14" s="469"/>
      <c r="D14" s="44"/>
      <c r="E14" s="4"/>
      <c r="F14" s="17"/>
    </row>
    <row r="15" spans="1:10">
      <c r="A15" s="128" t="s">
        <v>301</v>
      </c>
      <c r="B15" s="129" t="s">
        <v>45</v>
      </c>
      <c r="C15" s="469"/>
      <c r="D15" s="44"/>
      <c r="E15" s="4"/>
      <c r="F15" s="17"/>
    </row>
    <row r="16" spans="1:10">
      <c r="A16" s="128" t="s">
        <v>302</v>
      </c>
      <c r="B16" s="129" t="s">
        <v>47</v>
      </c>
      <c r="C16" s="469"/>
      <c r="D16" s="44"/>
      <c r="E16" s="4"/>
      <c r="F16" s="1"/>
    </row>
    <row r="17" spans="1:6">
      <c r="A17" s="130" t="s">
        <v>303</v>
      </c>
      <c r="B17" s="129"/>
      <c r="C17" s="402"/>
      <c r="D17" s="41"/>
      <c r="E17" s="13"/>
      <c r="F17" s="26"/>
    </row>
    <row r="18" spans="1:6">
      <c r="A18" s="131" t="s">
        <v>334</v>
      </c>
      <c r="B18" s="129" t="s">
        <v>63</v>
      </c>
      <c r="C18" s="469"/>
      <c r="D18" s="44"/>
      <c r="E18" s="4"/>
      <c r="F18" s="17"/>
    </row>
    <row r="19" spans="1:6">
      <c r="A19" s="131" t="s">
        <v>335</v>
      </c>
      <c r="B19" s="129" t="s">
        <v>65</v>
      </c>
      <c r="C19" s="469"/>
      <c r="D19" s="44"/>
      <c r="E19" s="4"/>
      <c r="F19" s="17"/>
    </row>
    <row r="20" spans="1:6">
      <c r="A20" s="132" t="s">
        <v>304</v>
      </c>
      <c r="B20" s="129" t="s">
        <v>83</v>
      </c>
      <c r="C20" s="469"/>
      <c r="D20" s="44"/>
      <c r="E20" s="4"/>
      <c r="F20" s="17"/>
    </row>
    <row r="21" spans="1:6">
      <c r="A21" s="132" t="s">
        <v>305</v>
      </c>
      <c r="B21" s="129" t="s">
        <v>85</v>
      </c>
      <c r="C21" s="469"/>
      <c r="D21" s="44"/>
      <c r="E21" s="4"/>
      <c r="F21" s="17"/>
    </row>
    <row r="22" spans="1:6">
      <c r="A22" s="132" t="s">
        <v>336</v>
      </c>
      <c r="B22" s="129" t="s">
        <v>87</v>
      </c>
      <c r="C22" s="469"/>
      <c r="D22" s="44"/>
      <c r="E22" s="4"/>
      <c r="F22" s="17"/>
    </row>
    <row r="23" spans="1:6">
      <c r="A23" s="132" t="s">
        <v>337</v>
      </c>
      <c r="B23" s="129" t="s">
        <v>243</v>
      </c>
      <c r="C23" s="402"/>
      <c r="D23" s="44"/>
      <c r="E23" s="4"/>
      <c r="F23" s="17"/>
    </row>
    <row r="24" spans="1:6">
      <c r="A24" s="132" t="s">
        <v>308</v>
      </c>
      <c r="B24" s="129" t="s">
        <v>245</v>
      </c>
      <c r="C24" s="469"/>
      <c r="D24" s="44"/>
      <c r="E24" s="4"/>
      <c r="F24" s="17"/>
    </row>
    <row r="25" spans="1:6">
      <c r="A25" s="132" t="s">
        <v>309</v>
      </c>
      <c r="B25" s="129" t="s">
        <v>248</v>
      </c>
      <c r="C25" s="469"/>
      <c r="D25" s="44"/>
      <c r="E25" s="4"/>
      <c r="F25" s="21"/>
    </row>
    <row r="26" spans="1:6">
      <c r="A26" s="132" t="s">
        <v>310</v>
      </c>
      <c r="B26" s="129" t="s">
        <v>250</v>
      </c>
      <c r="C26" s="469"/>
      <c r="D26" s="44"/>
      <c r="E26" s="4"/>
      <c r="F26" s="17"/>
    </row>
    <row r="27" spans="1:6">
      <c r="A27" s="132" t="s">
        <v>311</v>
      </c>
      <c r="B27" s="129" t="s">
        <v>312</v>
      </c>
      <c r="C27" s="469"/>
      <c r="D27" s="44"/>
      <c r="E27" s="4"/>
      <c r="F27" s="17"/>
    </row>
    <row r="28" spans="1:6">
      <c r="A28" s="130" t="s">
        <v>313</v>
      </c>
      <c r="B28" s="133"/>
      <c r="C28" s="402"/>
      <c r="D28" s="41"/>
      <c r="E28" s="41"/>
      <c r="F28" s="41"/>
    </row>
    <row r="29" spans="1:6">
      <c r="A29" s="132" t="s">
        <v>314</v>
      </c>
      <c r="B29" s="129" t="s">
        <v>89</v>
      </c>
      <c r="C29" s="469"/>
      <c r="D29" s="44"/>
      <c r="E29" s="4"/>
      <c r="F29" s="17"/>
    </row>
    <row r="30" spans="1:6" ht="36">
      <c r="A30" s="132" t="s">
        <v>315</v>
      </c>
      <c r="B30" s="129" t="s">
        <v>92</v>
      </c>
      <c r="C30" s="469"/>
      <c r="D30" s="44"/>
      <c r="E30" s="4"/>
      <c r="F30" s="17"/>
    </row>
    <row r="31" spans="1:6" ht="24">
      <c r="A31" s="132" t="s">
        <v>316</v>
      </c>
      <c r="B31" s="129" t="s">
        <v>94</v>
      </c>
      <c r="C31" s="469"/>
      <c r="D31" s="44"/>
      <c r="E31" s="4"/>
      <c r="F31" s="17"/>
    </row>
    <row r="32" spans="1:6" ht="24">
      <c r="A32" s="132" t="s">
        <v>317</v>
      </c>
      <c r="B32" s="129" t="s">
        <v>96</v>
      </c>
      <c r="C32" s="469"/>
      <c r="D32" s="44"/>
      <c r="E32" s="4"/>
      <c r="F32" s="17"/>
    </row>
    <row r="33" spans="1:6">
      <c r="A33" s="132" t="s">
        <v>318</v>
      </c>
      <c r="B33" s="129" t="s">
        <v>98</v>
      </c>
      <c r="C33" s="469"/>
      <c r="D33" s="44"/>
      <c r="E33" s="4"/>
      <c r="F33" s="17"/>
    </row>
    <row r="34" spans="1:6">
      <c r="A34" s="132" t="s">
        <v>319</v>
      </c>
      <c r="B34" s="129" t="s">
        <v>100</v>
      </c>
      <c r="C34" s="469"/>
      <c r="D34" s="44"/>
      <c r="E34" s="4"/>
      <c r="F34" s="17"/>
    </row>
    <row r="35" spans="1:6">
      <c r="A35" s="130" t="s">
        <v>320</v>
      </c>
      <c r="B35" s="133"/>
      <c r="C35" s="402"/>
      <c r="D35" s="21"/>
      <c r="E35" s="21"/>
      <c r="F35" s="21"/>
    </row>
    <row r="36" spans="1:6">
      <c r="A36" s="132" t="s">
        <v>321</v>
      </c>
      <c r="B36" s="129" t="s">
        <v>102</v>
      </c>
      <c r="C36" s="469"/>
      <c r="D36" s="44"/>
      <c r="E36" s="41"/>
      <c r="F36" s="1"/>
    </row>
    <row r="37" spans="1:6">
      <c r="A37" s="274" t="s">
        <v>1166</v>
      </c>
      <c r="B37" s="144"/>
      <c r="C37" s="469"/>
      <c r="D37" s="52"/>
      <c r="E37" s="41"/>
    </row>
    <row r="38" spans="1:6">
      <c r="A38" s="274" t="s">
        <v>1167</v>
      </c>
      <c r="B38" s="144"/>
      <c r="C38" s="469"/>
      <c r="D38" s="52"/>
      <c r="E38" s="41"/>
    </row>
    <row r="39" spans="1:6">
      <c r="A39" s="134" t="s">
        <v>322</v>
      </c>
      <c r="B39" s="129" t="s">
        <v>103</v>
      </c>
      <c r="C39" s="469"/>
      <c r="D39" s="44"/>
      <c r="E39" s="53"/>
      <c r="F39" s="21"/>
    </row>
    <row r="46" spans="1:6">
      <c r="A46" s="62" t="s">
        <v>325</v>
      </c>
      <c r="B46" s="5"/>
      <c r="C46" s="57"/>
      <c r="D46" s="5"/>
      <c r="E46" s="5"/>
      <c r="F46" s="5"/>
    </row>
    <row r="47" spans="1:6">
      <c r="A47" s="55" t="s">
        <v>165</v>
      </c>
      <c r="B47" s="5"/>
      <c r="C47" s="57"/>
      <c r="D47" s="5"/>
      <c r="E47" s="5"/>
      <c r="F47" s="5"/>
    </row>
    <row r="48" spans="1:6">
      <c r="A48" s="38" t="s">
        <v>264</v>
      </c>
      <c r="B48" s="5"/>
      <c r="C48" s="57"/>
      <c r="D48" s="5"/>
      <c r="E48" s="5"/>
      <c r="F48" s="5"/>
    </row>
    <row r="49" spans="1:6">
      <c r="A49" s="38" t="s">
        <v>265</v>
      </c>
      <c r="B49" s="5"/>
      <c r="C49" s="57"/>
      <c r="D49" s="5"/>
      <c r="E49" s="5"/>
      <c r="F49" s="5"/>
    </row>
    <row r="50" spans="1:6">
      <c r="A50" s="18"/>
      <c r="B50" s="5"/>
      <c r="C50" s="57"/>
      <c r="D50" s="5"/>
      <c r="E50" s="5"/>
      <c r="F50" s="5"/>
    </row>
    <row r="51" spans="1:6">
      <c r="A51" s="45" t="s">
        <v>326</v>
      </c>
      <c r="B51" s="5"/>
      <c r="C51" s="57"/>
      <c r="D51" s="5"/>
      <c r="E51" s="5"/>
      <c r="F51" s="5"/>
    </row>
    <row r="52" spans="1:6">
      <c r="A52" s="5"/>
      <c r="B52" s="5"/>
      <c r="C52" s="57"/>
      <c r="D52" s="5"/>
      <c r="E52" s="5"/>
      <c r="F52" s="5"/>
    </row>
    <row r="53" spans="1:6" ht="48">
      <c r="A53" s="119" t="s">
        <v>327</v>
      </c>
      <c r="B53" s="119" t="s">
        <v>328</v>
      </c>
      <c r="C53" s="119" t="s">
        <v>329</v>
      </c>
      <c r="D53" s="119" t="s">
        <v>284</v>
      </c>
      <c r="E53" s="119" t="s">
        <v>330</v>
      </c>
    </row>
    <row r="54" spans="1:6">
      <c r="A54" s="116" t="s">
        <v>2</v>
      </c>
      <c r="B54" s="116" t="s">
        <v>161</v>
      </c>
      <c r="C54" s="116" t="s">
        <v>177</v>
      </c>
      <c r="D54" s="116" t="s">
        <v>179</v>
      </c>
      <c r="E54" s="116" t="s">
        <v>181</v>
      </c>
    </row>
    <row r="55" spans="1:6">
      <c r="A55" s="479"/>
      <c r="B55" s="479"/>
      <c r="C55" s="480"/>
      <c r="D55" s="401"/>
      <c r="E55" s="480"/>
    </row>
    <row r="56" spans="1:6">
      <c r="A56" s="479"/>
      <c r="B56" s="479"/>
      <c r="C56" s="480"/>
      <c r="D56" s="401"/>
      <c r="E56" s="480"/>
      <c r="F56" s="39"/>
    </row>
    <row r="57" spans="1:6">
      <c r="A57" s="479"/>
      <c r="B57" s="479"/>
      <c r="C57" s="480"/>
      <c r="D57" s="401"/>
      <c r="E57" s="480"/>
      <c r="F57" s="26"/>
    </row>
    <row r="58" spans="1:6">
      <c r="A58" s="479"/>
      <c r="B58" s="479"/>
      <c r="C58" s="480"/>
      <c r="D58" s="401"/>
      <c r="E58" s="480"/>
    </row>
    <row r="59" spans="1:6">
      <c r="A59" s="479"/>
      <c r="B59" s="479"/>
      <c r="C59" s="480"/>
      <c r="D59" s="401"/>
      <c r="E59" s="480"/>
    </row>
    <row r="60" spans="1:6">
      <c r="A60" s="479"/>
      <c r="B60" s="479"/>
      <c r="C60" s="480"/>
      <c r="D60" s="401"/>
      <c r="E60" s="480"/>
    </row>
    <row r="61" spans="1:6">
      <c r="A61" s="479"/>
      <c r="B61" s="479"/>
      <c r="C61" s="480"/>
      <c r="D61" s="401"/>
      <c r="E61" s="480"/>
    </row>
    <row r="62" spans="1:6">
      <c r="A62" s="479"/>
      <c r="B62" s="479"/>
      <c r="C62" s="480"/>
      <c r="D62" s="401"/>
      <c r="E62" s="480"/>
    </row>
    <row r="63" spans="1:6">
      <c r="A63" s="479"/>
      <c r="B63" s="479"/>
      <c r="C63" s="480"/>
      <c r="D63" s="401"/>
      <c r="E63" s="480"/>
    </row>
    <row r="64" spans="1:6">
      <c r="A64" s="479"/>
      <c r="B64" s="479"/>
      <c r="C64" s="480"/>
      <c r="D64" s="401"/>
      <c r="E64" s="480"/>
    </row>
    <row r="65" spans="1:5">
      <c r="A65" s="479"/>
      <c r="B65" s="479"/>
      <c r="C65" s="480"/>
      <c r="D65" s="401"/>
      <c r="E65" s="480"/>
    </row>
    <row r="66" spans="1:5">
      <c r="A66" s="479"/>
      <c r="B66" s="479"/>
      <c r="C66" s="480"/>
      <c r="D66" s="401"/>
      <c r="E66" s="480"/>
    </row>
    <row r="67" spans="1:5">
      <c r="A67" s="479"/>
      <c r="B67" s="479"/>
      <c r="C67" s="480"/>
      <c r="D67" s="401"/>
      <c r="E67" s="480"/>
    </row>
    <row r="68" spans="1:5">
      <c r="A68" s="479"/>
      <c r="B68" s="479"/>
      <c r="C68" s="480"/>
      <c r="D68" s="401"/>
      <c r="E68" s="480"/>
    </row>
    <row r="69" spans="1:5">
      <c r="A69" s="479"/>
      <c r="B69" s="479"/>
      <c r="C69" s="480"/>
      <c r="D69" s="401"/>
      <c r="E69" s="480"/>
    </row>
    <row r="70" spans="1:5">
      <c r="A70" s="479"/>
      <c r="B70" s="479"/>
      <c r="C70" s="480"/>
      <c r="D70" s="401"/>
      <c r="E70" s="480"/>
    </row>
    <row r="71" spans="1:5">
      <c r="A71" s="479"/>
      <c r="B71" s="479"/>
      <c r="C71" s="480"/>
      <c r="D71" s="401"/>
      <c r="E71" s="480"/>
    </row>
    <row r="72" spans="1:5">
      <c r="A72" s="479"/>
      <c r="B72" s="479"/>
      <c r="C72" s="480"/>
      <c r="D72" s="401"/>
      <c r="E72" s="480"/>
    </row>
    <row r="73" spans="1:5">
      <c r="A73" s="479"/>
      <c r="B73" s="479"/>
      <c r="C73" s="480"/>
      <c r="D73" s="401"/>
      <c r="E73" s="480"/>
    </row>
    <row r="74" spans="1:5">
      <c r="A74" s="479"/>
      <c r="B74" s="479"/>
      <c r="C74" s="480"/>
      <c r="D74" s="401"/>
      <c r="E74" s="480"/>
    </row>
    <row r="75" spans="1:5">
      <c r="A75" s="479"/>
      <c r="B75" s="479"/>
      <c r="C75" s="480"/>
      <c r="D75" s="401"/>
      <c r="E75" s="480"/>
    </row>
    <row r="76" spans="1:5">
      <c r="A76" s="479"/>
      <c r="B76" s="479"/>
      <c r="C76" s="480"/>
      <c r="D76" s="401"/>
      <c r="E76" s="480"/>
    </row>
    <row r="77" spans="1:5">
      <c r="A77" s="479"/>
      <c r="B77" s="479"/>
      <c r="C77" s="480"/>
      <c r="D77" s="401"/>
      <c r="E77" s="480"/>
    </row>
    <row r="78" spans="1:5">
      <c r="A78" s="479"/>
      <c r="B78" s="479"/>
      <c r="C78" s="480"/>
      <c r="D78" s="401"/>
      <c r="E78" s="480"/>
    </row>
    <row r="79" spans="1:5">
      <c r="A79" s="479"/>
      <c r="B79" s="479"/>
      <c r="C79" s="480"/>
      <c r="D79" s="401"/>
      <c r="E79" s="480"/>
    </row>
    <row r="80" spans="1:5">
      <c r="A80" s="479"/>
      <c r="B80" s="479"/>
      <c r="C80" s="480"/>
      <c r="D80" s="401"/>
      <c r="E80" s="480"/>
    </row>
    <row r="81" spans="1:5">
      <c r="A81" s="479"/>
      <c r="B81" s="479"/>
      <c r="C81" s="480"/>
      <c r="D81" s="401"/>
      <c r="E81" s="480"/>
    </row>
    <row r="82" spans="1:5">
      <c r="A82" s="479"/>
      <c r="B82" s="479"/>
      <c r="C82" s="480"/>
      <c r="D82" s="401"/>
      <c r="E82" s="480"/>
    </row>
    <row r="83" spans="1:5">
      <c r="A83" s="479"/>
      <c r="B83" s="479"/>
      <c r="C83" s="480"/>
      <c r="D83" s="401"/>
      <c r="E83" s="480"/>
    </row>
    <row r="84" spans="1:5">
      <c r="A84" s="479"/>
      <c r="B84" s="479"/>
      <c r="C84" s="480"/>
      <c r="D84" s="401"/>
      <c r="E84" s="480"/>
    </row>
    <row r="85" spans="1:5">
      <c r="A85" s="479"/>
      <c r="B85" s="479"/>
      <c r="C85" s="480"/>
      <c r="D85" s="401"/>
      <c r="E85" s="480"/>
    </row>
    <row r="86" spans="1:5">
      <c r="A86" s="479"/>
      <c r="B86" s="479"/>
      <c r="C86" s="480"/>
      <c r="D86" s="401"/>
      <c r="E86" s="480"/>
    </row>
    <row r="87" spans="1:5">
      <c r="A87" s="479"/>
      <c r="B87" s="479"/>
      <c r="C87" s="480"/>
      <c r="D87" s="401"/>
      <c r="E87" s="480"/>
    </row>
    <row r="88" spans="1:5">
      <c r="A88" s="479"/>
      <c r="B88" s="479"/>
      <c r="C88" s="480"/>
      <c r="D88" s="401"/>
      <c r="E88" s="480"/>
    </row>
    <row r="89" spans="1:5">
      <c r="A89" s="479"/>
      <c r="B89" s="479"/>
      <c r="C89" s="480"/>
      <c r="D89" s="401"/>
      <c r="E89" s="480"/>
    </row>
    <row r="90" spans="1:5">
      <c r="A90" s="479"/>
      <c r="B90" s="479"/>
      <c r="C90" s="480"/>
      <c r="D90" s="401"/>
      <c r="E90" s="480"/>
    </row>
    <row r="91" spans="1:5">
      <c r="A91" s="479"/>
      <c r="B91" s="479"/>
      <c r="C91" s="480"/>
      <c r="D91" s="401"/>
      <c r="E91" s="480"/>
    </row>
    <row r="92" spans="1:5">
      <c r="A92" s="479"/>
      <c r="B92" s="479"/>
      <c r="C92" s="480"/>
      <c r="D92" s="401"/>
      <c r="E92" s="480"/>
    </row>
    <row r="93" spans="1:5">
      <c r="A93" s="479"/>
      <c r="B93" s="479"/>
      <c r="C93" s="480"/>
      <c r="D93" s="401"/>
      <c r="E93" s="480"/>
    </row>
    <row r="94" spans="1:5">
      <c r="A94" s="479"/>
      <c r="B94" s="479"/>
      <c r="C94" s="480"/>
      <c r="D94" s="401"/>
      <c r="E94" s="480"/>
    </row>
    <row r="95" spans="1:5">
      <c r="A95" s="479"/>
      <c r="B95" s="479"/>
      <c r="C95" s="480"/>
      <c r="D95" s="401"/>
      <c r="E95" s="480"/>
    </row>
    <row r="96" spans="1:5">
      <c r="A96" s="479"/>
      <c r="B96" s="479"/>
      <c r="C96" s="480"/>
      <c r="D96" s="401"/>
      <c r="E96" s="480"/>
    </row>
    <row r="97" spans="1:5">
      <c r="A97" s="479"/>
      <c r="B97" s="479"/>
      <c r="C97" s="480"/>
      <c r="D97" s="401"/>
      <c r="E97" s="480"/>
    </row>
    <row r="98" spans="1:5">
      <c r="A98" s="479"/>
      <c r="B98" s="479"/>
      <c r="C98" s="480"/>
      <c r="D98" s="401"/>
      <c r="E98" s="480"/>
    </row>
    <row r="99" spans="1:5">
      <c r="A99" s="479"/>
      <c r="B99" s="479"/>
      <c r="C99" s="480"/>
      <c r="D99" s="401"/>
      <c r="E99" s="480"/>
    </row>
    <row r="100" spans="1:5">
      <c r="A100" s="479"/>
      <c r="B100" s="479"/>
      <c r="C100" s="480"/>
      <c r="D100" s="401"/>
      <c r="E100" s="480"/>
    </row>
    <row r="101" spans="1:5">
      <c r="A101" s="479"/>
      <c r="B101" s="479"/>
      <c r="C101" s="480"/>
      <c r="D101" s="401"/>
      <c r="E101" s="480"/>
    </row>
    <row r="102" spans="1:5">
      <c r="A102" s="479"/>
      <c r="B102" s="479"/>
      <c r="C102" s="480"/>
      <c r="D102" s="401"/>
      <c r="E102" s="480"/>
    </row>
    <row r="103" spans="1:5">
      <c r="A103" s="479"/>
      <c r="B103" s="479"/>
      <c r="C103" s="480"/>
      <c r="D103" s="401"/>
      <c r="E103" s="480"/>
    </row>
    <row r="104" spans="1:5">
      <c r="A104" s="479"/>
      <c r="B104" s="479"/>
      <c r="C104" s="480"/>
      <c r="D104" s="401"/>
      <c r="E104" s="480"/>
    </row>
    <row r="105" spans="1:5">
      <c r="A105" s="479"/>
      <c r="B105" s="479"/>
      <c r="C105" s="480"/>
      <c r="D105" s="401"/>
      <c r="E105" s="480"/>
    </row>
    <row r="106" spans="1:5">
      <c r="A106" s="479"/>
      <c r="B106" s="479"/>
      <c r="C106" s="480"/>
      <c r="D106" s="401"/>
      <c r="E106" s="480"/>
    </row>
    <row r="107" spans="1:5">
      <c r="A107" s="479"/>
      <c r="B107" s="479"/>
      <c r="C107" s="480"/>
      <c r="D107" s="401"/>
      <c r="E107" s="480"/>
    </row>
    <row r="108" spans="1:5">
      <c r="A108" s="479"/>
      <c r="B108" s="479"/>
      <c r="C108" s="480"/>
      <c r="D108" s="401"/>
      <c r="E108" s="480"/>
    </row>
    <row r="109" spans="1:5">
      <c r="A109" s="479"/>
      <c r="B109" s="479"/>
      <c r="C109" s="480"/>
      <c r="D109" s="401"/>
      <c r="E109" s="480"/>
    </row>
    <row r="110" spans="1:5">
      <c r="A110" s="479"/>
      <c r="B110" s="479"/>
      <c r="C110" s="480"/>
      <c r="D110" s="401"/>
      <c r="E110" s="480"/>
    </row>
    <row r="111" spans="1:5">
      <c r="A111" s="479"/>
      <c r="B111" s="479"/>
      <c r="C111" s="480"/>
      <c r="D111" s="401"/>
      <c r="E111" s="480"/>
    </row>
    <row r="112" spans="1:5">
      <c r="A112" s="479"/>
      <c r="B112" s="479"/>
      <c r="C112" s="480"/>
      <c r="D112" s="401"/>
      <c r="E112" s="480"/>
    </row>
    <row r="113" spans="1:5">
      <c r="A113" s="479"/>
      <c r="B113" s="479"/>
      <c r="C113" s="480"/>
      <c r="D113" s="401"/>
      <c r="E113" s="480"/>
    </row>
    <row r="114" spans="1:5">
      <c r="A114" s="479"/>
      <c r="B114" s="479"/>
      <c r="C114" s="480"/>
      <c r="D114" s="401"/>
      <c r="E114" s="480"/>
    </row>
    <row r="115" spans="1:5">
      <c r="A115" s="479"/>
      <c r="B115" s="479"/>
      <c r="C115" s="480"/>
      <c r="D115" s="401"/>
      <c r="E115" s="480"/>
    </row>
    <row r="116" spans="1:5">
      <c r="A116" s="479"/>
      <c r="B116" s="479"/>
      <c r="C116" s="480"/>
      <c r="D116" s="401"/>
      <c r="E116" s="480"/>
    </row>
    <row r="117" spans="1:5">
      <c r="A117" s="479"/>
      <c r="B117" s="479"/>
      <c r="C117" s="480"/>
      <c r="D117" s="401"/>
      <c r="E117" s="480"/>
    </row>
    <row r="118" spans="1:5">
      <c r="A118" s="479"/>
      <c r="B118" s="479"/>
      <c r="C118" s="480"/>
      <c r="D118" s="401"/>
      <c r="E118" s="480"/>
    </row>
    <row r="119" spans="1:5">
      <c r="A119" s="479"/>
      <c r="B119" s="479"/>
      <c r="C119" s="480"/>
      <c r="D119" s="401"/>
      <c r="E119" s="480"/>
    </row>
    <row r="120" spans="1:5">
      <c r="A120" s="479"/>
      <c r="B120" s="479"/>
      <c r="C120" s="480"/>
      <c r="D120" s="401"/>
      <c r="E120" s="480"/>
    </row>
    <row r="121" spans="1:5">
      <c r="A121" s="479"/>
      <c r="B121" s="479"/>
      <c r="C121" s="480"/>
      <c r="D121" s="401"/>
      <c r="E121" s="480"/>
    </row>
    <row r="122" spans="1:5">
      <c r="A122" s="479"/>
      <c r="B122" s="479"/>
      <c r="C122" s="480"/>
      <c r="D122" s="401"/>
      <c r="E122" s="480"/>
    </row>
    <row r="123" spans="1:5">
      <c r="A123" s="479"/>
      <c r="B123" s="479"/>
      <c r="C123" s="480"/>
      <c r="D123" s="401"/>
      <c r="E123" s="480"/>
    </row>
    <row r="124" spans="1:5">
      <c r="A124" s="479"/>
      <c r="B124" s="479"/>
      <c r="C124" s="480"/>
      <c r="D124" s="401"/>
      <c r="E124" s="480"/>
    </row>
    <row r="125" spans="1:5">
      <c r="A125" s="479"/>
      <c r="B125" s="479"/>
      <c r="C125" s="480"/>
      <c r="D125" s="401"/>
      <c r="E125" s="480"/>
    </row>
    <row r="126" spans="1:5">
      <c r="A126" s="479"/>
      <c r="B126" s="479"/>
      <c r="C126" s="480"/>
      <c r="D126" s="401"/>
      <c r="E126" s="480"/>
    </row>
    <row r="127" spans="1:5">
      <c r="A127" s="479"/>
      <c r="B127" s="479"/>
      <c r="C127" s="480"/>
      <c r="D127" s="401"/>
      <c r="E127" s="480"/>
    </row>
    <row r="128" spans="1:5">
      <c r="A128" s="479"/>
      <c r="B128" s="479"/>
      <c r="C128" s="480"/>
      <c r="D128" s="401"/>
      <c r="E128" s="480"/>
    </row>
    <row r="129" spans="1:5">
      <c r="A129" s="479"/>
      <c r="B129" s="479"/>
      <c r="C129" s="480"/>
      <c r="D129" s="401"/>
      <c r="E129" s="480"/>
    </row>
    <row r="130" spans="1:5">
      <c r="A130" s="479"/>
      <c r="B130" s="479"/>
      <c r="C130" s="480"/>
      <c r="D130" s="401"/>
      <c r="E130" s="480"/>
    </row>
    <row r="131" spans="1:5">
      <c r="A131" s="479"/>
      <c r="B131" s="479"/>
      <c r="C131" s="480"/>
      <c r="D131" s="401"/>
      <c r="E131" s="480"/>
    </row>
    <row r="132" spans="1:5">
      <c r="A132" s="479"/>
      <c r="B132" s="479"/>
      <c r="C132" s="480"/>
      <c r="D132" s="401"/>
      <c r="E132" s="480"/>
    </row>
    <row r="133" spans="1:5">
      <c r="A133" s="479"/>
      <c r="B133" s="479"/>
      <c r="C133" s="480"/>
      <c r="D133" s="401"/>
      <c r="E133" s="480"/>
    </row>
    <row r="134" spans="1:5">
      <c r="A134" s="479"/>
      <c r="B134" s="479"/>
      <c r="C134" s="480"/>
      <c r="D134" s="401"/>
      <c r="E134" s="480"/>
    </row>
    <row r="135" spans="1:5">
      <c r="A135" s="313" t="s">
        <v>1208</v>
      </c>
    </row>
  </sheetData>
  <sheetProtection sheet="1" objects="1" scenarios="1"/>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70"/>
  <sheetViews>
    <sheetView zoomScale="70" zoomScaleNormal="70" workbookViewId="0">
      <pane ySplit="1" topLeftCell="A731" activePane="bottomLeft" state="frozen"/>
      <selection pane="bottomLeft" activeCell="E744" sqref="E744"/>
    </sheetView>
  </sheetViews>
  <sheetFormatPr defaultColWidth="9.140625" defaultRowHeight="15"/>
  <cols>
    <col min="1" max="1" width="9.140625" style="358"/>
    <col min="2" max="2" width="17" style="358" customWidth="1"/>
    <col min="3" max="3" width="33.140625" style="358" customWidth="1"/>
    <col min="4" max="4" width="84.42578125" style="358" customWidth="1"/>
    <col min="5" max="5" width="14.42578125" style="358" customWidth="1"/>
    <col min="6" max="6" width="26.5703125" style="358" bestFit="1" customWidth="1"/>
    <col min="7" max="16384" width="9.140625" style="358"/>
  </cols>
  <sheetData>
    <row r="1" spans="1:6" ht="15.75">
      <c r="A1" s="382" t="s">
        <v>1339</v>
      </c>
      <c r="B1" s="382" t="s">
        <v>1281</v>
      </c>
      <c r="C1" s="382" t="s">
        <v>1282</v>
      </c>
      <c r="D1" s="382" t="s">
        <v>1283</v>
      </c>
      <c r="E1" s="382" t="s">
        <v>1284</v>
      </c>
      <c r="F1" s="382" t="s">
        <v>1285</v>
      </c>
    </row>
    <row r="2" spans="1:6">
      <c r="A2" s="391">
        <v>1</v>
      </c>
      <c r="B2" s="383" t="s">
        <v>1280</v>
      </c>
      <c r="C2" s="384" t="s">
        <v>395</v>
      </c>
      <c r="D2" s="384" t="s">
        <v>1352</v>
      </c>
      <c r="E2" s="385" t="str">
        <f>IF(P.Participant!C8="-","WARNING","OK")</f>
        <v>WARNING</v>
      </c>
      <c r="F2" s="426"/>
    </row>
    <row r="3" spans="1:6">
      <c r="A3" s="391">
        <v>2</v>
      </c>
      <c r="B3" s="383" t="s">
        <v>1280</v>
      </c>
      <c r="C3" s="384" t="s">
        <v>396</v>
      </c>
      <c r="D3" s="384" t="s">
        <v>1353</v>
      </c>
      <c r="E3" s="385" t="str">
        <f>IF(P.Participant!C9="-","WARNING","OK")</f>
        <v>WARNING</v>
      </c>
      <c r="F3" s="426"/>
    </row>
    <row r="4" spans="1:6">
      <c r="A4" s="391">
        <v>3</v>
      </c>
      <c r="B4" s="383" t="s">
        <v>1280</v>
      </c>
      <c r="C4" s="384" t="s">
        <v>1156</v>
      </c>
      <c r="D4" s="384" t="s">
        <v>1354</v>
      </c>
      <c r="E4" s="385" t="str">
        <f>IF(P.Participant!C10="-","WARNING","OK")</f>
        <v>WARNING</v>
      </c>
      <c r="F4" s="426"/>
    </row>
    <row r="5" spans="1:6">
      <c r="A5" s="391">
        <v>4</v>
      </c>
      <c r="B5" s="383" t="s">
        <v>1280</v>
      </c>
      <c r="C5" s="384" t="s">
        <v>474</v>
      </c>
      <c r="D5" s="384" t="s">
        <v>1355</v>
      </c>
      <c r="E5" s="385" t="str">
        <f>IF(P.Participant!C11="-","WARNING","OK")</f>
        <v>WARNING</v>
      </c>
      <c r="F5" s="426"/>
    </row>
    <row r="6" spans="1:6">
      <c r="A6" s="391">
        <v>5</v>
      </c>
      <c r="B6" s="383" t="s">
        <v>1280</v>
      </c>
      <c r="C6" s="384" t="s">
        <v>480</v>
      </c>
      <c r="D6" s="384" t="s">
        <v>1356</v>
      </c>
      <c r="E6" s="385" t="str">
        <f>IF(P.Participant!C12="-","WARNING","OK")</f>
        <v>WARNING</v>
      </c>
      <c r="F6" s="426"/>
    </row>
    <row r="7" spans="1:6">
      <c r="A7" s="391">
        <v>6</v>
      </c>
      <c r="B7" s="383" t="s">
        <v>1280</v>
      </c>
      <c r="C7" s="384" t="s">
        <v>485</v>
      </c>
      <c r="D7" s="384" t="s">
        <v>1357</v>
      </c>
      <c r="E7" s="385" t="str">
        <f>IF(P.Participant!C13="-","WARNING","OK")</f>
        <v>WARNING</v>
      </c>
      <c r="F7" s="426"/>
    </row>
    <row r="8" spans="1:6">
      <c r="A8" s="391">
        <v>7</v>
      </c>
      <c r="B8" s="384" t="s">
        <v>1280</v>
      </c>
      <c r="C8" s="384" t="s">
        <v>509</v>
      </c>
      <c r="D8" s="384" t="s">
        <v>1358</v>
      </c>
      <c r="E8" s="385" t="str">
        <f>IF(P.Participant!C17="-","WARNING","OK")</f>
        <v>WARNING</v>
      </c>
      <c r="F8" s="426"/>
    </row>
    <row r="9" spans="1:6">
      <c r="A9" s="391">
        <v>8</v>
      </c>
      <c r="B9" s="384" t="s">
        <v>1280</v>
      </c>
      <c r="C9" s="384" t="s">
        <v>517</v>
      </c>
      <c r="D9" s="384" t="s">
        <v>1359</v>
      </c>
      <c r="E9" s="385" t="str">
        <f>IF(P.Participant!C18="-","WARNING","OK")</f>
        <v>WARNING</v>
      </c>
      <c r="F9" s="426"/>
    </row>
    <row r="10" spans="1:6">
      <c r="A10" s="391">
        <v>9</v>
      </c>
      <c r="B10" s="384" t="s">
        <v>1280</v>
      </c>
      <c r="C10" s="384" t="s">
        <v>527</v>
      </c>
      <c r="D10" s="384" t="s">
        <v>1360</v>
      </c>
      <c r="E10" s="385" t="str">
        <f>IF(P.Participant!C20="-","WARNING","OK")</f>
        <v>WARNING</v>
      </c>
      <c r="F10" s="426"/>
    </row>
    <row r="11" spans="1:6">
      <c r="A11" s="391">
        <v>10</v>
      </c>
      <c r="B11" s="384" t="s">
        <v>1280</v>
      </c>
      <c r="C11" s="384" t="s">
        <v>542</v>
      </c>
      <c r="D11" s="384" t="s">
        <v>1361</v>
      </c>
      <c r="E11" s="385" t="str">
        <f>IF(P.Participant!C23="-","WARNING","OK")</f>
        <v>WARNING</v>
      </c>
      <c r="F11" s="426"/>
    </row>
    <row r="12" spans="1:6">
      <c r="A12" s="391">
        <v>11</v>
      </c>
      <c r="B12" s="384" t="s">
        <v>1280</v>
      </c>
      <c r="C12" s="384" t="s">
        <v>1362</v>
      </c>
      <c r="D12" s="384" t="s">
        <v>1363</v>
      </c>
      <c r="E12" s="385" t="str">
        <f>IF(P.Participant!C30="-","WARNING","OK")</f>
        <v>WARNING</v>
      </c>
      <c r="F12" s="426"/>
    </row>
    <row r="13" spans="1:6">
      <c r="A13" s="391">
        <v>12</v>
      </c>
      <c r="B13" s="384" t="s">
        <v>1280</v>
      </c>
      <c r="C13" s="384" t="s">
        <v>597</v>
      </c>
      <c r="D13" s="384" t="s">
        <v>1364</v>
      </c>
      <c r="E13" s="385" t="str">
        <f>IF(P.Participant!C33="-","WARNING","OK")</f>
        <v>WARNING</v>
      </c>
      <c r="F13" s="426"/>
    </row>
    <row r="14" spans="1:6">
      <c r="A14" s="391">
        <v>13</v>
      </c>
      <c r="B14" s="384" t="s">
        <v>350</v>
      </c>
      <c r="C14" s="384" t="s">
        <v>347</v>
      </c>
      <c r="D14" s="384" t="s">
        <v>1409</v>
      </c>
      <c r="E14" s="385" t="str">
        <f>IF(AND(Indicators!E10&lt;&gt;"",Indicators!F10&lt;&gt;"",Indicators!G10&lt;&gt;""),"OK","WARNING")</f>
        <v>WARNING</v>
      </c>
      <c r="F14" s="426"/>
    </row>
    <row r="15" spans="1:6">
      <c r="A15" s="391">
        <v>14</v>
      </c>
      <c r="B15" s="384" t="s">
        <v>350</v>
      </c>
      <c r="C15" s="384" t="s">
        <v>360</v>
      </c>
      <c r="D15" s="384" t="s">
        <v>1409</v>
      </c>
      <c r="E15" s="385" t="str">
        <f>IF(AND(Indicators!E11&lt;&gt;"",Indicators!F11&lt;&gt;"",Indicators!G11&lt;&gt;""),"OK","WARNING")</f>
        <v>WARNING</v>
      </c>
      <c r="F15" s="426"/>
    </row>
    <row r="16" spans="1:6">
      <c r="A16" s="391">
        <v>15</v>
      </c>
      <c r="B16" s="384" t="s">
        <v>350</v>
      </c>
      <c r="C16" s="384" t="s">
        <v>984</v>
      </c>
      <c r="D16" s="384" t="s">
        <v>1409</v>
      </c>
      <c r="E16" s="385" t="str">
        <f>IF(AND(Indicators!F12&lt;&gt;"",Indicators!G12&lt;&gt;""),"OK","WARNING")</f>
        <v>WARNING</v>
      </c>
      <c r="F16" s="426"/>
    </row>
    <row r="17" spans="1:6">
      <c r="A17" s="391">
        <v>16</v>
      </c>
      <c r="B17" s="384" t="s">
        <v>350</v>
      </c>
      <c r="C17" s="384" t="s">
        <v>985</v>
      </c>
      <c r="D17" s="384" t="s">
        <v>1409</v>
      </c>
      <c r="E17" s="385" t="str">
        <f>IF(AND(Indicators!F13&lt;&gt;"",Indicators!G13&lt;&gt;""),"OK","WARNING")</f>
        <v>WARNING</v>
      </c>
      <c r="F17" s="426"/>
    </row>
    <row r="18" spans="1:6">
      <c r="A18" s="391">
        <v>17</v>
      </c>
      <c r="B18" s="384" t="s">
        <v>350</v>
      </c>
      <c r="C18" s="384" t="s">
        <v>986</v>
      </c>
      <c r="D18" s="384" t="s">
        <v>1409</v>
      </c>
      <c r="E18" s="385" t="str">
        <f>IF(AND(Indicators!F14&lt;&gt;"",Indicators!G14&lt;&gt;""),"OK","WARNING")</f>
        <v>WARNING</v>
      </c>
      <c r="F18" s="426"/>
    </row>
    <row r="19" spans="1:6">
      <c r="A19" s="391">
        <v>18</v>
      </c>
      <c r="B19" s="384" t="s">
        <v>350</v>
      </c>
      <c r="C19" s="384" t="s">
        <v>358</v>
      </c>
      <c r="D19" s="384" t="s">
        <v>1409</v>
      </c>
      <c r="E19" s="385" t="str">
        <f>IF(AND(Indicators!F15&lt;&gt;"",Indicators!G15&lt;&gt;""),"OK","WARNING")</f>
        <v>WARNING</v>
      </c>
      <c r="F19" s="426"/>
    </row>
    <row r="20" spans="1:6">
      <c r="A20" s="391">
        <v>19</v>
      </c>
      <c r="B20" s="384" t="s">
        <v>350</v>
      </c>
      <c r="C20" s="384" t="s">
        <v>987</v>
      </c>
      <c r="D20" s="384" t="s">
        <v>1409</v>
      </c>
      <c r="E20" s="385" t="str">
        <f>IF(AND(Indicators!F16&lt;&gt;"",Indicators!G16&lt;&gt;""),"OK","WARNING")</f>
        <v>WARNING</v>
      </c>
      <c r="F20" s="426"/>
    </row>
    <row r="21" spans="1:6">
      <c r="A21" s="391">
        <v>20</v>
      </c>
      <c r="B21" s="384" t="s">
        <v>350</v>
      </c>
      <c r="C21" s="384" t="s">
        <v>988</v>
      </c>
      <c r="D21" s="384" t="s">
        <v>1409</v>
      </c>
      <c r="E21" s="385" t="str">
        <f>IF(AND(Indicators!F17&lt;&gt;"",Indicators!G17&lt;&gt;""),"OK","WARNING")</f>
        <v>WARNING</v>
      </c>
      <c r="F21" s="426"/>
    </row>
    <row r="22" spans="1:6">
      <c r="A22" s="391">
        <v>21</v>
      </c>
      <c r="B22" s="384" t="s">
        <v>350</v>
      </c>
      <c r="C22" s="384" t="s">
        <v>359</v>
      </c>
      <c r="D22" s="384" t="s">
        <v>1409</v>
      </c>
      <c r="E22" s="385" t="str">
        <f>IF(AND(Indicators!F18&lt;&gt;"",Indicators!G18&lt;&gt;""),"OK","WARNING")</f>
        <v>WARNING</v>
      </c>
      <c r="F22" s="426"/>
    </row>
    <row r="23" spans="1:6">
      <c r="A23" s="391">
        <v>22</v>
      </c>
      <c r="B23" s="384" t="s">
        <v>350</v>
      </c>
      <c r="C23" s="384" t="s">
        <v>989</v>
      </c>
      <c r="D23" s="384" t="s">
        <v>1409</v>
      </c>
      <c r="E23" s="385" t="str">
        <f>IF(AND(Indicators!F19&lt;&gt;"",Indicators!G19&lt;&gt;""),"OK","WARNING")</f>
        <v>WARNING</v>
      </c>
      <c r="F23" s="426"/>
    </row>
    <row r="24" spans="1:6">
      <c r="A24" s="391">
        <v>23</v>
      </c>
      <c r="B24" s="384" t="s">
        <v>350</v>
      </c>
      <c r="C24" s="384" t="s">
        <v>990</v>
      </c>
      <c r="D24" s="384" t="s">
        <v>1409</v>
      </c>
      <c r="E24" s="385" t="str">
        <f>IF(AND(Indicators!F20&lt;&gt;"",Indicators!G20&lt;&gt;""),"OK","WARNING")</f>
        <v>WARNING</v>
      </c>
      <c r="F24" s="426"/>
    </row>
    <row r="25" spans="1:6">
      <c r="A25" s="391">
        <v>24</v>
      </c>
      <c r="B25" s="384" t="s">
        <v>350</v>
      </c>
      <c r="C25" s="384" t="s">
        <v>991</v>
      </c>
      <c r="D25" s="384" t="s">
        <v>1409</v>
      </c>
      <c r="E25" s="385" t="str">
        <f>IF(AND(Indicators!F21&lt;&gt;"",Indicators!G21&lt;&gt;""),"OK","WARNING")</f>
        <v>WARNING</v>
      </c>
      <c r="F25" s="426"/>
    </row>
    <row r="26" spans="1:6">
      <c r="A26" s="391">
        <v>25</v>
      </c>
      <c r="B26" s="384" t="s">
        <v>350</v>
      </c>
      <c r="C26" s="384" t="s">
        <v>992</v>
      </c>
      <c r="D26" s="384" t="s">
        <v>1409</v>
      </c>
      <c r="E26" s="385" t="str">
        <f>IF(AND(Indicators!F22&lt;&gt;"",Indicators!G22&lt;&gt;""),"OK","WARNING")</f>
        <v>WARNING</v>
      </c>
      <c r="F26" s="426"/>
    </row>
    <row r="27" spans="1:6">
      <c r="A27" s="391">
        <v>26</v>
      </c>
      <c r="B27" s="384" t="s">
        <v>350</v>
      </c>
      <c r="C27" s="384" t="s">
        <v>993</v>
      </c>
      <c r="D27" s="384" t="s">
        <v>1409</v>
      </c>
      <c r="E27" s="385" t="str">
        <f>IF(AND(Indicators!F23&lt;&gt;"",Indicators!G23&lt;&gt;""),"OK","WARNING")</f>
        <v>WARNING</v>
      </c>
      <c r="F27" s="426"/>
    </row>
    <row r="28" spans="1:6">
      <c r="A28" s="391">
        <v>27</v>
      </c>
      <c r="B28" s="384" t="s">
        <v>350</v>
      </c>
      <c r="C28" s="384" t="s">
        <v>994</v>
      </c>
      <c r="D28" s="384" t="s">
        <v>1409</v>
      </c>
      <c r="E28" s="385" t="str">
        <f>IF(AND(Indicators!F24&lt;&gt;"",Indicators!G24&lt;&gt;""),"OK","WARNING")</f>
        <v>WARNING</v>
      </c>
      <c r="F28" s="426"/>
    </row>
    <row r="29" spans="1:6">
      <c r="A29" s="391">
        <v>28</v>
      </c>
      <c r="B29" s="384" t="s">
        <v>350</v>
      </c>
      <c r="C29" s="384" t="s">
        <v>995</v>
      </c>
      <c r="D29" s="384" t="s">
        <v>1409</v>
      </c>
      <c r="E29" s="385" t="str">
        <f>IF(AND(Indicators!F25&lt;&gt;"",Indicators!G25&lt;&gt;""),"OK","WARNING")</f>
        <v>WARNING</v>
      </c>
      <c r="F29" s="426"/>
    </row>
    <row r="30" spans="1:6">
      <c r="A30" s="391">
        <v>29</v>
      </c>
      <c r="B30" s="384" t="s">
        <v>350</v>
      </c>
      <c r="C30" s="384" t="s">
        <v>996</v>
      </c>
      <c r="D30" s="384" t="s">
        <v>1409</v>
      </c>
      <c r="E30" s="385" t="str">
        <f>IF(AND(Indicators!F26&lt;&gt;"",Indicators!G26&lt;&gt;""),"OK","WARNING")</f>
        <v>WARNING</v>
      </c>
      <c r="F30" s="426"/>
    </row>
    <row r="31" spans="1:6">
      <c r="A31" s="391">
        <v>30</v>
      </c>
      <c r="B31" s="384" t="s">
        <v>350</v>
      </c>
      <c r="C31" s="384" t="s">
        <v>997</v>
      </c>
      <c r="D31" s="384" t="s">
        <v>1409</v>
      </c>
      <c r="E31" s="385" t="str">
        <f>IF(AND(Indicators!F27&lt;&gt;"",Indicators!G27&lt;&gt;""),"OK","WARNING")</f>
        <v>WARNING</v>
      </c>
      <c r="F31" s="426"/>
    </row>
    <row r="32" spans="1:6">
      <c r="A32" s="391">
        <v>31</v>
      </c>
      <c r="B32" s="384" t="s">
        <v>350</v>
      </c>
      <c r="C32" s="384" t="s">
        <v>998</v>
      </c>
      <c r="D32" s="384" t="s">
        <v>1409</v>
      </c>
      <c r="E32" s="385" t="str">
        <f>IF(AND(Indicators!F28&lt;&gt;"",Indicators!G28&lt;&gt;""),"OK","WARNING")</f>
        <v>WARNING</v>
      </c>
      <c r="F32" s="426"/>
    </row>
    <row r="33" spans="1:6">
      <c r="A33" s="391">
        <v>32</v>
      </c>
      <c r="B33" s="384" t="s">
        <v>350</v>
      </c>
      <c r="C33" s="384" t="s">
        <v>999</v>
      </c>
      <c r="D33" s="384" t="s">
        <v>1409</v>
      </c>
      <c r="E33" s="385" t="str">
        <f>IF(AND(Indicators!F29&lt;&gt;"",Indicators!G29&lt;&gt;""),"OK","WARNING")</f>
        <v>WARNING</v>
      </c>
      <c r="F33" s="426"/>
    </row>
    <row r="34" spans="1:6">
      <c r="A34" s="391">
        <v>33</v>
      </c>
      <c r="B34" s="384" t="s">
        <v>350</v>
      </c>
      <c r="C34" s="384" t="s">
        <v>1000</v>
      </c>
      <c r="D34" s="384" t="s">
        <v>1409</v>
      </c>
      <c r="E34" s="385" t="str">
        <f>IF(AND(Indicators!F30&lt;&gt;"",Indicators!G30&lt;&gt;""),"OK","WARNING")</f>
        <v>WARNING</v>
      </c>
      <c r="F34" s="426"/>
    </row>
    <row r="35" spans="1:6">
      <c r="A35" s="391">
        <v>34</v>
      </c>
      <c r="B35" s="384" t="s">
        <v>350</v>
      </c>
      <c r="C35" s="384" t="s">
        <v>1001</v>
      </c>
      <c r="D35" s="384" t="s">
        <v>1409</v>
      </c>
      <c r="E35" s="385" t="str">
        <f>IF(AND(Indicators!F31&lt;&gt;"",Indicators!G31&lt;&gt;""),"OK","WARNING")</f>
        <v>WARNING</v>
      </c>
      <c r="F35" s="426"/>
    </row>
    <row r="36" spans="1:6">
      <c r="A36" s="391">
        <v>35</v>
      </c>
      <c r="B36" s="384" t="s">
        <v>350</v>
      </c>
      <c r="C36" s="384" t="s">
        <v>1002</v>
      </c>
      <c r="D36" s="384" t="s">
        <v>1409</v>
      </c>
      <c r="E36" s="385" t="str">
        <f>IF(AND(Indicators!F32&lt;&gt;"",Indicators!G32&lt;&gt;""),"OK","WARNING")</f>
        <v>WARNING</v>
      </c>
      <c r="F36" s="426"/>
    </row>
    <row r="37" spans="1:6">
      <c r="A37" s="391">
        <v>36</v>
      </c>
      <c r="B37" s="384" t="s">
        <v>350</v>
      </c>
      <c r="C37" s="384" t="s">
        <v>1003</v>
      </c>
      <c r="D37" s="384" t="s">
        <v>1409</v>
      </c>
      <c r="E37" s="385" t="str">
        <f>IF(AND(Indicators!F33&lt;&gt;"",Indicators!G33&lt;&gt;""),"OK","WARNING")</f>
        <v>WARNING</v>
      </c>
      <c r="F37" s="426"/>
    </row>
    <row r="38" spans="1:6">
      <c r="A38" s="391">
        <v>37</v>
      </c>
      <c r="B38" s="384" t="s">
        <v>350</v>
      </c>
      <c r="C38" s="384" t="s">
        <v>1004</v>
      </c>
      <c r="D38" s="384" t="s">
        <v>1409</v>
      </c>
      <c r="E38" s="385" t="str">
        <f>IF(AND(Indicators!F34&lt;&gt;"",Indicators!G34&lt;&gt;""),"OK","WARNING")</f>
        <v>WARNING</v>
      </c>
      <c r="F38" s="426"/>
    </row>
    <row r="39" spans="1:6">
      <c r="A39" s="391">
        <v>38</v>
      </c>
      <c r="B39" s="384" t="s">
        <v>350</v>
      </c>
      <c r="C39" s="384" t="s">
        <v>1005</v>
      </c>
      <c r="D39" s="384" t="s">
        <v>1409</v>
      </c>
      <c r="E39" s="385" t="str">
        <f>IF(AND(Indicators!F35&lt;&gt;"",Indicators!G35&lt;&gt;""),"OK","WARNING")</f>
        <v>WARNING</v>
      </c>
      <c r="F39" s="426"/>
    </row>
    <row r="40" spans="1:6">
      <c r="A40" s="391">
        <v>39</v>
      </c>
      <c r="B40" s="384" t="s">
        <v>350</v>
      </c>
      <c r="C40" s="384" t="s">
        <v>1006</v>
      </c>
      <c r="D40" s="384" t="s">
        <v>1409</v>
      </c>
      <c r="E40" s="385" t="str">
        <f>IF(AND(Indicators!E36&lt;&gt;"",Indicators!F36&lt;&gt;"",Indicators!G36&lt;&gt;""),"OK","WARNING")</f>
        <v>WARNING</v>
      </c>
      <c r="F40" s="426"/>
    </row>
    <row r="41" spans="1:6">
      <c r="A41" s="391">
        <v>40</v>
      </c>
      <c r="B41" s="384" t="s">
        <v>350</v>
      </c>
      <c r="C41" s="384" t="s">
        <v>1153</v>
      </c>
      <c r="D41" s="384" t="s">
        <v>1409</v>
      </c>
      <c r="E41" s="385" t="str">
        <f>IF(AND(Indicators!E37&lt;&gt;"",Indicators!F37&lt;&gt;"",Indicators!G37&lt;&gt;""),"OK","WARNING")</f>
        <v>WARNING</v>
      </c>
      <c r="F41" s="426"/>
    </row>
    <row r="42" spans="1:6">
      <c r="A42" s="391">
        <v>41</v>
      </c>
      <c r="B42" s="384" t="s">
        <v>350</v>
      </c>
      <c r="C42" s="384" t="s">
        <v>1007</v>
      </c>
      <c r="D42" s="384" t="s">
        <v>1409</v>
      </c>
      <c r="E42" s="385" t="str">
        <f>IF(AND(Indicators!E38&lt;&gt;"",Indicators!F38&lt;&gt;"",Indicators!G38&lt;&gt;""),"OK","WARNING")</f>
        <v>WARNING</v>
      </c>
      <c r="F42" s="426"/>
    </row>
    <row r="43" spans="1:6">
      <c r="A43" s="391">
        <v>42</v>
      </c>
      <c r="B43" s="384" t="s">
        <v>350</v>
      </c>
      <c r="C43" s="384" t="s">
        <v>1008</v>
      </c>
      <c r="D43" s="384" t="s">
        <v>1409</v>
      </c>
      <c r="E43" s="385" t="str">
        <f>IF(AND(Indicators!F39&lt;&gt;"",Indicators!G39&lt;&gt;""),"OK","WARNING")</f>
        <v>WARNING</v>
      </c>
      <c r="F43" s="426"/>
    </row>
    <row r="44" spans="1:6">
      <c r="A44" s="391">
        <v>43</v>
      </c>
      <c r="B44" s="384" t="s">
        <v>350</v>
      </c>
      <c r="C44" s="384" t="s">
        <v>1009</v>
      </c>
      <c r="D44" s="384" t="s">
        <v>1409</v>
      </c>
      <c r="E44" s="385" t="str">
        <f>IF(AND(Indicators!F40&lt;&gt;"",Indicators!G40&lt;&gt;""),"OK","WARNING")</f>
        <v>WARNING</v>
      </c>
      <c r="F44" s="426"/>
    </row>
    <row r="45" spans="1:6">
      <c r="A45" s="391">
        <v>44</v>
      </c>
      <c r="B45" s="384" t="s">
        <v>350</v>
      </c>
      <c r="C45" s="384" t="s">
        <v>1010</v>
      </c>
      <c r="D45" s="384" t="s">
        <v>1409</v>
      </c>
      <c r="E45" s="385" t="str">
        <f>IF(AND(Indicators!F41&lt;&gt;"",Indicators!G41&lt;&gt;""),"OK","WARNING")</f>
        <v>WARNING</v>
      </c>
      <c r="F45" s="426"/>
    </row>
    <row r="46" spans="1:6">
      <c r="A46" s="391">
        <v>45</v>
      </c>
      <c r="B46" s="384" t="s">
        <v>383</v>
      </c>
      <c r="C46" s="384" t="s">
        <v>1286</v>
      </c>
      <c r="D46" s="384" t="s">
        <v>1290</v>
      </c>
      <c r="E46" s="385" t="str">
        <f>IF(ROUND('0.LTG'!E13,0)=ROUND(('0.LTG'!D13-'0.LTG'!C13),0), "OK","WARNING")</f>
        <v>OK</v>
      </c>
      <c r="F46" s="426"/>
    </row>
    <row r="47" spans="1:6">
      <c r="A47" s="391">
        <v>46</v>
      </c>
      <c r="B47" s="384" t="s">
        <v>383</v>
      </c>
      <c r="C47" s="384" t="s">
        <v>1286</v>
      </c>
      <c r="D47" s="384" t="s">
        <v>1290</v>
      </c>
      <c r="E47" s="385" t="str">
        <f>IF(ROUND('0.LTG'!E14,0)=ROUND(SUM('0.LTG'!D14)-SUM('0.LTG'!C14),0), "OK","WARNING")</f>
        <v>OK</v>
      </c>
      <c r="F47" s="426"/>
    </row>
    <row r="48" spans="1:6">
      <c r="A48" s="391">
        <v>47</v>
      </c>
      <c r="B48" s="384" t="s">
        <v>383</v>
      </c>
      <c r="C48" s="384" t="s">
        <v>1286</v>
      </c>
      <c r="D48" s="384" t="s">
        <v>1290</v>
      </c>
      <c r="E48" s="385" t="str">
        <f>IF(ROUND('0.LTG'!E17,0)=ROUND(SUM('0.LTG'!D17)-SUM('0.LTG'!C17),0), "OK","WARNING")</f>
        <v>OK</v>
      </c>
      <c r="F48" s="426"/>
    </row>
    <row r="49" spans="1:6">
      <c r="A49" s="391">
        <v>48</v>
      </c>
      <c r="B49" s="384" t="s">
        <v>383</v>
      </c>
      <c r="C49" s="384" t="s">
        <v>1286</v>
      </c>
      <c r="D49" s="384" t="s">
        <v>1290</v>
      </c>
      <c r="E49" s="385" t="str">
        <f>IF(ROUND('0.LTG'!E21,0)=ROUND(SUM('0.LTG'!D21)-SUM('0.LTG'!C21),0), "OK","WARNING")</f>
        <v>OK</v>
      </c>
      <c r="F49" s="426"/>
    </row>
    <row r="50" spans="1:6">
      <c r="A50" s="391">
        <v>49</v>
      </c>
      <c r="B50" s="384" t="s">
        <v>383</v>
      </c>
      <c r="C50" s="384" t="s">
        <v>1286</v>
      </c>
      <c r="D50" s="384" t="s">
        <v>1291</v>
      </c>
      <c r="E50" s="385" t="str">
        <f>IF(ROUND('0.LTG'!G13,0)=ROUND(SUM('0.LTG'!F13)-SUM('0.LTG'!D13),0), "OK","WARNING")</f>
        <v>OK</v>
      </c>
      <c r="F50" s="426"/>
    </row>
    <row r="51" spans="1:6">
      <c r="A51" s="391">
        <v>50</v>
      </c>
      <c r="B51" s="384" t="s">
        <v>383</v>
      </c>
      <c r="C51" s="384" t="s">
        <v>1286</v>
      </c>
      <c r="D51" s="384" t="s">
        <v>1291</v>
      </c>
      <c r="E51" s="385" t="str">
        <f>IF(ROUND('0.LTG'!G14,0)=ROUND(SUM('0.LTG'!F14)-SUM('0.LTG'!D14),0), "OK","WARNING")</f>
        <v>OK</v>
      </c>
      <c r="F51" s="426"/>
    </row>
    <row r="52" spans="1:6">
      <c r="A52" s="391">
        <v>51</v>
      </c>
      <c r="B52" s="384" t="s">
        <v>383</v>
      </c>
      <c r="C52" s="384" t="s">
        <v>1286</v>
      </c>
      <c r="D52" s="384" t="s">
        <v>1291</v>
      </c>
      <c r="E52" s="385" t="str">
        <f>IF(ROUND('0.LTG'!G17,0)=ROUND(SUM('0.LTG'!F17)-SUM('0.LTG'!D17),0), "OK","WARNING")</f>
        <v>OK</v>
      </c>
      <c r="F52" s="426"/>
    </row>
    <row r="53" spans="1:6">
      <c r="A53" s="391">
        <v>52</v>
      </c>
      <c r="B53" s="384" t="s">
        <v>383</v>
      </c>
      <c r="C53" s="384" t="s">
        <v>1286</v>
      </c>
      <c r="D53" s="384" t="s">
        <v>1291</v>
      </c>
      <c r="E53" s="385" t="str">
        <f>IF(ROUND('0.LTG'!G21,0)=ROUND(SUM('0.LTG'!F21)-SUM('0.LTG'!D21),0), "OK","WARNING")</f>
        <v>OK</v>
      </c>
      <c r="F53" s="426"/>
    </row>
    <row r="54" spans="1:6">
      <c r="A54" s="391">
        <v>53</v>
      </c>
      <c r="B54" s="384" t="s">
        <v>383</v>
      </c>
      <c r="C54" s="384" t="s">
        <v>1286</v>
      </c>
      <c r="D54" s="384" t="s">
        <v>1292</v>
      </c>
      <c r="E54" s="385" t="str">
        <f>IF(ROUND('0.LTG'!I13,0)=ROUND(SUM('0.LTG'!H13)-SUM('0.LTG'!C13,'0.LTG'!E13,'0.LTG'!G13),0), "OK","WARNING")</f>
        <v>OK</v>
      </c>
      <c r="F54" s="426"/>
    </row>
    <row r="55" spans="1:6">
      <c r="A55" s="391">
        <v>54</v>
      </c>
      <c r="B55" s="384" t="s">
        <v>383</v>
      </c>
      <c r="C55" s="384" t="s">
        <v>1286</v>
      </c>
      <c r="D55" s="384" t="s">
        <v>1292</v>
      </c>
      <c r="E55" s="385" t="str">
        <f>IF(ROUND('0.LTG'!I14,0)=ROUND(SUM('0.LTG'!H14)-SUM('0.LTG'!C14,'0.LTG'!E14,'0.LTG'!G14),0), "OK","WARNING")</f>
        <v>OK</v>
      </c>
      <c r="F55" s="426"/>
    </row>
    <row r="56" spans="1:6">
      <c r="A56" s="391">
        <v>55</v>
      </c>
      <c r="B56" s="384" t="s">
        <v>383</v>
      </c>
      <c r="C56" s="384" t="s">
        <v>1286</v>
      </c>
      <c r="D56" s="384" t="s">
        <v>1292</v>
      </c>
      <c r="E56" s="385" t="str">
        <f>IF(ROUND('0.LTG'!I17,0)=ROUND(SUM('0.LTG'!H17)-SUM('0.LTG'!C17,'0.LTG'!E17,'0.LTG'!G17),0), "OK","WARNING")</f>
        <v>OK</v>
      </c>
      <c r="F56" s="426"/>
    </row>
    <row r="57" spans="1:6">
      <c r="A57" s="391">
        <v>56</v>
      </c>
      <c r="B57" s="384" t="s">
        <v>383</v>
      </c>
      <c r="C57" s="384" t="s">
        <v>1286</v>
      </c>
      <c r="D57" s="384" t="s">
        <v>1292</v>
      </c>
      <c r="E57" s="385" t="str">
        <f>IF(ROUND('0.LTG'!I21,0)=ROUND(SUM('0.LTG'!H21)-SUM('0.LTG'!C21,'0.LTG'!E21,'0.LTG'!G21),0), "OK","WARNING")</f>
        <v>OK</v>
      </c>
      <c r="F57" s="426"/>
    </row>
    <row r="58" spans="1:6">
      <c r="A58" s="391">
        <v>57</v>
      </c>
      <c r="B58" s="384" t="s">
        <v>383</v>
      </c>
      <c r="C58" s="384" t="s">
        <v>1286</v>
      </c>
      <c r="D58" s="384" t="s">
        <v>1293</v>
      </c>
      <c r="E58" s="385" t="str">
        <f>IF(ROUND('0.LTG'!K13,0)=ROUND(SUM('0.LTG'!J13)-SUM('0.LTG'!C13,'0.LTG'!E13,'0.LTG'!G13,'0.LTG'!I13),0), "OK","WARNING")</f>
        <v>OK</v>
      </c>
      <c r="F58" s="426"/>
    </row>
    <row r="59" spans="1:6">
      <c r="A59" s="391">
        <v>58</v>
      </c>
      <c r="B59" s="384" t="s">
        <v>383</v>
      </c>
      <c r="C59" s="384" t="s">
        <v>1286</v>
      </c>
      <c r="D59" s="384" t="s">
        <v>1293</v>
      </c>
      <c r="E59" s="385" t="str">
        <f>IF(ROUND('0.LTG'!K14,0)=ROUND(SUM('0.LTG'!J14)-SUM('0.LTG'!C14,'0.LTG'!E14,'0.LTG'!G14,'0.LTG'!I14),0), "OK","WARNING")</f>
        <v>OK</v>
      </c>
      <c r="F59" s="426"/>
    </row>
    <row r="60" spans="1:6">
      <c r="A60" s="391">
        <v>59</v>
      </c>
      <c r="B60" s="384" t="s">
        <v>383</v>
      </c>
      <c r="C60" s="384" t="s">
        <v>1286</v>
      </c>
      <c r="D60" s="384" t="s">
        <v>1293</v>
      </c>
      <c r="E60" s="385" t="str">
        <f>IF(ROUND('0.LTG'!K17,0)=ROUND(SUM('0.LTG'!J17)-SUM('0.LTG'!C17,'0.LTG'!E17,'0.LTG'!G17,'0.LTG'!I17),0), "OK","WARNING")</f>
        <v>OK</v>
      </c>
      <c r="F60" s="426"/>
    </row>
    <row r="61" spans="1:6">
      <c r="A61" s="391">
        <v>60</v>
      </c>
      <c r="B61" s="384" t="s">
        <v>383</v>
      </c>
      <c r="C61" s="384" t="s">
        <v>1286</v>
      </c>
      <c r="D61" s="384" t="s">
        <v>1293</v>
      </c>
      <c r="E61" s="385" t="str">
        <f>IF(ROUND('0.LTG'!K21,0)=ROUND(SUM('0.LTG'!J21)-SUM('0.LTG'!C21,'0.LTG'!E21,'0.LTG'!G21,'0.LTG'!I21),0), "OK","WARNING")</f>
        <v>OK</v>
      </c>
      <c r="F61" s="426"/>
    </row>
    <row r="62" spans="1:6">
      <c r="A62" s="391">
        <v>61</v>
      </c>
      <c r="B62" s="384" t="s">
        <v>1263</v>
      </c>
      <c r="C62" s="384" t="s">
        <v>1287</v>
      </c>
      <c r="D62" s="384" t="s">
        <v>1290</v>
      </c>
      <c r="E62" s="385" t="str">
        <f>IF(ROUND(FBS.LTG!E13,0)=ROUND(FBS.LTG!D13-FBS.LTG!C13,0), "OK","WARNING")</f>
        <v>OK</v>
      </c>
      <c r="F62" s="426"/>
    </row>
    <row r="63" spans="1:6">
      <c r="A63" s="391">
        <v>62</v>
      </c>
      <c r="B63" s="384" t="s">
        <v>1263</v>
      </c>
      <c r="C63" s="384" t="s">
        <v>1287</v>
      </c>
      <c r="D63" s="384" t="s">
        <v>1290</v>
      </c>
      <c r="E63" s="385" t="str">
        <f>IF(ROUND(FBS.LTG!E14,0)=ROUND(FBS.LTG!D14-FBS.LTG!C14,0), "OK","WARNING")</f>
        <v>OK</v>
      </c>
      <c r="F63" s="426"/>
    </row>
    <row r="64" spans="1:6">
      <c r="A64" s="391">
        <v>63</v>
      </c>
      <c r="B64" s="384" t="s">
        <v>1263</v>
      </c>
      <c r="C64" s="384" t="s">
        <v>1287</v>
      </c>
      <c r="D64" s="384" t="s">
        <v>1290</v>
      </c>
      <c r="E64" s="385" t="str">
        <f>IF(ROUND(FBS.LTG!E16,0)=ROUND(FBS.LTG!D16-FBS.LTG!C16,0), "OK","WARNING")</f>
        <v>OK</v>
      </c>
      <c r="F64" s="426"/>
    </row>
    <row r="65" spans="1:6">
      <c r="A65" s="391">
        <v>64</v>
      </c>
      <c r="B65" s="384" t="s">
        <v>1263</v>
      </c>
      <c r="C65" s="384" t="s">
        <v>1287</v>
      </c>
      <c r="D65" s="384" t="s">
        <v>1290</v>
      </c>
      <c r="E65" s="385" t="str">
        <f>IF(ROUND(FBS.LTG!E20,0)=ROUND(FBS.LTG!D20-FBS.LTG!C20,0), "OK","WARNING")</f>
        <v>OK</v>
      </c>
      <c r="F65" s="426"/>
    </row>
    <row r="66" spans="1:6">
      <c r="A66" s="391">
        <v>65</v>
      </c>
      <c r="B66" s="384" t="s">
        <v>1263</v>
      </c>
      <c r="C66" s="384" t="s">
        <v>1287</v>
      </c>
      <c r="D66" s="384" t="s">
        <v>1291</v>
      </c>
      <c r="E66" s="385" t="str">
        <f>IF(ROUND(FBS.LTG!G13,0)=ROUND(FBS.LTG!F13,0)-ROUND(FBS.LTG!D13,0), "OK","WARNING")</f>
        <v>OK</v>
      </c>
      <c r="F66" s="426"/>
    </row>
    <row r="67" spans="1:6">
      <c r="A67" s="391">
        <v>66</v>
      </c>
      <c r="B67" s="384" t="s">
        <v>1263</v>
      </c>
      <c r="C67" s="384" t="s">
        <v>1287</v>
      </c>
      <c r="D67" s="384" t="s">
        <v>1291</v>
      </c>
      <c r="E67" s="385" t="str">
        <f>IF(ROUND(FBS.LTG!G14,0)=ROUND(FBS.LTG!F14-FBS.LTG!D14,0), "OK","WARNING")</f>
        <v>OK</v>
      </c>
      <c r="F67" s="426"/>
    </row>
    <row r="68" spans="1:6">
      <c r="A68" s="391">
        <v>67</v>
      </c>
      <c r="B68" s="384" t="s">
        <v>1263</v>
      </c>
      <c r="C68" s="384" t="s">
        <v>1287</v>
      </c>
      <c r="D68" s="384" t="s">
        <v>1291</v>
      </c>
      <c r="E68" s="385" t="str">
        <f>IF(ROUND(FBS.LTG!G16,0)=ROUND(FBS.LTG!F16-FBS.LTG!D16,0), "OK","WARNING")</f>
        <v>OK</v>
      </c>
      <c r="F68" s="426"/>
    </row>
    <row r="69" spans="1:6">
      <c r="A69" s="391">
        <v>68</v>
      </c>
      <c r="B69" s="384" t="s">
        <v>1263</v>
      </c>
      <c r="C69" s="384" t="s">
        <v>1287</v>
      </c>
      <c r="D69" s="384" t="s">
        <v>1291</v>
      </c>
      <c r="E69" s="385" t="str">
        <f>IF(ROUND(FBS.LTG!G20,0)=ROUND(FBS.LTG!F20-FBS.LTG!D20,0), "OK","WARNING")</f>
        <v>OK</v>
      </c>
      <c r="F69" s="426"/>
    </row>
    <row r="70" spans="1:6">
      <c r="A70" s="391">
        <v>69</v>
      </c>
      <c r="B70" s="384" t="s">
        <v>1263</v>
      </c>
      <c r="C70" s="384" t="s">
        <v>1287</v>
      </c>
      <c r="D70" s="384" t="s">
        <v>1292</v>
      </c>
      <c r="E70" s="385" t="str">
        <f>IF(ROUND(FBS.LTG!I13,0)=ROUND(FBS.LTG!H13-SUM(FBS.LTG!C13,FBS.LTG!E13,FBS.LTG!G13),0), "OK","WARNING")</f>
        <v>OK</v>
      </c>
      <c r="F70" s="426"/>
    </row>
    <row r="71" spans="1:6">
      <c r="A71" s="391">
        <v>70</v>
      </c>
      <c r="B71" s="384" t="s">
        <v>1263</v>
      </c>
      <c r="C71" s="384" t="s">
        <v>1287</v>
      </c>
      <c r="D71" s="384" t="s">
        <v>1292</v>
      </c>
      <c r="E71" s="385" t="str">
        <f>IF(ROUND(FBS.LTG!I14,0)=ROUND(FBS.LTG!H14-SUM(FBS.LTG!C14,FBS.LTG!E14,FBS.LTG!G14),0), "OK","WARNING")</f>
        <v>OK</v>
      </c>
      <c r="F71" s="426"/>
    </row>
    <row r="72" spans="1:6">
      <c r="A72" s="391">
        <v>71</v>
      </c>
      <c r="B72" s="384" t="s">
        <v>1263</v>
      </c>
      <c r="C72" s="384" t="s">
        <v>1287</v>
      </c>
      <c r="D72" s="384" t="s">
        <v>1292</v>
      </c>
      <c r="E72" s="385" t="str">
        <f>IF(ROUND(FBS.LTG!I16,0)=ROUND(FBS.LTG!H16-SUM(FBS.LTG!C16,FBS.LTG!E16,FBS.LTG!G16),0), "OK","WARNING")</f>
        <v>OK</v>
      </c>
      <c r="F72" s="426"/>
    </row>
    <row r="73" spans="1:6">
      <c r="A73" s="391">
        <v>72</v>
      </c>
      <c r="B73" s="384" t="s">
        <v>1263</v>
      </c>
      <c r="C73" s="384" t="s">
        <v>1287</v>
      </c>
      <c r="D73" s="384" t="s">
        <v>1292</v>
      </c>
      <c r="E73" s="385" t="str">
        <f>IF(ROUND(FBS.LTG!I20,0)=ROUND(FBS.LTG!H20-SUM(FBS.LTG!C20,FBS.LTG!E20,FBS.LTG!G20),0), "OK","WARNING")</f>
        <v>OK</v>
      </c>
      <c r="F73" s="426"/>
    </row>
    <row r="74" spans="1:6">
      <c r="A74" s="391">
        <v>73</v>
      </c>
      <c r="B74" s="384" t="s">
        <v>1263</v>
      </c>
      <c r="C74" s="384" t="s">
        <v>1287</v>
      </c>
      <c r="D74" s="384" t="s">
        <v>1293</v>
      </c>
      <c r="E74" s="385" t="str">
        <f>IF(ROUND(FBS.LTG!K13,0)=ROUND(FBS.LTG!J13-SUM(FBS.LTG!C13,FBS.LTG!E13,FBS.LTG!G13,FBS.LTG!I13),0), "OK","WARNING")</f>
        <v>OK</v>
      </c>
      <c r="F74" s="426"/>
    </row>
    <row r="75" spans="1:6">
      <c r="A75" s="391">
        <v>74</v>
      </c>
      <c r="B75" s="384" t="s">
        <v>1263</v>
      </c>
      <c r="C75" s="384" t="s">
        <v>1287</v>
      </c>
      <c r="D75" s="384" t="s">
        <v>1293</v>
      </c>
      <c r="E75" s="385" t="str">
        <f>IF(ROUND(FBS.LTG!K14,0)=ROUND(FBS.LTG!J14-SUM(FBS.LTG!C14,FBS.LTG!E14,FBS.LTG!G14,FBS.LTG!I14),0), "OK","WARNING")</f>
        <v>OK</v>
      </c>
      <c r="F75" s="426"/>
    </row>
    <row r="76" spans="1:6">
      <c r="A76" s="391">
        <v>75</v>
      </c>
      <c r="B76" s="384" t="s">
        <v>1263</v>
      </c>
      <c r="C76" s="384" t="s">
        <v>1287</v>
      </c>
      <c r="D76" s="384" t="s">
        <v>1293</v>
      </c>
      <c r="E76" s="385" t="str">
        <f>IF(ROUND(FBS.LTG!K16,0)=ROUND(FBS.LTG!J16-SUM(FBS.LTG!C16,FBS.LTG!E16,FBS.LTG!G16,FBS.LTG!I16),0), "OK","WARNING")</f>
        <v>OK</v>
      </c>
      <c r="F76" s="426"/>
    </row>
    <row r="77" spans="1:6">
      <c r="A77" s="391">
        <v>76</v>
      </c>
      <c r="B77" s="384" t="s">
        <v>1263</v>
      </c>
      <c r="C77" s="384" t="s">
        <v>1287</v>
      </c>
      <c r="D77" s="384" t="s">
        <v>1293</v>
      </c>
      <c r="E77" s="385" t="str">
        <f>IF(ROUND(FBS.LTG!K20,0)=ROUND(FBS.LTG!J20-SUM(FBS.LTG!C20,FBS.LTG!E20,FBS.LTG!G20,FBS.LTG!I20),0), "OK","WARNING")</f>
        <v>OK</v>
      </c>
      <c r="F77" s="426"/>
    </row>
    <row r="78" spans="1:6">
      <c r="A78" s="391">
        <v>77</v>
      </c>
      <c r="B78" s="384" t="s">
        <v>1255</v>
      </c>
      <c r="C78" s="384" t="s">
        <v>1294</v>
      </c>
      <c r="D78" s="384" t="s">
        <v>1290</v>
      </c>
      <c r="E78" s="385" t="str">
        <f>IF(ROUND('CBS.LTG'!E13,0)=ROUND('CBS.LTG'!D13-'CBS.LTG'!C13,0), "OK","WARNING")</f>
        <v>OK</v>
      </c>
      <c r="F78" s="426"/>
    </row>
    <row r="79" spans="1:6">
      <c r="A79" s="391">
        <v>78</v>
      </c>
      <c r="B79" s="384" t="s">
        <v>1255</v>
      </c>
      <c r="C79" s="384" t="s">
        <v>1294</v>
      </c>
      <c r="D79" s="384" t="s">
        <v>1290</v>
      </c>
      <c r="E79" s="385" t="str">
        <f>IF(ROUND('CBS.LTG'!E14,0)=ROUND('CBS.LTG'!D14-'CBS.LTG'!C14,0), "OK","WARNING")</f>
        <v>OK</v>
      </c>
      <c r="F79" s="426"/>
    </row>
    <row r="80" spans="1:6">
      <c r="A80" s="391">
        <v>79</v>
      </c>
      <c r="B80" s="384" t="s">
        <v>1255</v>
      </c>
      <c r="C80" s="384" t="s">
        <v>1294</v>
      </c>
      <c r="D80" s="384" t="s">
        <v>1290</v>
      </c>
      <c r="E80" s="385" t="str">
        <f>IF(ROUND('CBS.LTG'!E16,0)=ROUND('CBS.LTG'!D16-'CBS.LTG'!C16,0), "OK","WARNING")</f>
        <v>OK</v>
      </c>
      <c r="F80" s="426"/>
    </row>
    <row r="81" spans="1:6">
      <c r="A81" s="391">
        <v>80</v>
      </c>
      <c r="B81" s="384" t="s">
        <v>1255</v>
      </c>
      <c r="C81" s="384" t="s">
        <v>1294</v>
      </c>
      <c r="D81" s="384" t="s">
        <v>1290</v>
      </c>
      <c r="E81" s="385" t="str">
        <f>IF(ROUND('CBS.LTG'!E20,0)=ROUND('CBS.LTG'!D20-'CBS.LTG'!C20,0), "OK","WARNING")</f>
        <v>OK</v>
      </c>
      <c r="F81" s="426"/>
    </row>
    <row r="82" spans="1:6">
      <c r="A82" s="391">
        <v>81</v>
      </c>
      <c r="B82" s="384" t="s">
        <v>1255</v>
      </c>
      <c r="C82" s="384" t="s">
        <v>1294</v>
      </c>
      <c r="D82" s="384" t="s">
        <v>1291</v>
      </c>
      <c r="E82" s="385" t="str">
        <f>IF(ROUND('CBS.LTG'!G13,0)=ROUND('CBS.LTG'!F13,0)-ROUND('CBS.LTG'!D13,0), "OK","WARNING")</f>
        <v>OK</v>
      </c>
      <c r="F82" s="426"/>
    </row>
    <row r="83" spans="1:6">
      <c r="A83" s="391">
        <v>82</v>
      </c>
      <c r="B83" s="384" t="s">
        <v>1255</v>
      </c>
      <c r="C83" s="384" t="s">
        <v>1294</v>
      </c>
      <c r="D83" s="384" t="s">
        <v>1291</v>
      </c>
      <c r="E83" s="385" t="str">
        <f>IF(ROUND('CBS.LTG'!G14,0)=ROUND('CBS.LTG'!F14-'CBS.LTG'!D14,0), "OK","WARNING")</f>
        <v>OK</v>
      </c>
      <c r="F83" s="426"/>
    </row>
    <row r="84" spans="1:6">
      <c r="A84" s="391">
        <v>83</v>
      </c>
      <c r="B84" s="384" t="s">
        <v>1255</v>
      </c>
      <c r="C84" s="384" t="s">
        <v>1294</v>
      </c>
      <c r="D84" s="384" t="s">
        <v>1291</v>
      </c>
      <c r="E84" s="385" t="str">
        <f>IF(ROUND('CBS.LTG'!G16,0)=ROUND('CBS.LTG'!F16-'CBS.LTG'!D16,0), "OK","WARNING")</f>
        <v>OK</v>
      </c>
      <c r="F84" s="426"/>
    </row>
    <row r="85" spans="1:6">
      <c r="A85" s="391">
        <v>84</v>
      </c>
      <c r="B85" s="384" t="s">
        <v>1255</v>
      </c>
      <c r="C85" s="384" t="s">
        <v>1294</v>
      </c>
      <c r="D85" s="384" t="s">
        <v>1291</v>
      </c>
      <c r="E85" s="385" t="str">
        <f>IF(ROUND('CBS.LTG'!G20,0)=ROUND('CBS.LTG'!F20-'CBS.LTG'!D20,0), "OK","WARNING")</f>
        <v>OK</v>
      </c>
      <c r="F85" s="426"/>
    </row>
    <row r="86" spans="1:6">
      <c r="A86" s="391">
        <v>85</v>
      </c>
      <c r="B86" s="384" t="s">
        <v>1255</v>
      </c>
      <c r="C86" s="384" t="s">
        <v>1294</v>
      </c>
      <c r="D86" s="384" t="s">
        <v>1292</v>
      </c>
      <c r="E86" s="385" t="str">
        <f>IF(ROUND('CBS.LTG'!I13,0)=ROUND('CBS.LTG'!H13-SUM('CBS.LTG'!C13,'CBS.LTG'!E13,'CBS.LTG'!G13),0), "OK","WARNING")</f>
        <v>OK</v>
      </c>
      <c r="F86" s="426"/>
    </row>
    <row r="87" spans="1:6">
      <c r="A87" s="391">
        <v>86</v>
      </c>
      <c r="B87" s="384" t="s">
        <v>1255</v>
      </c>
      <c r="C87" s="384" t="s">
        <v>1294</v>
      </c>
      <c r="D87" s="384" t="s">
        <v>1292</v>
      </c>
      <c r="E87" s="385" t="str">
        <f>IF(ROUND('CBS.LTG'!I14,0)=ROUND('CBS.LTG'!H14-SUM('CBS.LTG'!C14,'CBS.LTG'!E14,'CBS.LTG'!G14),0), "OK","WARNING")</f>
        <v>OK</v>
      </c>
      <c r="F87" s="426"/>
    </row>
    <row r="88" spans="1:6">
      <c r="A88" s="391">
        <v>87</v>
      </c>
      <c r="B88" s="384" t="s">
        <v>1255</v>
      </c>
      <c r="C88" s="384" t="s">
        <v>1294</v>
      </c>
      <c r="D88" s="384" t="s">
        <v>1292</v>
      </c>
      <c r="E88" s="385" t="str">
        <f>IF(ROUND('CBS.LTG'!I16,0)=ROUND('CBS.LTG'!H16-SUM('CBS.LTG'!C16,'CBS.LTG'!E16,'CBS.LTG'!G16),0), "OK","WARNING")</f>
        <v>OK</v>
      </c>
      <c r="F88" s="426"/>
    </row>
    <row r="89" spans="1:6">
      <c r="A89" s="391">
        <v>88</v>
      </c>
      <c r="B89" s="384" t="s">
        <v>1255</v>
      </c>
      <c r="C89" s="384" t="s">
        <v>1294</v>
      </c>
      <c r="D89" s="384" t="s">
        <v>1292</v>
      </c>
      <c r="E89" s="385" t="str">
        <f>IF(ROUND('CBS.LTG'!I20,0)=ROUND('CBS.LTG'!H20-SUM('CBS.LTG'!C20,'CBS.LTG'!E20,'CBS.LTG'!G20),0), "OK","WARNING")</f>
        <v>OK</v>
      </c>
      <c r="F89" s="426"/>
    </row>
    <row r="90" spans="1:6">
      <c r="A90" s="391">
        <v>89</v>
      </c>
      <c r="B90" s="384" t="s">
        <v>1255</v>
      </c>
      <c r="C90" s="384" t="s">
        <v>1294</v>
      </c>
      <c r="D90" s="384" t="s">
        <v>1293</v>
      </c>
      <c r="E90" s="385" t="str">
        <f>IF(ROUND('CBS.LTG'!K13,0)=ROUND('CBS.LTG'!J13-SUM('CBS.LTG'!C13,'CBS.LTG'!E13,'CBS.LTG'!G13,'CBS.LTG'!I13),0), "OK","WARNING")</f>
        <v>OK</v>
      </c>
      <c r="F90" s="426"/>
    </row>
    <row r="91" spans="1:6">
      <c r="A91" s="391">
        <v>90</v>
      </c>
      <c r="B91" s="384" t="s">
        <v>1255</v>
      </c>
      <c r="C91" s="384" t="s">
        <v>1294</v>
      </c>
      <c r="D91" s="384" t="s">
        <v>1293</v>
      </c>
      <c r="E91" s="385" t="str">
        <f>IF(ROUND('CBS.LTG'!K14,0)=ROUND('CBS.LTG'!J14-SUM('CBS.LTG'!C14,'CBS.LTG'!E14,'CBS.LTG'!G14,'CBS.LTG'!I14),0), "OK","WARNING")</f>
        <v>OK</v>
      </c>
      <c r="F91" s="426"/>
    </row>
    <row r="92" spans="1:6">
      <c r="A92" s="391">
        <v>91</v>
      </c>
      <c r="B92" s="384" t="s">
        <v>1255</v>
      </c>
      <c r="C92" s="384" t="s">
        <v>1294</v>
      </c>
      <c r="D92" s="384" t="s">
        <v>1293</v>
      </c>
      <c r="E92" s="385" t="str">
        <f>IF(ROUND('CBS.LTG'!K16,0)=ROUND('CBS.LTG'!J16-SUM('CBS.LTG'!C16,'CBS.LTG'!E16,'CBS.LTG'!G16,'CBS.LTG'!I16),0), "OK","WARNING")</f>
        <v>OK</v>
      </c>
      <c r="F92" s="426"/>
    </row>
    <row r="93" spans="1:6">
      <c r="A93" s="391">
        <v>92</v>
      </c>
      <c r="B93" s="384" t="s">
        <v>1255</v>
      </c>
      <c r="C93" s="422" t="s">
        <v>1294</v>
      </c>
      <c r="D93" s="422" t="s">
        <v>1293</v>
      </c>
      <c r="E93" s="423" t="str">
        <f>IF(ROUND('CBS.LTG'!K20,0)=ROUND('CBS.LTG'!J20-SUM('CBS.LTG'!C20,'CBS.LTG'!E20,'CBS.LTG'!G20,'CBS.LTG'!I20),0), "OK","WARNING")</f>
        <v>OK</v>
      </c>
      <c r="F93" s="426"/>
    </row>
    <row r="94" spans="1:6">
      <c r="A94" s="391">
        <v>93</v>
      </c>
      <c r="B94" s="384" t="s">
        <v>383</v>
      </c>
      <c r="C94" s="389" t="s">
        <v>1286</v>
      </c>
      <c r="D94" s="389" t="s">
        <v>1410</v>
      </c>
      <c r="E94" s="385" t="str">
        <f>+IF(AND(OR(P.Gen!D21="Use of matching adjustment",P.Gen!D22="Use of VA (without supervisory approval)",P.Gen!D22="Use of VA (with supervisory approval)",P.Gen!D23="Use of transitional measure on RFR",P.Gen!D24="Use of transitional measure on TP"),OR('0.LTG'!C13="", '0.LTG'!C14="",'0.LTG'!C17="",'0.LTG'!C21="")),"WARNING","OK")</f>
        <v>WARNING</v>
      </c>
      <c r="F94" s="426"/>
    </row>
    <row r="95" spans="1:6">
      <c r="A95" s="391">
        <v>94</v>
      </c>
      <c r="B95" s="384" t="s">
        <v>383</v>
      </c>
      <c r="C95" s="389" t="s">
        <v>1286</v>
      </c>
      <c r="D95" s="389" t="s">
        <v>1411</v>
      </c>
      <c r="E95" s="385" t="str">
        <f>+IF(AND(OR(P.Gen!D21="Use of matching adjustment",P.Gen!D22="Use of VA (without supervisory approval)",P.Gen!D22="Use of VA (with supervisory approval)",P.Gen!D23="Use of transitional measure on RFR",P.Gen!D24="Use of transitional measure on TP"),OR('0.LTG'!D13="", '0.LTG'!D14="",'0.LTG'!D17="",'0.LTG'!D21="")),"WARNING","OK")</f>
        <v>WARNING</v>
      </c>
      <c r="F95" s="426"/>
    </row>
    <row r="96" spans="1:6">
      <c r="A96" s="391">
        <v>95</v>
      </c>
      <c r="B96" s="384" t="s">
        <v>383</v>
      </c>
      <c r="C96" s="389" t="s">
        <v>1286</v>
      </c>
      <c r="D96" s="389" t="s">
        <v>1412</v>
      </c>
      <c r="E96" s="385" t="str">
        <f>+IF(AND(OR(P.Gen!D21="Use of matching adjustment",P.Gen!D22="Use of VA (without supervisory approval)",P.Gen!D22="Use of VA (with supervisory approval)",P.Gen!D23="Use of transitional measure on RFR",P.Gen!D24="Use of transitional measure on TP"),OR('0.LTG'!E13="", '0.LTG'!E14="",'0.LTG'!E17="",'0.LTG'!E21="")),"WARNING","OK")</f>
        <v>WARNING</v>
      </c>
      <c r="F96" s="426"/>
    </row>
    <row r="97" spans="1:6">
      <c r="A97" s="391">
        <v>96</v>
      </c>
      <c r="B97" s="384" t="s">
        <v>383</v>
      </c>
      <c r="C97" s="389" t="s">
        <v>1286</v>
      </c>
      <c r="D97" s="389" t="s">
        <v>1413</v>
      </c>
      <c r="E97" s="385" t="str">
        <f>+IF(AND(OR(P.Gen!D21="Use of matching adjustment",P.Gen!D22="Use of VA (without supervisory approval)",P.Gen!D22="Use of VA (with supervisory approval)",P.Gen!D23="Use of transitional measure on RFR",P.Gen!D24="Use of transitional measure on TP"),OR('0.LTG'!F13="", '0.LTG'!F14="",'0.LTG'!F17="",'0.LTG'!F21="")),"WARNING","OK")</f>
        <v>WARNING</v>
      </c>
      <c r="F97" s="426"/>
    </row>
    <row r="98" spans="1:6">
      <c r="A98" s="391">
        <v>97</v>
      </c>
      <c r="B98" s="384" t="s">
        <v>383</v>
      </c>
      <c r="C98" s="389" t="s">
        <v>1286</v>
      </c>
      <c r="D98" s="389" t="s">
        <v>1414</v>
      </c>
      <c r="E98" s="385" t="str">
        <f>+IF(AND(OR(P.Gen!D21="Use of matching adjustment",P.Gen!D22="Use of VA (without supervisory approval)",P.Gen!D22="Use of VA (with supervisory approval)",P.Gen!D23="Use of transitional measure on RFR",P.Gen!D24="Use of transitional measure on TP"),OR('0.LTG'!G13="", '0.LTG'!G14="",'0.LTG'!G17="",'0.LTG'!G21="")),"WARNING","OK")</f>
        <v>WARNING</v>
      </c>
      <c r="F98" s="426"/>
    </row>
    <row r="99" spans="1:6">
      <c r="A99" s="391">
        <v>98</v>
      </c>
      <c r="B99" s="384" t="s">
        <v>383</v>
      </c>
      <c r="C99" s="389" t="s">
        <v>1286</v>
      </c>
      <c r="D99" s="389" t="s">
        <v>1415</v>
      </c>
      <c r="E99" s="385" t="str">
        <f>+IF(AND(OR(P.Gen!D21="Use of matching adjustment",P.Gen!D22="Use of VA (without supervisory approval)",P.Gen!D22="Use of VA (with supervisory approval)",P.Gen!D23="Use of transitional measure on RFR",P.Gen!D24="Use of transitional measure on TP"),OR('0.LTG'!H13="", '0.LTG'!H14="",'0.LTG'!H17="",'0.LTG'!H21="")),"WARNING","OK")</f>
        <v>WARNING</v>
      </c>
      <c r="F99" s="426"/>
    </row>
    <row r="100" spans="1:6">
      <c r="A100" s="391">
        <v>99</v>
      </c>
      <c r="B100" s="384" t="s">
        <v>383</v>
      </c>
      <c r="C100" s="389" t="s">
        <v>1286</v>
      </c>
      <c r="D100" s="389" t="s">
        <v>1416</v>
      </c>
      <c r="E100" s="385" t="str">
        <f>+IF(AND(OR(P.Gen!D21="Use of matching adjustment",P.Gen!D22="Use of VA (without supervisory approval)",P.Gen!D22="Use of VA (with supervisory approval)",P.Gen!D23="Use of transitional measure on RFR",P.Gen!D24="Use of transitional measure on TP"),OR('0.LTG'!I13="", '0.LTG'!I14="",'0.LTG'!I17="",'0.LTG'!I21="")),"WARNING","OK")</f>
        <v>WARNING</v>
      </c>
      <c r="F100" s="426"/>
    </row>
    <row r="101" spans="1:6">
      <c r="A101" s="391">
        <v>100</v>
      </c>
      <c r="B101" s="384" t="s">
        <v>383</v>
      </c>
      <c r="C101" s="389" t="s">
        <v>1286</v>
      </c>
      <c r="D101" s="389" t="s">
        <v>1417</v>
      </c>
      <c r="E101" s="385" t="str">
        <f>+IF(AND(OR(P.Gen!D21="Use of matching adjustment",P.Gen!D22="Use of VA (without supervisory approval)",P.Gen!D22="Use of VA (with supervisory approval)",P.Gen!D23="Use of transitional measure on RFR",P.Gen!D24="Use of transitional measure on TP"),OR('0.LTG'!J13="", '0.LTG'!J14="",'0.LTG'!J17="",'0.LTG'!J21="")),"WARNING","OK")</f>
        <v>WARNING</v>
      </c>
      <c r="F101" s="426"/>
    </row>
    <row r="102" spans="1:6">
      <c r="A102" s="391">
        <v>101</v>
      </c>
      <c r="B102" s="384" t="s">
        <v>383</v>
      </c>
      <c r="C102" s="389" t="s">
        <v>1286</v>
      </c>
      <c r="D102" s="389" t="s">
        <v>1418</v>
      </c>
      <c r="E102" s="385" t="str">
        <f>+IF(AND(OR(P.Gen!D21="Use of matching adjustment",P.Gen!D22="Use of VA (without supervisory approval)",P.Gen!D22="Use of VA (with supervisory approval)",P.Gen!D23="Use of transitional measure on RFR",P.Gen!D24="Use of transitional measure on TP"),OR('0.LTG'!K13="", '0.LTG'!K14="",'0.LTG'!K17="",'0.LTG'!K21="")),"WARNING","OK")</f>
        <v>WARNING</v>
      </c>
      <c r="F102" s="426"/>
    </row>
    <row r="103" spans="1:6">
      <c r="A103" s="391">
        <v>102</v>
      </c>
      <c r="B103" s="384" t="s">
        <v>383</v>
      </c>
      <c r="C103" s="389" t="s">
        <v>1286</v>
      </c>
      <c r="D103" s="389" t="s">
        <v>1419</v>
      </c>
      <c r="E103" s="385" t="str">
        <f>+IF(AND(OR(P.Gen!D21="Use of matching adjustment",P.Gen!D22="Use of VA (without supervisory approval)",P.Gen!D22="Use of VA (with supervisory approval)",P.Gen!D23="Use of transitional measure on RFR",P.Gen!D24="Use of transitional measure on TP"),OR('0.LTG'!L13="", '0.LTG'!L14="",'0.LTG'!L17="",'0.LTG'!L21="")),"WARNING","OK")</f>
        <v>WARNING</v>
      </c>
      <c r="F103" s="426"/>
    </row>
    <row r="104" spans="1:6">
      <c r="A104" s="391">
        <v>103</v>
      </c>
      <c r="B104" s="384" t="s">
        <v>1263</v>
      </c>
      <c r="C104" s="389" t="s">
        <v>1287</v>
      </c>
      <c r="D104" s="389" t="s">
        <v>1420</v>
      </c>
      <c r="E104" s="385" t="str">
        <f>+IF(AND(OR(P.Gen!D21="Use of matching adjustment",P.Gen!D22="Use of VA (without supervisory approval)",P.Gen!D22="Use of VA (with supervisory approval)",P.Gen!D23="Use of transitional measure on RFR",P.Gen!D24="Use of transitional measure on TP"),OR(FBS.LTG!C13="", FBS.LTG!C14="",FBS.LTG!C16="",FBS.LTG!C20="")),"WARNING","OK")</f>
        <v>WARNING</v>
      </c>
      <c r="F104" s="426"/>
    </row>
    <row r="105" spans="1:6">
      <c r="A105" s="391">
        <v>104</v>
      </c>
      <c r="B105" s="384" t="s">
        <v>1263</v>
      </c>
      <c r="C105" s="389" t="s">
        <v>1287</v>
      </c>
      <c r="D105" s="389" t="s">
        <v>1421</v>
      </c>
      <c r="E105" s="385" t="str">
        <f>+IF(AND(OR(P.Gen!D21="Use of matching adjustment",P.Gen!D22="Use of VA (without supervisory approval)",P.Gen!D22="Use of VA (with supervisory approval)",P.Gen!D23="Use of transitional measure on RFR",P.Gen!D24="Use of transitional measure on TP"),OR(FBS.LTG!D13="", FBS.LTG!D14="",FBS.LTG!D16="",FBS.LTG!D20="")),"WARNING","OK")</f>
        <v>WARNING</v>
      </c>
      <c r="F105" s="426"/>
    </row>
    <row r="106" spans="1:6">
      <c r="A106" s="391">
        <v>105</v>
      </c>
      <c r="B106" s="384" t="s">
        <v>1263</v>
      </c>
      <c r="C106" s="389" t="s">
        <v>1287</v>
      </c>
      <c r="D106" s="389" t="s">
        <v>1422</v>
      </c>
      <c r="E106" s="385" t="str">
        <f>+IF(AND(OR(P.Gen!D21="Use of matching adjustment",P.Gen!D22="Use of VA (without supervisory approval)",P.Gen!D22="Use of VA (with supervisory approval)",P.Gen!D23="Use of transitional measure on RFR",P.Gen!D24="Use of transitional measure on TP"),OR(FBS.LTG!E13="", FBS.LTG!E14="",FBS.LTG!E16="",FBS.LTG!E20="")),"WARNING","OK")</f>
        <v>WARNING</v>
      </c>
      <c r="F106" s="426"/>
    </row>
    <row r="107" spans="1:6">
      <c r="A107" s="391">
        <v>106</v>
      </c>
      <c r="B107" s="384" t="s">
        <v>1263</v>
      </c>
      <c r="C107" s="389" t="s">
        <v>1287</v>
      </c>
      <c r="D107" s="389" t="s">
        <v>1423</v>
      </c>
      <c r="E107" s="385" t="str">
        <f>+IF(AND(OR(P.Gen!D21="Use of matching adjustment",P.Gen!D22="Use of VA (without supervisory approval)",P.Gen!D22="Use of VA (with supervisory approval)",P.Gen!D23="Use of transitional measure on RFR",P.Gen!D24="Use of transitional measure on TP"),OR(FBS.LTG!F13="", FBS.LTG!F14="",FBS.LTG!F16="",FBS.LTG!F20="")),"WARNING","OK")</f>
        <v>WARNING</v>
      </c>
      <c r="F107" s="426"/>
    </row>
    <row r="108" spans="1:6">
      <c r="A108" s="391">
        <v>107</v>
      </c>
      <c r="B108" s="384" t="s">
        <v>1263</v>
      </c>
      <c r="C108" s="389" t="s">
        <v>1287</v>
      </c>
      <c r="D108" s="389" t="s">
        <v>1424</v>
      </c>
      <c r="E108" s="385" t="str">
        <f>+IF(AND(OR(P.Gen!D21="Use of matching adjustment",P.Gen!D22="Use of VA (without supervisory approval)",P.Gen!D22="Use of VA (with supervisory approval)",P.Gen!D23="Use of transitional measure on RFR",P.Gen!D24="Use of transitional measure on TP"),OR(FBS.LTG!G13="", FBS.LTG!G14="",FBS.LTG!G16="",FBS.LTG!G20="")),"WARNING","OK")</f>
        <v>WARNING</v>
      </c>
      <c r="F108" s="427"/>
    </row>
    <row r="109" spans="1:6">
      <c r="A109" s="391">
        <v>108</v>
      </c>
      <c r="B109" s="384" t="s">
        <v>1263</v>
      </c>
      <c r="C109" s="389" t="s">
        <v>1287</v>
      </c>
      <c r="D109" s="389" t="s">
        <v>1425</v>
      </c>
      <c r="E109" s="385" t="str">
        <f>+IF(AND(OR(P.Gen!D21="Use of matching adjustment",P.Gen!D22="Use of VA (without supervisory approval)",P.Gen!D22="Use of VA (with supervisory approval)",P.Gen!D23="Use of transitional measure on RFR",P.Gen!D24="Use of transitional measure on TP"),OR(FBS.LTG!H13="", FBS.LTG!H14="",FBS.LTG!H16="",FBS.LTG!H20="")),"WARNING","OK")</f>
        <v>WARNING</v>
      </c>
      <c r="F109" s="427"/>
    </row>
    <row r="110" spans="1:6">
      <c r="A110" s="391">
        <v>109</v>
      </c>
      <c r="B110" s="384" t="s">
        <v>1263</v>
      </c>
      <c r="C110" s="389" t="s">
        <v>1287</v>
      </c>
      <c r="D110" s="389" t="s">
        <v>1426</v>
      </c>
      <c r="E110" s="385" t="str">
        <f>+IF(AND(OR(P.Gen!D21="Use of matching adjustment",P.Gen!D22="Use of VA (without supervisory approval)",P.Gen!D22="Use of VA (with supervisory approval)",P.Gen!D23="Use of transitional measure on RFR",P.Gen!D24="Use of transitional measure on TP"),OR(FBS.LTG!I13="", FBS.LTG!I14="",FBS.LTG!I16="",FBS.LTG!I20="")),"WARNING","OK")</f>
        <v>WARNING</v>
      </c>
      <c r="F110" s="427"/>
    </row>
    <row r="111" spans="1:6">
      <c r="A111" s="391">
        <v>110</v>
      </c>
      <c r="B111" s="384" t="s">
        <v>1263</v>
      </c>
      <c r="C111" s="389" t="s">
        <v>1287</v>
      </c>
      <c r="D111" s="389" t="s">
        <v>1427</v>
      </c>
      <c r="E111" s="385" t="str">
        <f>+IF(AND(OR(P.Gen!D21="Use of matching adjustment",P.Gen!D22="Use of VA (without supervisory approval)",P.Gen!D22="Use of VA (with supervisory approval)",P.Gen!D23="Use of transitional measure on RFR",P.Gen!D24="Use of transitional measure on TP"),OR(FBS.LTG!J13="", FBS.LTG!J14="",FBS.LTG!J16="",FBS.LTG!J20="")),"WARNING","OK")</f>
        <v>WARNING</v>
      </c>
      <c r="F111" s="427"/>
    </row>
    <row r="112" spans="1:6">
      <c r="A112" s="391">
        <v>111</v>
      </c>
      <c r="B112" s="384" t="s">
        <v>1263</v>
      </c>
      <c r="C112" s="389" t="s">
        <v>1287</v>
      </c>
      <c r="D112" s="389" t="s">
        <v>1428</v>
      </c>
      <c r="E112" s="385" t="str">
        <f>+IF(AND(OR(P.Gen!D21="Use of matching adjustment",P.Gen!D22="Use of VA (without supervisory approval)",P.Gen!D22="Use of VA (with supervisory approval)",P.Gen!D23="Use of transitional measure on RFR",P.Gen!D24="Use of transitional measure on TP"),OR(FBS.LTG!K13="", FBS.LTG!K14="",FBS.LTG!K16="",FBS.LTG!K20="")),"WARNING","OK")</f>
        <v>WARNING</v>
      </c>
      <c r="F112" s="427"/>
    </row>
    <row r="113" spans="1:6">
      <c r="A113" s="391">
        <v>112</v>
      </c>
      <c r="B113" s="384" t="s">
        <v>1263</v>
      </c>
      <c r="C113" s="389" t="s">
        <v>1287</v>
      </c>
      <c r="D113" s="389" t="s">
        <v>1429</v>
      </c>
      <c r="E113" s="385" t="str">
        <f>+IF(AND(OR(P.Gen!D21="Use of matching adjustment",P.Gen!D22="Use of VA (without supervisory approval)",P.Gen!D22="Use of VA (with supervisory approval)",P.Gen!D23="Use of transitional measure on RFR",P.Gen!D24="Use of transitional measure on TP"),OR(FBS.LTG!L13="", FBS.LTG!L14="",FBS.LTG!L16="",FBS.LTG!L20="")),"WARNING","OK")</f>
        <v>WARNING</v>
      </c>
      <c r="F113" s="427"/>
    </row>
    <row r="114" spans="1:6">
      <c r="A114" s="391">
        <v>113</v>
      </c>
      <c r="B114" s="384" t="s">
        <v>1255</v>
      </c>
      <c r="C114" s="389" t="s">
        <v>1294</v>
      </c>
      <c r="D114" s="389" t="s">
        <v>1430</v>
      </c>
      <c r="E114" s="385" t="str">
        <f>+IF(AND(OR(P.Gen!D21="Use of matching adjustment",P.Gen!D22="Use of VA (without supervisory approval)",P.Gen!D22="Use of VA (with supervisory approval)",P.Gen!D23="Use of transitional measure on RFR",P.Gen!D24="Use of transitional measure on TP"),OR('CBS.LTG'!C13="", 'CBS.LTG'!C14="",'CBS.LTG'!C16="",'CBS.LTG'!C20="")),"WARNING","OK")</f>
        <v>WARNING</v>
      </c>
      <c r="F114" s="427"/>
    </row>
    <row r="115" spans="1:6">
      <c r="A115" s="391">
        <v>114</v>
      </c>
      <c r="B115" s="384" t="s">
        <v>1255</v>
      </c>
      <c r="C115" s="389" t="s">
        <v>1294</v>
      </c>
      <c r="D115" s="389" t="s">
        <v>1431</v>
      </c>
      <c r="E115" s="385" t="str">
        <f>+IF(AND(OR(P.Gen!D21="Use of matching adjustment",P.Gen!D22="Use of VA (without supervisory approval)",P.Gen!D22="Use of VA (with supervisory approval)",P.Gen!D23="Use of transitional measure on RFR",P.Gen!D24="Use of transitional measure on TP"),OR('CBS.LTG'!D13="", 'CBS.LTG'!D14="",'CBS.LTG'!D16="",'CBS.LTG'!D20="")),"WARNING","OK")</f>
        <v>WARNING</v>
      </c>
      <c r="F115" s="427"/>
    </row>
    <row r="116" spans="1:6">
      <c r="A116" s="391">
        <v>115</v>
      </c>
      <c r="B116" s="384" t="s">
        <v>1255</v>
      </c>
      <c r="C116" s="389" t="s">
        <v>1294</v>
      </c>
      <c r="D116" s="389" t="s">
        <v>1432</v>
      </c>
      <c r="E116" s="385" t="str">
        <f>+IF(AND(OR(P.Gen!D21="Use of matching adjustment",P.Gen!D22="Use of VA (without supervisory approval)",P.Gen!D22="Use of VA (with supervisory approval)",P.Gen!D23="Use of transitional measure on RFR",P.Gen!D24="Use of transitional measure on TP"),OR('CBS.LTG'!E13="", 'CBS.LTG'!E14="",'CBS.LTG'!E16="",'CBS.LTG'!E20="")),"WARNING","OK")</f>
        <v>WARNING</v>
      </c>
      <c r="F116" s="427"/>
    </row>
    <row r="117" spans="1:6">
      <c r="A117" s="391">
        <v>116</v>
      </c>
      <c r="B117" s="384" t="s">
        <v>1255</v>
      </c>
      <c r="C117" s="389" t="s">
        <v>1294</v>
      </c>
      <c r="D117" s="389" t="s">
        <v>1433</v>
      </c>
      <c r="E117" s="385" t="str">
        <f>+IF(AND(OR(P.Gen!D21="Use of matching adjustment",P.Gen!D22="Use of VA (without supervisory approval)",P.Gen!D22="Use of VA (with supervisory approval)",P.Gen!D23="Use of transitional measure on RFR",P.Gen!D24="Use of transitional measure on TP"),OR('CBS.LTG'!F13="", 'CBS.LTG'!F14="",'CBS.LTG'!F16="",'CBS.LTG'!F20="")),"WARNING","OK")</f>
        <v>WARNING</v>
      </c>
      <c r="F117" s="427"/>
    </row>
    <row r="118" spans="1:6">
      <c r="A118" s="391">
        <v>117</v>
      </c>
      <c r="B118" s="384" t="s">
        <v>1255</v>
      </c>
      <c r="C118" s="389" t="s">
        <v>1294</v>
      </c>
      <c r="D118" s="389" t="s">
        <v>1434</v>
      </c>
      <c r="E118" s="385" t="str">
        <f>+IF(AND(OR(P.Gen!D21="Use of matching adjustment",P.Gen!D22="Use of VA (without supervisory approval)",P.Gen!D22="Use of VA (with supervisory approval)",P.Gen!D23="Use of transitional measure on RFR",P.Gen!D24="Use of transitional measure on TP"),OR('CBS.LTG'!G13="", 'CBS.LTG'!G14="",'CBS.LTG'!G16="",'CBS.LTG'!G20="")),"WARNING","OK")</f>
        <v>WARNING</v>
      </c>
      <c r="F118" s="427"/>
    </row>
    <row r="119" spans="1:6">
      <c r="A119" s="391">
        <v>118</v>
      </c>
      <c r="B119" s="384" t="s">
        <v>1255</v>
      </c>
      <c r="C119" s="389" t="s">
        <v>1294</v>
      </c>
      <c r="D119" s="389" t="s">
        <v>1435</v>
      </c>
      <c r="E119" s="385" t="str">
        <f>+IF(AND(OR(P.Gen!D21="Use of matching adjustment",P.Gen!D22="Use of VA (without supervisory approval)",P.Gen!D22="Use of VA (with supervisory approval)",P.Gen!D23="Use of transitional measure on RFR",P.Gen!D24="Use of transitional measure on TP"),OR('CBS.LTG'!H13="", 'CBS.LTG'!H14="",'CBS.LTG'!H16="",'CBS.LTG'!H20="")),"WARNING","OK")</f>
        <v>WARNING</v>
      </c>
      <c r="F119" s="427"/>
    </row>
    <row r="120" spans="1:6">
      <c r="A120" s="391">
        <v>119</v>
      </c>
      <c r="B120" s="384" t="s">
        <v>1255</v>
      </c>
      <c r="C120" s="389" t="s">
        <v>1294</v>
      </c>
      <c r="D120" s="389" t="s">
        <v>1436</v>
      </c>
      <c r="E120" s="385" t="str">
        <f>+IF(AND(OR(P.Gen!D21="Use of matching adjustment",P.Gen!D22="Use of VA (without supervisory approval)",P.Gen!D22="Use of VA (with supervisory approval)",P.Gen!D23="Use of transitional measure on RFR",P.Gen!D24="Use of transitional measure on TP"),OR('CBS.LTG'!I13="", 'CBS.LTG'!I14="",'CBS.LTG'!I16="",'CBS.LTG'!I20="")),"WARNING","OK")</f>
        <v>WARNING</v>
      </c>
      <c r="F120" s="427"/>
    </row>
    <row r="121" spans="1:6">
      <c r="A121" s="391">
        <v>120</v>
      </c>
      <c r="B121" s="384" t="s">
        <v>1255</v>
      </c>
      <c r="C121" s="389" t="s">
        <v>1294</v>
      </c>
      <c r="D121" s="389" t="s">
        <v>1437</v>
      </c>
      <c r="E121" s="385" t="str">
        <f>+IF(AND(OR(P.Gen!D21="Use of matching adjustment",P.Gen!D22="Use of VA (without supervisory approval)",P.Gen!D22="Use of VA (with supervisory approval)",P.Gen!D23="Use of transitional measure on RFR",P.Gen!D24="Use of transitional measure on TP"),OR('CBS.LTG'!J13="", 'CBS.LTG'!J14="",'CBS.LTG'!J16="",'CBS.LTG'!J20="")),"WARNING","OK")</f>
        <v>WARNING</v>
      </c>
      <c r="F121" s="427"/>
    </row>
    <row r="122" spans="1:6">
      <c r="A122" s="391">
        <v>121</v>
      </c>
      <c r="B122" s="384" t="s">
        <v>1255</v>
      </c>
      <c r="C122" s="389" t="s">
        <v>1294</v>
      </c>
      <c r="D122" s="389" t="s">
        <v>1438</v>
      </c>
      <c r="E122" s="385" t="str">
        <f>+IF(AND(OR(P.Gen!D21="Use of matching adjustment",P.Gen!D22="Use of VA (without supervisory approval)",P.Gen!D22="Use of VA (with supervisory approval)",P.Gen!D23="Use of transitional measure on RFR",P.Gen!D24="Use of transitional measure on TP"),OR('CBS.LTG'!K13="", 'CBS.LTG'!K14="",'CBS.LTG'!K16="",'CBS.LTG'!K20="")),"WARNING","OK")</f>
        <v>WARNING</v>
      </c>
      <c r="F122" s="427"/>
    </row>
    <row r="123" spans="1:6">
      <c r="A123" s="391">
        <v>122</v>
      </c>
      <c r="B123" s="384" t="s">
        <v>1255</v>
      </c>
      <c r="C123" s="389" t="s">
        <v>1294</v>
      </c>
      <c r="D123" s="389" t="s">
        <v>1439</v>
      </c>
      <c r="E123" s="385" t="str">
        <f>+IF(AND(OR(P.Gen!D21="Use of matching adjustment",P.Gen!D22="Use of VA (without supervisory approval)",P.Gen!D22="Use of VA (with supervisory approval)",P.Gen!D23="Use of transitional measure on RFR",P.Gen!D24="Use of transitional measure on TP"),OR('CBS.LTG'!L13="", 'CBS.LTG'!L14="",'CBS.LTG'!L16="",'CBS.LTG'!L20="")),"WARNING","OK")</f>
        <v>WARNING</v>
      </c>
      <c r="F123" s="427"/>
    </row>
    <row r="124" spans="1:6">
      <c r="A124" s="391">
        <v>123</v>
      </c>
      <c r="B124" s="389" t="s">
        <v>382</v>
      </c>
      <c r="C124" s="389" t="s">
        <v>1295</v>
      </c>
      <c r="D124" s="389" t="s">
        <v>1296</v>
      </c>
      <c r="E124" s="385" t="str">
        <f>IF('0.BS'!C71 &lt;&gt;"","OK","WARNING")</f>
        <v>WARNING</v>
      </c>
      <c r="F124" s="427"/>
    </row>
    <row r="125" spans="1:6">
      <c r="A125" s="391">
        <v>124</v>
      </c>
      <c r="B125" s="389" t="s">
        <v>1253</v>
      </c>
      <c r="C125" s="389" t="s">
        <v>1295</v>
      </c>
      <c r="D125" s="389" t="s">
        <v>1296</v>
      </c>
      <c r="E125" s="385" t="str">
        <f>IF(FBS.BS!C71 &lt;&gt;"","OK","WARNING")</f>
        <v>WARNING</v>
      </c>
      <c r="F125" s="427"/>
    </row>
    <row r="126" spans="1:6">
      <c r="A126" s="391">
        <v>125</v>
      </c>
      <c r="B126" s="389" t="s">
        <v>1254</v>
      </c>
      <c r="C126" s="389" t="s">
        <v>1295</v>
      </c>
      <c r="D126" s="389" t="s">
        <v>1296</v>
      </c>
      <c r="E126" s="385" t="str">
        <f>IF('CBS.BS'!C71 &lt;&gt;"","OK","WARNING")</f>
        <v>WARNING</v>
      </c>
      <c r="F126" s="427"/>
    </row>
    <row r="127" spans="1:6">
      <c r="A127" s="391">
        <v>126</v>
      </c>
      <c r="B127" s="389" t="s">
        <v>382</v>
      </c>
      <c r="C127" s="389" t="s">
        <v>1295</v>
      </c>
      <c r="D127" s="389" t="s">
        <v>1297</v>
      </c>
      <c r="E127" s="385" t="str">
        <f ca="1">IF(INDIRECT("'0.BS'!$A$10",1)="Assets","OK","WARNING")</f>
        <v>OK</v>
      </c>
      <c r="F127" s="427"/>
    </row>
    <row r="128" spans="1:6">
      <c r="A128" s="391">
        <v>127</v>
      </c>
      <c r="B128" s="389" t="s">
        <v>382</v>
      </c>
      <c r="C128" s="389" t="s">
        <v>1295</v>
      </c>
      <c r="D128" s="389" t="s">
        <v>1298</v>
      </c>
      <c r="E128" s="385" t="str">
        <f ca="1">IF(INDIRECT("'0.BS'!$C$8",1)="Solvency II value","OK","WARNING")</f>
        <v>OK</v>
      </c>
      <c r="F128" s="427"/>
    </row>
    <row r="129" spans="1:6">
      <c r="A129" s="391">
        <v>128</v>
      </c>
      <c r="B129" s="389" t="s">
        <v>382</v>
      </c>
      <c r="C129" s="389" t="s">
        <v>1295</v>
      </c>
      <c r="D129" s="389" t="s">
        <v>1299</v>
      </c>
      <c r="E129" s="385" t="str">
        <f ca="1">IF(INDIRECT("'0.BS'!$C$9 ",1)="C0010","OK","WARNING")</f>
        <v>OK</v>
      </c>
      <c r="F129" s="427"/>
    </row>
    <row r="130" spans="1:6">
      <c r="A130" s="391">
        <v>129</v>
      </c>
      <c r="B130" s="389" t="s">
        <v>382</v>
      </c>
      <c r="C130" s="389" t="s">
        <v>1295</v>
      </c>
      <c r="D130" s="389" t="s">
        <v>1300</v>
      </c>
      <c r="E130" s="385" t="str">
        <f ca="1">IF(INDIRECT("'0.BS'!$B$79 ",1)="R0750","OK","WARNING")</f>
        <v>OK</v>
      </c>
      <c r="F130" s="427"/>
    </row>
    <row r="131" spans="1:6">
      <c r="A131" s="391">
        <v>130</v>
      </c>
      <c r="B131" s="389" t="s">
        <v>382</v>
      </c>
      <c r="C131" s="389" t="s">
        <v>1295</v>
      </c>
      <c r="D131" s="389" t="s">
        <v>1301</v>
      </c>
      <c r="E131" s="385" t="str">
        <f ca="1">IF(INDIRECT("'0.BS'!$A$94 ",1)="Excess of assets over liabilities","OK","WARNING")</f>
        <v>OK</v>
      </c>
      <c r="F131" s="427"/>
    </row>
    <row r="132" spans="1:6">
      <c r="A132" s="391">
        <v>131</v>
      </c>
      <c r="B132" s="389" t="s">
        <v>382</v>
      </c>
      <c r="C132" s="389" t="s">
        <v>1295</v>
      </c>
      <c r="D132" s="389" t="s">
        <v>1302</v>
      </c>
      <c r="E132" s="385" t="str">
        <f ca="1">IF(INDIRECT("'0.BS'!$B$94 ",1)="R1000","OK","WARNING")</f>
        <v>OK</v>
      </c>
      <c r="F132" s="427"/>
    </row>
    <row r="133" spans="1:6">
      <c r="A133" s="391">
        <v>132</v>
      </c>
      <c r="B133" s="389" t="s">
        <v>1253</v>
      </c>
      <c r="C133" s="389" t="s">
        <v>1295</v>
      </c>
      <c r="D133" s="389" t="s">
        <v>1303</v>
      </c>
      <c r="E133" s="385" t="str">
        <f ca="1">IF(INDIRECT("FBS.BS!$A$10 ",1)="Assets","OK","WARNING")</f>
        <v>OK</v>
      </c>
      <c r="F133" s="427"/>
    </row>
    <row r="134" spans="1:6">
      <c r="A134" s="391">
        <v>133</v>
      </c>
      <c r="B134" s="389" t="s">
        <v>1253</v>
      </c>
      <c r="C134" s="389" t="s">
        <v>1295</v>
      </c>
      <c r="D134" s="389" t="s">
        <v>1304</v>
      </c>
      <c r="E134" s="385" t="str">
        <f ca="1">IF(INDIRECT("FBS.BS!$C$8 ",1)="Solvency II value","OK","WARNING")</f>
        <v>OK</v>
      </c>
      <c r="F134" s="427"/>
    </row>
    <row r="135" spans="1:6">
      <c r="A135" s="391">
        <v>134</v>
      </c>
      <c r="B135" s="389" t="s">
        <v>1253</v>
      </c>
      <c r="C135" s="389" t="s">
        <v>1295</v>
      </c>
      <c r="D135" s="389" t="s">
        <v>1305</v>
      </c>
      <c r="E135" s="385" t="str">
        <f ca="1">IF(INDIRECT("FBS.BS!$C$9 ",1)="C0010","OK","WARNING")</f>
        <v>OK</v>
      </c>
      <c r="F135" s="427"/>
    </row>
    <row r="136" spans="1:6">
      <c r="A136" s="391">
        <v>135</v>
      </c>
      <c r="B136" s="389" t="s">
        <v>1253</v>
      </c>
      <c r="C136" s="389" t="s">
        <v>1295</v>
      </c>
      <c r="D136" s="389" t="s">
        <v>1306</v>
      </c>
      <c r="E136" s="385" t="str">
        <f ca="1">IF(INDIRECT("FBS.BS!$B$79",1)="R0750","OK","WARNING")</f>
        <v>OK</v>
      </c>
      <c r="F136" s="427"/>
    </row>
    <row r="137" spans="1:6">
      <c r="A137" s="391">
        <v>136</v>
      </c>
      <c r="B137" s="389" t="s">
        <v>1253</v>
      </c>
      <c r="C137" s="389" t="s">
        <v>1295</v>
      </c>
      <c r="D137" s="389" t="s">
        <v>1307</v>
      </c>
      <c r="E137" s="385" t="str">
        <f ca="1">IF(INDIRECT("FBS.BS!$A$94 ",1)="Excess of assets over liabilities","OK","WARNING")</f>
        <v>OK</v>
      </c>
      <c r="F137" s="427"/>
    </row>
    <row r="138" spans="1:6">
      <c r="A138" s="391">
        <v>137</v>
      </c>
      <c r="B138" s="389" t="s">
        <v>1253</v>
      </c>
      <c r="C138" s="389" t="s">
        <v>1295</v>
      </c>
      <c r="D138" s="389" t="s">
        <v>1308</v>
      </c>
      <c r="E138" s="385" t="str">
        <f ca="1">IF(INDIRECT("FBS.BS!$B$94 ",1)="R1000","OK","WARNING")</f>
        <v>OK</v>
      </c>
      <c r="F138" s="427"/>
    </row>
    <row r="139" spans="1:6">
      <c r="A139" s="391">
        <v>138</v>
      </c>
      <c r="B139" s="389" t="s">
        <v>1254</v>
      </c>
      <c r="C139" s="389" t="s">
        <v>1295</v>
      </c>
      <c r="D139" s="389" t="s">
        <v>1309</v>
      </c>
      <c r="E139" s="385" t="str">
        <f ca="1">IF(INDIRECT("CBS.BS!$A$10 ",1)="Assets","OK","WARNING")</f>
        <v>OK</v>
      </c>
      <c r="F139" s="427"/>
    </row>
    <row r="140" spans="1:6">
      <c r="A140" s="391">
        <v>139</v>
      </c>
      <c r="B140" s="389" t="s">
        <v>1254</v>
      </c>
      <c r="C140" s="389" t="s">
        <v>1295</v>
      </c>
      <c r="D140" s="389" t="s">
        <v>1310</v>
      </c>
      <c r="E140" s="385" t="str">
        <f ca="1">IF(INDIRECT("CBS.BS!$C$8 ",1)="Solvency II value","OK","WARNING")</f>
        <v>OK</v>
      </c>
      <c r="F140" s="427"/>
    </row>
    <row r="141" spans="1:6">
      <c r="A141" s="391">
        <v>140</v>
      </c>
      <c r="B141" s="389" t="s">
        <v>1254</v>
      </c>
      <c r="C141" s="389" t="s">
        <v>1295</v>
      </c>
      <c r="D141" s="389" t="s">
        <v>1311</v>
      </c>
      <c r="E141" s="385" t="str">
        <f ca="1">IF(INDIRECT("CBS.BS!$C$9",1)="C0010","OK","WARNING")</f>
        <v>OK</v>
      </c>
      <c r="F141" s="427"/>
    </row>
    <row r="142" spans="1:6">
      <c r="A142" s="391">
        <v>141</v>
      </c>
      <c r="B142" s="389" t="s">
        <v>1254</v>
      </c>
      <c r="C142" s="389" t="s">
        <v>1295</v>
      </c>
      <c r="D142" s="389" t="s">
        <v>1312</v>
      </c>
      <c r="E142" s="385" t="str">
        <f ca="1">IF(INDIRECT("CBS.BS!$B$79 ",1)="R0750","OK","WARNING")</f>
        <v>OK</v>
      </c>
      <c r="F142" s="427"/>
    </row>
    <row r="143" spans="1:6">
      <c r="A143" s="391">
        <v>142</v>
      </c>
      <c r="B143" s="389" t="s">
        <v>1254</v>
      </c>
      <c r="C143" s="389" t="s">
        <v>1295</v>
      </c>
      <c r="D143" s="389" t="s">
        <v>1313</v>
      </c>
      <c r="E143" s="385" t="str">
        <f ca="1">IF(INDIRECT("CBS.BS!$A$94",1)="Excess of assets over liabilities","OK","WARNING")</f>
        <v>OK</v>
      </c>
      <c r="F143" s="427"/>
    </row>
    <row r="144" spans="1:6">
      <c r="A144" s="391">
        <v>143</v>
      </c>
      <c r="B144" s="389" t="s">
        <v>1254</v>
      </c>
      <c r="C144" s="389" t="s">
        <v>1295</v>
      </c>
      <c r="D144" s="389" t="s">
        <v>1314</v>
      </c>
      <c r="E144" s="385" t="str">
        <f ca="1">IF(INDIRECT("CBS.BS!$B$94 ",1)="R1000","OK","WARNING")</f>
        <v>OK</v>
      </c>
      <c r="F144" s="427"/>
    </row>
    <row r="145" spans="1:6">
      <c r="A145" s="391">
        <v>144</v>
      </c>
      <c r="B145" s="389" t="s">
        <v>382</v>
      </c>
      <c r="C145" s="389" t="s">
        <v>1295</v>
      </c>
      <c r="D145" s="389" t="s">
        <v>1462</v>
      </c>
      <c r="E145" s="385" t="str">
        <f>IF('0.BS'!C53=0, "WARNING", "OK")</f>
        <v>WARNING</v>
      </c>
      <c r="F145" s="427"/>
    </row>
    <row r="146" spans="1:6">
      <c r="A146" s="391">
        <v>145</v>
      </c>
      <c r="B146" s="389" t="s">
        <v>382</v>
      </c>
      <c r="C146" s="389" t="s">
        <v>1295</v>
      </c>
      <c r="D146" s="389" t="s">
        <v>1462</v>
      </c>
      <c r="E146" s="385" t="str">
        <f>IF('0.BS'!C93=0, "WARNING", "OK")</f>
        <v>WARNING</v>
      </c>
      <c r="F146" s="427"/>
    </row>
    <row r="147" spans="1:6">
      <c r="A147" s="391">
        <v>146</v>
      </c>
      <c r="B147" s="389" t="s">
        <v>382</v>
      </c>
      <c r="C147" s="389" t="s">
        <v>1295</v>
      </c>
      <c r="D147" s="389" t="s">
        <v>1461</v>
      </c>
      <c r="E147" s="385" t="str">
        <f>IF('0.BS'!C94=0, "WARNING", "OK")</f>
        <v>WARNING</v>
      </c>
      <c r="F147" s="427"/>
    </row>
    <row r="148" spans="1:6">
      <c r="A148" s="391">
        <v>147</v>
      </c>
      <c r="B148" s="389" t="s">
        <v>1253</v>
      </c>
      <c r="C148" s="389" t="s">
        <v>1295</v>
      </c>
      <c r="D148" s="389" t="s">
        <v>1462</v>
      </c>
      <c r="E148" s="385" t="str">
        <f>IF(FBS.BS!C56=0, "WARNING", "OK")</f>
        <v>WARNING</v>
      </c>
      <c r="F148" s="427"/>
    </row>
    <row r="149" spans="1:6">
      <c r="A149" s="391">
        <v>148</v>
      </c>
      <c r="B149" s="389" t="s">
        <v>1253</v>
      </c>
      <c r="C149" s="389" t="s">
        <v>1295</v>
      </c>
      <c r="D149" s="389" t="s">
        <v>1462</v>
      </c>
      <c r="E149" s="385" t="str">
        <f>IF(FBS.BS!C96=0, "WARNING", "OK")</f>
        <v>WARNING</v>
      </c>
      <c r="F149" s="427"/>
    </row>
    <row r="150" spans="1:6">
      <c r="A150" s="391">
        <v>149</v>
      </c>
      <c r="B150" s="389" t="s">
        <v>1253</v>
      </c>
      <c r="C150" s="389" t="s">
        <v>1295</v>
      </c>
      <c r="D150" s="389" t="s">
        <v>1461</v>
      </c>
      <c r="E150" s="385" t="str">
        <f>IF(FBS.BS!C97=0, "WARNING", "OK")</f>
        <v>WARNING</v>
      </c>
      <c r="F150" s="427"/>
    </row>
    <row r="151" spans="1:6">
      <c r="A151" s="391">
        <v>150</v>
      </c>
      <c r="B151" s="389" t="s">
        <v>1254</v>
      </c>
      <c r="C151" s="389" t="s">
        <v>1295</v>
      </c>
      <c r="D151" s="389" t="s">
        <v>1462</v>
      </c>
      <c r="E151" s="385" t="str">
        <f>IF('CBS.BS'!C59=0, "WARNING", "OK")</f>
        <v>WARNING</v>
      </c>
      <c r="F151" s="427"/>
    </row>
    <row r="152" spans="1:6">
      <c r="A152" s="391">
        <v>151</v>
      </c>
      <c r="B152" s="389" t="s">
        <v>1254</v>
      </c>
      <c r="C152" s="389" t="s">
        <v>1295</v>
      </c>
      <c r="D152" s="389" t="s">
        <v>1462</v>
      </c>
      <c r="E152" s="385" t="str">
        <f>IF('CBS.BS'!C99=0, "WARNING", "OK")</f>
        <v>WARNING</v>
      </c>
      <c r="F152" s="427"/>
    </row>
    <row r="153" spans="1:6">
      <c r="A153" s="391">
        <v>152</v>
      </c>
      <c r="B153" s="389" t="s">
        <v>1254</v>
      </c>
      <c r="C153" s="389" t="s">
        <v>1295</v>
      </c>
      <c r="D153" s="389" t="s">
        <v>1461</v>
      </c>
      <c r="E153" s="385" t="str">
        <f>IF('CBS.BS'!C100=0, "WARNING", "OK")</f>
        <v>WARNING</v>
      </c>
      <c r="F153" s="427"/>
    </row>
    <row r="154" spans="1:6">
      <c r="A154" s="391">
        <v>153</v>
      </c>
      <c r="B154" s="389" t="s">
        <v>384</v>
      </c>
      <c r="C154" s="389" t="s">
        <v>1315</v>
      </c>
      <c r="D154" s="389" t="s">
        <v>1365</v>
      </c>
      <c r="E154" s="385" t="str">
        <f ca="1">IF(INDIRECT("'0.OF'!$C$104",1)="R0790","OK","WARNING")</f>
        <v>OK</v>
      </c>
      <c r="F154" s="427"/>
    </row>
    <row r="155" spans="1:6">
      <c r="A155" s="391">
        <v>154</v>
      </c>
      <c r="B155" s="389" t="s">
        <v>384</v>
      </c>
      <c r="C155" s="389" t="s">
        <v>1315</v>
      </c>
      <c r="D155" s="389" t="s">
        <v>1366</v>
      </c>
      <c r="E155" s="385" t="str">
        <f ca="1">IF(INDIRECT("'0.OF'!$H$11",1)="C0050","OK","WARNING")</f>
        <v>OK</v>
      </c>
      <c r="F155" s="427"/>
    </row>
    <row r="156" spans="1:6">
      <c r="A156" s="391">
        <v>155</v>
      </c>
      <c r="B156" s="389" t="s">
        <v>384</v>
      </c>
      <c r="C156" s="389" t="s">
        <v>1315</v>
      </c>
      <c r="D156" s="389" t="s">
        <v>1316</v>
      </c>
      <c r="E156" s="385" t="str">
        <f ca="1">IF(INDIRECT("'0.OF'!$C$79 ",1)="R0690","OK","WARNING")</f>
        <v>OK</v>
      </c>
      <c r="F156" s="427"/>
    </row>
    <row r="157" spans="1:6">
      <c r="A157" s="391">
        <v>156</v>
      </c>
      <c r="B157" s="389" t="s">
        <v>384</v>
      </c>
      <c r="C157" s="389" t="s">
        <v>1315</v>
      </c>
      <c r="D157" s="389" t="s">
        <v>1317</v>
      </c>
      <c r="E157" s="385" t="str">
        <f ca="1">IF(INDIRECT("'0.OF'!$H$10 ",1)="Tier 3","OK","WARNING")</f>
        <v>OK</v>
      </c>
      <c r="F157" s="427"/>
    </row>
    <row r="158" spans="1:6">
      <c r="A158" s="391">
        <v>157</v>
      </c>
      <c r="B158" s="389" t="s">
        <v>1264</v>
      </c>
      <c r="C158" s="389" t="s">
        <v>1315</v>
      </c>
      <c r="D158" s="389" t="s">
        <v>1318</v>
      </c>
      <c r="E158" s="385" t="str">
        <f ca="1">IF(INDIRECT("FBS.OF!$H$10 ",1)="Tier 3","OK","WARNING")</f>
        <v>OK</v>
      </c>
      <c r="F158" s="427"/>
    </row>
    <row r="159" spans="1:6">
      <c r="A159" s="391">
        <v>158</v>
      </c>
      <c r="B159" s="389" t="s">
        <v>1264</v>
      </c>
      <c r="C159" s="389" t="s">
        <v>1315</v>
      </c>
      <c r="D159" s="389" t="s">
        <v>1319</v>
      </c>
      <c r="E159" s="385" t="str">
        <f ca="1">IF(INDIRECT("FBS.OF!$H$11 ",1)="C0050","OK","WARNING")</f>
        <v>OK</v>
      </c>
      <c r="F159" s="427"/>
    </row>
    <row r="160" spans="1:6">
      <c r="A160" s="391">
        <v>159</v>
      </c>
      <c r="B160" s="389" t="s">
        <v>1264</v>
      </c>
      <c r="C160" s="389" t="s">
        <v>1315</v>
      </c>
      <c r="D160" s="389" t="s">
        <v>1320</v>
      </c>
      <c r="E160" s="385" t="str">
        <f ca="1">IF(INDIRECT("FBS.OF!$C$28",1)="R0690","OK","WARNING")</f>
        <v>OK</v>
      </c>
      <c r="F160" s="427"/>
    </row>
    <row r="161" spans="1:6">
      <c r="A161" s="391">
        <v>160</v>
      </c>
      <c r="B161" s="389" t="s">
        <v>1264</v>
      </c>
      <c r="C161" s="389" t="s">
        <v>1315</v>
      </c>
      <c r="D161" s="389" t="s">
        <v>1321</v>
      </c>
      <c r="E161" s="385" t="str">
        <f ca="1">IF(INDIRECT("FBS.OF!$B$27",1)="Group SCR","OK","WARNING")</f>
        <v>OK</v>
      </c>
      <c r="F161" s="427"/>
    </row>
    <row r="162" spans="1:6">
      <c r="A162" s="391">
        <v>161</v>
      </c>
      <c r="B162" s="389" t="s">
        <v>1264</v>
      </c>
      <c r="C162" s="389" t="s">
        <v>1315</v>
      </c>
      <c r="D162" s="389" t="s">
        <v>1322</v>
      </c>
      <c r="E162" s="385" t="str">
        <f ca="1">IF(INDIRECT("FBS.OF!$C$27",1)="R0680","OK","WARNING")</f>
        <v>OK</v>
      </c>
      <c r="F162" s="427"/>
    </row>
    <row r="163" spans="1:6">
      <c r="A163" s="391">
        <v>162</v>
      </c>
      <c r="B163" s="389" t="s">
        <v>1256</v>
      </c>
      <c r="C163" s="389" t="s">
        <v>1315</v>
      </c>
      <c r="D163" s="389" t="s">
        <v>1323</v>
      </c>
      <c r="E163" s="385" t="str">
        <f ca="1">IF(INDIRECT("CBS.OF!$H$10 ",1)="Tier 3","OK","WARNING")</f>
        <v>OK</v>
      </c>
      <c r="F163" s="427"/>
    </row>
    <row r="164" spans="1:6">
      <c r="A164" s="391">
        <v>163</v>
      </c>
      <c r="B164" s="389" t="s">
        <v>1256</v>
      </c>
      <c r="C164" s="389" t="s">
        <v>1315</v>
      </c>
      <c r="D164" s="389" t="s">
        <v>1324</v>
      </c>
      <c r="E164" s="385" t="str">
        <f ca="1">IF(INDIRECT("CBS.OF!$H$11",1)="C0050","OK","WARNING")</f>
        <v>OK</v>
      </c>
      <c r="F164" s="427"/>
    </row>
    <row r="165" spans="1:6">
      <c r="A165" s="391">
        <v>164</v>
      </c>
      <c r="B165" s="389" t="s">
        <v>1256</v>
      </c>
      <c r="C165" s="389" t="s">
        <v>1315</v>
      </c>
      <c r="D165" s="389" t="s">
        <v>1325</v>
      </c>
      <c r="E165" s="385" t="str">
        <f ca="1">IF(INDIRECT("CBS.OF!$C$28 ",1)="R0690","OK","WARNING")</f>
        <v>OK</v>
      </c>
      <c r="F165" s="427"/>
    </row>
    <row r="166" spans="1:6">
      <c r="A166" s="391">
        <v>165</v>
      </c>
      <c r="B166" s="389" t="s">
        <v>1256</v>
      </c>
      <c r="C166" s="389" t="s">
        <v>1315</v>
      </c>
      <c r="D166" s="389" t="s">
        <v>1326</v>
      </c>
      <c r="E166" s="385" t="str">
        <f ca="1">IF(INDIRECT("CBS.OF!$B$27",1)="Group SCR","OK","WARNING")</f>
        <v>OK</v>
      </c>
      <c r="F166" s="427"/>
    </row>
    <row r="167" spans="1:6">
      <c r="A167" s="391">
        <v>166</v>
      </c>
      <c r="B167" s="389" t="s">
        <v>1256</v>
      </c>
      <c r="C167" s="389" t="s">
        <v>1315</v>
      </c>
      <c r="D167" s="389" t="s">
        <v>1327</v>
      </c>
      <c r="E167" s="385" t="str">
        <f ca="1">IF(INDIRECT("CBS.OF!$C$27",1)="R0680","OK","WARNING")</f>
        <v>OK</v>
      </c>
      <c r="F167" s="427"/>
    </row>
    <row r="168" spans="1:6">
      <c r="A168" s="391">
        <v>167</v>
      </c>
      <c r="B168" s="389" t="s">
        <v>385</v>
      </c>
      <c r="C168" s="389" t="s">
        <v>1338</v>
      </c>
      <c r="D168" s="389" t="s">
        <v>1367</v>
      </c>
      <c r="E168" s="385" t="str">
        <f>IF(P.Gen!$D$17="Standard formula",IF('0.SCR.SF'!$C$17&gt;=0,"OK","WARNING"),"Not applicable")</f>
        <v>Not applicable</v>
      </c>
      <c r="F168" s="427"/>
    </row>
    <row r="169" spans="1:6">
      <c r="A169" s="391">
        <v>168</v>
      </c>
      <c r="B169" s="389" t="s">
        <v>385</v>
      </c>
      <c r="C169" s="389" t="s">
        <v>1338</v>
      </c>
      <c r="D169" s="389" t="s">
        <v>1368</v>
      </c>
      <c r="E169" s="385" t="str">
        <f>IF(P.Gen!$D$17="Standard formula",IF('0.SCR.SF'!$D$17&gt;=0,"OK","WARNING"),"Not applicable")</f>
        <v>Not applicable</v>
      </c>
      <c r="F169" s="427"/>
    </row>
    <row r="170" spans="1:6">
      <c r="A170" s="391">
        <v>169</v>
      </c>
      <c r="B170" s="389" t="s">
        <v>385</v>
      </c>
      <c r="C170" s="389" t="s">
        <v>1338</v>
      </c>
      <c r="D170" s="389" t="s">
        <v>1328</v>
      </c>
      <c r="E170" s="385" t="str">
        <f>IF(P.Gen!$D$17="Standard formula",IF('0.SCR.SF'!$C$17&lt;='0.SCR.SF'!$D$17,"OK","WARNING"),"Not applicable")</f>
        <v>Not applicable</v>
      </c>
      <c r="F170" s="427"/>
    </row>
    <row r="171" spans="1:6">
      <c r="A171" s="391">
        <v>170</v>
      </c>
      <c r="B171" s="389" t="s">
        <v>385</v>
      </c>
      <c r="C171" s="389" t="s">
        <v>1338</v>
      </c>
      <c r="D171" s="389" t="s">
        <v>1369</v>
      </c>
      <c r="E171" s="385" t="str">
        <f>IF(P.Gen!$D$17="Standard formula",IF('0.SCR.SF'!$C$18&gt;=0,"OK","WARNING"),"Not applicable")</f>
        <v>Not applicable</v>
      </c>
      <c r="F171" s="427"/>
    </row>
    <row r="172" spans="1:6">
      <c r="A172" s="391">
        <v>171</v>
      </c>
      <c r="B172" s="389" t="s">
        <v>385</v>
      </c>
      <c r="C172" s="389" t="s">
        <v>1338</v>
      </c>
      <c r="D172" s="389" t="s">
        <v>1370</v>
      </c>
      <c r="E172" s="385" t="str">
        <f>IF(P.Gen!$D$17="Standard formula",IF('0.SCR.SF'!$D$18&gt;=0,"OK","WARNING"),"Not applicable")</f>
        <v>Not applicable</v>
      </c>
      <c r="F172" s="427"/>
    </row>
    <row r="173" spans="1:6">
      <c r="A173" s="391">
        <v>172</v>
      </c>
      <c r="B173" s="389" t="s">
        <v>385</v>
      </c>
      <c r="C173" s="389" t="s">
        <v>1338</v>
      </c>
      <c r="D173" s="389" t="s">
        <v>1329</v>
      </c>
      <c r="E173" s="385" t="str">
        <f>IF(P.Gen!$D$17="Standard formula",IF('0.SCR.SF'!$C$18&lt;='0.SCR.SF'!$D$18,"OK","WARNING"),"Not applicable")</f>
        <v>Not applicable</v>
      </c>
      <c r="F173" s="427"/>
    </row>
    <row r="174" spans="1:6">
      <c r="A174" s="391">
        <v>173</v>
      </c>
      <c r="B174" s="389" t="s">
        <v>385</v>
      </c>
      <c r="C174" s="389" t="s">
        <v>1338</v>
      </c>
      <c r="D174" s="389" t="s">
        <v>1371</v>
      </c>
      <c r="E174" s="385" t="str">
        <f>IF(P.Gen!$D$17="Standard formula",IF('0.SCR.SF'!$C$19&gt;=0,"OK","WARNING"),"Not applicable")</f>
        <v>Not applicable</v>
      </c>
      <c r="F174" s="427"/>
    </row>
    <row r="175" spans="1:6">
      <c r="A175" s="391">
        <v>174</v>
      </c>
      <c r="B175" s="389" t="s">
        <v>385</v>
      </c>
      <c r="C175" s="389" t="s">
        <v>1338</v>
      </c>
      <c r="D175" s="389" t="s">
        <v>1372</v>
      </c>
      <c r="E175" s="385" t="str">
        <f>IF(P.Gen!$D$17="Standard formula",IF('0.SCR.SF'!$D$19&gt;=0,"OK","WARNING"),"Not applicable")</f>
        <v>Not applicable</v>
      </c>
      <c r="F175" s="427"/>
    </row>
    <row r="176" spans="1:6">
      <c r="A176" s="391">
        <v>175</v>
      </c>
      <c r="B176" s="389" t="s">
        <v>385</v>
      </c>
      <c r="C176" s="389" t="s">
        <v>1338</v>
      </c>
      <c r="D176" s="389" t="s">
        <v>1330</v>
      </c>
      <c r="E176" s="385" t="str">
        <f>IF(P.Gen!$D$17="Standard formula",IF('0.SCR.SF'!$C$19&lt;='0.SCR.SF'!$D$19,"OK","WARNING"),"Not applicable")</f>
        <v>Not applicable</v>
      </c>
      <c r="F176" s="427"/>
    </row>
    <row r="177" spans="1:6">
      <c r="A177" s="391">
        <v>176</v>
      </c>
      <c r="B177" s="389" t="s">
        <v>385</v>
      </c>
      <c r="C177" s="389" t="s">
        <v>1338</v>
      </c>
      <c r="D177" s="389" t="s">
        <v>1331</v>
      </c>
      <c r="E177" s="385" t="str">
        <f>IF(P.Gen!$D$17="Standard formula",IF('0.SCR.SF'!$C$20&gt;=0,"OK","WARNING"),"Not applicable")</f>
        <v>Not applicable</v>
      </c>
      <c r="F177" s="427"/>
    </row>
    <row r="178" spans="1:6">
      <c r="A178" s="391">
        <v>177</v>
      </c>
      <c r="B178" s="389" t="s">
        <v>385</v>
      </c>
      <c r="C178" s="389" t="s">
        <v>1338</v>
      </c>
      <c r="D178" s="389" t="s">
        <v>1373</v>
      </c>
      <c r="E178" s="385" t="str">
        <f>IF(P.Gen!$D$17="Standard formula",IF('0.SCR.SF'!$D$20&gt;=0,"OK","WARNING"),"Not applicable")</f>
        <v>Not applicable</v>
      </c>
      <c r="F178" s="427"/>
    </row>
    <row r="179" spans="1:6">
      <c r="A179" s="391">
        <v>178</v>
      </c>
      <c r="B179" s="389" t="s">
        <v>385</v>
      </c>
      <c r="C179" s="389" t="s">
        <v>1338</v>
      </c>
      <c r="D179" s="389" t="s">
        <v>1332</v>
      </c>
      <c r="E179" s="385" t="str">
        <f>IF(P.Gen!$D$17="Standard formula",IF('0.SCR.SF'!$C$20&lt;='0.SCR.SF'!$D$20,"OK","WARNING"),"Not applicable")</f>
        <v>Not applicable</v>
      </c>
      <c r="F179" s="427"/>
    </row>
    <row r="180" spans="1:6">
      <c r="A180" s="391">
        <v>179</v>
      </c>
      <c r="B180" s="389" t="s">
        <v>385</v>
      </c>
      <c r="C180" s="389" t="s">
        <v>1338</v>
      </c>
      <c r="D180" s="389" t="s">
        <v>1374</v>
      </c>
      <c r="E180" s="385" t="str">
        <f>IF(P.Gen!$D$17="Standard formula",IF('0.SCR.SF'!$C$21&gt;=0,"OK","WARNING"),"Not applicable")</f>
        <v>Not applicable</v>
      </c>
      <c r="F180" s="427"/>
    </row>
    <row r="181" spans="1:6">
      <c r="A181" s="391">
        <v>180</v>
      </c>
      <c r="B181" s="389" t="s">
        <v>385</v>
      </c>
      <c r="C181" s="389" t="s">
        <v>1338</v>
      </c>
      <c r="D181" s="389" t="s">
        <v>1375</v>
      </c>
      <c r="E181" s="385" t="str">
        <f>IF(P.Gen!$D$17="Standard formula",IF('0.SCR.SF'!$D$21&gt;=0,"OK","WARNING"),"Not applicable")</f>
        <v>Not applicable</v>
      </c>
      <c r="F181" s="427"/>
    </row>
    <row r="182" spans="1:6">
      <c r="A182" s="391">
        <v>181</v>
      </c>
      <c r="B182" s="389" t="s">
        <v>385</v>
      </c>
      <c r="C182" s="389" t="s">
        <v>1338</v>
      </c>
      <c r="D182" s="389" t="s">
        <v>1444</v>
      </c>
      <c r="E182" s="385" t="str">
        <f>IF(P.Gen!$D$17="Standard formula",IF('0.SCR.SF'!$C$21&lt;='0.SCR.SF'!$D$21,"OK","WARNING"),"Not applicable")</f>
        <v>Not applicable</v>
      </c>
      <c r="F182" s="427"/>
    </row>
    <row r="183" spans="1:6">
      <c r="A183" s="391">
        <v>182</v>
      </c>
      <c r="B183" s="389" t="s">
        <v>385</v>
      </c>
      <c r="C183" s="389" t="s">
        <v>1338</v>
      </c>
      <c r="D183" s="389" t="s">
        <v>1376</v>
      </c>
      <c r="E183" s="385" t="str">
        <f>IF(P.Gen!$D$17="Standard formula",IF('0.SCR.SF'!$C$22&lt;=0,"OK","WARNING"),"Not applicable")</f>
        <v>Not applicable</v>
      </c>
      <c r="F183" s="427"/>
    </row>
    <row r="184" spans="1:6">
      <c r="A184" s="391">
        <v>183</v>
      </c>
      <c r="B184" s="389" t="s">
        <v>385</v>
      </c>
      <c r="C184" s="389" t="s">
        <v>1338</v>
      </c>
      <c r="D184" s="389" t="s">
        <v>1377</v>
      </c>
      <c r="E184" s="385" t="str">
        <f>IF(P.Gen!$D$17="Standard formula",IF('0.SCR.SF'!$D$22&lt;=0,"OK","WARNING"),"Not applicable")</f>
        <v>Not applicable</v>
      </c>
      <c r="F184" s="427"/>
    </row>
    <row r="185" spans="1:6">
      <c r="A185" s="391">
        <v>184</v>
      </c>
      <c r="B185" s="389" t="s">
        <v>385</v>
      </c>
      <c r="C185" s="389" t="s">
        <v>1338</v>
      </c>
      <c r="D185" s="389" t="s">
        <v>1333</v>
      </c>
      <c r="E185" s="385" t="str">
        <f>IF(P.Gen!$D$17="Standard formula",IF('0.SCR.SF'!$C$22&gt;='0.SCR.SF'!$D$22,"OK","WARNING"),"Not applicable")</f>
        <v>Not applicable</v>
      </c>
      <c r="F185" s="427"/>
    </row>
    <row r="186" spans="1:6">
      <c r="A186" s="391">
        <v>185</v>
      </c>
      <c r="B186" s="389" t="s">
        <v>385</v>
      </c>
      <c r="C186" s="389" t="s">
        <v>1338</v>
      </c>
      <c r="D186" s="389" t="s">
        <v>1378</v>
      </c>
      <c r="E186" s="385" t="str">
        <f>IF(P.Gen!$D$17="Standard formula",IF('0.SCR.SF'!$C$23&gt;=0,"OK","WARNING"),"Not applicable")</f>
        <v>Not applicable</v>
      </c>
      <c r="F186" s="427"/>
    </row>
    <row r="187" spans="1:6">
      <c r="A187" s="391">
        <v>186</v>
      </c>
      <c r="B187" s="389" t="s">
        <v>385</v>
      </c>
      <c r="C187" s="389" t="s">
        <v>1338</v>
      </c>
      <c r="D187" s="389" t="s">
        <v>1379</v>
      </c>
      <c r="E187" s="385" t="str">
        <f>IF(P.Gen!$D$17="Standard formula",IF('0.SCR.SF'!$D$23&gt;=0,"OK","WARNING"),"Not applicable")</f>
        <v>Not applicable</v>
      </c>
      <c r="F187" s="427"/>
    </row>
    <row r="188" spans="1:6">
      <c r="A188" s="391">
        <v>187</v>
      </c>
      <c r="B188" s="389" t="s">
        <v>385</v>
      </c>
      <c r="C188" s="389" t="s">
        <v>1338</v>
      </c>
      <c r="D188" s="389" t="s">
        <v>1334</v>
      </c>
      <c r="E188" s="385" t="str">
        <f>IF(P.Gen!$D$17="Standard formula",IF(AND('0.SCR.SF'!$C$24&gt;=0,ISBLANK('0.SCR.SF'!$C$24)=FALSE),"OK","WARNING"),"Not applicable")</f>
        <v>Not applicable</v>
      </c>
      <c r="F188" s="427"/>
    </row>
    <row r="189" spans="1:6">
      <c r="A189" s="391">
        <v>188</v>
      </c>
      <c r="B189" s="389" t="s">
        <v>385</v>
      </c>
      <c r="C189" s="389" t="s">
        <v>1338</v>
      </c>
      <c r="D189" s="389" t="s">
        <v>1335</v>
      </c>
      <c r="E189" s="385" t="str">
        <f>IF(P.Gen!$D$17="Standard formula",IF(AND('0.SCR.SF'!$D$24&gt;=0,ISBLANK('0.SCR.SF'!$D$24)=FALSE),"OK","WARNING"),"Not applicable")</f>
        <v>Not applicable</v>
      </c>
      <c r="F189" s="427"/>
    </row>
    <row r="190" spans="1:6">
      <c r="A190" s="391">
        <v>189</v>
      </c>
      <c r="B190" s="389" t="s">
        <v>385</v>
      </c>
      <c r="C190" s="389" t="s">
        <v>1338</v>
      </c>
      <c r="D190" s="389" t="s">
        <v>1336</v>
      </c>
      <c r="E190" s="385" t="str">
        <f>IF(P.Gen!$D$17="Standard formula",IF('0.SCR.SF'!$C$24&lt;='0.SCR.SF'!$D$24,"OK","WARNING"),"Not applicable")</f>
        <v>Not applicable</v>
      </c>
      <c r="F190" s="427"/>
    </row>
    <row r="191" spans="1:6">
      <c r="A191" s="391">
        <v>190</v>
      </c>
      <c r="B191" s="389" t="s">
        <v>385</v>
      </c>
      <c r="C191" s="389" t="s">
        <v>1338</v>
      </c>
      <c r="D191" s="389" t="s">
        <v>1380</v>
      </c>
      <c r="E191" s="385" t="str">
        <f>IF(P.Gen!$D$17="Standard formula",IF('0.SCR.SF'!$C$41&gt;=0,"OK","WARNING"),"Not applicable")</f>
        <v>Not applicable</v>
      </c>
      <c r="F191" s="427"/>
    </row>
    <row r="192" spans="1:6">
      <c r="A192" s="391">
        <v>191</v>
      </c>
      <c r="B192" s="389" t="s">
        <v>385</v>
      </c>
      <c r="C192" s="389" t="s">
        <v>1338</v>
      </c>
      <c r="D192" s="389" t="s">
        <v>1381</v>
      </c>
      <c r="E192" s="385" t="str">
        <f>IF(P.Gen!$D$17="Standard formula",IF('0.SCR.SF'!$C$42&gt;=0,"OK","WARNING"),"Not applicable")</f>
        <v>Not applicable</v>
      </c>
      <c r="F192" s="427"/>
    </row>
    <row r="193" spans="1:6">
      <c r="A193" s="391">
        <v>192</v>
      </c>
      <c r="B193" s="389" t="s">
        <v>385</v>
      </c>
      <c r="C193" s="389" t="s">
        <v>1338</v>
      </c>
      <c r="D193" s="389" t="s">
        <v>1382</v>
      </c>
      <c r="E193" s="385" t="str">
        <f>IF(P.Gen!$D$17="Standard formula",IF('0.SCR.SF'!$C$43&lt;=0,"OK","WARNING"),"Not applicable")</f>
        <v>Not applicable</v>
      </c>
      <c r="F193" s="427"/>
    </row>
    <row r="194" spans="1:6">
      <c r="A194" s="391">
        <v>193</v>
      </c>
      <c r="B194" s="389" t="s">
        <v>385</v>
      </c>
      <c r="C194" s="389" t="s">
        <v>1338</v>
      </c>
      <c r="D194" s="389" t="s">
        <v>1383</v>
      </c>
      <c r="E194" s="385" t="str">
        <f>IF(P.Gen!$D$17="Standard formula",IF('0.SCR.SF'!$C$44&lt;=0,"OK","WARNING"),"Not applicable")</f>
        <v>Not applicable</v>
      </c>
      <c r="F194" s="427"/>
    </row>
    <row r="195" spans="1:6">
      <c r="A195" s="391">
        <v>194</v>
      </c>
      <c r="B195" s="389" t="s">
        <v>385</v>
      </c>
      <c r="C195" s="389" t="s">
        <v>1338</v>
      </c>
      <c r="D195" s="389" t="s">
        <v>1384</v>
      </c>
      <c r="E195" s="385" t="str">
        <f>IF(P.Gen!$D$17="Standard formula",IF('0.SCR.SF'!$C$45&gt;=0,"OK","WARNING"),"Not applicable")</f>
        <v>Not applicable</v>
      </c>
      <c r="F195" s="427"/>
    </row>
    <row r="196" spans="1:6">
      <c r="A196" s="391">
        <v>195</v>
      </c>
      <c r="B196" s="389" t="s">
        <v>385</v>
      </c>
      <c r="C196" s="389" t="s">
        <v>1338</v>
      </c>
      <c r="D196" s="389" t="s">
        <v>1337</v>
      </c>
      <c r="E196" s="385" t="str">
        <f>IF(P.Gen!$D$17="Standard formula",IF(AND('0.SCR.SF'!$C$46&gt;=0,ISBLANK('0.SCR.SF'!$C$46)=FALSE),"OK","WARNING"),"Not applicable")</f>
        <v>Not applicable</v>
      </c>
      <c r="F196" s="427"/>
    </row>
    <row r="197" spans="1:6">
      <c r="A197" s="391">
        <v>196</v>
      </c>
      <c r="B197" s="389" t="s">
        <v>385</v>
      </c>
      <c r="C197" s="389" t="s">
        <v>1338</v>
      </c>
      <c r="D197" s="389" t="s">
        <v>1385</v>
      </c>
      <c r="E197" s="385" t="str">
        <f>IF(P.Gen!$D$17="Standard formula",IF('0.SCR.SF'!$C$47&gt;=0,"OK","WARNING"),"Not applicable")</f>
        <v>Not applicable</v>
      </c>
      <c r="F197" s="427"/>
    </row>
    <row r="198" spans="1:6">
      <c r="A198" s="391">
        <v>197</v>
      </c>
      <c r="B198" s="389" t="s">
        <v>385</v>
      </c>
      <c r="C198" s="389" t="s">
        <v>1338</v>
      </c>
      <c r="D198" s="389" t="s">
        <v>1386</v>
      </c>
      <c r="E198" s="385" t="str">
        <f>IF(P.Gen!$D$17="Standard formula",IF('0.SCR.SF'!$C$48&gt;=0,"OK","WARNING"),"Not applicable")</f>
        <v>Not applicable</v>
      </c>
      <c r="F198" s="427"/>
    </row>
    <row r="199" spans="1:6">
      <c r="A199" s="391">
        <v>198</v>
      </c>
      <c r="B199" s="389" t="s">
        <v>385</v>
      </c>
      <c r="C199" s="389" t="s">
        <v>1338</v>
      </c>
      <c r="D199" s="389" t="s">
        <v>1387</v>
      </c>
      <c r="E199" s="385" t="str">
        <f>IF(P.Gen!$D$17="Standard formula",IF('0.SCR.SF'!$C$50&gt;=0,"OK","WARNING"),"Not applicable")</f>
        <v>Not applicable</v>
      </c>
      <c r="F199" s="427"/>
    </row>
    <row r="200" spans="1:6">
      <c r="A200" s="391">
        <v>199</v>
      </c>
      <c r="B200" s="389" t="s">
        <v>385</v>
      </c>
      <c r="C200" s="389" t="s">
        <v>1338</v>
      </c>
      <c r="D200" s="389" t="s">
        <v>1384</v>
      </c>
      <c r="E200" s="385" t="str">
        <f>IF(P.Gen!$D$17="Standard formula",IF('0.SCR.SF'!$C$51&gt;=0,"OK","WARNING"),"Not applicable")</f>
        <v>Not applicable</v>
      </c>
      <c r="F200" s="427"/>
    </row>
    <row r="201" spans="1:6">
      <c r="A201" s="391">
        <v>200</v>
      </c>
      <c r="B201" s="389" t="s">
        <v>385</v>
      </c>
      <c r="C201" s="389" t="s">
        <v>1338</v>
      </c>
      <c r="D201" s="389" t="s">
        <v>1384</v>
      </c>
      <c r="E201" s="385" t="str">
        <f>IF(P.Gen!$D$17="Standard formula",IF('0.SCR.SF'!$C$52&gt;=0,"OK","WARNING"),"Not applicable")</f>
        <v>Not applicable</v>
      </c>
      <c r="F201" s="427"/>
    </row>
    <row r="202" spans="1:6">
      <c r="A202" s="391">
        <v>201</v>
      </c>
      <c r="B202" s="389" t="s">
        <v>385</v>
      </c>
      <c r="C202" s="389" t="s">
        <v>1338</v>
      </c>
      <c r="D202" s="389" t="s">
        <v>1384</v>
      </c>
      <c r="E202" s="385" t="str">
        <f>IF(P.Gen!$D$17="Standard formula",IF('0.SCR.SF'!$C$53&gt;=0,"OK","WARNING"),"Not applicable")</f>
        <v>Not applicable</v>
      </c>
      <c r="F202" s="427"/>
    </row>
    <row r="203" spans="1:6">
      <c r="A203" s="391">
        <v>202</v>
      </c>
      <c r="B203" s="389" t="s">
        <v>385</v>
      </c>
      <c r="C203" s="389" t="s">
        <v>1338</v>
      </c>
      <c r="D203" s="389" t="s">
        <v>1388</v>
      </c>
      <c r="E203" s="385" t="str">
        <f>IF(P.Gen!$D$17="Standard formula",IF('0.SCR.SF'!$C$57&gt;=0,"OK","WARNING"),"Not applicable")</f>
        <v>Not applicable</v>
      </c>
      <c r="F203" s="427"/>
    </row>
    <row r="204" spans="1:6">
      <c r="A204" s="391">
        <v>203</v>
      </c>
      <c r="B204" s="389" t="s">
        <v>385</v>
      </c>
      <c r="C204" s="389" t="s">
        <v>1338</v>
      </c>
      <c r="D204" s="389" t="s">
        <v>1387</v>
      </c>
      <c r="E204" s="385" t="str">
        <f>IF(P.Gen!$D$17="Standard formula",IF('0.SCR.SF'!$C$59&gt;=0,"OK","WARNING"),"Not applicable")</f>
        <v>Not applicable</v>
      </c>
      <c r="F204" s="427"/>
    </row>
    <row r="205" spans="1:6">
      <c r="A205" s="391">
        <v>204</v>
      </c>
      <c r="B205" s="389" t="s">
        <v>385</v>
      </c>
      <c r="C205" s="389" t="s">
        <v>1338</v>
      </c>
      <c r="D205" s="389" t="s">
        <v>1387</v>
      </c>
      <c r="E205" s="385" t="str">
        <f>IF(P.Gen!$D$17="Standard formula",IF('0.SCR.SF'!$C$60&gt;=0,"OK","WARNING"),"Not applicable")</f>
        <v>Not applicable</v>
      </c>
      <c r="F205" s="427"/>
    </row>
    <row r="206" spans="1:6">
      <c r="A206" s="391">
        <v>205</v>
      </c>
      <c r="B206" s="389" t="s">
        <v>385</v>
      </c>
      <c r="C206" s="389" t="s">
        <v>1338</v>
      </c>
      <c r="D206" s="389" t="s">
        <v>1387</v>
      </c>
      <c r="E206" s="385" t="str">
        <f>IF(P.Gen!$D$17="Standard formula",IF('0.SCR.SF'!$C$61&gt;=0,"OK","WARNING"),"Not applicable")</f>
        <v>Not applicable</v>
      </c>
      <c r="F206" s="427"/>
    </row>
    <row r="207" spans="1:6">
      <c r="A207" s="391">
        <v>206</v>
      </c>
      <c r="B207" s="389" t="s">
        <v>385</v>
      </c>
      <c r="C207" s="389" t="s">
        <v>1338</v>
      </c>
      <c r="D207" s="389" t="s">
        <v>1387</v>
      </c>
      <c r="E207" s="385" t="str">
        <f>IF(P.Gen!$D$17="Standard formula",IF('0.SCR.SF'!$C$62&gt;=0,"OK","WARNING"),"Not applicable")</f>
        <v>Not applicable</v>
      </c>
      <c r="F207" s="427"/>
    </row>
    <row r="208" spans="1:6">
      <c r="A208" s="391">
        <v>207</v>
      </c>
      <c r="B208" s="389" t="s">
        <v>385</v>
      </c>
      <c r="C208" s="389" t="s">
        <v>1338</v>
      </c>
      <c r="D208" s="389" t="s">
        <v>1387</v>
      </c>
      <c r="E208" s="385" t="str">
        <f>IF(P.Gen!$D$17="Standard formula",IF('0.SCR.SF'!$C$63&gt;=0,"OK","WARNING"),"Not applicable")</f>
        <v>Not applicable</v>
      </c>
      <c r="F208" s="427"/>
    </row>
    <row r="209" spans="1:6">
      <c r="A209" s="391">
        <v>208</v>
      </c>
      <c r="B209" s="389" t="s">
        <v>385</v>
      </c>
      <c r="C209" s="389" t="s">
        <v>1338</v>
      </c>
      <c r="D209" s="389" t="s">
        <v>1387</v>
      </c>
      <c r="E209" s="385" t="str">
        <f>IF(P.Gen!$D$17="Standard formula",IF('0.SCR.SF'!$C$64&gt;=0,"OK","WARNING"),"Not applicable")</f>
        <v>Not applicable</v>
      </c>
      <c r="F209" s="427"/>
    </row>
    <row r="210" spans="1:6">
      <c r="A210" s="391">
        <v>209</v>
      </c>
      <c r="B210" s="389" t="s">
        <v>385</v>
      </c>
      <c r="C210" s="389" t="s">
        <v>1338</v>
      </c>
      <c r="D210" s="389" t="s">
        <v>1386</v>
      </c>
      <c r="E210" s="385" t="str">
        <f>IF(P.Gen!$D$17="Standard formula",IF('0.SCR.SF'!$C$66&gt;=0,"OK","WARNING"),"Not applicable")</f>
        <v>Not applicable</v>
      </c>
      <c r="F210" s="427"/>
    </row>
    <row r="211" spans="1:6">
      <c r="A211" s="391">
        <v>210</v>
      </c>
      <c r="B211" s="389" t="s">
        <v>385</v>
      </c>
      <c r="C211" s="389" t="s">
        <v>1338</v>
      </c>
      <c r="D211" s="389" t="s">
        <v>1386</v>
      </c>
      <c r="E211" s="385" t="str">
        <f>IF(P.Gen!$D$17="Standard formula",IF('0.SCR.SF'!$C$67&gt;=0,"OK","WARNING"),"Not applicable")</f>
        <v>Not applicable</v>
      </c>
      <c r="F211" s="427"/>
    </row>
    <row r="212" spans="1:6">
      <c r="A212" s="391">
        <v>211</v>
      </c>
      <c r="B212" s="389" t="s">
        <v>385</v>
      </c>
      <c r="C212" s="389" t="s">
        <v>1338</v>
      </c>
      <c r="D212" s="389" t="s">
        <v>1386</v>
      </c>
      <c r="E212" s="385" t="str">
        <f>IF(P.Gen!$D$17="Standard formula",IF('0.SCR.SF'!$C$68&gt;=0,"OK","WARNING"),"Not applicable")</f>
        <v>Not applicable</v>
      </c>
      <c r="F212" s="427"/>
    </row>
    <row r="213" spans="1:6">
      <c r="A213" s="391">
        <v>212</v>
      </c>
      <c r="B213" s="389" t="s">
        <v>385</v>
      </c>
      <c r="C213" s="389" t="s">
        <v>1338</v>
      </c>
      <c r="D213" s="389" t="s">
        <v>1440</v>
      </c>
      <c r="E213" s="385" t="str">
        <f>IF(P.Gen!$D$17="Standard formula",IF('0.SCR.SF'!$C$69&gt;='0.SCR.SF'!$C$57,"OK","WARNING"),"Not applicable")</f>
        <v>Not applicable</v>
      </c>
      <c r="F213" s="427"/>
    </row>
    <row r="214" spans="1:6">
      <c r="A214" s="391">
        <v>213</v>
      </c>
      <c r="B214" s="389" t="s">
        <v>1265</v>
      </c>
      <c r="C214" s="389" t="s">
        <v>1338</v>
      </c>
      <c r="D214" s="389" t="s">
        <v>1367</v>
      </c>
      <c r="E214" s="385" t="str">
        <f>IF(P.Gen!$D$17="Standard formula",IF(FBS.SCR.SF!$C$17&gt;=0,"OK","WARNING"),"Not applicable")</f>
        <v>Not applicable</v>
      </c>
      <c r="F214" s="427"/>
    </row>
    <row r="215" spans="1:6">
      <c r="A215" s="391">
        <v>214</v>
      </c>
      <c r="B215" s="389" t="s">
        <v>1265</v>
      </c>
      <c r="C215" s="389" t="s">
        <v>1338</v>
      </c>
      <c r="D215" s="389" t="s">
        <v>1368</v>
      </c>
      <c r="E215" s="385" t="str">
        <f>IF(P.Gen!$D$17="Standard formula",IF(FBS.SCR.SF!$D$17&gt;=0,"OK","WARNING"),"Not applicable")</f>
        <v>Not applicable</v>
      </c>
      <c r="F215" s="427"/>
    </row>
    <row r="216" spans="1:6">
      <c r="A216" s="391">
        <v>215</v>
      </c>
      <c r="B216" s="389" t="s">
        <v>1265</v>
      </c>
      <c r="C216" s="389" t="s">
        <v>1338</v>
      </c>
      <c r="D216" s="389" t="s">
        <v>1328</v>
      </c>
      <c r="E216" s="385" t="str">
        <f>IF(P.Gen!$D$17="Standard formula",IF(FBS.SCR.SF!$C$17&lt;=FBS.SCR.SF!$D$17,"OK","WARNING"),"Not applicable")</f>
        <v>Not applicable</v>
      </c>
      <c r="F216" s="427"/>
    </row>
    <row r="217" spans="1:6">
      <c r="A217" s="391">
        <v>216</v>
      </c>
      <c r="B217" s="389" t="s">
        <v>1265</v>
      </c>
      <c r="C217" s="389" t="s">
        <v>1338</v>
      </c>
      <c r="D217" s="389" t="s">
        <v>1369</v>
      </c>
      <c r="E217" s="385" t="str">
        <f>IF(P.Gen!$D$17="Standard formula",IF(FBS.SCR.SF!$C$18&gt;=0,"OK","WARNING"),"Not applicable")</f>
        <v>Not applicable</v>
      </c>
      <c r="F217" s="427"/>
    </row>
    <row r="218" spans="1:6">
      <c r="A218" s="391">
        <v>217</v>
      </c>
      <c r="B218" s="389" t="s">
        <v>1265</v>
      </c>
      <c r="C218" s="389" t="s">
        <v>1338</v>
      </c>
      <c r="D218" s="389" t="s">
        <v>1370</v>
      </c>
      <c r="E218" s="385" t="str">
        <f>IF(P.Gen!$D$17="Standard formula",IF(FBS.SCR.SF!$D$18&gt;=0,"OK","WARNING"),"Not applicable")</f>
        <v>Not applicable</v>
      </c>
      <c r="F218" s="427"/>
    </row>
    <row r="219" spans="1:6">
      <c r="A219" s="391">
        <v>218</v>
      </c>
      <c r="B219" s="389" t="s">
        <v>1265</v>
      </c>
      <c r="C219" s="389" t="s">
        <v>1338</v>
      </c>
      <c r="D219" s="389" t="s">
        <v>1329</v>
      </c>
      <c r="E219" s="385" t="str">
        <f>IF(P.Gen!$D$17="Standard formula",IF(FBS.SCR.SF!$C$18&lt;=FBS.SCR.SF!$D$18,"OK","WARNING"),"Not applicable")</f>
        <v>Not applicable</v>
      </c>
      <c r="F219" s="427"/>
    </row>
    <row r="220" spans="1:6">
      <c r="A220" s="391">
        <v>219</v>
      </c>
      <c r="B220" s="389" t="s">
        <v>1265</v>
      </c>
      <c r="C220" s="389" t="s">
        <v>1338</v>
      </c>
      <c r="D220" s="389" t="s">
        <v>1371</v>
      </c>
      <c r="E220" s="385" t="str">
        <f>IF(P.Gen!$D$17="Standard formula",IF(FBS.SCR.SF!$C$19&gt;=0,"OK","WARNING"),"Not applicable")</f>
        <v>Not applicable</v>
      </c>
      <c r="F220" s="427"/>
    </row>
    <row r="221" spans="1:6">
      <c r="A221" s="391">
        <v>220</v>
      </c>
      <c r="B221" s="389" t="s">
        <v>1265</v>
      </c>
      <c r="C221" s="389" t="s">
        <v>1338</v>
      </c>
      <c r="D221" s="389" t="s">
        <v>1372</v>
      </c>
      <c r="E221" s="385" t="str">
        <f>IF(P.Gen!$D$17="Standard formula",IF(FBS.SCR.SF!$D$19&gt;=0,"OK","WARNING"),"Not applicable")</f>
        <v>Not applicable</v>
      </c>
      <c r="F221" s="427"/>
    </row>
    <row r="222" spans="1:6">
      <c r="A222" s="391">
        <v>221</v>
      </c>
      <c r="B222" s="389" t="s">
        <v>1265</v>
      </c>
      <c r="C222" s="389" t="s">
        <v>1338</v>
      </c>
      <c r="D222" s="389" t="s">
        <v>1330</v>
      </c>
      <c r="E222" s="385" t="str">
        <f>IF(P.Gen!$D$17="Standard formula",IF(FBS.SCR.SF!$C$19&lt;=FBS.SCR.SF!$D$19,"OK","WARNING"),"Not applicable")</f>
        <v>Not applicable</v>
      </c>
      <c r="F222" s="427"/>
    </row>
    <row r="223" spans="1:6">
      <c r="A223" s="391">
        <v>222</v>
      </c>
      <c r="B223" s="389" t="s">
        <v>1265</v>
      </c>
      <c r="C223" s="389" t="s">
        <v>1338</v>
      </c>
      <c r="D223" s="389" t="s">
        <v>1331</v>
      </c>
      <c r="E223" s="385" t="str">
        <f>IF(P.Gen!$D$17="Standard formula",IF(FBS.SCR.SF!$C$20&gt;=0,"OK","WARNING"),"Not applicable")</f>
        <v>Not applicable</v>
      </c>
      <c r="F223" s="427"/>
    </row>
    <row r="224" spans="1:6">
      <c r="A224" s="391">
        <v>223</v>
      </c>
      <c r="B224" s="389" t="s">
        <v>1265</v>
      </c>
      <c r="C224" s="389" t="s">
        <v>1338</v>
      </c>
      <c r="D224" s="389" t="s">
        <v>1373</v>
      </c>
      <c r="E224" s="385" t="str">
        <f>IF(P.Gen!$D$17="Standard formula",IF(FBS.SCR.SF!$D$20&gt;=0,"OK","WARNING"),"Not applicable")</f>
        <v>Not applicable</v>
      </c>
      <c r="F224" s="427"/>
    </row>
    <row r="225" spans="1:6">
      <c r="A225" s="391">
        <v>224</v>
      </c>
      <c r="B225" s="389" t="s">
        <v>1265</v>
      </c>
      <c r="C225" s="389" t="s">
        <v>1338</v>
      </c>
      <c r="D225" s="389" t="s">
        <v>1332</v>
      </c>
      <c r="E225" s="385" t="str">
        <f>IF(P.Gen!$D$17="Standard formula",IF(FBS.SCR.SF!$C$20&lt;=FBS.SCR.SF!$D$20,"OK","WARNING"),"Not applicable")</f>
        <v>Not applicable</v>
      </c>
      <c r="F225" s="427"/>
    </row>
    <row r="226" spans="1:6">
      <c r="A226" s="391">
        <v>225</v>
      </c>
      <c r="B226" s="389" t="s">
        <v>1265</v>
      </c>
      <c r="C226" s="389" t="s">
        <v>1338</v>
      </c>
      <c r="D226" s="389" t="s">
        <v>1374</v>
      </c>
      <c r="E226" s="385" t="str">
        <f>IF(P.Gen!$D$17="Standard formula",IF(FBS.SCR.SF!$C$21&gt;=0,"OK","WARNING"),"Not applicable")</f>
        <v>Not applicable</v>
      </c>
      <c r="F226" s="427"/>
    </row>
    <row r="227" spans="1:6">
      <c r="A227" s="391">
        <v>226</v>
      </c>
      <c r="B227" s="389" t="s">
        <v>1265</v>
      </c>
      <c r="C227" s="389" t="s">
        <v>1338</v>
      </c>
      <c r="D227" s="389" t="s">
        <v>1375</v>
      </c>
      <c r="E227" s="385" t="str">
        <f>IF(P.Gen!$D$17="Standard formula",IF(FBS.SCR.SF!$D$21&gt;=0,"OK","WARNING"),"Not applicable")</f>
        <v>Not applicable</v>
      </c>
      <c r="F227" s="427"/>
    </row>
    <row r="228" spans="1:6">
      <c r="A228" s="391">
        <v>227</v>
      </c>
      <c r="B228" s="389" t="s">
        <v>1265</v>
      </c>
      <c r="C228" s="389" t="s">
        <v>1338</v>
      </c>
      <c r="D228" s="389" t="s">
        <v>1444</v>
      </c>
      <c r="E228" s="385" t="str">
        <f>IF(P.Gen!$D$17="Standard formula",IF(FBS.SCR.SF!$C$21&lt;=FBS.SCR.SF!$D$21,"OK","WARNING"),"Not applicable")</f>
        <v>Not applicable</v>
      </c>
      <c r="F228" s="427"/>
    </row>
    <row r="229" spans="1:6">
      <c r="A229" s="391">
        <v>228</v>
      </c>
      <c r="B229" s="389" t="s">
        <v>1265</v>
      </c>
      <c r="C229" s="389" t="s">
        <v>1338</v>
      </c>
      <c r="D229" s="389" t="s">
        <v>1376</v>
      </c>
      <c r="E229" s="385" t="str">
        <f>IF(P.Gen!$D$17="Standard formula",IF(FBS.SCR.SF!$C$22&lt;=0,"OK","WARNING"),"Not applicable")</f>
        <v>Not applicable</v>
      </c>
      <c r="F229" s="427"/>
    </row>
    <row r="230" spans="1:6">
      <c r="A230" s="391">
        <v>229</v>
      </c>
      <c r="B230" s="389" t="s">
        <v>1265</v>
      </c>
      <c r="C230" s="389" t="s">
        <v>1338</v>
      </c>
      <c r="D230" s="389" t="s">
        <v>1377</v>
      </c>
      <c r="E230" s="385" t="str">
        <f>IF(P.Gen!$D$17="Standard formula",IF(FBS.SCR.SF!$D$22&lt;=0,"OK","WARNING"),"Not applicable")</f>
        <v>Not applicable</v>
      </c>
      <c r="F230" s="427"/>
    </row>
    <row r="231" spans="1:6">
      <c r="A231" s="391">
        <v>230</v>
      </c>
      <c r="B231" s="389" t="s">
        <v>1265</v>
      </c>
      <c r="C231" s="389" t="s">
        <v>1338</v>
      </c>
      <c r="D231" s="389" t="s">
        <v>1333</v>
      </c>
      <c r="E231" s="385" t="str">
        <f>IF(P.Gen!$D$17="Standard formula",IF(FBS.SCR.SF!$C$22&gt;=FBS.SCR.SF!$D$22,"OK","WARNING"),"Not applicable")</f>
        <v>Not applicable</v>
      </c>
      <c r="F231" s="427"/>
    </row>
    <row r="232" spans="1:6">
      <c r="A232" s="391">
        <v>231</v>
      </c>
      <c r="B232" s="389" t="s">
        <v>1265</v>
      </c>
      <c r="C232" s="389" t="s">
        <v>1338</v>
      </c>
      <c r="D232" s="389" t="s">
        <v>1378</v>
      </c>
      <c r="E232" s="385" t="str">
        <f>IF(P.Gen!$D$17="Standard formula",IF(FBS.SCR.SF!$C$23&gt;=0,"OK","WARNING"),"Not applicable")</f>
        <v>Not applicable</v>
      </c>
      <c r="F232" s="427"/>
    </row>
    <row r="233" spans="1:6">
      <c r="A233" s="391">
        <v>232</v>
      </c>
      <c r="B233" s="389" t="s">
        <v>1265</v>
      </c>
      <c r="C233" s="389" t="s">
        <v>1338</v>
      </c>
      <c r="D233" s="389" t="s">
        <v>1379</v>
      </c>
      <c r="E233" s="385" t="str">
        <f>IF(P.Gen!$D$17="Standard formula",IF(FBS.SCR.SF!$D$23&gt;=0,"OK","WARNING"),"Not applicable")</f>
        <v>Not applicable</v>
      </c>
      <c r="F233" s="427"/>
    </row>
    <row r="234" spans="1:6">
      <c r="A234" s="391">
        <v>233</v>
      </c>
      <c r="B234" s="389" t="s">
        <v>1265</v>
      </c>
      <c r="C234" s="389" t="s">
        <v>1338</v>
      </c>
      <c r="D234" s="389" t="s">
        <v>1334</v>
      </c>
      <c r="E234" s="385" t="str">
        <f>IF(P.Gen!$D$17="Standard formula",IF(AND(FBS.SCR.SF!$C$24&gt;=0,ISBLANK(FBS.SCR.SF!$C$24)=FALSE),"OK","WARNING"),"Not applicable")</f>
        <v>Not applicable</v>
      </c>
      <c r="F234" s="427"/>
    </row>
    <row r="235" spans="1:6">
      <c r="A235" s="391">
        <v>234</v>
      </c>
      <c r="B235" s="389" t="s">
        <v>1265</v>
      </c>
      <c r="C235" s="389" t="s">
        <v>1338</v>
      </c>
      <c r="D235" s="389" t="s">
        <v>1335</v>
      </c>
      <c r="E235" s="385" t="str">
        <f>IF(P.Gen!$D$17="Standard formula",IF(AND(FBS.SCR.SF!$D$24&gt;=0,ISBLANK(FBS.SCR.SF!$D$24)=FALSE),"OK","WARNING"),"Not applicable")</f>
        <v>Not applicable</v>
      </c>
      <c r="F235" s="427"/>
    </row>
    <row r="236" spans="1:6">
      <c r="A236" s="391">
        <v>235</v>
      </c>
      <c r="B236" s="389" t="s">
        <v>1265</v>
      </c>
      <c r="C236" s="389" t="s">
        <v>1338</v>
      </c>
      <c r="D236" s="389" t="s">
        <v>1336</v>
      </c>
      <c r="E236" s="385" t="str">
        <f>IF(P.Gen!$D$17="Standard formula",IF(FBS.SCR.SF!$C$24&lt;=FBS.SCR.SF!$D$24,"OK","WARNING"),"Not applicable")</f>
        <v>Not applicable</v>
      </c>
      <c r="F236" s="427"/>
    </row>
    <row r="237" spans="1:6">
      <c r="A237" s="391">
        <v>236</v>
      </c>
      <c r="B237" s="389" t="s">
        <v>1265</v>
      </c>
      <c r="C237" s="389" t="s">
        <v>1338</v>
      </c>
      <c r="D237" s="389" t="s">
        <v>1380</v>
      </c>
      <c r="E237" s="385" t="str">
        <f>IF(P.Gen!$D$17="Standard formula",IF(FBS.SCR.SF!$C$41&gt;=0,"OK","WARNING"),"Not applicable")</f>
        <v>Not applicable</v>
      </c>
      <c r="F237" s="427"/>
    </row>
    <row r="238" spans="1:6">
      <c r="A238" s="391">
        <v>237</v>
      </c>
      <c r="B238" s="389" t="s">
        <v>1265</v>
      </c>
      <c r="C238" s="389" t="s">
        <v>1338</v>
      </c>
      <c r="D238" s="389" t="s">
        <v>1381</v>
      </c>
      <c r="E238" s="385" t="str">
        <f>IF(P.Gen!$D$17="Standard formula",IF(FBS.SCR.SF!$C$42&gt;=0,"OK","WARNING"),"Not applicable")</f>
        <v>Not applicable</v>
      </c>
      <c r="F238" s="427"/>
    </row>
    <row r="239" spans="1:6">
      <c r="A239" s="391">
        <v>238</v>
      </c>
      <c r="B239" s="389" t="s">
        <v>1265</v>
      </c>
      <c r="C239" s="389" t="s">
        <v>1338</v>
      </c>
      <c r="D239" s="389" t="s">
        <v>1382</v>
      </c>
      <c r="E239" s="385" t="str">
        <f>IF(P.Gen!$D$17="Standard formula",IF(FBS.SCR.SF!$C$43&lt;=0,"OK","WARNING"),"Not applicable")</f>
        <v>Not applicable</v>
      </c>
      <c r="F239" s="427"/>
    </row>
    <row r="240" spans="1:6">
      <c r="A240" s="391">
        <v>239</v>
      </c>
      <c r="B240" s="389" t="s">
        <v>1265</v>
      </c>
      <c r="C240" s="389" t="s">
        <v>1338</v>
      </c>
      <c r="D240" s="389" t="s">
        <v>1383</v>
      </c>
      <c r="E240" s="385" t="str">
        <f>IF(P.Gen!$D$17="Standard formula",IF(FBS.SCR.SF!$C$44&lt;=0,"OK","WARNING"),"Not applicable")</f>
        <v>Not applicable</v>
      </c>
      <c r="F240" s="427"/>
    </row>
    <row r="241" spans="1:6">
      <c r="A241" s="391">
        <v>240</v>
      </c>
      <c r="B241" s="389" t="s">
        <v>1265</v>
      </c>
      <c r="C241" s="389" t="s">
        <v>1338</v>
      </c>
      <c r="D241" s="389" t="s">
        <v>1384</v>
      </c>
      <c r="E241" s="385" t="str">
        <f>IF(P.Gen!$D$17="Standard formula",IF(FBS.SCR.SF!$C$45&gt;=0,"OK","WARNING"),"Not applicable")</f>
        <v>Not applicable</v>
      </c>
      <c r="F241" s="427"/>
    </row>
    <row r="242" spans="1:6">
      <c r="A242" s="391">
        <v>241</v>
      </c>
      <c r="B242" s="389" t="s">
        <v>1265</v>
      </c>
      <c r="C242" s="389" t="s">
        <v>1338</v>
      </c>
      <c r="D242" s="389" t="s">
        <v>1337</v>
      </c>
      <c r="E242" s="385" t="str">
        <f>IF(P.Gen!$D$17="Standard formula",IF(AND(FBS.SCR.SF!$C$46&gt;=0,ISBLANK(FBS.SCR.SF!$C$46)=FALSE),"OK","WARNING"),"Not applicable")</f>
        <v>Not applicable</v>
      </c>
      <c r="F242" s="427"/>
    </row>
    <row r="243" spans="1:6">
      <c r="A243" s="391">
        <v>242</v>
      </c>
      <c r="B243" s="389" t="s">
        <v>1265</v>
      </c>
      <c r="C243" s="389" t="s">
        <v>1338</v>
      </c>
      <c r="D243" s="389" t="s">
        <v>1385</v>
      </c>
      <c r="E243" s="385" t="str">
        <f>IF(P.Gen!$D$17="Standard formula",IF(FBS.SCR.SF!$C$47&gt;=0,"OK","WARNING"),"Not applicable")</f>
        <v>Not applicable</v>
      </c>
      <c r="F243" s="427"/>
    </row>
    <row r="244" spans="1:6">
      <c r="A244" s="391">
        <v>243</v>
      </c>
      <c r="B244" s="389" t="s">
        <v>1265</v>
      </c>
      <c r="C244" s="389" t="s">
        <v>1338</v>
      </c>
      <c r="D244" s="389" t="s">
        <v>1386</v>
      </c>
      <c r="E244" s="385" t="str">
        <f>IF(P.Gen!$D$17="Standard formula",IF(FBS.SCR.SF!$C$48&gt;=0,"OK","WARNING"),"Not applicable")</f>
        <v>Not applicable</v>
      </c>
      <c r="F244" s="427"/>
    </row>
    <row r="245" spans="1:6">
      <c r="A245" s="391">
        <v>244</v>
      </c>
      <c r="B245" s="389" t="s">
        <v>1265</v>
      </c>
      <c r="C245" s="389" t="s">
        <v>1338</v>
      </c>
      <c r="D245" s="389" t="s">
        <v>1387</v>
      </c>
      <c r="E245" s="385" t="str">
        <f>IF(P.Gen!$D$17="Standard formula",IF(FBS.SCR.SF!$C$50&gt;=0,"OK","WARNING"),"Not applicable")</f>
        <v>Not applicable</v>
      </c>
      <c r="F245" s="427"/>
    </row>
    <row r="246" spans="1:6">
      <c r="A246" s="391">
        <v>245</v>
      </c>
      <c r="B246" s="389" t="s">
        <v>1265</v>
      </c>
      <c r="C246" s="389" t="s">
        <v>1338</v>
      </c>
      <c r="D246" s="389" t="s">
        <v>1384</v>
      </c>
      <c r="E246" s="385" t="str">
        <f>IF(P.Gen!$D$17="Standard formula",IF(FBS.SCR.SF!$C$51&gt;=0,"OK","WARNING"),"Not applicable")</f>
        <v>Not applicable</v>
      </c>
      <c r="F246" s="427"/>
    </row>
    <row r="247" spans="1:6">
      <c r="A247" s="391">
        <v>246</v>
      </c>
      <c r="B247" s="389" t="s">
        <v>1265</v>
      </c>
      <c r="C247" s="389" t="s">
        <v>1338</v>
      </c>
      <c r="D247" s="389" t="s">
        <v>1384</v>
      </c>
      <c r="E247" s="385" t="str">
        <f>IF(P.Gen!$D$17="Standard formula",IF(FBS.SCR.SF!$C$52&gt;=0,"OK","WARNING"),"Not applicable")</f>
        <v>Not applicable</v>
      </c>
      <c r="F247" s="427"/>
    </row>
    <row r="248" spans="1:6">
      <c r="A248" s="391">
        <v>247</v>
      </c>
      <c r="B248" s="389" t="s">
        <v>1265</v>
      </c>
      <c r="C248" s="389" t="s">
        <v>1338</v>
      </c>
      <c r="D248" s="389" t="s">
        <v>1384</v>
      </c>
      <c r="E248" s="385" t="str">
        <f>IF(P.Gen!$D$17="Standard formula",IF(FBS.SCR.SF!$C$53&gt;=0,"OK","WARNING"),"Not applicable")</f>
        <v>Not applicable</v>
      </c>
      <c r="F248" s="427"/>
    </row>
    <row r="249" spans="1:6">
      <c r="A249" s="391">
        <v>248</v>
      </c>
      <c r="B249" s="389" t="s">
        <v>1265</v>
      </c>
      <c r="C249" s="389" t="s">
        <v>1338</v>
      </c>
      <c r="D249" s="389" t="s">
        <v>1388</v>
      </c>
      <c r="E249" s="385" t="str">
        <f>IF(P.Gen!$D$17="Standard formula",IF(FBS.SCR.SF!$C$57&gt;=0,"OK","WARNING"),"Not applicable")</f>
        <v>Not applicable</v>
      </c>
      <c r="F249" s="427"/>
    </row>
    <row r="250" spans="1:6">
      <c r="A250" s="391">
        <v>249</v>
      </c>
      <c r="B250" s="389" t="s">
        <v>1265</v>
      </c>
      <c r="C250" s="389" t="s">
        <v>1338</v>
      </c>
      <c r="D250" s="389" t="s">
        <v>1387</v>
      </c>
      <c r="E250" s="385" t="str">
        <f>IF(P.Gen!$D$17="Standard formula",IF(FBS.SCR.SF!$C$59&gt;=0,"OK","WARNING"),"Not applicable")</f>
        <v>Not applicable</v>
      </c>
      <c r="F250" s="427"/>
    </row>
    <row r="251" spans="1:6">
      <c r="A251" s="391">
        <v>250</v>
      </c>
      <c r="B251" s="389" t="s">
        <v>1265</v>
      </c>
      <c r="C251" s="389" t="s">
        <v>1338</v>
      </c>
      <c r="D251" s="389" t="s">
        <v>1387</v>
      </c>
      <c r="E251" s="385" t="str">
        <f>IF(P.Gen!$D$17="Standard formula",IF(FBS.SCR.SF!$C$60&gt;=0,"OK","WARNING"),"Not applicable")</f>
        <v>Not applicable</v>
      </c>
      <c r="F251" s="427"/>
    </row>
    <row r="252" spans="1:6">
      <c r="A252" s="391">
        <v>251</v>
      </c>
      <c r="B252" s="389" t="s">
        <v>1265</v>
      </c>
      <c r="C252" s="389" t="s">
        <v>1338</v>
      </c>
      <c r="D252" s="389" t="s">
        <v>1387</v>
      </c>
      <c r="E252" s="385" t="str">
        <f>IF(P.Gen!$D$17="Standard formula",IF(FBS.SCR.SF!$C$61&gt;=0,"OK","WARNING"),"Not applicable")</f>
        <v>Not applicable</v>
      </c>
      <c r="F252" s="427"/>
    </row>
    <row r="253" spans="1:6">
      <c r="A253" s="391">
        <v>252</v>
      </c>
      <c r="B253" s="389" t="s">
        <v>1265</v>
      </c>
      <c r="C253" s="389" t="s">
        <v>1338</v>
      </c>
      <c r="D253" s="389" t="s">
        <v>1387</v>
      </c>
      <c r="E253" s="385" t="str">
        <f>IF(P.Gen!$D$17="Standard formula",IF(FBS.SCR.SF!$C$62&gt;=0,"OK","WARNING"),"Not applicable")</f>
        <v>Not applicable</v>
      </c>
      <c r="F253" s="427"/>
    </row>
    <row r="254" spans="1:6">
      <c r="A254" s="391">
        <v>253</v>
      </c>
      <c r="B254" s="389" t="s">
        <v>1265</v>
      </c>
      <c r="C254" s="389" t="s">
        <v>1338</v>
      </c>
      <c r="D254" s="389" t="s">
        <v>1387</v>
      </c>
      <c r="E254" s="385" t="str">
        <f>IF(P.Gen!$D$17="Standard formula",IF(FBS.SCR.SF!$C$63&gt;=0,"OK","WARNING"),"Not applicable")</f>
        <v>Not applicable</v>
      </c>
      <c r="F254" s="427"/>
    </row>
    <row r="255" spans="1:6">
      <c r="A255" s="391">
        <v>254</v>
      </c>
      <c r="B255" s="389" t="s">
        <v>1265</v>
      </c>
      <c r="C255" s="389" t="s">
        <v>1338</v>
      </c>
      <c r="D255" s="389" t="s">
        <v>1387</v>
      </c>
      <c r="E255" s="385" t="str">
        <f>IF(P.Gen!$D$17="Standard formula",IF(FBS.SCR.SF!$C$64&gt;=0,"OK","WARNING"),"Not applicable")</f>
        <v>Not applicable</v>
      </c>
      <c r="F255" s="427"/>
    </row>
    <row r="256" spans="1:6">
      <c r="A256" s="391">
        <v>255</v>
      </c>
      <c r="B256" s="389" t="s">
        <v>1265</v>
      </c>
      <c r="C256" s="389" t="s">
        <v>1338</v>
      </c>
      <c r="D256" s="389" t="s">
        <v>1386</v>
      </c>
      <c r="E256" s="385" t="str">
        <f>IF(P.Gen!$D$17="Standard formula",IF(FBS.SCR.SF!$C$66&gt;=0,"OK","WARNING"),"Not applicable")</f>
        <v>Not applicable</v>
      </c>
      <c r="F256" s="427"/>
    </row>
    <row r="257" spans="1:6">
      <c r="A257" s="391">
        <v>256</v>
      </c>
      <c r="B257" s="389" t="s">
        <v>1265</v>
      </c>
      <c r="C257" s="389" t="s">
        <v>1338</v>
      </c>
      <c r="D257" s="389" t="s">
        <v>1386</v>
      </c>
      <c r="E257" s="385" t="str">
        <f>IF(P.Gen!$D$17="Standard formula",IF(FBS.SCR.SF!$C$67&gt;=0,"OK","WARNING"),"Not applicable")</f>
        <v>Not applicable</v>
      </c>
      <c r="F257" s="427"/>
    </row>
    <row r="258" spans="1:6">
      <c r="A258" s="391">
        <v>257</v>
      </c>
      <c r="B258" s="389" t="s">
        <v>1265</v>
      </c>
      <c r="C258" s="389" t="s">
        <v>1338</v>
      </c>
      <c r="D258" s="389" t="s">
        <v>1386</v>
      </c>
      <c r="E258" s="385" t="str">
        <f>IF(P.Gen!$D$17="Standard formula",IF(FBS.SCR.SF!$C$68&gt;=0,"OK","WARNING"),"Not applicable")</f>
        <v>Not applicable</v>
      </c>
      <c r="F258" s="427"/>
    </row>
    <row r="259" spans="1:6">
      <c r="A259" s="391">
        <v>258</v>
      </c>
      <c r="B259" s="389" t="s">
        <v>1265</v>
      </c>
      <c r="C259" s="389" t="s">
        <v>1338</v>
      </c>
      <c r="D259" s="389" t="s">
        <v>1440</v>
      </c>
      <c r="E259" s="385" t="str">
        <f>IF(P.Gen!$D$17="Standard formula",IF(FBS.SCR.SF!$C$69&gt;=FBS.SCR.SF!$C$57,"OK","WARNING"),"Not applicable")</f>
        <v>Not applicable</v>
      </c>
      <c r="F259" s="427"/>
    </row>
    <row r="260" spans="1:6">
      <c r="A260" s="391">
        <v>259</v>
      </c>
      <c r="B260" s="389" t="s">
        <v>1257</v>
      </c>
      <c r="C260" s="389" t="s">
        <v>1338</v>
      </c>
      <c r="D260" s="389" t="s">
        <v>1367</v>
      </c>
      <c r="E260" s="385" t="str">
        <f>IF(P.Gen!$D$17="Standard formula",IF('CBS.SCR.SF'!$C$17&gt;=0,"OK","WARNING"),"Not applicable")</f>
        <v>Not applicable</v>
      </c>
      <c r="F260" s="427"/>
    </row>
    <row r="261" spans="1:6">
      <c r="A261" s="391">
        <v>260</v>
      </c>
      <c r="B261" s="389" t="s">
        <v>1257</v>
      </c>
      <c r="C261" s="389" t="s">
        <v>1338</v>
      </c>
      <c r="D261" s="389" t="s">
        <v>1368</v>
      </c>
      <c r="E261" s="385" t="str">
        <f>IF(P.Gen!$D$17="Standard formula",IF('CBS.SCR.SF'!$D$17&gt;=0,"OK","WARNING"),"Not applicable")</f>
        <v>Not applicable</v>
      </c>
      <c r="F261" s="427"/>
    </row>
    <row r="262" spans="1:6">
      <c r="A262" s="391">
        <v>261</v>
      </c>
      <c r="B262" s="389" t="s">
        <v>1257</v>
      </c>
      <c r="C262" s="389" t="s">
        <v>1338</v>
      </c>
      <c r="D262" s="389" t="s">
        <v>1328</v>
      </c>
      <c r="E262" s="385" t="str">
        <f>IF(P.Gen!$D$17="Standard formula",IF('CBS.SCR.SF'!$C$17&lt;='CBS.SCR.SF'!$D$17,"OK","WARNING"),"Not applicable")</f>
        <v>Not applicable</v>
      </c>
      <c r="F262" s="427"/>
    </row>
    <row r="263" spans="1:6">
      <c r="A263" s="391">
        <v>262</v>
      </c>
      <c r="B263" s="389" t="s">
        <v>1257</v>
      </c>
      <c r="C263" s="389" t="s">
        <v>1338</v>
      </c>
      <c r="D263" s="389" t="s">
        <v>1369</v>
      </c>
      <c r="E263" s="385" t="str">
        <f>IF(P.Gen!$D$17="Standard formula",IF('CBS.SCR.SF'!$C$18&gt;=0,"OK","WARNING"),"Not applicable")</f>
        <v>Not applicable</v>
      </c>
      <c r="F263" s="427"/>
    </row>
    <row r="264" spans="1:6">
      <c r="A264" s="391">
        <v>263</v>
      </c>
      <c r="B264" s="389" t="s">
        <v>1257</v>
      </c>
      <c r="C264" s="389" t="s">
        <v>1338</v>
      </c>
      <c r="D264" s="389" t="s">
        <v>1370</v>
      </c>
      <c r="E264" s="385" t="str">
        <f>IF(P.Gen!$D$17="Standard formula",IF('CBS.SCR.SF'!$D$18&gt;=0,"OK","WARNING"),"Not applicable")</f>
        <v>Not applicable</v>
      </c>
      <c r="F264" s="427"/>
    </row>
    <row r="265" spans="1:6">
      <c r="A265" s="391">
        <v>264</v>
      </c>
      <c r="B265" s="389" t="s">
        <v>1257</v>
      </c>
      <c r="C265" s="389" t="s">
        <v>1338</v>
      </c>
      <c r="D265" s="389" t="s">
        <v>1329</v>
      </c>
      <c r="E265" s="385" t="str">
        <f>IF(P.Gen!$D$17="Standard formula",IF('CBS.SCR.SF'!$C$18&lt;='CBS.SCR.SF'!$D$18,"OK","WARNING"),"Not applicable")</f>
        <v>Not applicable</v>
      </c>
      <c r="F265" s="427"/>
    </row>
    <row r="266" spans="1:6">
      <c r="A266" s="391">
        <v>265</v>
      </c>
      <c r="B266" s="389" t="s">
        <v>1257</v>
      </c>
      <c r="C266" s="389" t="s">
        <v>1338</v>
      </c>
      <c r="D266" s="389" t="s">
        <v>1371</v>
      </c>
      <c r="E266" s="385" t="str">
        <f>IF(P.Gen!$D$17="Standard formula",IF('CBS.SCR.SF'!$C$19&gt;=0,"OK","WARNING"),"Not applicable")</f>
        <v>Not applicable</v>
      </c>
      <c r="F266" s="427"/>
    </row>
    <row r="267" spans="1:6">
      <c r="A267" s="391">
        <v>266</v>
      </c>
      <c r="B267" s="389" t="s">
        <v>1257</v>
      </c>
      <c r="C267" s="389" t="s">
        <v>1338</v>
      </c>
      <c r="D267" s="389" t="s">
        <v>1372</v>
      </c>
      <c r="E267" s="385" t="str">
        <f>IF(P.Gen!$D$17="Standard formula",IF('CBS.SCR.SF'!$D$19&gt;=0,"OK","WARNING"),"Not applicable")</f>
        <v>Not applicable</v>
      </c>
      <c r="F267" s="427"/>
    </row>
    <row r="268" spans="1:6">
      <c r="A268" s="391">
        <v>267</v>
      </c>
      <c r="B268" s="389" t="s">
        <v>1257</v>
      </c>
      <c r="C268" s="389" t="s">
        <v>1338</v>
      </c>
      <c r="D268" s="389" t="s">
        <v>1330</v>
      </c>
      <c r="E268" s="385" t="str">
        <f>IF(P.Gen!$D$17="Standard formula",IF('CBS.SCR.SF'!$C$19&lt;='CBS.SCR.SF'!$D$19,"OK","WARNING"),"Not applicable")</f>
        <v>Not applicable</v>
      </c>
      <c r="F268" s="427"/>
    </row>
    <row r="269" spans="1:6">
      <c r="A269" s="391">
        <v>268</v>
      </c>
      <c r="B269" s="389" t="s">
        <v>1257</v>
      </c>
      <c r="C269" s="389" t="s">
        <v>1338</v>
      </c>
      <c r="D269" s="389" t="s">
        <v>1331</v>
      </c>
      <c r="E269" s="385" t="str">
        <f>IF(P.Gen!$D$17="Standard formula",IF('CBS.SCR.SF'!$C$20&gt;=0,"OK","WARNING"),"Not applicable")</f>
        <v>Not applicable</v>
      </c>
      <c r="F269" s="427"/>
    </row>
    <row r="270" spans="1:6">
      <c r="A270" s="391">
        <v>269</v>
      </c>
      <c r="B270" s="389" t="s">
        <v>1257</v>
      </c>
      <c r="C270" s="389" t="s">
        <v>1338</v>
      </c>
      <c r="D270" s="389" t="s">
        <v>1373</v>
      </c>
      <c r="E270" s="385" t="str">
        <f>IF(P.Gen!$D$17="Standard formula",IF('CBS.SCR.SF'!$D$20&gt;=0,"OK","WARNING"),"Not applicable")</f>
        <v>Not applicable</v>
      </c>
      <c r="F270" s="427"/>
    </row>
    <row r="271" spans="1:6">
      <c r="A271" s="391">
        <v>270</v>
      </c>
      <c r="B271" s="389" t="s">
        <v>1257</v>
      </c>
      <c r="C271" s="389" t="s">
        <v>1338</v>
      </c>
      <c r="D271" s="389" t="s">
        <v>1332</v>
      </c>
      <c r="E271" s="385" t="str">
        <f>IF(P.Gen!$D$17="Standard formula",IF('CBS.SCR.SF'!$C$20&lt;='CBS.SCR.SF'!$D$20,"OK","WARNING"),"Not applicable")</f>
        <v>Not applicable</v>
      </c>
      <c r="F271" s="427"/>
    </row>
    <row r="272" spans="1:6">
      <c r="A272" s="391">
        <v>271</v>
      </c>
      <c r="B272" s="389" t="s">
        <v>1257</v>
      </c>
      <c r="C272" s="389" t="s">
        <v>1338</v>
      </c>
      <c r="D272" s="389" t="s">
        <v>1374</v>
      </c>
      <c r="E272" s="385" t="str">
        <f>IF(P.Gen!$D$17="Standard formula",IF('CBS.SCR.SF'!$C$21&gt;=0,"OK","WARNING"),"Not applicable")</f>
        <v>Not applicable</v>
      </c>
      <c r="F272" s="427"/>
    </row>
    <row r="273" spans="1:6">
      <c r="A273" s="391">
        <v>272</v>
      </c>
      <c r="B273" s="389" t="s">
        <v>1257</v>
      </c>
      <c r="C273" s="389" t="s">
        <v>1338</v>
      </c>
      <c r="D273" s="389" t="s">
        <v>1375</v>
      </c>
      <c r="E273" s="385" t="str">
        <f>IF(P.Gen!$D$17="Standard formula",IF('CBS.SCR.SF'!$D$21&gt;=0,"OK","WARNING"),"Not applicable")</f>
        <v>Not applicable</v>
      </c>
      <c r="F273" s="427"/>
    </row>
    <row r="274" spans="1:6">
      <c r="A274" s="391">
        <v>273</v>
      </c>
      <c r="B274" s="389" t="s">
        <v>1257</v>
      </c>
      <c r="C274" s="389" t="s">
        <v>1338</v>
      </c>
      <c r="D274" s="389" t="s">
        <v>1444</v>
      </c>
      <c r="E274" s="385" t="str">
        <f>IF(P.Gen!$D$17="Standard formula",IF('CBS.SCR.SF'!$C$21&lt;='CBS.SCR.SF'!$D$21,"OK","WARNING"),"Not applicable")</f>
        <v>Not applicable</v>
      </c>
      <c r="F274" s="427"/>
    </row>
    <row r="275" spans="1:6">
      <c r="A275" s="391">
        <v>274</v>
      </c>
      <c r="B275" s="389" t="s">
        <v>1257</v>
      </c>
      <c r="C275" s="389" t="s">
        <v>1338</v>
      </c>
      <c r="D275" s="389" t="s">
        <v>1376</v>
      </c>
      <c r="E275" s="385" t="str">
        <f>IF(P.Gen!$D$17="Standard formula",IF('CBS.SCR.SF'!$C$22&lt;=0,"OK","WARNING"),"Not applicable")</f>
        <v>Not applicable</v>
      </c>
      <c r="F275" s="427"/>
    </row>
    <row r="276" spans="1:6">
      <c r="A276" s="391">
        <v>275</v>
      </c>
      <c r="B276" s="389" t="s">
        <v>1257</v>
      </c>
      <c r="C276" s="389" t="s">
        <v>1338</v>
      </c>
      <c r="D276" s="389" t="s">
        <v>1377</v>
      </c>
      <c r="E276" s="385" t="str">
        <f>IF(P.Gen!$D$17="Standard formula",IF('CBS.SCR.SF'!$D$22&lt;=0,"OK","WARNING"),"Not applicable")</f>
        <v>Not applicable</v>
      </c>
      <c r="F276" s="427"/>
    </row>
    <row r="277" spans="1:6">
      <c r="A277" s="391">
        <v>276</v>
      </c>
      <c r="B277" s="389" t="s">
        <v>1257</v>
      </c>
      <c r="C277" s="389" t="s">
        <v>1338</v>
      </c>
      <c r="D277" s="389" t="s">
        <v>1333</v>
      </c>
      <c r="E277" s="385" t="str">
        <f>IF(P.Gen!$D$17="Standard formula",IF('CBS.SCR.SF'!$C$22&gt;='CBS.SCR.SF'!$D$22,"OK","WARNING"),"Not applicable")</f>
        <v>Not applicable</v>
      </c>
      <c r="F277" s="427"/>
    </row>
    <row r="278" spans="1:6">
      <c r="A278" s="391">
        <v>277</v>
      </c>
      <c r="B278" s="389" t="s">
        <v>1257</v>
      </c>
      <c r="C278" s="389" t="s">
        <v>1338</v>
      </c>
      <c r="D278" s="389" t="s">
        <v>1378</v>
      </c>
      <c r="E278" s="385" t="str">
        <f>IF(P.Gen!$D$17="Standard formula",IF('CBS.SCR.SF'!$C$23&gt;=0,"OK","WARNING"),"Not applicable")</f>
        <v>Not applicable</v>
      </c>
      <c r="F278" s="427"/>
    </row>
    <row r="279" spans="1:6">
      <c r="A279" s="391">
        <v>278</v>
      </c>
      <c r="B279" s="389" t="s">
        <v>1257</v>
      </c>
      <c r="C279" s="389" t="s">
        <v>1338</v>
      </c>
      <c r="D279" s="389" t="s">
        <v>1379</v>
      </c>
      <c r="E279" s="385" t="str">
        <f>IF(P.Gen!$D$17="Standard formula",IF('CBS.SCR.SF'!$D$23&gt;=0,"OK","WARNING"),"Not applicable")</f>
        <v>Not applicable</v>
      </c>
      <c r="F279" s="427"/>
    </row>
    <row r="280" spans="1:6">
      <c r="A280" s="391">
        <v>279</v>
      </c>
      <c r="B280" s="389" t="s">
        <v>1257</v>
      </c>
      <c r="C280" s="389" t="s">
        <v>1338</v>
      </c>
      <c r="D280" s="389" t="s">
        <v>1334</v>
      </c>
      <c r="E280" s="385" t="str">
        <f>IF(P.Gen!$D$17="Standard formula",IF(AND('CBS.SCR.SF'!$C$24&gt;=0,ISBLANK('CBS.SCR.SF'!$C$24)=FALSE),"OK","WARNING"),"Not applicable")</f>
        <v>Not applicable</v>
      </c>
      <c r="F280" s="427"/>
    </row>
    <row r="281" spans="1:6">
      <c r="A281" s="391">
        <v>280</v>
      </c>
      <c r="B281" s="389" t="s">
        <v>1257</v>
      </c>
      <c r="C281" s="389" t="s">
        <v>1338</v>
      </c>
      <c r="D281" s="389" t="s">
        <v>1335</v>
      </c>
      <c r="E281" s="385" t="str">
        <f>IF(P.Gen!$D$17="Standard formula",IF(AND('CBS.SCR.SF'!$D$24&gt;=0,ISBLANK('CBS.SCR.SF'!$D$24)=FALSE),"OK","WARNING"),"Not applicable")</f>
        <v>Not applicable</v>
      </c>
      <c r="F281" s="427"/>
    </row>
    <row r="282" spans="1:6">
      <c r="A282" s="391">
        <v>281</v>
      </c>
      <c r="B282" s="389" t="s">
        <v>1257</v>
      </c>
      <c r="C282" s="389" t="s">
        <v>1338</v>
      </c>
      <c r="D282" s="389" t="s">
        <v>1336</v>
      </c>
      <c r="E282" s="385" t="str">
        <f>IF(P.Gen!$D$17="Standard formula",IF('CBS.SCR.SF'!$C$24&lt;='CBS.SCR.SF'!$D$24,"OK","WARNING"),"Not applicable")</f>
        <v>Not applicable</v>
      </c>
      <c r="F282" s="427"/>
    </row>
    <row r="283" spans="1:6">
      <c r="A283" s="391">
        <v>282</v>
      </c>
      <c r="B283" s="389" t="s">
        <v>1257</v>
      </c>
      <c r="C283" s="389" t="s">
        <v>1338</v>
      </c>
      <c r="D283" s="389" t="s">
        <v>1380</v>
      </c>
      <c r="E283" s="385" t="str">
        <f>IF(P.Gen!$D$17="Standard formula",IF('CBS.SCR.SF'!$C$41&gt;=0,"OK","WARNING"),"Not applicable")</f>
        <v>Not applicable</v>
      </c>
      <c r="F283" s="427"/>
    </row>
    <row r="284" spans="1:6">
      <c r="A284" s="391">
        <v>283</v>
      </c>
      <c r="B284" s="389" t="s">
        <v>1257</v>
      </c>
      <c r="C284" s="389" t="s">
        <v>1338</v>
      </c>
      <c r="D284" s="389" t="s">
        <v>1381</v>
      </c>
      <c r="E284" s="385" t="str">
        <f>IF(P.Gen!$D$17="Standard formula",IF('CBS.SCR.SF'!$C$42&gt;=0,"OK","WARNING"),"Not applicable")</f>
        <v>Not applicable</v>
      </c>
      <c r="F284" s="427"/>
    </row>
    <row r="285" spans="1:6">
      <c r="A285" s="391">
        <v>284</v>
      </c>
      <c r="B285" s="389" t="s">
        <v>1257</v>
      </c>
      <c r="C285" s="389" t="s">
        <v>1338</v>
      </c>
      <c r="D285" s="389" t="s">
        <v>1382</v>
      </c>
      <c r="E285" s="385" t="str">
        <f>IF(P.Gen!$D$17="Standard formula",IF('CBS.SCR.SF'!$C$43&lt;=0,"OK","WARNING"),"Not applicable")</f>
        <v>Not applicable</v>
      </c>
      <c r="F285" s="427"/>
    </row>
    <row r="286" spans="1:6">
      <c r="A286" s="391">
        <v>285</v>
      </c>
      <c r="B286" s="389" t="s">
        <v>1257</v>
      </c>
      <c r="C286" s="389" t="s">
        <v>1338</v>
      </c>
      <c r="D286" s="389" t="s">
        <v>1383</v>
      </c>
      <c r="E286" s="385" t="str">
        <f>IF(P.Gen!$D$17="Standard formula",IF('CBS.SCR.SF'!$C$44&lt;=0,"OK","WARNING"),"Not applicable")</f>
        <v>Not applicable</v>
      </c>
      <c r="F286" s="427"/>
    </row>
    <row r="287" spans="1:6">
      <c r="A287" s="391">
        <v>286</v>
      </c>
      <c r="B287" s="389" t="s">
        <v>1257</v>
      </c>
      <c r="C287" s="389" t="s">
        <v>1338</v>
      </c>
      <c r="D287" s="389" t="s">
        <v>1384</v>
      </c>
      <c r="E287" s="385" t="str">
        <f>IF(P.Gen!$D$17="Standard formula",IF('CBS.SCR.SF'!$C$45&gt;=0,"OK","WARNING"),"Not applicable")</f>
        <v>Not applicable</v>
      </c>
      <c r="F287" s="427"/>
    </row>
    <row r="288" spans="1:6">
      <c r="A288" s="391">
        <v>287</v>
      </c>
      <c r="B288" s="389" t="s">
        <v>1257</v>
      </c>
      <c r="C288" s="389" t="s">
        <v>1338</v>
      </c>
      <c r="D288" s="389" t="s">
        <v>1337</v>
      </c>
      <c r="E288" s="385" t="str">
        <f>IF(P.Gen!$D$17="Standard formula",IF(AND('CBS.SCR.SF'!$C$46&gt;=0,ISBLANK('CBS.SCR.SF'!$C$46)=FALSE),"OK","WARNING"),"Not applicable")</f>
        <v>Not applicable</v>
      </c>
      <c r="F288" s="427"/>
    </row>
    <row r="289" spans="1:6">
      <c r="A289" s="391">
        <v>288</v>
      </c>
      <c r="B289" s="389" t="s">
        <v>1257</v>
      </c>
      <c r="C289" s="389" t="s">
        <v>1338</v>
      </c>
      <c r="D289" s="389" t="s">
        <v>1385</v>
      </c>
      <c r="E289" s="385" t="str">
        <f>IF(P.Gen!$D$17="Standard formula",IF('CBS.SCR.SF'!$C$47&gt;=0,"OK","WARNING"),"Not applicable")</f>
        <v>Not applicable</v>
      </c>
      <c r="F289" s="427"/>
    </row>
    <row r="290" spans="1:6">
      <c r="A290" s="391">
        <v>289</v>
      </c>
      <c r="B290" s="389" t="s">
        <v>1257</v>
      </c>
      <c r="C290" s="389" t="s">
        <v>1338</v>
      </c>
      <c r="D290" s="389" t="s">
        <v>1386</v>
      </c>
      <c r="E290" s="385" t="str">
        <f>IF(P.Gen!$D$17="Standard formula",IF('CBS.SCR.SF'!$C$48&gt;=0,"OK","WARNING"),"Not applicable")</f>
        <v>Not applicable</v>
      </c>
      <c r="F290" s="427"/>
    </row>
    <row r="291" spans="1:6">
      <c r="A291" s="391">
        <v>290</v>
      </c>
      <c r="B291" s="389" t="s">
        <v>1257</v>
      </c>
      <c r="C291" s="389" t="s">
        <v>1338</v>
      </c>
      <c r="D291" s="389" t="s">
        <v>1387</v>
      </c>
      <c r="E291" s="385" t="str">
        <f>IF(P.Gen!$D$17="Standard formula",IF('CBS.SCR.SF'!$C$50&gt;=0,"OK","WARNING"),"Not applicable")</f>
        <v>Not applicable</v>
      </c>
      <c r="F291" s="427"/>
    </row>
    <row r="292" spans="1:6">
      <c r="A292" s="391">
        <v>291</v>
      </c>
      <c r="B292" s="389" t="s">
        <v>1257</v>
      </c>
      <c r="C292" s="389" t="s">
        <v>1338</v>
      </c>
      <c r="D292" s="389" t="s">
        <v>1384</v>
      </c>
      <c r="E292" s="385" t="str">
        <f>IF(P.Gen!$D$17="Standard formula",IF('CBS.SCR.SF'!$C$51&gt;=0,"OK","WARNING"),"Not applicable")</f>
        <v>Not applicable</v>
      </c>
      <c r="F292" s="427"/>
    </row>
    <row r="293" spans="1:6">
      <c r="A293" s="391">
        <v>292</v>
      </c>
      <c r="B293" s="389" t="s">
        <v>1257</v>
      </c>
      <c r="C293" s="389" t="s">
        <v>1338</v>
      </c>
      <c r="D293" s="389" t="s">
        <v>1384</v>
      </c>
      <c r="E293" s="385" t="str">
        <f>IF(P.Gen!$D$17="Standard formula",IF('CBS.SCR.SF'!$C$52&gt;=0,"OK","WARNING"),"Not applicable")</f>
        <v>Not applicable</v>
      </c>
      <c r="F293" s="427"/>
    </row>
    <row r="294" spans="1:6">
      <c r="A294" s="391">
        <v>293</v>
      </c>
      <c r="B294" s="389" t="s">
        <v>1257</v>
      </c>
      <c r="C294" s="389" t="s">
        <v>1338</v>
      </c>
      <c r="D294" s="389" t="s">
        <v>1384</v>
      </c>
      <c r="E294" s="385" t="str">
        <f>IF(P.Gen!$D$17="Standard formula",IF('CBS.SCR.SF'!$C$53&gt;=0,"OK","WARNING"),"Not applicable")</f>
        <v>Not applicable</v>
      </c>
      <c r="F294" s="427"/>
    </row>
    <row r="295" spans="1:6">
      <c r="A295" s="391">
        <v>294</v>
      </c>
      <c r="B295" s="389" t="s">
        <v>1257</v>
      </c>
      <c r="C295" s="389" t="s">
        <v>1338</v>
      </c>
      <c r="D295" s="389" t="s">
        <v>1388</v>
      </c>
      <c r="E295" s="385" t="str">
        <f>IF(P.Gen!$D$17="Standard formula",IF('CBS.SCR.SF'!$C$57&gt;=0,"OK","WARNING"),"Not applicable")</f>
        <v>Not applicable</v>
      </c>
      <c r="F295" s="427"/>
    </row>
    <row r="296" spans="1:6">
      <c r="A296" s="391">
        <v>295</v>
      </c>
      <c r="B296" s="389" t="s">
        <v>1257</v>
      </c>
      <c r="C296" s="389" t="s">
        <v>1338</v>
      </c>
      <c r="D296" s="389" t="s">
        <v>1387</v>
      </c>
      <c r="E296" s="385" t="str">
        <f>IF(P.Gen!$D$17="Standard formula",IF('CBS.SCR.SF'!$C$59&gt;=0,"OK","WARNING"),"Not applicable")</f>
        <v>Not applicable</v>
      </c>
      <c r="F296" s="427"/>
    </row>
    <row r="297" spans="1:6">
      <c r="A297" s="391">
        <v>296</v>
      </c>
      <c r="B297" s="389" t="s">
        <v>1257</v>
      </c>
      <c r="C297" s="389" t="s">
        <v>1338</v>
      </c>
      <c r="D297" s="389" t="s">
        <v>1387</v>
      </c>
      <c r="E297" s="385" t="str">
        <f>IF(P.Gen!$D$17="Standard formula",IF('CBS.SCR.SF'!$C$60&gt;=0,"OK","WARNING"),"Not applicable")</f>
        <v>Not applicable</v>
      </c>
      <c r="F297" s="427"/>
    </row>
    <row r="298" spans="1:6">
      <c r="A298" s="391">
        <v>297</v>
      </c>
      <c r="B298" s="389" t="s">
        <v>1257</v>
      </c>
      <c r="C298" s="389" t="s">
        <v>1338</v>
      </c>
      <c r="D298" s="389" t="s">
        <v>1387</v>
      </c>
      <c r="E298" s="385" t="str">
        <f>IF(P.Gen!$D$17="Standard formula",IF('CBS.SCR.SF'!$C$61&gt;=0,"OK","WARNING"),"Not applicable")</f>
        <v>Not applicable</v>
      </c>
      <c r="F298" s="427"/>
    </row>
    <row r="299" spans="1:6">
      <c r="A299" s="391">
        <v>298</v>
      </c>
      <c r="B299" s="389" t="s">
        <v>1257</v>
      </c>
      <c r="C299" s="389" t="s">
        <v>1338</v>
      </c>
      <c r="D299" s="389" t="s">
        <v>1387</v>
      </c>
      <c r="E299" s="385" t="str">
        <f>IF(P.Gen!$D$17="Standard formula",IF('CBS.SCR.SF'!$C$62&gt;=0,"OK","WARNING"),"Not applicable")</f>
        <v>Not applicable</v>
      </c>
      <c r="F299" s="427"/>
    </row>
    <row r="300" spans="1:6">
      <c r="A300" s="391">
        <v>299</v>
      </c>
      <c r="B300" s="389" t="s">
        <v>1257</v>
      </c>
      <c r="C300" s="389" t="s">
        <v>1338</v>
      </c>
      <c r="D300" s="389" t="s">
        <v>1387</v>
      </c>
      <c r="E300" s="385" t="str">
        <f>IF(P.Gen!$D$17="Standard formula",IF('CBS.SCR.SF'!$C$63&gt;=0,"OK","WARNING"),"Not applicable")</f>
        <v>Not applicable</v>
      </c>
      <c r="F300" s="427"/>
    </row>
    <row r="301" spans="1:6">
      <c r="A301" s="391">
        <v>300</v>
      </c>
      <c r="B301" s="389" t="s">
        <v>1257</v>
      </c>
      <c r="C301" s="389" t="s">
        <v>1338</v>
      </c>
      <c r="D301" s="389" t="s">
        <v>1387</v>
      </c>
      <c r="E301" s="385" t="str">
        <f>IF(P.Gen!$D$17="Standard formula",IF('CBS.SCR.SF'!$C$64&gt;=0,"OK","WARNING"),"Not applicable")</f>
        <v>Not applicable</v>
      </c>
      <c r="F301" s="427"/>
    </row>
    <row r="302" spans="1:6">
      <c r="A302" s="391">
        <v>301</v>
      </c>
      <c r="B302" s="389" t="s">
        <v>1257</v>
      </c>
      <c r="C302" s="389" t="s">
        <v>1338</v>
      </c>
      <c r="D302" s="389" t="s">
        <v>1386</v>
      </c>
      <c r="E302" s="385" t="str">
        <f>IF(P.Gen!$D$17="Standard formula",IF('CBS.SCR.SF'!$C$66&gt;=0,"OK","WARNING"),"Not applicable")</f>
        <v>Not applicable</v>
      </c>
      <c r="F302" s="427"/>
    </row>
    <row r="303" spans="1:6">
      <c r="A303" s="391">
        <v>302</v>
      </c>
      <c r="B303" s="389" t="s">
        <v>1257</v>
      </c>
      <c r="C303" s="389" t="s">
        <v>1338</v>
      </c>
      <c r="D303" s="389" t="s">
        <v>1386</v>
      </c>
      <c r="E303" s="385" t="str">
        <f>IF(P.Gen!$D$17="Standard formula",IF('CBS.SCR.SF'!$C$67&gt;=0,"OK","WARNING"),"Not applicable")</f>
        <v>Not applicable</v>
      </c>
      <c r="F303" s="427"/>
    </row>
    <row r="304" spans="1:6">
      <c r="A304" s="391">
        <v>303</v>
      </c>
      <c r="B304" s="389" t="s">
        <v>1257</v>
      </c>
      <c r="C304" s="389" t="s">
        <v>1338</v>
      </c>
      <c r="D304" s="389" t="s">
        <v>1386</v>
      </c>
      <c r="E304" s="385" t="str">
        <f>IF(P.Gen!$D$17="Standard formula",IF('CBS.SCR.SF'!$C$68&gt;=0,"OK","WARNING"),"Not applicable")</f>
        <v>Not applicable</v>
      </c>
      <c r="F304" s="427"/>
    </row>
    <row r="305" spans="1:6">
      <c r="A305" s="391">
        <v>304</v>
      </c>
      <c r="B305" s="389" t="s">
        <v>1257</v>
      </c>
      <c r="C305" s="389" t="s">
        <v>1338</v>
      </c>
      <c r="D305" s="389" t="s">
        <v>1440</v>
      </c>
      <c r="E305" s="385" t="str">
        <f>IF(P.Gen!$D$17="Standard formula",IF('CBS.SCR.SF'!$C$69&gt;='CBS.SCR.SF'!$C$57,"OK","WARNING"),"Not applicable")</f>
        <v>Not applicable</v>
      </c>
      <c r="F305" s="427"/>
    </row>
    <row r="306" spans="1:6">
      <c r="A306" s="391">
        <v>305</v>
      </c>
      <c r="B306" s="389" t="s">
        <v>386</v>
      </c>
      <c r="C306" s="389" t="s">
        <v>1341</v>
      </c>
      <c r="D306" s="389" t="s">
        <v>1389</v>
      </c>
      <c r="E306" s="385" t="str">
        <f>IF(P.Gen!$D$17="Partial internal model",IF('0.SCR.PIM'!$C$10&gt;=0,"OK","WARNING"),"Not applicable")</f>
        <v>Not applicable</v>
      </c>
      <c r="F306" s="427"/>
    </row>
    <row r="307" spans="1:6">
      <c r="A307" s="391">
        <v>306</v>
      </c>
      <c r="B307" s="389" t="s">
        <v>386</v>
      </c>
      <c r="C307" s="389" t="s">
        <v>1341</v>
      </c>
      <c r="D307" s="389" t="s">
        <v>1390</v>
      </c>
      <c r="E307" s="385" t="str">
        <f>IF(P.Gen!$D$17="Partial internal model",IF('0.SCR.PIM'!$C$11&lt;=0,"OK","WARNING"),"Not applicable")</f>
        <v>Not applicable</v>
      </c>
      <c r="F307" s="427"/>
    </row>
    <row r="308" spans="1:6">
      <c r="A308" s="391">
        <v>307</v>
      </c>
      <c r="B308" s="389" t="s">
        <v>386</v>
      </c>
      <c r="C308" s="389" t="s">
        <v>1341</v>
      </c>
      <c r="D308" s="389" t="s">
        <v>1391</v>
      </c>
      <c r="E308" s="385" t="str">
        <f>IF(P.Gen!$D$17="Partial internal model",IF('0.SCR.PIM'!$C$12&gt;=0,"OK","WARNING"),"Not applicable")</f>
        <v>Not applicable</v>
      </c>
      <c r="F308" s="427"/>
    </row>
    <row r="309" spans="1:6">
      <c r="A309" s="391">
        <v>308</v>
      </c>
      <c r="B309" s="389" t="s">
        <v>386</v>
      </c>
      <c r="C309" s="389" t="s">
        <v>1341</v>
      </c>
      <c r="D309" s="389" t="s">
        <v>1392</v>
      </c>
      <c r="E309" s="385" t="str">
        <f>IF(P.Gen!$D$17="Partial internal model",IF('0.SCR.PIM'!$C$13&gt;=0,"OK","WARNING"),"Not applicable")</f>
        <v>Not applicable</v>
      </c>
      <c r="F309" s="427"/>
    </row>
    <row r="310" spans="1:6">
      <c r="A310" s="391">
        <v>309</v>
      </c>
      <c r="B310" s="389" t="s">
        <v>386</v>
      </c>
      <c r="C310" s="389" t="s">
        <v>1341</v>
      </c>
      <c r="D310" s="389" t="s">
        <v>1337</v>
      </c>
      <c r="E310" s="385" t="str">
        <f>IF(P.Gen!$D$17="Partial internal model",IF(AND('0.SCR.PIM'!$C$14&gt;=0,ISBLANK('0.SCR.PIM'!$C$14)=FALSE),"OK","WARNING"),"Not applicable")</f>
        <v>Not applicable</v>
      </c>
      <c r="F310" s="427"/>
    </row>
    <row r="311" spans="1:6">
      <c r="A311" s="391">
        <v>310</v>
      </c>
      <c r="B311" s="389" t="s">
        <v>386</v>
      </c>
      <c r="C311" s="389" t="s">
        <v>1341</v>
      </c>
      <c r="D311" s="389" t="s">
        <v>1393</v>
      </c>
      <c r="E311" s="385" t="str">
        <f>IF(P.Gen!$D$17="Partial internal model",IF('0.SCR.PIM'!$C$15&gt;=0,"OK","WARNING"),"Not applicable")</f>
        <v>Not applicable</v>
      </c>
      <c r="F311" s="427"/>
    </row>
    <row r="312" spans="1:6">
      <c r="A312" s="391">
        <v>311</v>
      </c>
      <c r="B312" s="389" t="s">
        <v>386</v>
      </c>
      <c r="C312" s="389" t="s">
        <v>1341</v>
      </c>
      <c r="D312" s="389" t="s">
        <v>1394</v>
      </c>
      <c r="E312" s="385" t="str">
        <f>IF(P.Gen!$D$17="Partial internal model",IF('0.SCR.PIM'!$C$16&gt;=0,"OK","WARNING"),"Not applicable")</f>
        <v>Not applicable</v>
      </c>
      <c r="F312" s="427"/>
    </row>
    <row r="313" spans="1:6">
      <c r="A313" s="391">
        <v>312</v>
      </c>
      <c r="B313" s="389" t="s">
        <v>386</v>
      </c>
      <c r="C313" s="389" t="s">
        <v>1341</v>
      </c>
      <c r="D313" s="389" t="s">
        <v>1395</v>
      </c>
      <c r="E313" s="385" t="str">
        <f>IF(P.Gen!$D$17="Partial internal model",IF('0.SCR.PIM'!$C$18&lt;=0,"OK","WARNING"),"Not applicable")</f>
        <v>Not applicable</v>
      </c>
      <c r="F313" s="427"/>
    </row>
    <row r="314" spans="1:6">
      <c r="A314" s="391">
        <v>313</v>
      </c>
      <c r="B314" s="389" t="s">
        <v>386</v>
      </c>
      <c r="C314" s="389" t="s">
        <v>1341</v>
      </c>
      <c r="D314" s="389" t="s">
        <v>1396</v>
      </c>
      <c r="E314" s="385" t="str">
        <f>IF(P.Gen!$D$17="Partial internal model",IF('0.SCR.PIM'!$C$19&lt;=0,"OK","WARNING"),"Not applicable")</f>
        <v>Not applicable</v>
      </c>
      <c r="F314" s="427"/>
    </row>
    <row r="315" spans="1:6" ht="14.1" customHeight="1">
      <c r="A315" s="391">
        <v>314</v>
      </c>
      <c r="B315" s="389" t="s">
        <v>386</v>
      </c>
      <c r="C315" s="389" t="s">
        <v>1341</v>
      </c>
      <c r="D315" s="389" t="s">
        <v>1397</v>
      </c>
      <c r="E315" s="385" t="str">
        <f>IF(P.Gen!$D$17="Partial internal model",IF('0.SCR.PIM'!$C$20&gt;=0,"OK","WARNING"),"Not applicable")</f>
        <v>Not applicable</v>
      </c>
      <c r="F315" s="427"/>
    </row>
    <row r="316" spans="1:6">
      <c r="A316" s="391">
        <v>315</v>
      </c>
      <c r="B316" s="389" t="s">
        <v>386</v>
      </c>
      <c r="C316" s="389" t="s">
        <v>1341</v>
      </c>
      <c r="D316" s="389" t="s">
        <v>1398</v>
      </c>
      <c r="E316" s="385" t="str">
        <f>IF(P.Gen!$D$17="Partial internal model",IF('0.SCR.PIM'!$C$21&gt;=0,"OK","WARNING"),"Not applicable")</f>
        <v>Not applicable</v>
      </c>
      <c r="F316" s="427"/>
    </row>
    <row r="317" spans="1:6">
      <c r="A317" s="391">
        <v>316</v>
      </c>
      <c r="B317" s="389" t="s">
        <v>386</v>
      </c>
      <c r="C317" s="389" t="s">
        <v>1341</v>
      </c>
      <c r="D317" s="389" t="s">
        <v>1398</v>
      </c>
      <c r="E317" s="385" t="str">
        <f>IF(P.Gen!$D$17="Partial internal model",IF('0.SCR.PIM'!$C$22&gt;=0,"OK","WARNING"),"Not applicable")</f>
        <v>Not applicable</v>
      </c>
      <c r="F317" s="427"/>
    </row>
    <row r="318" spans="1:6">
      <c r="A318" s="391">
        <v>317</v>
      </c>
      <c r="B318" s="389" t="s">
        <v>386</v>
      </c>
      <c r="C318" s="389" t="s">
        <v>1341</v>
      </c>
      <c r="D318" s="389" t="s">
        <v>1399</v>
      </c>
      <c r="E318" s="385" t="str">
        <f>IF(P.Gen!$D$17="Partial internal model",IF('0.SCR.PIM'!$C$26&gt;=0,"OK","WARNING"),"Not applicable")</f>
        <v>Not applicable</v>
      </c>
      <c r="F318" s="427"/>
    </row>
    <row r="319" spans="1:6">
      <c r="A319" s="391">
        <v>318</v>
      </c>
      <c r="B319" s="389" t="s">
        <v>386</v>
      </c>
      <c r="C319" s="389" t="s">
        <v>1341</v>
      </c>
      <c r="D319" s="389" t="s">
        <v>1400</v>
      </c>
      <c r="E319" s="385" t="str">
        <f>IF(P.Gen!$D$17="Partial internal model",IF('0.SCR.PIM'!$C$27&gt;=0,"OK","WARNING"),"Not applicable")</f>
        <v>Not applicable</v>
      </c>
      <c r="F319" s="427"/>
    </row>
    <row r="320" spans="1:6">
      <c r="A320" s="391">
        <v>319</v>
      </c>
      <c r="B320" s="389" t="s">
        <v>386</v>
      </c>
      <c r="C320" s="389" t="s">
        <v>1341</v>
      </c>
      <c r="D320" s="389" t="s">
        <v>1397</v>
      </c>
      <c r="E320" s="385" t="str">
        <f>IF(P.Gen!$D$17="Partial internal model",IF('0.SCR.PIM'!$C$29&gt;=0,"OK","WARNING"),"Not applicable")</f>
        <v>Not applicable</v>
      </c>
      <c r="F320" s="427"/>
    </row>
    <row r="321" spans="1:6">
      <c r="A321" s="391">
        <v>320</v>
      </c>
      <c r="B321" s="389" t="s">
        <v>386</v>
      </c>
      <c r="C321" s="389" t="s">
        <v>1341</v>
      </c>
      <c r="D321" s="389" t="s">
        <v>1397</v>
      </c>
      <c r="E321" s="385" t="str">
        <f>IF(P.Gen!$D$17="Partial internal model",IF('0.SCR.PIM'!$C$30&gt;=0,"OK","WARNING"),"Not applicable")</f>
        <v>Not applicable</v>
      </c>
      <c r="F321" s="427"/>
    </row>
    <row r="322" spans="1:6">
      <c r="A322" s="391">
        <v>321</v>
      </c>
      <c r="B322" s="389" t="s">
        <v>386</v>
      </c>
      <c r="C322" s="389" t="s">
        <v>1341</v>
      </c>
      <c r="D322" s="389" t="s">
        <v>1397</v>
      </c>
      <c r="E322" s="385" t="str">
        <f>IF(P.Gen!$D$17="Partial internal model",IF('0.SCR.PIM'!$C$31&gt;=0,"OK","WARNING"),"Not applicable")</f>
        <v>Not applicable</v>
      </c>
      <c r="F322" s="427"/>
    </row>
    <row r="323" spans="1:6">
      <c r="A323" s="391">
        <v>322</v>
      </c>
      <c r="B323" s="389" t="s">
        <v>386</v>
      </c>
      <c r="C323" s="389" t="s">
        <v>1341</v>
      </c>
      <c r="D323" s="389" t="s">
        <v>1397</v>
      </c>
      <c r="E323" s="385" t="str">
        <f>IF(P.Gen!$D$17="Partial internal model",IF('0.SCR.PIM'!$C$32&gt;=0,"OK","WARNING"),"Not applicable")</f>
        <v>Not applicable</v>
      </c>
      <c r="F323" s="427"/>
    </row>
    <row r="324" spans="1:6">
      <c r="A324" s="391">
        <v>323</v>
      </c>
      <c r="B324" s="389" t="s">
        <v>386</v>
      </c>
      <c r="C324" s="389" t="s">
        <v>1341</v>
      </c>
      <c r="D324" s="389" t="s">
        <v>1397</v>
      </c>
      <c r="E324" s="385" t="str">
        <f>IF(P.Gen!$D$17="Partial internal model",IF('0.SCR.PIM'!$C$33&gt;=0,"OK","WARNING"),"Not applicable")</f>
        <v>Not applicable</v>
      </c>
      <c r="F324" s="427"/>
    </row>
    <row r="325" spans="1:6">
      <c r="A325" s="391">
        <v>324</v>
      </c>
      <c r="B325" s="389" t="s">
        <v>386</v>
      </c>
      <c r="C325" s="389" t="s">
        <v>1341</v>
      </c>
      <c r="D325" s="389" t="s">
        <v>1397</v>
      </c>
      <c r="E325" s="385" t="str">
        <f>IF(P.Gen!$D$17="Partial internal model",IF('0.SCR.PIM'!$C$34&gt;=0,"OK","WARNING"),"Not applicable")</f>
        <v>Not applicable</v>
      </c>
      <c r="F325" s="427"/>
    </row>
    <row r="326" spans="1:6">
      <c r="A326" s="391">
        <v>325</v>
      </c>
      <c r="B326" s="389" t="s">
        <v>386</v>
      </c>
      <c r="C326" s="389" t="s">
        <v>1341</v>
      </c>
      <c r="D326" s="389" t="s">
        <v>1394</v>
      </c>
      <c r="E326" s="385" t="str">
        <f>IF(P.Gen!$D$17="Partial internal model",IF('0.SCR.PIM'!$C$36&gt;=0,"OK","WARNING"),"Not applicable")</f>
        <v>Not applicable</v>
      </c>
      <c r="F326" s="427"/>
    </row>
    <row r="327" spans="1:6">
      <c r="A327" s="391">
        <v>326</v>
      </c>
      <c r="B327" s="389" t="s">
        <v>386</v>
      </c>
      <c r="C327" s="389" t="s">
        <v>1341</v>
      </c>
      <c r="D327" s="389" t="s">
        <v>1394</v>
      </c>
      <c r="E327" s="385" t="str">
        <f>IF(P.Gen!$D$17="Partial internal model",IF('0.SCR.PIM'!$C$37&gt;=0,"OK","WARNING"),"Not applicable")</f>
        <v>Not applicable</v>
      </c>
      <c r="F327" s="427"/>
    </row>
    <row r="328" spans="1:6">
      <c r="A328" s="391">
        <v>327</v>
      </c>
      <c r="B328" s="389" t="s">
        <v>386</v>
      </c>
      <c r="C328" s="389" t="s">
        <v>1341</v>
      </c>
      <c r="D328" s="389" t="s">
        <v>1394</v>
      </c>
      <c r="E328" s="385" t="str">
        <f>IF(P.Gen!$D$17="Partial internal model",IF('0.SCR.PIM'!$C$38&gt;=0,"OK","WARNING"),"Not applicable")</f>
        <v>Not applicable</v>
      </c>
      <c r="F328" s="427"/>
    </row>
    <row r="329" spans="1:6">
      <c r="A329" s="391">
        <v>328</v>
      </c>
      <c r="B329" s="389" t="s">
        <v>386</v>
      </c>
      <c r="C329" s="389" t="s">
        <v>1341</v>
      </c>
      <c r="D329" s="389" t="s">
        <v>1340</v>
      </c>
      <c r="E329" s="385" t="str">
        <f>IF(P.Gen!$D$17="Partial internal model",IF('0.SCR.PIM'!$C$39&gt;='0.SCR.PIM'!$C$27,"OK","WARNING"),"Not applicable")</f>
        <v>Not applicable</v>
      </c>
      <c r="F329" s="427"/>
    </row>
    <row r="330" spans="1:6">
      <c r="A330" s="391">
        <v>329</v>
      </c>
      <c r="B330" s="389" t="s">
        <v>1266</v>
      </c>
      <c r="C330" s="389" t="s">
        <v>1341</v>
      </c>
      <c r="D330" s="389" t="s">
        <v>1389</v>
      </c>
      <c r="E330" s="385" t="str">
        <f>IF(P.Gen!$D$17="Partial internal model",IF(FBS.SCR.PIM!$C$10&gt;=0,"OK","WARNING"),"Not applicable")</f>
        <v>Not applicable</v>
      </c>
      <c r="F330" s="427"/>
    </row>
    <row r="331" spans="1:6">
      <c r="A331" s="391">
        <v>330</v>
      </c>
      <c r="B331" s="389" t="s">
        <v>1266</v>
      </c>
      <c r="C331" s="389" t="s">
        <v>1341</v>
      </c>
      <c r="D331" s="389" t="s">
        <v>1390</v>
      </c>
      <c r="E331" s="385" t="str">
        <f>IF(P.Gen!$D$17="Partial internal model",IF(FBS.SCR.PIM!$C$11&lt;=0,"OK","WARNING"),"Not applicable")</f>
        <v>Not applicable</v>
      </c>
      <c r="F331" s="427"/>
    </row>
    <row r="332" spans="1:6">
      <c r="A332" s="391">
        <v>331</v>
      </c>
      <c r="B332" s="389" t="s">
        <v>1266</v>
      </c>
      <c r="C332" s="389" t="s">
        <v>1341</v>
      </c>
      <c r="D332" s="389" t="s">
        <v>1391</v>
      </c>
      <c r="E332" s="385" t="str">
        <f>IF(P.Gen!$D$17="Partial internal model",IF(FBS.SCR.PIM!$C$12&gt;=0,"OK","WARNING"),"Not applicable")</f>
        <v>Not applicable</v>
      </c>
      <c r="F332" s="427"/>
    </row>
    <row r="333" spans="1:6">
      <c r="A333" s="391">
        <v>332</v>
      </c>
      <c r="B333" s="389" t="s">
        <v>1266</v>
      </c>
      <c r="C333" s="389" t="s">
        <v>1341</v>
      </c>
      <c r="D333" s="389" t="s">
        <v>1392</v>
      </c>
      <c r="E333" s="385" t="str">
        <f>IF(P.Gen!$D$17="Partial internal model",IF(FBS.SCR.PIM!$C$13&gt;=0,"OK","WARNING"),"Not applicable")</f>
        <v>Not applicable</v>
      </c>
      <c r="F333" s="427"/>
    </row>
    <row r="334" spans="1:6">
      <c r="A334" s="391">
        <v>333</v>
      </c>
      <c r="B334" s="389" t="s">
        <v>1266</v>
      </c>
      <c r="C334" s="389" t="s">
        <v>1341</v>
      </c>
      <c r="D334" s="389" t="s">
        <v>1337</v>
      </c>
      <c r="E334" s="385" t="str">
        <f>IF(P.Gen!$D$17="Partial internal model",IF(AND(FBS.SCR.PIM!$C$14&gt;=0,ISBLANK(FBS.SCR.PIM!$C$14)=FALSE),"OK","WARNING"),"Not applicable")</f>
        <v>Not applicable</v>
      </c>
      <c r="F334" s="427"/>
    </row>
    <row r="335" spans="1:6">
      <c r="A335" s="391">
        <v>334</v>
      </c>
      <c r="B335" s="389" t="s">
        <v>1266</v>
      </c>
      <c r="C335" s="389" t="s">
        <v>1341</v>
      </c>
      <c r="D335" s="389" t="s">
        <v>1393</v>
      </c>
      <c r="E335" s="385" t="str">
        <f>IF(P.Gen!$D$17="Partial internal model",IF(FBS.SCR.PIM!$C$15&gt;=0,"OK","WARNING"),"Not applicable")</f>
        <v>Not applicable</v>
      </c>
      <c r="F335" s="427"/>
    </row>
    <row r="336" spans="1:6">
      <c r="A336" s="391">
        <v>335</v>
      </c>
      <c r="B336" s="389" t="s">
        <v>1266</v>
      </c>
      <c r="C336" s="389" t="s">
        <v>1341</v>
      </c>
      <c r="D336" s="389" t="s">
        <v>1394</v>
      </c>
      <c r="E336" s="385" t="str">
        <f>IF(P.Gen!$D$17="Partial internal model",IF(FBS.SCR.PIM!$C$16&gt;=0,"OK","WARNING"),"Not applicable")</f>
        <v>Not applicable</v>
      </c>
      <c r="F336" s="427"/>
    </row>
    <row r="337" spans="1:6">
      <c r="A337" s="391">
        <v>336</v>
      </c>
      <c r="B337" s="389" t="s">
        <v>1266</v>
      </c>
      <c r="C337" s="389" t="s">
        <v>1341</v>
      </c>
      <c r="D337" s="389" t="s">
        <v>1395</v>
      </c>
      <c r="E337" s="385" t="str">
        <f>IF(P.Gen!$D$17="Partial internal model",IF(FBS.SCR.PIM!$C$18&lt;=0,"OK","WARNING"),"Not applicable")</f>
        <v>Not applicable</v>
      </c>
      <c r="F337" s="427"/>
    </row>
    <row r="338" spans="1:6">
      <c r="A338" s="391">
        <v>337</v>
      </c>
      <c r="B338" s="389" t="s">
        <v>1266</v>
      </c>
      <c r="C338" s="389" t="s">
        <v>1341</v>
      </c>
      <c r="D338" s="389" t="s">
        <v>1396</v>
      </c>
      <c r="E338" s="385" t="str">
        <f>IF(P.Gen!$D$17="Partial internal model",IF(FBS.SCR.PIM!$C$19&lt;=0,"OK","WARNING"),"Not applicable")</f>
        <v>Not applicable</v>
      </c>
      <c r="F338" s="427"/>
    </row>
    <row r="339" spans="1:6">
      <c r="A339" s="391">
        <v>338</v>
      </c>
      <c r="B339" s="389" t="s">
        <v>1266</v>
      </c>
      <c r="C339" s="389" t="s">
        <v>1341</v>
      </c>
      <c r="D339" s="389" t="s">
        <v>1397</v>
      </c>
      <c r="E339" s="385" t="str">
        <f>IF(P.Gen!$D$17="Partial internal model",IF(FBS.SCR.PIM!$C$20&gt;=0,"OK","WARNING"),"Not applicable")</f>
        <v>Not applicable</v>
      </c>
      <c r="F339" s="427"/>
    </row>
    <row r="340" spans="1:6">
      <c r="A340" s="391">
        <v>339</v>
      </c>
      <c r="B340" s="389" t="s">
        <v>1266</v>
      </c>
      <c r="C340" s="389" t="s">
        <v>1341</v>
      </c>
      <c r="D340" s="389" t="s">
        <v>1398</v>
      </c>
      <c r="E340" s="385" t="str">
        <f>IF(P.Gen!$D$17="Partial internal model",IF(FBS.SCR.PIM!$C$21&gt;=0,"OK","WARNING"),"Not applicable")</f>
        <v>Not applicable</v>
      </c>
      <c r="F340" s="427"/>
    </row>
    <row r="341" spans="1:6">
      <c r="A341" s="391">
        <v>340</v>
      </c>
      <c r="B341" s="389" t="s">
        <v>1266</v>
      </c>
      <c r="C341" s="389" t="s">
        <v>1341</v>
      </c>
      <c r="D341" s="389" t="s">
        <v>1398</v>
      </c>
      <c r="E341" s="385" t="str">
        <f>IF(P.Gen!$D$17="Partial internal model",IF(FBS.SCR.PIM!$C$22&gt;=0,"OK","WARNING"),"Not applicable")</f>
        <v>Not applicable</v>
      </c>
      <c r="F341" s="427"/>
    </row>
    <row r="342" spans="1:6">
      <c r="A342" s="391">
        <v>341</v>
      </c>
      <c r="B342" s="389" t="s">
        <v>1266</v>
      </c>
      <c r="C342" s="389" t="s">
        <v>1341</v>
      </c>
      <c r="D342" s="389" t="s">
        <v>1399</v>
      </c>
      <c r="E342" s="385" t="str">
        <f>IF(P.Gen!$D$17="Partial internal model",IF(FBS.SCR.PIM!$C$26&gt;=0,"OK","WARNING"),"Not applicable")</f>
        <v>Not applicable</v>
      </c>
      <c r="F342" s="427"/>
    </row>
    <row r="343" spans="1:6">
      <c r="A343" s="391">
        <v>342</v>
      </c>
      <c r="B343" s="389" t="s">
        <v>1266</v>
      </c>
      <c r="C343" s="389" t="s">
        <v>1341</v>
      </c>
      <c r="D343" s="389" t="s">
        <v>1400</v>
      </c>
      <c r="E343" s="385" t="str">
        <f>IF(P.Gen!$D$17="Partial internal model",IF(FBS.SCR.PIM!$C$27&gt;=0,"OK","WARNING"),"Not applicable")</f>
        <v>Not applicable</v>
      </c>
      <c r="F343" s="427"/>
    </row>
    <row r="344" spans="1:6">
      <c r="A344" s="391">
        <v>343</v>
      </c>
      <c r="B344" s="389" t="s">
        <v>1266</v>
      </c>
      <c r="C344" s="389" t="s">
        <v>1341</v>
      </c>
      <c r="D344" s="389" t="s">
        <v>1397</v>
      </c>
      <c r="E344" s="385" t="str">
        <f>IF(P.Gen!$D$17="Partial internal model",IF(FBS.SCR.PIM!$C$29&gt;=0,"OK","WARNING"),"Not applicable")</f>
        <v>Not applicable</v>
      </c>
      <c r="F344" s="427"/>
    </row>
    <row r="345" spans="1:6">
      <c r="A345" s="391">
        <v>344</v>
      </c>
      <c r="B345" s="389" t="s">
        <v>1266</v>
      </c>
      <c r="C345" s="389" t="s">
        <v>1341</v>
      </c>
      <c r="D345" s="389" t="s">
        <v>1397</v>
      </c>
      <c r="E345" s="385" t="str">
        <f>IF(P.Gen!$D$17="Partial internal model",IF(FBS.SCR.PIM!$C$30&gt;=0,"OK","WARNING"),"Not applicable")</f>
        <v>Not applicable</v>
      </c>
      <c r="F345" s="427"/>
    </row>
    <row r="346" spans="1:6">
      <c r="A346" s="391">
        <v>345</v>
      </c>
      <c r="B346" s="389" t="s">
        <v>1266</v>
      </c>
      <c r="C346" s="389" t="s">
        <v>1341</v>
      </c>
      <c r="D346" s="389" t="s">
        <v>1397</v>
      </c>
      <c r="E346" s="385" t="str">
        <f>IF(P.Gen!$D$17="Partial internal model",IF(FBS.SCR.PIM!$C$31&gt;=0,"OK","WARNING"),"Not applicable")</f>
        <v>Not applicable</v>
      </c>
      <c r="F346" s="427"/>
    </row>
    <row r="347" spans="1:6">
      <c r="A347" s="391">
        <v>346</v>
      </c>
      <c r="B347" s="389" t="s">
        <v>1266</v>
      </c>
      <c r="C347" s="389" t="s">
        <v>1341</v>
      </c>
      <c r="D347" s="389" t="s">
        <v>1397</v>
      </c>
      <c r="E347" s="385" t="str">
        <f>IF(P.Gen!$D$17="Partial internal model",IF(FBS.SCR.PIM!$C$32&gt;=0,"OK","WARNING"),"Not applicable")</f>
        <v>Not applicable</v>
      </c>
      <c r="F347" s="427"/>
    </row>
    <row r="348" spans="1:6">
      <c r="A348" s="391">
        <v>347</v>
      </c>
      <c r="B348" s="389" t="s">
        <v>1266</v>
      </c>
      <c r="C348" s="389" t="s">
        <v>1341</v>
      </c>
      <c r="D348" s="389" t="s">
        <v>1397</v>
      </c>
      <c r="E348" s="385" t="str">
        <f>IF(P.Gen!$D$17="Partial internal model",IF(FBS.SCR.PIM!$C$33&gt;=0,"OK","WARNING"),"Not applicable")</f>
        <v>Not applicable</v>
      </c>
      <c r="F348" s="427"/>
    </row>
    <row r="349" spans="1:6">
      <c r="A349" s="391">
        <v>348</v>
      </c>
      <c r="B349" s="389" t="s">
        <v>1266</v>
      </c>
      <c r="C349" s="389" t="s">
        <v>1341</v>
      </c>
      <c r="D349" s="389" t="s">
        <v>1397</v>
      </c>
      <c r="E349" s="385" t="str">
        <f>IF(P.Gen!$D$17="Partial internal model",IF(FBS.SCR.PIM!$C$34&gt;=0,"OK","WARNING"),"Not applicable")</f>
        <v>Not applicable</v>
      </c>
      <c r="F349" s="427"/>
    </row>
    <row r="350" spans="1:6">
      <c r="A350" s="391">
        <v>349</v>
      </c>
      <c r="B350" s="389" t="s">
        <v>1266</v>
      </c>
      <c r="C350" s="389" t="s">
        <v>1341</v>
      </c>
      <c r="D350" s="389" t="s">
        <v>1394</v>
      </c>
      <c r="E350" s="385" t="str">
        <f>IF(P.Gen!$D$17="Partial internal model",IF(FBS.SCR.PIM!$C$36&gt;=0,"OK","WARNING"),"Not applicable")</f>
        <v>Not applicable</v>
      </c>
      <c r="F350" s="427"/>
    </row>
    <row r="351" spans="1:6">
      <c r="A351" s="391">
        <v>350</v>
      </c>
      <c r="B351" s="389" t="s">
        <v>1266</v>
      </c>
      <c r="C351" s="389" t="s">
        <v>1341</v>
      </c>
      <c r="D351" s="389" t="s">
        <v>1394</v>
      </c>
      <c r="E351" s="385" t="str">
        <f>IF(P.Gen!$D$17="Partial internal model",IF(FBS.SCR.PIM!$C$37&gt;=0,"OK","WARNING"),"Not applicable")</f>
        <v>Not applicable</v>
      </c>
      <c r="F351" s="427"/>
    </row>
    <row r="352" spans="1:6">
      <c r="A352" s="391">
        <v>351</v>
      </c>
      <c r="B352" s="389" t="s">
        <v>1266</v>
      </c>
      <c r="C352" s="389" t="s">
        <v>1341</v>
      </c>
      <c r="D352" s="389" t="s">
        <v>1394</v>
      </c>
      <c r="E352" s="385" t="str">
        <f>IF(P.Gen!$D$17="Partial internal model",IF(FBS.SCR.PIM!$C$38&gt;=0,"OK","WARNING"),"Not applicable")</f>
        <v>Not applicable</v>
      </c>
      <c r="F352" s="427"/>
    </row>
    <row r="353" spans="1:6">
      <c r="A353" s="391">
        <v>352</v>
      </c>
      <c r="B353" s="389" t="s">
        <v>1266</v>
      </c>
      <c r="C353" s="389" t="s">
        <v>1341</v>
      </c>
      <c r="D353" s="389" t="s">
        <v>1340</v>
      </c>
      <c r="E353" s="385" t="str">
        <f>IF(P.Gen!$D$17="Partial internal model",IF(FBS.SCR.PIM!$C$39&gt;=FBS.SCR.PIM!$C$27,"OK","WARNING"),"Not applicable")</f>
        <v>Not applicable</v>
      </c>
      <c r="F353" s="427"/>
    </row>
    <row r="354" spans="1:6">
      <c r="A354" s="391">
        <v>353</v>
      </c>
      <c r="B354" s="389" t="s">
        <v>1258</v>
      </c>
      <c r="C354" s="389" t="s">
        <v>1341</v>
      </c>
      <c r="D354" s="389" t="s">
        <v>1389</v>
      </c>
      <c r="E354" s="385" t="str">
        <f>IF(P.Gen!$D$17="Partial internal model",IF('CBS.SCR.PIM'!$C$10&gt;=0,"OK","WARNING"),"Not applicable")</f>
        <v>Not applicable</v>
      </c>
      <c r="F354" s="427"/>
    </row>
    <row r="355" spans="1:6">
      <c r="A355" s="391">
        <v>354</v>
      </c>
      <c r="B355" s="389" t="s">
        <v>1258</v>
      </c>
      <c r="C355" s="389" t="s">
        <v>1341</v>
      </c>
      <c r="D355" s="389" t="s">
        <v>1390</v>
      </c>
      <c r="E355" s="385" t="str">
        <f>IF(P.Gen!$D$17="Partial internal model",IF('CBS.SCR.PIM'!$C$11&lt;=0,"OK","WARNING"),"Not applicable")</f>
        <v>Not applicable</v>
      </c>
      <c r="F355" s="427"/>
    </row>
    <row r="356" spans="1:6">
      <c r="A356" s="391">
        <v>355</v>
      </c>
      <c r="B356" s="389" t="s">
        <v>1258</v>
      </c>
      <c r="C356" s="389" t="s">
        <v>1341</v>
      </c>
      <c r="D356" s="389" t="s">
        <v>1391</v>
      </c>
      <c r="E356" s="385" t="str">
        <f>IF(P.Gen!$D$17="Partial internal model",IF('CBS.SCR.PIM'!$C$12&gt;=0,"OK","WARNING"),"Not applicable")</f>
        <v>Not applicable</v>
      </c>
      <c r="F356" s="427"/>
    </row>
    <row r="357" spans="1:6">
      <c r="A357" s="391">
        <v>356</v>
      </c>
      <c r="B357" s="389" t="s">
        <v>1258</v>
      </c>
      <c r="C357" s="389" t="s">
        <v>1341</v>
      </c>
      <c r="D357" s="389" t="s">
        <v>1392</v>
      </c>
      <c r="E357" s="385" t="str">
        <f>IF(P.Gen!$D$17="Partial internal model",IF('CBS.SCR.PIM'!$C$13&gt;=0,"OK","WARNING"),"Not applicable")</f>
        <v>Not applicable</v>
      </c>
      <c r="F357" s="427"/>
    </row>
    <row r="358" spans="1:6">
      <c r="A358" s="391">
        <v>357</v>
      </c>
      <c r="B358" s="389" t="s">
        <v>1258</v>
      </c>
      <c r="C358" s="389" t="s">
        <v>1341</v>
      </c>
      <c r="D358" s="389" t="s">
        <v>1337</v>
      </c>
      <c r="E358" s="385" t="str">
        <f>IF(P.Gen!$D$17="Partial internal model",IF(AND('CBS.SCR.PIM'!$C$14&gt;=0,ISBLANK('CBS.SCR.PIM'!$C$14)=FALSE),"OK","WARNING"),"Not applicable")</f>
        <v>Not applicable</v>
      </c>
      <c r="F358" s="427"/>
    </row>
    <row r="359" spans="1:6">
      <c r="A359" s="391">
        <v>358</v>
      </c>
      <c r="B359" s="389" t="s">
        <v>1258</v>
      </c>
      <c r="C359" s="389" t="s">
        <v>1341</v>
      </c>
      <c r="D359" s="389" t="s">
        <v>1393</v>
      </c>
      <c r="E359" s="385" t="str">
        <f>IF(P.Gen!$D$17="Partial internal model",IF('CBS.SCR.PIM'!$C$15&gt;=0,"OK","WARNING"),"Not applicable")</f>
        <v>Not applicable</v>
      </c>
      <c r="F359" s="427"/>
    </row>
    <row r="360" spans="1:6">
      <c r="A360" s="391">
        <v>359</v>
      </c>
      <c r="B360" s="389" t="s">
        <v>1258</v>
      </c>
      <c r="C360" s="389" t="s">
        <v>1341</v>
      </c>
      <c r="D360" s="389" t="s">
        <v>1394</v>
      </c>
      <c r="E360" s="385" t="str">
        <f>IF(P.Gen!$D$17="Partial internal model",IF('CBS.SCR.PIM'!$C$16&gt;=0,"OK","WARNING"),"Not applicable")</f>
        <v>Not applicable</v>
      </c>
      <c r="F360" s="427"/>
    </row>
    <row r="361" spans="1:6">
      <c r="A361" s="391">
        <v>360</v>
      </c>
      <c r="B361" s="389" t="s">
        <v>1258</v>
      </c>
      <c r="C361" s="389" t="s">
        <v>1341</v>
      </c>
      <c r="D361" s="389" t="s">
        <v>1395</v>
      </c>
      <c r="E361" s="385" t="str">
        <f>IF(P.Gen!$D$17="Partial internal model",IF('CBS.SCR.PIM'!$C$18&lt;=0,"OK","WARNING"),"Not applicable")</f>
        <v>Not applicable</v>
      </c>
      <c r="F361" s="427"/>
    </row>
    <row r="362" spans="1:6">
      <c r="A362" s="391">
        <v>361</v>
      </c>
      <c r="B362" s="389" t="s">
        <v>1258</v>
      </c>
      <c r="C362" s="389" t="s">
        <v>1341</v>
      </c>
      <c r="D362" s="389" t="s">
        <v>1396</v>
      </c>
      <c r="E362" s="385" t="str">
        <f>IF(P.Gen!$D$17="Partial internal model",IF('CBS.SCR.PIM'!$C$19&lt;=0,"OK","WARNING"),"Not applicable")</f>
        <v>Not applicable</v>
      </c>
      <c r="F362" s="427"/>
    </row>
    <row r="363" spans="1:6">
      <c r="A363" s="391">
        <v>362</v>
      </c>
      <c r="B363" s="389" t="s">
        <v>1258</v>
      </c>
      <c r="C363" s="389" t="s">
        <v>1341</v>
      </c>
      <c r="D363" s="389" t="s">
        <v>1397</v>
      </c>
      <c r="E363" s="385" t="str">
        <f>IF(P.Gen!$D$17="Partial internal model",IF('CBS.SCR.PIM'!$C$20&gt;=0,"OK","WARNING"),"Not applicable")</f>
        <v>Not applicable</v>
      </c>
      <c r="F363" s="427"/>
    </row>
    <row r="364" spans="1:6">
      <c r="A364" s="391">
        <v>363</v>
      </c>
      <c r="B364" s="389" t="s">
        <v>1258</v>
      </c>
      <c r="C364" s="389" t="s">
        <v>1341</v>
      </c>
      <c r="D364" s="389" t="s">
        <v>1398</v>
      </c>
      <c r="E364" s="385" t="str">
        <f>IF(P.Gen!$D$17="Partial internal model",IF('CBS.SCR.PIM'!$C$21&gt;=0,"OK","WARNING"),"Not applicable")</f>
        <v>Not applicable</v>
      </c>
      <c r="F364" s="427"/>
    </row>
    <row r="365" spans="1:6">
      <c r="A365" s="391">
        <v>364</v>
      </c>
      <c r="B365" s="389" t="s">
        <v>1258</v>
      </c>
      <c r="C365" s="389" t="s">
        <v>1341</v>
      </c>
      <c r="D365" s="389" t="s">
        <v>1398</v>
      </c>
      <c r="E365" s="385" t="str">
        <f>IF(P.Gen!$D$17="Partial internal model",IF('CBS.SCR.PIM'!$C$22&gt;=0,"OK","WARNING"),"Not applicable")</f>
        <v>Not applicable</v>
      </c>
      <c r="F365" s="427"/>
    </row>
    <row r="366" spans="1:6">
      <c r="A366" s="391">
        <v>365</v>
      </c>
      <c r="B366" s="389" t="s">
        <v>1258</v>
      </c>
      <c r="C366" s="389" t="s">
        <v>1341</v>
      </c>
      <c r="D366" s="389" t="s">
        <v>1399</v>
      </c>
      <c r="E366" s="385" t="str">
        <f>IF(P.Gen!$D$17="Partial internal model",IF('CBS.SCR.PIM'!$C$26&gt;=0,"OK","WARNING"),"Not applicable")</f>
        <v>Not applicable</v>
      </c>
      <c r="F366" s="427"/>
    </row>
    <row r="367" spans="1:6">
      <c r="A367" s="391">
        <v>366</v>
      </c>
      <c r="B367" s="389" t="s">
        <v>1258</v>
      </c>
      <c r="C367" s="389" t="s">
        <v>1341</v>
      </c>
      <c r="D367" s="389" t="s">
        <v>1400</v>
      </c>
      <c r="E367" s="385" t="str">
        <f>IF(P.Gen!$D$17="Partial internal model",IF('CBS.SCR.PIM'!$C$27&gt;=0,"OK","WARNING"),"Not applicable")</f>
        <v>Not applicable</v>
      </c>
      <c r="F367" s="427"/>
    </row>
    <row r="368" spans="1:6">
      <c r="A368" s="391">
        <v>367</v>
      </c>
      <c r="B368" s="389" t="s">
        <v>1258</v>
      </c>
      <c r="C368" s="389" t="s">
        <v>1341</v>
      </c>
      <c r="D368" s="389" t="s">
        <v>1397</v>
      </c>
      <c r="E368" s="385" t="str">
        <f>IF(P.Gen!$D$17="Partial internal model",IF('CBS.SCR.PIM'!$C$29&gt;=0,"OK","WARNING"),"Not applicable")</f>
        <v>Not applicable</v>
      </c>
      <c r="F368" s="427"/>
    </row>
    <row r="369" spans="1:6">
      <c r="A369" s="391">
        <v>368</v>
      </c>
      <c r="B369" s="389" t="s">
        <v>1258</v>
      </c>
      <c r="C369" s="389" t="s">
        <v>1341</v>
      </c>
      <c r="D369" s="389" t="s">
        <v>1397</v>
      </c>
      <c r="E369" s="385" t="str">
        <f>IF(P.Gen!$D$17="Partial internal model",IF('CBS.SCR.PIM'!$C$30&gt;=0,"OK","WARNING"),"Not applicable")</f>
        <v>Not applicable</v>
      </c>
      <c r="F369" s="427"/>
    </row>
    <row r="370" spans="1:6">
      <c r="A370" s="391">
        <v>369</v>
      </c>
      <c r="B370" s="389" t="s">
        <v>1258</v>
      </c>
      <c r="C370" s="389" t="s">
        <v>1341</v>
      </c>
      <c r="D370" s="389" t="s">
        <v>1397</v>
      </c>
      <c r="E370" s="385" t="str">
        <f>IF(P.Gen!$D$17="Partial internal model",IF('CBS.SCR.PIM'!$C$31&gt;=0,"OK","WARNING"),"Not applicable")</f>
        <v>Not applicable</v>
      </c>
      <c r="F370" s="427"/>
    </row>
    <row r="371" spans="1:6">
      <c r="A371" s="391">
        <v>370</v>
      </c>
      <c r="B371" s="389" t="s">
        <v>1258</v>
      </c>
      <c r="C371" s="389" t="s">
        <v>1341</v>
      </c>
      <c r="D371" s="389" t="s">
        <v>1397</v>
      </c>
      <c r="E371" s="385" t="str">
        <f>IF(P.Gen!$D$17="Partial internal model",IF('CBS.SCR.PIM'!$C$32&gt;=0,"OK","WARNING"),"Not applicable")</f>
        <v>Not applicable</v>
      </c>
      <c r="F371" s="427"/>
    </row>
    <row r="372" spans="1:6">
      <c r="A372" s="391">
        <v>371</v>
      </c>
      <c r="B372" s="389" t="s">
        <v>1258</v>
      </c>
      <c r="C372" s="389" t="s">
        <v>1341</v>
      </c>
      <c r="D372" s="389" t="s">
        <v>1397</v>
      </c>
      <c r="E372" s="385" t="str">
        <f>IF(P.Gen!$D$17="Partial internal model",IF('CBS.SCR.PIM'!$C$33&gt;=0,"OK","WARNING"),"Not applicable")</f>
        <v>Not applicable</v>
      </c>
      <c r="F372" s="427"/>
    </row>
    <row r="373" spans="1:6">
      <c r="A373" s="391">
        <v>372</v>
      </c>
      <c r="B373" s="389" t="s">
        <v>1258</v>
      </c>
      <c r="C373" s="389" t="s">
        <v>1341</v>
      </c>
      <c r="D373" s="389" t="s">
        <v>1397</v>
      </c>
      <c r="E373" s="385" t="str">
        <f>IF(P.Gen!$D$17="Partial internal model",IF('CBS.SCR.PIM'!$C$34&gt;=0,"OK","WARNING"),"Not applicable")</f>
        <v>Not applicable</v>
      </c>
      <c r="F373" s="427"/>
    </row>
    <row r="374" spans="1:6">
      <c r="A374" s="391">
        <v>373</v>
      </c>
      <c r="B374" s="389" t="s">
        <v>1258</v>
      </c>
      <c r="C374" s="389" t="s">
        <v>1341</v>
      </c>
      <c r="D374" s="389" t="s">
        <v>1394</v>
      </c>
      <c r="E374" s="385" t="str">
        <f>IF(P.Gen!$D$17="Partial internal model",IF('CBS.SCR.PIM'!$C$36&gt;=0,"OK","WARNING"),"Not applicable")</f>
        <v>Not applicable</v>
      </c>
      <c r="F374" s="427"/>
    </row>
    <row r="375" spans="1:6">
      <c r="A375" s="391">
        <v>374</v>
      </c>
      <c r="B375" s="389" t="s">
        <v>1258</v>
      </c>
      <c r="C375" s="389" t="s">
        <v>1341</v>
      </c>
      <c r="D375" s="389" t="s">
        <v>1394</v>
      </c>
      <c r="E375" s="385" t="str">
        <f>IF(P.Gen!$D$17="Partial internal model",IF('CBS.SCR.PIM'!$C$37&gt;=0,"OK","WARNING"),"Not applicable")</f>
        <v>Not applicable</v>
      </c>
      <c r="F375" s="427"/>
    </row>
    <row r="376" spans="1:6">
      <c r="A376" s="391">
        <v>375</v>
      </c>
      <c r="B376" s="389" t="s">
        <v>1258</v>
      </c>
      <c r="C376" s="389" t="s">
        <v>1341</v>
      </c>
      <c r="D376" s="389" t="s">
        <v>1394</v>
      </c>
      <c r="E376" s="385" t="str">
        <f>IF(P.Gen!$D$17="Partial internal model",IF('CBS.SCR.PIM'!$C$38&gt;=0,"OK","WARNING"),"Not applicable")</f>
        <v>Not applicable</v>
      </c>
      <c r="F376" s="427"/>
    </row>
    <row r="377" spans="1:6">
      <c r="A377" s="391">
        <v>376</v>
      </c>
      <c r="B377" s="389" t="s">
        <v>1258</v>
      </c>
      <c r="C377" s="389" t="s">
        <v>1341</v>
      </c>
      <c r="D377" s="389" t="s">
        <v>1340</v>
      </c>
      <c r="E377" s="385" t="str">
        <f>IF(P.Gen!$D$17="Partial internal model",IF('CBS.SCR.PIM'!$C$39&gt;='CBS.SCR.PIM'!$C$27,"OK","WARNING"),"Not applicable")</f>
        <v>Not applicable</v>
      </c>
      <c r="F377" s="427"/>
    </row>
    <row r="378" spans="1:6">
      <c r="A378" s="391">
        <v>377</v>
      </c>
      <c r="B378" s="389" t="s">
        <v>387</v>
      </c>
      <c r="C378" s="389" t="s">
        <v>1342</v>
      </c>
      <c r="D378" s="389" t="s">
        <v>1389</v>
      </c>
      <c r="E378" s="385" t="str">
        <f>IF(P.Gen!$D$17="Full internal model",IF('0.SCR.FIM'!$C$10&gt;=0,"OK","WARNING"),"Not applicable")</f>
        <v>Not applicable</v>
      </c>
      <c r="F378" s="427"/>
    </row>
    <row r="379" spans="1:6">
      <c r="A379" s="391">
        <v>378</v>
      </c>
      <c r="B379" s="389" t="s">
        <v>387</v>
      </c>
      <c r="C379" s="389" t="s">
        <v>1342</v>
      </c>
      <c r="D379" s="389" t="s">
        <v>1390</v>
      </c>
      <c r="E379" s="385" t="str">
        <f>IF(P.Gen!$D$17="Full internal model",IF('0.SCR.FIM'!$C$11&lt;=0,"OK","WARNING"),"Not applicable")</f>
        <v>Not applicable</v>
      </c>
      <c r="F379" s="427"/>
    </row>
    <row r="380" spans="1:6">
      <c r="A380" s="391">
        <v>379</v>
      </c>
      <c r="B380" s="389" t="s">
        <v>387</v>
      </c>
      <c r="C380" s="389" t="s">
        <v>1342</v>
      </c>
      <c r="D380" s="389" t="s">
        <v>1392</v>
      </c>
      <c r="E380" s="385" t="str">
        <f>IF(P.Gen!$D$17="Full internal model",IF('0.SCR.FIM'!$C$12&gt;=0,"OK","WARNING"),"Not applicable")</f>
        <v>Not applicable</v>
      </c>
      <c r="F380" s="427"/>
    </row>
    <row r="381" spans="1:6">
      <c r="A381" s="391">
        <v>380</v>
      </c>
      <c r="B381" s="389" t="s">
        <v>387</v>
      </c>
      <c r="C381" s="389" t="s">
        <v>1342</v>
      </c>
      <c r="D381" s="389" t="s">
        <v>1337</v>
      </c>
      <c r="E381" s="385" t="str">
        <f>IF(P.Gen!$D$17="Full internal model",IF(AND('0.SCR.FIM'!$C$13&gt;=0,ISBLANK('0.SCR.FIM'!$C$13)=FALSE),"OK","WARNING"),"Not applicable")</f>
        <v>Not applicable</v>
      </c>
      <c r="F381" s="427"/>
    </row>
    <row r="382" spans="1:6">
      <c r="A382" s="391">
        <v>381</v>
      </c>
      <c r="B382" s="389" t="s">
        <v>387</v>
      </c>
      <c r="C382" s="389" t="s">
        <v>1342</v>
      </c>
      <c r="D382" s="389" t="s">
        <v>1393</v>
      </c>
      <c r="E382" s="385" t="str">
        <f>IF(P.Gen!$D$17="Full internal model",IF('0.SCR.FIM'!$C$14&gt;=0,"OK","WARNING"),"Not applicable")</f>
        <v>Not applicable</v>
      </c>
      <c r="F382" s="427"/>
    </row>
    <row r="383" spans="1:6">
      <c r="A383" s="391">
        <v>382</v>
      </c>
      <c r="B383" s="389" t="s">
        <v>387</v>
      </c>
      <c r="C383" s="389" t="s">
        <v>1342</v>
      </c>
      <c r="D383" s="389" t="s">
        <v>1340</v>
      </c>
      <c r="E383" s="385" t="str">
        <f>IF(P.Gen!$D$17="Full internal model",IF('0.SCR.FIM'!$C$15&gt;='0.SCR.FIM'!$C$24,"OK","WARNING"),"Not applicable")</f>
        <v>Not applicable</v>
      </c>
      <c r="F383" s="427"/>
    </row>
    <row r="384" spans="1:6">
      <c r="A384" s="391">
        <v>383</v>
      </c>
      <c r="B384" s="389" t="s">
        <v>387</v>
      </c>
      <c r="C384" s="389" t="s">
        <v>1342</v>
      </c>
      <c r="D384" s="389" t="s">
        <v>1395</v>
      </c>
      <c r="E384" s="385" t="str">
        <f>IF(P.Gen!$D$17="Full internal model",IF('0.SCR.FIM'!$C$17&lt;=0,"OK","WARNING"),"Not applicable")</f>
        <v>Not applicable</v>
      </c>
      <c r="F384" s="427"/>
    </row>
    <row r="385" spans="1:6">
      <c r="A385" s="391">
        <v>384</v>
      </c>
      <c r="B385" s="389" t="s">
        <v>387</v>
      </c>
      <c r="C385" s="389" t="s">
        <v>1342</v>
      </c>
      <c r="D385" s="389" t="s">
        <v>1396</v>
      </c>
      <c r="E385" s="385" t="str">
        <f>IF(P.Gen!$D$17="Full internal model",IF('0.SCR.FIM'!$C$18&lt;=0,"OK","WARNING"),"Not applicable")</f>
        <v>Not applicable</v>
      </c>
      <c r="F385" s="427"/>
    </row>
    <row r="386" spans="1:6">
      <c r="A386" s="391">
        <v>385</v>
      </c>
      <c r="B386" s="389" t="s">
        <v>387</v>
      </c>
      <c r="C386" s="389" t="s">
        <v>1342</v>
      </c>
      <c r="D386" s="389" t="s">
        <v>1398</v>
      </c>
      <c r="E386" s="385" t="str">
        <f>IF(P.Gen!$D$17="Full internal model",IF('0.SCR.FIM'!$C$19&gt;=0,"OK","WARNING"),"Not applicable")</f>
        <v>Not applicable</v>
      </c>
      <c r="F386" s="427"/>
    </row>
    <row r="387" spans="1:6">
      <c r="A387" s="391">
        <v>386</v>
      </c>
      <c r="B387" s="389" t="s">
        <v>387</v>
      </c>
      <c r="C387" s="389" t="s">
        <v>1342</v>
      </c>
      <c r="D387" s="389" t="s">
        <v>1398</v>
      </c>
      <c r="E387" s="385" t="str">
        <f>IF(P.Gen!$D$17="Full internal model",IF('0.SCR.FIM'!$C$20&gt;=0,"OK","WARNING"),"Not applicable")</f>
        <v>Not applicable</v>
      </c>
      <c r="F387" s="427"/>
    </row>
    <row r="388" spans="1:6">
      <c r="A388" s="391">
        <v>387</v>
      </c>
      <c r="B388" s="389" t="s">
        <v>387</v>
      </c>
      <c r="C388" s="389" t="s">
        <v>1342</v>
      </c>
      <c r="D388" s="389" t="s">
        <v>1398</v>
      </c>
      <c r="E388" s="385" t="str">
        <f>IF(P.Gen!$D$17="Full internal model",IF('0.SCR.FIM'!$C$21&gt;=0,"OK","WARNING"),"Not applicable")</f>
        <v>Not applicable</v>
      </c>
      <c r="F388" s="427"/>
    </row>
    <row r="389" spans="1:6">
      <c r="A389" s="391">
        <v>388</v>
      </c>
      <c r="B389" s="389" t="s">
        <v>387</v>
      </c>
      <c r="C389" s="389" t="s">
        <v>1342</v>
      </c>
      <c r="D389" s="389" t="s">
        <v>1399</v>
      </c>
      <c r="E389" s="385" t="str">
        <f>IF(P.Gen!$D$17="Full internal model",IF('0.SCR.FIM'!$C$23&gt;=0,"OK","WARNING"),"Not applicable")</f>
        <v>Not applicable</v>
      </c>
      <c r="F389" s="427"/>
    </row>
    <row r="390" spans="1:6">
      <c r="A390" s="391">
        <v>389</v>
      </c>
      <c r="B390" s="389" t="s">
        <v>387</v>
      </c>
      <c r="C390" s="389" t="s">
        <v>1342</v>
      </c>
      <c r="D390" s="389" t="s">
        <v>1400</v>
      </c>
      <c r="E390" s="385" t="str">
        <f>IF(P.Gen!$D$17="Full internal model",IF('0.SCR.FIM'!$C$24&gt;=0,"OK","WARNING"),"Not applicable")</f>
        <v>Not applicable</v>
      </c>
      <c r="F390" s="427"/>
    </row>
    <row r="391" spans="1:6">
      <c r="A391" s="391">
        <v>390</v>
      </c>
      <c r="B391" s="389" t="s">
        <v>387</v>
      </c>
      <c r="C391" s="389" t="s">
        <v>1342</v>
      </c>
      <c r="D391" s="389" t="s">
        <v>1397</v>
      </c>
      <c r="E391" s="385" t="str">
        <f>IF(P.Gen!$D$17="Full internal model",IF('0.SCR.FIM'!$C$26&gt;=0,"OK","WARNING"),"Not applicable")</f>
        <v>Not applicable</v>
      </c>
      <c r="F391" s="427"/>
    </row>
    <row r="392" spans="1:6">
      <c r="A392" s="391">
        <v>391</v>
      </c>
      <c r="B392" s="389" t="s">
        <v>387</v>
      </c>
      <c r="C392" s="389" t="s">
        <v>1342</v>
      </c>
      <c r="D392" s="389" t="s">
        <v>1397</v>
      </c>
      <c r="E392" s="385" t="str">
        <f>IF(P.Gen!$D$17="Full internal model",IF('0.SCR.FIM'!$C$27&gt;=0,"OK","WARNING"),"Not applicable")</f>
        <v>Not applicable</v>
      </c>
      <c r="F392" s="427"/>
    </row>
    <row r="393" spans="1:6">
      <c r="A393" s="391">
        <v>392</v>
      </c>
      <c r="B393" s="389" t="s">
        <v>387</v>
      </c>
      <c r="C393" s="389" t="s">
        <v>1342</v>
      </c>
      <c r="D393" s="389" t="s">
        <v>1397</v>
      </c>
      <c r="E393" s="385" t="str">
        <f>IF(P.Gen!$D$17="Full internal model",IF('0.SCR.FIM'!$C$28&gt;=0,"OK","WARNING"),"Not applicable")</f>
        <v>Not applicable</v>
      </c>
      <c r="F393" s="427"/>
    </row>
    <row r="394" spans="1:6">
      <c r="A394" s="391">
        <v>393</v>
      </c>
      <c r="B394" s="389" t="s">
        <v>387</v>
      </c>
      <c r="C394" s="389" t="s">
        <v>1342</v>
      </c>
      <c r="D394" s="389" t="s">
        <v>1397</v>
      </c>
      <c r="E394" s="385" t="str">
        <f>IF(P.Gen!$D$17="Full internal model",IF('0.SCR.FIM'!$C$29&gt;=0,"OK","WARNING"),"Not applicable")</f>
        <v>Not applicable</v>
      </c>
      <c r="F394" s="427"/>
    </row>
    <row r="395" spans="1:6">
      <c r="A395" s="391">
        <v>394</v>
      </c>
      <c r="B395" s="389" t="s">
        <v>387</v>
      </c>
      <c r="C395" s="389" t="s">
        <v>1342</v>
      </c>
      <c r="D395" s="389" t="s">
        <v>1397</v>
      </c>
      <c r="E395" s="385" t="str">
        <f>IF(P.Gen!$D$17="Full internal model",IF('0.SCR.FIM'!$C$30&gt;=0,"OK","WARNING"),"Not applicable")</f>
        <v>Not applicable</v>
      </c>
      <c r="F395" s="427"/>
    </row>
    <row r="396" spans="1:6">
      <c r="A396" s="391">
        <v>395</v>
      </c>
      <c r="B396" s="389" t="s">
        <v>387</v>
      </c>
      <c r="C396" s="389" t="s">
        <v>1342</v>
      </c>
      <c r="D396" s="389" t="s">
        <v>1397</v>
      </c>
      <c r="E396" s="385" t="str">
        <f>IF(P.Gen!$D$17="Full internal model",IF('0.SCR.FIM'!$C$31&gt;=0,"OK","WARNING"),"Not applicable")</f>
        <v>Not applicable</v>
      </c>
      <c r="F396" s="427"/>
    </row>
    <row r="397" spans="1:6">
      <c r="A397" s="391">
        <v>396</v>
      </c>
      <c r="B397" s="389" t="s">
        <v>1267</v>
      </c>
      <c r="C397" s="389" t="s">
        <v>1342</v>
      </c>
      <c r="D397" s="389" t="s">
        <v>1389</v>
      </c>
      <c r="E397" s="385" t="str">
        <f>IF(P.Gen!$D$17="Full internal model",IF(FBS.SCR.FIM!$C$10&gt;=0,"OK","WARNING"),"Not applicable")</f>
        <v>Not applicable</v>
      </c>
      <c r="F397" s="427"/>
    </row>
    <row r="398" spans="1:6">
      <c r="A398" s="391">
        <v>397</v>
      </c>
      <c r="B398" s="389" t="s">
        <v>1267</v>
      </c>
      <c r="C398" s="389" t="s">
        <v>1342</v>
      </c>
      <c r="D398" s="389" t="s">
        <v>1390</v>
      </c>
      <c r="E398" s="385" t="str">
        <f>IF(P.Gen!$D$17="Full internal model",IF(FBS.SCR.FIM!$C$11&lt;=0,"OK","WARNING"),"Not applicable")</f>
        <v>Not applicable</v>
      </c>
      <c r="F398" s="427"/>
    </row>
    <row r="399" spans="1:6">
      <c r="A399" s="391">
        <v>398</v>
      </c>
      <c r="B399" s="389" t="s">
        <v>1267</v>
      </c>
      <c r="C399" s="389" t="s">
        <v>1342</v>
      </c>
      <c r="D399" s="389" t="s">
        <v>1392</v>
      </c>
      <c r="E399" s="385" t="str">
        <f>IF(P.Gen!$D$17="Full internal model",IF(FBS.SCR.FIM!$C$12&gt;=0,"OK","WARNING"),"Not applicable")</f>
        <v>Not applicable</v>
      </c>
      <c r="F399" s="427"/>
    </row>
    <row r="400" spans="1:6">
      <c r="A400" s="391">
        <v>399</v>
      </c>
      <c r="B400" s="389" t="s">
        <v>1267</v>
      </c>
      <c r="C400" s="389" t="s">
        <v>1342</v>
      </c>
      <c r="D400" s="389" t="s">
        <v>1337</v>
      </c>
      <c r="E400" s="385" t="str">
        <f>IF(P.Gen!$D$17="Full internal model",IF(AND(FBS.SCR.FIM!$C$13&gt;=0,ISBLANK(FBS.SCR.FIM!$C$13)=FALSE),"OK","WARNING"),"Not applicable")</f>
        <v>Not applicable</v>
      </c>
      <c r="F400" s="427"/>
    </row>
    <row r="401" spans="1:6">
      <c r="A401" s="391">
        <v>400</v>
      </c>
      <c r="B401" s="389" t="s">
        <v>1267</v>
      </c>
      <c r="C401" s="389" t="s">
        <v>1342</v>
      </c>
      <c r="D401" s="389" t="s">
        <v>1393</v>
      </c>
      <c r="E401" s="385" t="str">
        <f>IF(P.Gen!$D$17="Full internal model",IF(FBS.SCR.FIM!$C$14&gt;=0,"OK","WARNING"),"Not applicable")</f>
        <v>Not applicable</v>
      </c>
      <c r="F401" s="427"/>
    </row>
    <row r="402" spans="1:6">
      <c r="A402" s="391">
        <v>401</v>
      </c>
      <c r="B402" s="389" t="s">
        <v>1267</v>
      </c>
      <c r="C402" s="389" t="s">
        <v>1342</v>
      </c>
      <c r="D402" s="389" t="s">
        <v>1340</v>
      </c>
      <c r="E402" s="385" t="str">
        <f>IF(P.Gen!$D$17="Full internal model",IF(FBS.SCR.FIM!$C$15&gt;=FBS.SCR.FIM!$C$24,"OK","WARNING"),"Not applicable")</f>
        <v>Not applicable</v>
      </c>
      <c r="F402" s="427"/>
    </row>
    <row r="403" spans="1:6">
      <c r="A403" s="391">
        <v>402</v>
      </c>
      <c r="B403" s="389" t="s">
        <v>1267</v>
      </c>
      <c r="C403" s="389" t="s">
        <v>1342</v>
      </c>
      <c r="D403" s="389" t="s">
        <v>1395</v>
      </c>
      <c r="E403" s="385" t="str">
        <f>IF(P.Gen!$D$17="Full internal model",IF(FBS.SCR.FIM!$C$17&lt;=0,"OK","WARNING"),"Not applicable")</f>
        <v>Not applicable</v>
      </c>
      <c r="F403" s="427"/>
    </row>
    <row r="404" spans="1:6">
      <c r="A404" s="391">
        <v>403</v>
      </c>
      <c r="B404" s="389" t="s">
        <v>1267</v>
      </c>
      <c r="C404" s="389" t="s">
        <v>1342</v>
      </c>
      <c r="D404" s="389" t="s">
        <v>1396</v>
      </c>
      <c r="E404" s="385" t="str">
        <f>IF(P.Gen!$D$17="Full internal model",IF(FBS.SCR.FIM!$C$18&lt;=0,"OK","WARNING"),"Not applicable")</f>
        <v>Not applicable</v>
      </c>
      <c r="F404" s="427"/>
    </row>
    <row r="405" spans="1:6">
      <c r="A405" s="391">
        <v>404</v>
      </c>
      <c r="B405" s="389" t="s">
        <v>1267</v>
      </c>
      <c r="C405" s="389" t="s">
        <v>1342</v>
      </c>
      <c r="D405" s="389" t="s">
        <v>1398</v>
      </c>
      <c r="E405" s="385" t="str">
        <f>IF(P.Gen!$D$17="Full internal model",IF(FBS.SCR.FIM!$C$19&gt;=0,"OK","WARNING"),"Not applicable")</f>
        <v>Not applicable</v>
      </c>
      <c r="F405" s="427"/>
    </row>
    <row r="406" spans="1:6">
      <c r="A406" s="391">
        <v>405</v>
      </c>
      <c r="B406" s="389" t="s">
        <v>1267</v>
      </c>
      <c r="C406" s="389" t="s">
        <v>1342</v>
      </c>
      <c r="D406" s="389" t="s">
        <v>1398</v>
      </c>
      <c r="E406" s="385" t="str">
        <f>IF(P.Gen!$D$17="Full internal model",IF(FBS.SCR.FIM!$C$20&gt;=0,"OK","WARNING"),"Not applicable")</f>
        <v>Not applicable</v>
      </c>
      <c r="F406" s="427"/>
    </row>
    <row r="407" spans="1:6">
      <c r="A407" s="391">
        <v>406</v>
      </c>
      <c r="B407" s="389" t="s">
        <v>1267</v>
      </c>
      <c r="C407" s="389" t="s">
        <v>1342</v>
      </c>
      <c r="D407" s="389" t="s">
        <v>1398</v>
      </c>
      <c r="E407" s="385" t="str">
        <f>IF(P.Gen!$D$17="Full internal model",IF(FBS.SCR.FIM!$C$21&gt;=0,"OK","WARNING"),"Not applicable")</f>
        <v>Not applicable</v>
      </c>
      <c r="F407" s="427"/>
    </row>
    <row r="408" spans="1:6">
      <c r="A408" s="391">
        <v>407</v>
      </c>
      <c r="B408" s="389" t="s">
        <v>1267</v>
      </c>
      <c r="C408" s="389" t="s">
        <v>1342</v>
      </c>
      <c r="D408" s="389" t="s">
        <v>1399</v>
      </c>
      <c r="E408" s="385" t="str">
        <f>IF(P.Gen!$D$17="Full internal model",IF(FBS.SCR.FIM!$C$23&gt;=0,"OK","WARNING"),"Not applicable")</f>
        <v>Not applicable</v>
      </c>
      <c r="F408" s="427"/>
    </row>
    <row r="409" spans="1:6">
      <c r="A409" s="391">
        <v>408</v>
      </c>
      <c r="B409" s="389" t="s">
        <v>1267</v>
      </c>
      <c r="C409" s="389" t="s">
        <v>1342</v>
      </c>
      <c r="D409" s="389" t="s">
        <v>1400</v>
      </c>
      <c r="E409" s="385" t="str">
        <f>IF(P.Gen!$D$17="Full internal model",IF(FBS.SCR.FIM!$C$24&gt;=0,"OK","WARNING"),"Not applicable")</f>
        <v>Not applicable</v>
      </c>
      <c r="F409" s="427"/>
    </row>
    <row r="410" spans="1:6">
      <c r="A410" s="391">
        <v>409</v>
      </c>
      <c r="B410" s="389" t="s">
        <v>1267</v>
      </c>
      <c r="C410" s="389" t="s">
        <v>1342</v>
      </c>
      <c r="D410" s="389" t="s">
        <v>1397</v>
      </c>
      <c r="E410" s="385" t="str">
        <f>IF(P.Gen!$D$17="Full internal model",IF(FBS.SCR.FIM!$C$26&gt;=0,"OK","WARNING"),"Not applicable")</f>
        <v>Not applicable</v>
      </c>
      <c r="F410" s="427"/>
    </row>
    <row r="411" spans="1:6">
      <c r="A411" s="391">
        <v>410</v>
      </c>
      <c r="B411" s="389" t="s">
        <v>1267</v>
      </c>
      <c r="C411" s="389" t="s">
        <v>1342</v>
      </c>
      <c r="D411" s="389" t="s">
        <v>1397</v>
      </c>
      <c r="E411" s="385" t="str">
        <f>IF(P.Gen!$D$17="Full internal model",IF(FBS.SCR.FIM!$C$27&gt;=0,"OK","WARNING"),"Not applicable")</f>
        <v>Not applicable</v>
      </c>
      <c r="F411" s="427"/>
    </row>
    <row r="412" spans="1:6">
      <c r="A412" s="391">
        <v>411</v>
      </c>
      <c r="B412" s="389" t="s">
        <v>1267</v>
      </c>
      <c r="C412" s="389" t="s">
        <v>1342</v>
      </c>
      <c r="D412" s="389" t="s">
        <v>1397</v>
      </c>
      <c r="E412" s="385" t="str">
        <f>IF(P.Gen!$D$17="Full internal model",IF(FBS.SCR.FIM!$C$28&gt;=0,"OK","WARNING"),"Not applicable")</f>
        <v>Not applicable</v>
      </c>
      <c r="F412" s="427"/>
    </row>
    <row r="413" spans="1:6">
      <c r="A413" s="391">
        <v>412</v>
      </c>
      <c r="B413" s="389" t="s">
        <v>1267</v>
      </c>
      <c r="C413" s="389" t="s">
        <v>1342</v>
      </c>
      <c r="D413" s="389" t="s">
        <v>1397</v>
      </c>
      <c r="E413" s="385" t="str">
        <f>IF(P.Gen!$D$17="Full internal model",IF(FBS.SCR.FIM!$C$29&gt;=0,"OK","WARNING"),"Not applicable")</f>
        <v>Not applicable</v>
      </c>
      <c r="F413" s="427"/>
    </row>
    <row r="414" spans="1:6">
      <c r="A414" s="391">
        <v>413</v>
      </c>
      <c r="B414" s="389" t="s">
        <v>1267</v>
      </c>
      <c r="C414" s="389" t="s">
        <v>1342</v>
      </c>
      <c r="D414" s="389" t="s">
        <v>1397</v>
      </c>
      <c r="E414" s="385" t="str">
        <f>IF(P.Gen!$D$17="Full internal model",IF(FBS.SCR.FIM!$C$30&gt;=0,"OK","WARNING"),"Not applicable")</f>
        <v>Not applicable</v>
      </c>
      <c r="F414" s="427"/>
    </row>
    <row r="415" spans="1:6">
      <c r="A415" s="391">
        <v>414</v>
      </c>
      <c r="B415" s="389" t="s">
        <v>1267</v>
      </c>
      <c r="C415" s="389" t="s">
        <v>1342</v>
      </c>
      <c r="D415" s="389" t="s">
        <v>1397</v>
      </c>
      <c r="E415" s="385" t="str">
        <f>IF(P.Gen!$D$17="Full internal model",IF(FBS.SCR.FIM!$C$31&gt;=0,"OK","WARNING"),"Not applicable")</f>
        <v>Not applicable</v>
      </c>
      <c r="F415" s="427"/>
    </row>
    <row r="416" spans="1:6">
      <c r="A416" s="391">
        <v>415</v>
      </c>
      <c r="B416" s="389" t="s">
        <v>1259</v>
      </c>
      <c r="C416" s="389" t="s">
        <v>1342</v>
      </c>
      <c r="D416" s="389" t="s">
        <v>1389</v>
      </c>
      <c r="E416" s="385" t="str">
        <f>IF(P.Gen!$D$17="Full internal model",IF('CBS.SCR.FIM'!$C$10&gt;=0,"OK","WARNING"),"Not applicable")</f>
        <v>Not applicable</v>
      </c>
      <c r="F416" s="427"/>
    </row>
    <row r="417" spans="1:6">
      <c r="A417" s="391">
        <v>416</v>
      </c>
      <c r="B417" s="389" t="s">
        <v>1259</v>
      </c>
      <c r="C417" s="389" t="s">
        <v>1342</v>
      </c>
      <c r="D417" s="389" t="s">
        <v>1390</v>
      </c>
      <c r="E417" s="385" t="str">
        <f>IF(P.Gen!$D$17="Full internal model",IF('CBS.SCR.FIM'!$C$11&lt;=0,"OK","WARNING"),"Not applicable")</f>
        <v>Not applicable</v>
      </c>
      <c r="F417" s="427"/>
    </row>
    <row r="418" spans="1:6">
      <c r="A418" s="391">
        <v>417</v>
      </c>
      <c r="B418" s="389" t="s">
        <v>1259</v>
      </c>
      <c r="C418" s="389" t="s">
        <v>1342</v>
      </c>
      <c r="D418" s="389" t="s">
        <v>1392</v>
      </c>
      <c r="E418" s="385" t="str">
        <f>IF(P.Gen!$D$17="Full internal model",IF('CBS.SCR.FIM'!$C$12&gt;=0,"OK","WARNING"),"Not applicable")</f>
        <v>Not applicable</v>
      </c>
      <c r="F418" s="427"/>
    </row>
    <row r="419" spans="1:6">
      <c r="A419" s="391">
        <v>418</v>
      </c>
      <c r="B419" s="389" t="s">
        <v>1259</v>
      </c>
      <c r="C419" s="389" t="s">
        <v>1342</v>
      </c>
      <c r="D419" s="389" t="s">
        <v>1337</v>
      </c>
      <c r="E419" s="385" t="str">
        <f>IF(P.Gen!$D$17="Full internal model",IF(AND('CBS.SCR.FIM'!$C$13&gt;=0,ISBLANK('CBS.SCR.FIM'!$C$13)=FALSE),"OK","WARNING"),"Not applicable")</f>
        <v>Not applicable</v>
      </c>
      <c r="F419" s="427"/>
    </row>
    <row r="420" spans="1:6">
      <c r="A420" s="391">
        <v>419</v>
      </c>
      <c r="B420" s="389" t="s">
        <v>1259</v>
      </c>
      <c r="C420" s="389" t="s">
        <v>1342</v>
      </c>
      <c r="D420" s="389" t="s">
        <v>1393</v>
      </c>
      <c r="E420" s="385" t="str">
        <f>IF(P.Gen!$D$17="Full internal model",IF('CBS.SCR.FIM'!$C$14&gt;=0,"OK","WARNING"),"Not applicable")</f>
        <v>Not applicable</v>
      </c>
      <c r="F420" s="427"/>
    </row>
    <row r="421" spans="1:6">
      <c r="A421" s="391">
        <v>420</v>
      </c>
      <c r="B421" s="389" t="s">
        <v>1259</v>
      </c>
      <c r="C421" s="389" t="s">
        <v>1342</v>
      </c>
      <c r="D421" s="389" t="s">
        <v>1340</v>
      </c>
      <c r="E421" s="385" t="str">
        <f>IF(P.Gen!$D$17="Full internal model",IF('CBS.SCR.FIM'!$C$15&gt;='CBS.SCR.FIM'!$C$24,"OK","WARNING"),"Not applicable")</f>
        <v>Not applicable</v>
      </c>
      <c r="F421" s="427"/>
    </row>
    <row r="422" spans="1:6">
      <c r="A422" s="391">
        <v>421</v>
      </c>
      <c r="B422" s="389" t="s">
        <v>1259</v>
      </c>
      <c r="C422" s="389" t="s">
        <v>1342</v>
      </c>
      <c r="D422" s="389" t="s">
        <v>1395</v>
      </c>
      <c r="E422" s="385" t="str">
        <f>IF(P.Gen!$D$17="Full internal model",IF('CBS.SCR.FIM'!$C$17&lt;=0,"OK","WARNING"),"Not applicable")</f>
        <v>Not applicable</v>
      </c>
      <c r="F422" s="427"/>
    </row>
    <row r="423" spans="1:6">
      <c r="A423" s="391">
        <v>422</v>
      </c>
      <c r="B423" s="389" t="s">
        <v>1259</v>
      </c>
      <c r="C423" s="389" t="s">
        <v>1342</v>
      </c>
      <c r="D423" s="389" t="s">
        <v>1396</v>
      </c>
      <c r="E423" s="385" t="str">
        <f>IF(P.Gen!$D$17="Full internal model",IF('CBS.SCR.FIM'!$C$18&lt;=0,"OK","WARNING"),"Not applicable")</f>
        <v>Not applicable</v>
      </c>
      <c r="F423" s="427"/>
    </row>
    <row r="424" spans="1:6">
      <c r="A424" s="391">
        <v>423</v>
      </c>
      <c r="B424" s="389" t="s">
        <v>1259</v>
      </c>
      <c r="C424" s="389" t="s">
        <v>1342</v>
      </c>
      <c r="D424" s="389" t="s">
        <v>1398</v>
      </c>
      <c r="E424" s="385" t="str">
        <f>IF(P.Gen!$D$17="Full internal model",IF('CBS.SCR.FIM'!$C$19&gt;=0,"OK","WARNING"),"Not applicable")</f>
        <v>Not applicable</v>
      </c>
      <c r="F424" s="427"/>
    </row>
    <row r="425" spans="1:6">
      <c r="A425" s="391">
        <v>424</v>
      </c>
      <c r="B425" s="389" t="s">
        <v>1259</v>
      </c>
      <c r="C425" s="389" t="s">
        <v>1342</v>
      </c>
      <c r="D425" s="389" t="s">
        <v>1398</v>
      </c>
      <c r="E425" s="385" t="str">
        <f>IF(P.Gen!$D$17="Full internal model",IF('CBS.SCR.FIM'!$C$20&gt;=0,"OK","WARNING"),"Not applicable")</f>
        <v>Not applicable</v>
      </c>
      <c r="F425" s="427"/>
    </row>
    <row r="426" spans="1:6">
      <c r="A426" s="391">
        <v>425</v>
      </c>
      <c r="B426" s="389" t="s">
        <v>1259</v>
      </c>
      <c r="C426" s="389" t="s">
        <v>1342</v>
      </c>
      <c r="D426" s="389" t="s">
        <v>1398</v>
      </c>
      <c r="E426" s="385" t="str">
        <f>IF(P.Gen!$D$17="Full internal model",IF('CBS.SCR.FIM'!$C$21&gt;=0,"OK","WARNING"),"Not applicable")</f>
        <v>Not applicable</v>
      </c>
      <c r="F426" s="427"/>
    </row>
    <row r="427" spans="1:6">
      <c r="A427" s="391">
        <v>426</v>
      </c>
      <c r="B427" s="389" t="s">
        <v>1259</v>
      </c>
      <c r="C427" s="389" t="s">
        <v>1342</v>
      </c>
      <c r="D427" s="389" t="s">
        <v>1399</v>
      </c>
      <c r="E427" s="385" t="str">
        <f>IF(P.Gen!$D$17="Full internal model",IF('CBS.SCR.FIM'!$C$23&gt;=0,"OK","WARNING"),"Not applicable")</f>
        <v>Not applicable</v>
      </c>
      <c r="F427" s="427"/>
    </row>
    <row r="428" spans="1:6">
      <c r="A428" s="391">
        <v>427</v>
      </c>
      <c r="B428" s="389" t="s">
        <v>1259</v>
      </c>
      <c r="C428" s="389" t="s">
        <v>1342</v>
      </c>
      <c r="D428" s="389" t="s">
        <v>1400</v>
      </c>
      <c r="E428" s="385" t="str">
        <f>IF(P.Gen!$D$17="Full internal model",IF('CBS.SCR.FIM'!$C$24&gt;=0,"OK","WARNING"),"Not applicable")</f>
        <v>Not applicable</v>
      </c>
      <c r="F428" s="427"/>
    </row>
    <row r="429" spans="1:6">
      <c r="A429" s="391">
        <v>428</v>
      </c>
      <c r="B429" s="389" t="s">
        <v>1259</v>
      </c>
      <c r="C429" s="389" t="s">
        <v>1342</v>
      </c>
      <c r="D429" s="389" t="s">
        <v>1397</v>
      </c>
      <c r="E429" s="385" t="str">
        <f>IF(P.Gen!$D$17="Full internal model",IF('CBS.SCR.FIM'!$C$26&gt;=0,"OK","WARNING"),"Not applicable")</f>
        <v>Not applicable</v>
      </c>
      <c r="F429" s="427"/>
    </row>
    <row r="430" spans="1:6">
      <c r="A430" s="391">
        <v>429</v>
      </c>
      <c r="B430" s="389" t="s">
        <v>1259</v>
      </c>
      <c r="C430" s="389" t="s">
        <v>1342</v>
      </c>
      <c r="D430" s="389" t="s">
        <v>1397</v>
      </c>
      <c r="E430" s="385" t="str">
        <f>IF(P.Gen!$D$17="Full internal model",IF('CBS.SCR.FIM'!$C$27&gt;=0,"OK","WARNING"),"Not applicable")</f>
        <v>Not applicable</v>
      </c>
      <c r="F430" s="427"/>
    </row>
    <row r="431" spans="1:6">
      <c r="A431" s="391">
        <v>430</v>
      </c>
      <c r="B431" s="389" t="s">
        <v>1259</v>
      </c>
      <c r="C431" s="389" t="s">
        <v>1342</v>
      </c>
      <c r="D431" s="389" t="s">
        <v>1397</v>
      </c>
      <c r="E431" s="385" t="str">
        <f>IF(P.Gen!$D$17="Full internal model",IF('CBS.SCR.FIM'!$C$28&gt;=0,"OK","WARNING"),"Not applicable")</f>
        <v>Not applicable</v>
      </c>
      <c r="F431" s="427"/>
    </row>
    <row r="432" spans="1:6">
      <c r="A432" s="391">
        <v>431</v>
      </c>
      <c r="B432" s="389" t="s">
        <v>1259</v>
      </c>
      <c r="C432" s="389" t="s">
        <v>1342</v>
      </c>
      <c r="D432" s="389" t="s">
        <v>1397</v>
      </c>
      <c r="E432" s="385" t="str">
        <f>IF(P.Gen!$D$17="Full internal model",IF('CBS.SCR.FIM'!$C$29&gt;=0,"OK","WARNING"),"Not applicable")</f>
        <v>Not applicable</v>
      </c>
      <c r="F432" s="427"/>
    </row>
    <row r="433" spans="1:6">
      <c r="A433" s="391">
        <v>432</v>
      </c>
      <c r="B433" s="389" t="s">
        <v>1259</v>
      </c>
      <c r="C433" s="389" t="s">
        <v>1342</v>
      </c>
      <c r="D433" s="389" t="s">
        <v>1397</v>
      </c>
      <c r="E433" s="385" t="str">
        <f>IF(P.Gen!$D$17="Full internal model",IF('CBS.SCR.FIM'!$C$30&gt;=0,"OK","WARNING"),"Not applicable")</f>
        <v>Not applicable</v>
      </c>
      <c r="F433" s="427"/>
    </row>
    <row r="434" spans="1:6">
      <c r="A434" s="391">
        <v>433</v>
      </c>
      <c r="B434" s="389" t="s">
        <v>1259</v>
      </c>
      <c r="C434" s="389" t="s">
        <v>1342</v>
      </c>
      <c r="D434" s="389" t="s">
        <v>1397</v>
      </c>
      <c r="E434" s="385" t="str">
        <f>IF(P.Gen!$D$17="Full internal model",IF('CBS.SCR.FIM'!$C$31&gt;=0,"OK","WARNING"),"Not applicable")</f>
        <v>Not applicable</v>
      </c>
      <c r="F434" s="427"/>
    </row>
    <row r="435" spans="1:6">
      <c r="A435" s="391">
        <v>434</v>
      </c>
      <c r="B435" s="389" t="s">
        <v>1086</v>
      </c>
      <c r="C435" s="389" t="s">
        <v>1344</v>
      </c>
      <c r="D435" s="389" t="s">
        <v>1445</v>
      </c>
      <c r="E435" s="385" t="str">
        <f>IF(COUNTIF('0.Assets'!E13:L47,"&gt;=0")=280,"OK","WARNING")</f>
        <v>WARNING</v>
      </c>
      <c r="F435" s="427"/>
    </row>
    <row r="436" spans="1:6">
      <c r="A436" s="391">
        <v>435</v>
      </c>
      <c r="B436" s="389" t="s">
        <v>1086</v>
      </c>
      <c r="C436" s="389" t="s">
        <v>1344</v>
      </c>
      <c r="D436" s="389" t="s">
        <v>1445</v>
      </c>
      <c r="E436" s="385" t="str">
        <f>IF(COUNTIF('0.Assets'!M13:M47,"&gt;=0")=35,"OK","WARNING")</f>
        <v>WARNING</v>
      </c>
      <c r="F436" s="427"/>
    </row>
    <row r="437" spans="1:6">
      <c r="A437" s="391">
        <v>436</v>
      </c>
      <c r="B437" s="389" t="s">
        <v>1086</v>
      </c>
      <c r="C437" s="389" t="s">
        <v>1344</v>
      </c>
      <c r="D437" s="389" t="s">
        <v>1446</v>
      </c>
      <c r="E437" s="385" t="str">
        <f>IF(COUNTIF('0.Assets'!E55:L64,"&gt;=0")=80,"OK","WARNING")</f>
        <v>WARNING</v>
      </c>
      <c r="F437" s="427"/>
    </row>
    <row r="438" spans="1:6">
      <c r="A438" s="391">
        <v>437</v>
      </c>
      <c r="B438" s="389" t="s">
        <v>1086</v>
      </c>
      <c r="C438" s="389" t="s">
        <v>1344</v>
      </c>
      <c r="D438" s="389" t="s">
        <v>1446</v>
      </c>
      <c r="E438" s="385" t="str">
        <f>IF(COUNTIF('0.Assets'!E70:L79,"&gt;=0")=80,"OK","WARNING")</f>
        <v>WARNING</v>
      </c>
      <c r="F438" s="427"/>
    </row>
    <row r="439" spans="1:6">
      <c r="A439" s="391">
        <v>438</v>
      </c>
      <c r="B439" s="389" t="s">
        <v>1086</v>
      </c>
      <c r="C439" s="389" t="s">
        <v>1344</v>
      </c>
      <c r="D439" s="389" t="s">
        <v>1447</v>
      </c>
      <c r="E439" s="385" t="str">
        <f>IF(COUNTIF('0.Assets'!D90:H95,"&gt;=0")=30,"OK","WARNING")</f>
        <v>WARNING</v>
      </c>
      <c r="F439" s="427"/>
    </row>
    <row r="440" spans="1:6">
      <c r="A440" s="391">
        <v>439</v>
      </c>
      <c r="B440" s="389" t="s">
        <v>1086</v>
      </c>
      <c r="C440" s="389" t="s">
        <v>1344</v>
      </c>
      <c r="D440" s="389" t="s">
        <v>1448</v>
      </c>
      <c r="E440" s="385" t="str">
        <f>IF(COUNTIF('0.Assets'!E107:E114,"&gt;=0")=8,"OK","WARNING")</f>
        <v>WARNING</v>
      </c>
      <c r="F440" s="427"/>
    </row>
    <row r="441" spans="1:6">
      <c r="A441" s="391">
        <v>440</v>
      </c>
      <c r="B441" s="389" t="s">
        <v>1086</v>
      </c>
      <c r="C441" s="389" t="s">
        <v>1344</v>
      </c>
      <c r="D441" s="389" t="s">
        <v>1449</v>
      </c>
      <c r="E441" s="385" t="str">
        <f>IF(COUNTIF('0.Assets'!C123:C124,"&gt;=0")=2,"OK","WARNING")</f>
        <v>WARNING</v>
      </c>
      <c r="F441" s="427"/>
    </row>
    <row r="442" spans="1:6">
      <c r="A442" s="391">
        <v>441</v>
      </c>
      <c r="B442" s="389" t="s">
        <v>1086</v>
      </c>
      <c r="C442" s="389" t="s">
        <v>1344</v>
      </c>
      <c r="D442" s="389" t="s">
        <v>1343</v>
      </c>
      <c r="E442" s="385" t="str">
        <f>IF('0.Assets'!E48=SUM('0.Assets'!E13:E47),"OK","WARNING")</f>
        <v>OK</v>
      </c>
      <c r="F442" s="427"/>
    </row>
    <row r="443" spans="1:6">
      <c r="A443" s="391">
        <v>442</v>
      </c>
      <c r="B443" s="389" t="s">
        <v>1086</v>
      </c>
      <c r="C443" s="389" t="s">
        <v>1344</v>
      </c>
      <c r="D443" s="389" t="s">
        <v>1343</v>
      </c>
      <c r="E443" s="385" t="str">
        <f>IF('0.Assets'!F48=SUM('0.Assets'!F13:F47),"OK","WARNING")</f>
        <v>OK</v>
      </c>
      <c r="F443" s="427"/>
    </row>
    <row r="444" spans="1:6">
      <c r="A444" s="391">
        <v>443</v>
      </c>
      <c r="B444" s="389" t="s">
        <v>1086</v>
      </c>
      <c r="C444" s="389" t="s">
        <v>1344</v>
      </c>
      <c r="D444" s="389" t="s">
        <v>1343</v>
      </c>
      <c r="E444" s="385" t="str">
        <f>IF('0.Assets'!G48=SUM('0.Assets'!G13:G47),"OK","WARNING")</f>
        <v>OK</v>
      </c>
      <c r="F444" s="427"/>
    </row>
    <row r="445" spans="1:6">
      <c r="A445" s="391">
        <v>444</v>
      </c>
      <c r="B445" s="389" t="s">
        <v>1086</v>
      </c>
      <c r="C445" s="389" t="s">
        <v>1344</v>
      </c>
      <c r="D445" s="389" t="s">
        <v>1343</v>
      </c>
      <c r="E445" s="385" t="str">
        <f>IF('0.Assets'!H48=SUM('0.Assets'!H13:H47),"OK","WARNING")</f>
        <v>OK</v>
      </c>
      <c r="F445" s="427"/>
    </row>
    <row r="446" spans="1:6">
      <c r="A446" s="391">
        <v>445</v>
      </c>
      <c r="B446" s="389" t="s">
        <v>1086</v>
      </c>
      <c r="C446" s="389" t="s">
        <v>1344</v>
      </c>
      <c r="D446" s="389" t="s">
        <v>1343</v>
      </c>
      <c r="E446" s="385" t="str">
        <f>IF('0.Assets'!I48=SUM('0.Assets'!I13:I47),"OK","WARNING")</f>
        <v>OK</v>
      </c>
      <c r="F446" s="427"/>
    </row>
    <row r="447" spans="1:6">
      <c r="A447" s="391">
        <v>446</v>
      </c>
      <c r="B447" s="389" t="s">
        <v>1086</v>
      </c>
      <c r="C447" s="389" t="s">
        <v>1344</v>
      </c>
      <c r="D447" s="389" t="s">
        <v>1343</v>
      </c>
      <c r="E447" s="385" t="str">
        <f>IF('0.Assets'!J48=SUM('0.Assets'!J13:J47),"OK","WARNING")</f>
        <v>OK</v>
      </c>
      <c r="F447" s="427"/>
    </row>
    <row r="448" spans="1:6">
      <c r="A448" s="391">
        <v>447</v>
      </c>
      <c r="B448" s="389" t="s">
        <v>1086</v>
      </c>
      <c r="C448" s="389" t="s">
        <v>1344</v>
      </c>
      <c r="D448" s="389" t="s">
        <v>1343</v>
      </c>
      <c r="E448" s="385" t="str">
        <f>IF('0.Assets'!K48=SUM('0.Assets'!K13:K47),"OK","WARNING")</f>
        <v>OK</v>
      </c>
      <c r="F448" s="427"/>
    </row>
    <row r="449" spans="1:6">
      <c r="A449" s="391">
        <v>448</v>
      </c>
      <c r="B449" s="389" t="s">
        <v>1086</v>
      </c>
      <c r="C449" s="389" t="s">
        <v>1344</v>
      </c>
      <c r="D449" s="389" t="s">
        <v>1343</v>
      </c>
      <c r="E449" s="385" t="str">
        <f>IF('0.Assets'!L48=SUM('0.Assets'!L13:L47),"OK","WARNING")</f>
        <v>OK</v>
      </c>
      <c r="F449" s="427"/>
    </row>
    <row r="450" spans="1:6">
      <c r="A450" s="391">
        <v>449</v>
      </c>
      <c r="B450" s="389" t="s">
        <v>1086</v>
      </c>
      <c r="C450" s="389" t="s">
        <v>1344</v>
      </c>
      <c r="D450" s="389" t="s">
        <v>1343</v>
      </c>
      <c r="E450" s="385" t="str">
        <f>IF('0.Assets'!E65=SUM('0.Assets'!E55:E64),"OK","WARNING")</f>
        <v>OK</v>
      </c>
      <c r="F450" s="427"/>
    </row>
    <row r="451" spans="1:6">
      <c r="A451" s="391">
        <v>450</v>
      </c>
      <c r="B451" s="389" t="s">
        <v>1086</v>
      </c>
      <c r="C451" s="389" t="s">
        <v>1344</v>
      </c>
      <c r="D451" s="389" t="s">
        <v>1343</v>
      </c>
      <c r="E451" s="385" t="str">
        <f>IF('0.Assets'!F65=SUM('0.Assets'!F55:F64),"OK","WARNING")</f>
        <v>OK</v>
      </c>
      <c r="F451" s="427"/>
    </row>
    <row r="452" spans="1:6">
      <c r="A452" s="391">
        <v>451</v>
      </c>
      <c r="B452" s="389" t="s">
        <v>1086</v>
      </c>
      <c r="C452" s="389" t="s">
        <v>1344</v>
      </c>
      <c r="D452" s="389" t="s">
        <v>1343</v>
      </c>
      <c r="E452" s="385" t="str">
        <f>IF('0.Assets'!G65=SUM('0.Assets'!G55:G64),"OK","WARNING")</f>
        <v>OK</v>
      </c>
      <c r="F452" s="427"/>
    </row>
    <row r="453" spans="1:6">
      <c r="A453" s="391">
        <v>452</v>
      </c>
      <c r="B453" s="389" t="s">
        <v>1086</v>
      </c>
      <c r="C453" s="389" t="s">
        <v>1344</v>
      </c>
      <c r="D453" s="389" t="s">
        <v>1343</v>
      </c>
      <c r="E453" s="385" t="str">
        <f>IF('0.Assets'!H65=SUM('0.Assets'!H55:H64),"OK","WARNING")</f>
        <v>OK</v>
      </c>
      <c r="F453" s="427"/>
    </row>
    <row r="454" spans="1:6">
      <c r="A454" s="391">
        <v>453</v>
      </c>
      <c r="B454" s="389" t="s">
        <v>1086</v>
      </c>
      <c r="C454" s="389" t="s">
        <v>1344</v>
      </c>
      <c r="D454" s="389" t="s">
        <v>1343</v>
      </c>
      <c r="E454" s="385" t="str">
        <f>IF('0.Assets'!I65=SUM('0.Assets'!I55:I64),"OK","WARNING")</f>
        <v>OK</v>
      </c>
      <c r="F454" s="427"/>
    </row>
    <row r="455" spans="1:6">
      <c r="A455" s="391">
        <v>454</v>
      </c>
      <c r="B455" s="389" t="s">
        <v>1086</v>
      </c>
      <c r="C455" s="389" t="s">
        <v>1344</v>
      </c>
      <c r="D455" s="389" t="s">
        <v>1343</v>
      </c>
      <c r="E455" s="385" t="str">
        <f>IF('0.Assets'!J65=SUM('0.Assets'!J55:J64),"OK","WARNING")</f>
        <v>OK</v>
      </c>
      <c r="F455" s="427"/>
    </row>
    <row r="456" spans="1:6">
      <c r="A456" s="391">
        <v>455</v>
      </c>
      <c r="B456" s="389" t="s">
        <v>1086</v>
      </c>
      <c r="C456" s="389" t="s">
        <v>1344</v>
      </c>
      <c r="D456" s="389" t="s">
        <v>1343</v>
      </c>
      <c r="E456" s="385" t="str">
        <f>IF('0.Assets'!K65=SUM('0.Assets'!K55:K64),"OK","WARNING")</f>
        <v>OK</v>
      </c>
      <c r="F456" s="427"/>
    </row>
    <row r="457" spans="1:6">
      <c r="A457" s="391">
        <v>456</v>
      </c>
      <c r="B457" s="389" t="s">
        <v>1086</v>
      </c>
      <c r="C457" s="389" t="s">
        <v>1344</v>
      </c>
      <c r="D457" s="389" t="s">
        <v>1343</v>
      </c>
      <c r="E457" s="385" t="str">
        <f>IF('0.Assets'!L65=SUM('0.Assets'!L55:L64),"OK","WARNING")</f>
        <v>OK</v>
      </c>
      <c r="F457" s="427"/>
    </row>
    <row r="458" spans="1:6">
      <c r="A458" s="391">
        <v>457</v>
      </c>
      <c r="B458" s="389" t="s">
        <v>1086</v>
      </c>
      <c r="C458" s="389" t="s">
        <v>1344</v>
      </c>
      <c r="D458" s="389" t="s">
        <v>1343</v>
      </c>
      <c r="E458" s="385" t="str">
        <f>IF('0.Assets'!D55=SUM('0.Assets'!E55:L55),"OK","WARNING")</f>
        <v>OK</v>
      </c>
      <c r="F458" s="427"/>
    </row>
    <row r="459" spans="1:6">
      <c r="A459" s="391">
        <v>458</v>
      </c>
      <c r="B459" s="389" t="s">
        <v>1086</v>
      </c>
      <c r="C459" s="389" t="s">
        <v>1344</v>
      </c>
      <c r="D459" s="389" t="s">
        <v>1343</v>
      </c>
      <c r="E459" s="385" t="str">
        <f>IF('0.Assets'!D56=SUM('0.Assets'!E56:L56),"OK","WARNING")</f>
        <v>OK</v>
      </c>
      <c r="F459" s="427"/>
    </row>
    <row r="460" spans="1:6">
      <c r="A460" s="391">
        <v>459</v>
      </c>
      <c r="B460" s="389" t="s">
        <v>1086</v>
      </c>
      <c r="C460" s="389" t="s">
        <v>1344</v>
      </c>
      <c r="D460" s="389" t="s">
        <v>1343</v>
      </c>
      <c r="E460" s="385" t="str">
        <f>IF('0.Assets'!D57=SUM('0.Assets'!E57:L57),"OK","WARNING")</f>
        <v>OK</v>
      </c>
      <c r="F460" s="427"/>
    </row>
    <row r="461" spans="1:6">
      <c r="A461" s="391">
        <v>460</v>
      </c>
      <c r="B461" s="389" t="s">
        <v>1086</v>
      </c>
      <c r="C461" s="389" t="s">
        <v>1344</v>
      </c>
      <c r="D461" s="389" t="s">
        <v>1343</v>
      </c>
      <c r="E461" s="385" t="str">
        <f>IF('0.Assets'!D58=SUM('0.Assets'!E58:L58),"OK","WARNING")</f>
        <v>OK</v>
      </c>
      <c r="F461" s="427"/>
    </row>
    <row r="462" spans="1:6">
      <c r="A462" s="391">
        <v>461</v>
      </c>
      <c r="B462" s="389" t="s">
        <v>1086</v>
      </c>
      <c r="C462" s="389" t="s">
        <v>1344</v>
      </c>
      <c r="D462" s="389" t="s">
        <v>1343</v>
      </c>
      <c r="E462" s="385" t="str">
        <f>IF('0.Assets'!D59=SUM('0.Assets'!E59:L59),"OK","WARNING")</f>
        <v>OK</v>
      </c>
      <c r="F462" s="427"/>
    </row>
    <row r="463" spans="1:6">
      <c r="A463" s="391">
        <v>462</v>
      </c>
      <c r="B463" s="389" t="s">
        <v>1086</v>
      </c>
      <c r="C463" s="389" t="s">
        <v>1344</v>
      </c>
      <c r="D463" s="389" t="s">
        <v>1343</v>
      </c>
      <c r="E463" s="385" t="str">
        <f>IF('0.Assets'!D60=SUM('0.Assets'!E60:L60),"OK","WARNING")</f>
        <v>OK</v>
      </c>
      <c r="F463" s="427"/>
    </row>
    <row r="464" spans="1:6">
      <c r="A464" s="391">
        <v>463</v>
      </c>
      <c r="B464" s="389" t="s">
        <v>1086</v>
      </c>
      <c r="C464" s="389" t="s">
        <v>1344</v>
      </c>
      <c r="D464" s="389" t="s">
        <v>1343</v>
      </c>
      <c r="E464" s="385" t="str">
        <f>IF('0.Assets'!D61=SUM('0.Assets'!E61:L61),"OK","WARNING")</f>
        <v>OK</v>
      </c>
      <c r="F464" s="427"/>
    </row>
    <row r="465" spans="1:6">
      <c r="A465" s="391">
        <v>464</v>
      </c>
      <c r="B465" s="389" t="s">
        <v>1086</v>
      </c>
      <c r="C465" s="389" t="s">
        <v>1344</v>
      </c>
      <c r="D465" s="389" t="s">
        <v>1343</v>
      </c>
      <c r="E465" s="385" t="str">
        <f>IF('0.Assets'!D62=SUM('0.Assets'!E62:L62),"OK","WARNING")</f>
        <v>OK</v>
      </c>
      <c r="F465" s="427"/>
    </row>
    <row r="466" spans="1:6">
      <c r="A466" s="391">
        <v>465</v>
      </c>
      <c r="B466" s="389" t="s">
        <v>1086</v>
      </c>
      <c r="C466" s="389" t="s">
        <v>1344</v>
      </c>
      <c r="D466" s="389" t="s">
        <v>1343</v>
      </c>
      <c r="E466" s="385" t="str">
        <f>IF('0.Assets'!D63=SUM('0.Assets'!E63:L63),"OK","WARNING")</f>
        <v>OK</v>
      </c>
      <c r="F466" s="427"/>
    </row>
    <row r="467" spans="1:6">
      <c r="A467" s="391">
        <v>466</v>
      </c>
      <c r="B467" s="389" t="s">
        <v>1086</v>
      </c>
      <c r="C467" s="389" t="s">
        <v>1344</v>
      </c>
      <c r="D467" s="389" t="s">
        <v>1343</v>
      </c>
      <c r="E467" s="385" t="str">
        <f>IF('0.Assets'!D64=SUM('0.Assets'!E64:L64),"OK","WARNING")</f>
        <v>OK</v>
      </c>
      <c r="F467" s="427"/>
    </row>
    <row r="468" spans="1:6">
      <c r="A468" s="391">
        <v>467</v>
      </c>
      <c r="B468" s="389" t="s">
        <v>1086</v>
      </c>
      <c r="C468" s="389" t="s">
        <v>1344</v>
      </c>
      <c r="D468" s="389" t="s">
        <v>1343</v>
      </c>
      <c r="E468" s="385" t="str">
        <f>IF('0.Assets'!D65=SUM('0.Assets'!E65:L65),"OK","WARNING")</f>
        <v>OK</v>
      </c>
      <c r="F468" s="427"/>
    </row>
    <row r="469" spans="1:6">
      <c r="A469" s="391">
        <v>468</v>
      </c>
      <c r="B469" s="389" t="s">
        <v>1086</v>
      </c>
      <c r="C469" s="389" t="s">
        <v>1344</v>
      </c>
      <c r="D469" s="389" t="s">
        <v>1343</v>
      </c>
      <c r="E469" s="385" t="str">
        <f>IF('0.Assets'!E80=IFERROR(SUMPRODUCT('0.Assets'!E55:E64,'0.Assets'!E70:E79)/'0.Assets'!E65,"-"),"OK","WARNING")</f>
        <v>OK</v>
      </c>
      <c r="F469" s="427"/>
    </row>
    <row r="470" spans="1:6">
      <c r="A470" s="391">
        <v>469</v>
      </c>
      <c r="B470" s="389" t="s">
        <v>1086</v>
      </c>
      <c r="C470" s="389" t="s">
        <v>1344</v>
      </c>
      <c r="D470" s="389" t="s">
        <v>1343</v>
      </c>
      <c r="E470" s="385" t="str">
        <f>IF('0.Assets'!F80=IFERROR(SUMPRODUCT('0.Assets'!F55:F64,'0.Assets'!F70:F79)/'0.Assets'!F65,"-"),"OK","WARNING")</f>
        <v>OK</v>
      </c>
      <c r="F470" s="427"/>
    </row>
    <row r="471" spans="1:6">
      <c r="A471" s="391">
        <v>470</v>
      </c>
      <c r="B471" s="389" t="s">
        <v>1086</v>
      </c>
      <c r="C471" s="389" t="s">
        <v>1344</v>
      </c>
      <c r="D471" s="389" t="s">
        <v>1343</v>
      </c>
      <c r="E471" s="385" t="str">
        <f>IF('0.Assets'!G80=IFERROR(SUMPRODUCT('0.Assets'!G55:G64,'0.Assets'!G70:G79)/'0.Assets'!G65,"-"),"OK","WARNING")</f>
        <v>OK</v>
      </c>
      <c r="F471" s="427"/>
    </row>
    <row r="472" spans="1:6">
      <c r="A472" s="391">
        <v>471</v>
      </c>
      <c r="B472" s="389" t="s">
        <v>1086</v>
      </c>
      <c r="C472" s="389" t="s">
        <v>1344</v>
      </c>
      <c r="D472" s="389" t="s">
        <v>1343</v>
      </c>
      <c r="E472" s="385" t="str">
        <f>IF('0.Assets'!H80=IFERROR(SUMPRODUCT('0.Assets'!H55:H64,'0.Assets'!H70:H79)/'0.Assets'!H65,"-"),"OK","WARNING")</f>
        <v>OK</v>
      </c>
      <c r="F472" s="427"/>
    </row>
    <row r="473" spans="1:6">
      <c r="A473" s="391">
        <v>472</v>
      </c>
      <c r="B473" s="389" t="s">
        <v>1086</v>
      </c>
      <c r="C473" s="389" t="s">
        <v>1344</v>
      </c>
      <c r="D473" s="389" t="s">
        <v>1343</v>
      </c>
      <c r="E473" s="385" t="str">
        <f>IF('0.Assets'!I80=IFERROR(SUMPRODUCT('0.Assets'!I55:I64,'0.Assets'!I70:I79)/'0.Assets'!I65,"-"),"OK","WARNING")</f>
        <v>OK</v>
      </c>
      <c r="F473" s="427"/>
    </row>
    <row r="474" spans="1:6">
      <c r="A474" s="391">
        <v>473</v>
      </c>
      <c r="B474" s="389" t="s">
        <v>1086</v>
      </c>
      <c r="C474" s="389" t="s">
        <v>1344</v>
      </c>
      <c r="D474" s="389" t="s">
        <v>1343</v>
      </c>
      <c r="E474" s="385" t="str">
        <f>IF('0.Assets'!J80=IFERROR(SUMPRODUCT('0.Assets'!J55:J64,'0.Assets'!J70:J79)/'0.Assets'!J65,"-"),"OK","WARNING")</f>
        <v>OK</v>
      </c>
      <c r="F474" s="427"/>
    </row>
    <row r="475" spans="1:6">
      <c r="A475" s="391">
        <v>474</v>
      </c>
      <c r="B475" s="389" t="s">
        <v>1086</v>
      </c>
      <c r="C475" s="389" t="s">
        <v>1344</v>
      </c>
      <c r="D475" s="389" t="s">
        <v>1343</v>
      </c>
      <c r="E475" s="385" t="str">
        <f>IF('0.Assets'!K80=IFERROR(SUMPRODUCT('0.Assets'!K55:K64,'0.Assets'!K70:K79)/'0.Assets'!K65,"-"),"OK","WARNING")</f>
        <v>OK</v>
      </c>
      <c r="F475" s="427"/>
    </row>
    <row r="476" spans="1:6">
      <c r="A476" s="391">
        <v>475</v>
      </c>
      <c r="B476" s="389" t="s">
        <v>1086</v>
      </c>
      <c r="C476" s="389" t="s">
        <v>1344</v>
      </c>
      <c r="D476" s="389" t="s">
        <v>1343</v>
      </c>
      <c r="E476" s="385" t="str">
        <f>IF('0.Assets'!L80=IFERROR(SUMPRODUCT('0.Assets'!L55:L64,'0.Assets'!L70:L79)/'0.Assets'!L65,"-"),"OK","WARNING")</f>
        <v>OK</v>
      </c>
      <c r="F476" s="427"/>
    </row>
    <row r="477" spans="1:6">
      <c r="A477" s="391">
        <v>476</v>
      </c>
      <c r="B477" s="389" t="s">
        <v>1086</v>
      </c>
      <c r="C477" s="389" t="s">
        <v>1344</v>
      </c>
      <c r="D477" s="389" t="s">
        <v>1343</v>
      </c>
      <c r="E477" s="385" t="str">
        <f>IF('0.Assets'!D70=IFERROR(SUMPRODUCT('0.Assets'!E55:L55,'0.Assets'!E70:L70)/'0.Assets'!D55,"-"),"OK","WARNING")</f>
        <v>OK</v>
      </c>
      <c r="F477" s="427"/>
    </row>
    <row r="478" spans="1:6">
      <c r="A478" s="391">
        <v>477</v>
      </c>
      <c r="B478" s="389" t="s">
        <v>1086</v>
      </c>
      <c r="C478" s="389" t="s">
        <v>1344</v>
      </c>
      <c r="D478" s="389" t="s">
        <v>1343</v>
      </c>
      <c r="E478" s="385" t="str">
        <f>IF('0.Assets'!D71=IFERROR(SUMPRODUCT('0.Assets'!E56:L56,'0.Assets'!E71:L71)/'0.Assets'!D56,"-"),"OK","WARNING")</f>
        <v>OK</v>
      </c>
      <c r="F478" s="427"/>
    </row>
    <row r="479" spans="1:6">
      <c r="A479" s="391">
        <v>478</v>
      </c>
      <c r="B479" s="389" t="s">
        <v>1086</v>
      </c>
      <c r="C479" s="389" t="s">
        <v>1344</v>
      </c>
      <c r="D479" s="389" t="s">
        <v>1343</v>
      </c>
      <c r="E479" s="385" t="str">
        <f>IF('0.Assets'!D72=IFERROR(SUMPRODUCT('0.Assets'!E57:L57,'0.Assets'!E72:L72)/'0.Assets'!D57,"-"),"OK","WARNING")</f>
        <v>OK</v>
      </c>
      <c r="F479" s="427"/>
    </row>
    <row r="480" spans="1:6">
      <c r="A480" s="391">
        <v>479</v>
      </c>
      <c r="B480" s="389" t="s">
        <v>1086</v>
      </c>
      <c r="C480" s="389" t="s">
        <v>1344</v>
      </c>
      <c r="D480" s="389" t="s">
        <v>1343</v>
      </c>
      <c r="E480" s="385" t="str">
        <f>IF('0.Assets'!D73=IFERROR(SUMPRODUCT('0.Assets'!E58:L58,'0.Assets'!E73:L73)/'0.Assets'!D58,"-"),"OK","WARNING")</f>
        <v>OK</v>
      </c>
      <c r="F480" s="427"/>
    </row>
    <row r="481" spans="1:6">
      <c r="A481" s="391">
        <v>480</v>
      </c>
      <c r="B481" s="389" t="s">
        <v>1086</v>
      </c>
      <c r="C481" s="389" t="s">
        <v>1344</v>
      </c>
      <c r="D481" s="389" t="s">
        <v>1343</v>
      </c>
      <c r="E481" s="385" t="str">
        <f>IF('0.Assets'!D74=IFERROR(SUMPRODUCT('0.Assets'!E59:L59,'0.Assets'!E74:L74)/'0.Assets'!D59,"-"),"OK","WARNING")</f>
        <v>OK</v>
      </c>
      <c r="F481" s="427"/>
    </row>
    <row r="482" spans="1:6">
      <c r="A482" s="391">
        <v>481</v>
      </c>
      <c r="B482" s="389" t="s">
        <v>1086</v>
      </c>
      <c r="C482" s="389" t="s">
        <v>1344</v>
      </c>
      <c r="D482" s="389" t="s">
        <v>1343</v>
      </c>
      <c r="E482" s="385" t="str">
        <f>IF('0.Assets'!D75=IFERROR(SUMPRODUCT('0.Assets'!E60:L60,'0.Assets'!E75:L75)/'0.Assets'!D60,"-"),"OK","WARNING")</f>
        <v>OK</v>
      </c>
      <c r="F482" s="427"/>
    </row>
    <row r="483" spans="1:6">
      <c r="A483" s="391">
        <v>482</v>
      </c>
      <c r="B483" s="389" t="s">
        <v>1086</v>
      </c>
      <c r="C483" s="389" t="s">
        <v>1344</v>
      </c>
      <c r="D483" s="389" t="s">
        <v>1343</v>
      </c>
      <c r="E483" s="385" t="str">
        <f>IF('0.Assets'!D76=IFERROR(SUMPRODUCT('0.Assets'!E61:L61,'0.Assets'!E76:L76)/'0.Assets'!D61,"-"),"OK","WARNING")</f>
        <v>OK</v>
      </c>
      <c r="F483" s="427"/>
    </row>
    <row r="484" spans="1:6">
      <c r="A484" s="391">
        <v>483</v>
      </c>
      <c r="B484" s="389" t="s">
        <v>1086</v>
      </c>
      <c r="C484" s="389" t="s">
        <v>1344</v>
      </c>
      <c r="D484" s="389" t="s">
        <v>1343</v>
      </c>
      <c r="E484" s="385" t="str">
        <f>IF('0.Assets'!D77=IFERROR(SUMPRODUCT('0.Assets'!E62:L62,'0.Assets'!E77:L77)/'0.Assets'!D62,"-"),"OK","WARNING")</f>
        <v>OK</v>
      </c>
      <c r="F484" s="427"/>
    </row>
    <row r="485" spans="1:6">
      <c r="A485" s="391">
        <v>484</v>
      </c>
      <c r="B485" s="389" t="s">
        <v>1086</v>
      </c>
      <c r="C485" s="389" t="s">
        <v>1344</v>
      </c>
      <c r="D485" s="389" t="s">
        <v>1343</v>
      </c>
      <c r="E485" s="385" t="str">
        <f>IF('0.Assets'!D78=IFERROR(SUMPRODUCT('0.Assets'!E63:L63,'0.Assets'!E78:L78)/'0.Assets'!D63,"-"),"OK","WARNING")</f>
        <v>OK</v>
      </c>
      <c r="F485" s="427"/>
    </row>
    <row r="486" spans="1:6">
      <c r="A486" s="391">
        <v>485</v>
      </c>
      <c r="B486" s="389" t="s">
        <v>1086</v>
      </c>
      <c r="C486" s="389" t="s">
        <v>1344</v>
      </c>
      <c r="D486" s="389" t="s">
        <v>1343</v>
      </c>
      <c r="E486" s="385" t="str">
        <f>IF('0.Assets'!D79=IFERROR(SUMPRODUCT('0.Assets'!E64:L64,'0.Assets'!E79:L79)/'0.Assets'!D64,"-"),"OK","WARNING")</f>
        <v>OK</v>
      </c>
      <c r="F486" s="427"/>
    </row>
    <row r="487" spans="1:6">
      <c r="A487" s="391">
        <v>486</v>
      </c>
      <c r="B487" s="389" t="s">
        <v>1086</v>
      </c>
      <c r="C487" s="389" t="s">
        <v>1344</v>
      </c>
      <c r="D487" s="389" t="s">
        <v>1343</v>
      </c>
      <c r="E487" s="385" t="str">
        <f>IF('0.Assets'!C90=SUM('0.Assets'!D90:H90),"OK","WARNING")</f>
        <v>OK</v>
      </c>
      <c r="F487" s="427"/>
    </row>
    <row r="488" spans="1:6">
      <c r="A488" s="391">
        <v>487</v>
      </c>
      <c r="B488" s="389" t="s">
        <v>1086</v>
      </c>
      <c r="C488" s="389" t="s">
        <v>1344</v>
      </c>
      <c r="D488" s="389" t="s">
        <v>1343</v>
      </c>
      <c r="E488" s="385" t="str">
        <f>IF('0.Assets'!C91=SUM('0.Assets'!D91:H91),"OK","WARNING")</f>
        <v>OK</v>
      </c>
      <c r="F488" s="427"/>
    </row>
    <row r="489" spans="1:6">
      <c r="A489" s="391">
        <v>488</v>
      </c>
      <c r="B489" s="389" t="s">
        <v>1086</v>
      </c>
      <c r="C489" s="389" t="s">
        <v>1344</v>
      </c>
      <c r="D489" s="389" t="s">
        <v>1343</v>
      </c>
      <c r="E489" s="385" t="str">
        <f>IF('0.Assets'!C92=SUM('0.Assets'!D92:H92),"OK","WARNING")</f>
        <v>OK</v>
      </c>
      <c r="F489" s="427"/>
    </row>
    <row r="490" spans="1:6">
      <c r="A490" s="391">
        <v>489</v>
      </c>
      <c r="B490" s="389" t="s">
        <v>1086</v>
      </c>
      <c r="C490" s="389" t="s">
        <v>1344</v>
      </c>
      <c r="D490" s="389" t="s">
        <v>1343</v>
      </c>
      <c r="E490" s="385" t="str">
        <f>IF('0.Assets'!C93=SUM('0.Assets'!D93:H93),"OK","WARNING")</f>
        <v>OK</v>
      </c>
      <c r="F490" s="427"/>
    </row>
    <row r="491" spans="1:6">
      <c r="A491" s="391">
        <v>490</v>
      </c>
      <c r="B491" s="389" t="s">
        <v>1086</v>
      </c>
      <c r="C491" s="389" t="s">
        <v>1344</v>
      </c>
      <c r="D491" s="389" t="s">
        <v>1343</v>
      </c>
      <c r="E491" s="385" t="str">
        <f>IF('0.Assets'!C94=SUM('0.Assets'!D94:H94),"OK","WARNING")</f>
        <v>OK</v>
      </c>
      <c r="F491" s="427"/>
    </row>
    <row r="492" spans="1:6">
      <c r="A492" s="391">
        <v>491</v>
      </c>
      <c r="B492" s="389" t="s">
        <v>1086</v>
      </c>
      <c r="C492" s="389" t="s">
        <v>1344</v>
      </c>
      <c r="D492" s="389" t="s">
        <v>1343</v>
      </c>
      <c r="E492" s="385" t="str">
        <f>IF('0.Assets'!C95=SUM('0.Assets'!D95:H95),"OK","WARNING")</f>
        <v>OK</v>
      </c>
      <c r="F492" s="427"/>
    </row>
    <row r="493" spans="1:6">
      <c r="A493" s="391">
        <v>492</v>
      </c>
      <c r="B493" s="389" t="s">
        <v>1086</v>
      </c>
      <c r="C493" s="389" t="s">
        <v>1344</v>
      </c>
      <c r="D493" s="389" t="s">
        <v>1343</v>
      </c>
      <c r="E493" s="385" t="str">
        <f>IF('0.Assets'!C96=SUM('0.Assets'!D96:H96),"OK","WARNING")</f>
        <v>OK</v>
      </c>
      <c r="F493" s="427"/>
    </row>
    <row r="494" spans="1:6">
      <c r="A494" s="391">
        <v>493</v>
      </c>
      <c r="B494" s="389" t="s">
        <v>1086</v>
      </c>
      <c r="C494" s="389" t="s">
        <v>1344</v>
      </c>
      <c r="D494" s="389" t="s">
        <v>1343</v>
      </c>
      <c r="E494" s="385" t="str">
        <f>IF('0.Assets'!D96=SUM('0.Assets'!D90:D95),"OK","WARNING")</f>
        <v>OK</v>
      </c>
      <c r="F494" s="427"/>
    </row>
    <row r="495" spans="1:6">
      <c r="A495" s="391">
        <v>494</v>
      </c>
      <c r="B495" s="389" t="s">
        <v>1086</v>
      </c>
      <c r="C495" s="389" t="s">
        <v>1344</v>
      </c>
      <c r="D495" s="389" t="s">
        <v>1343</v>
      </c>
      <c r="E495" s="385" t="str">
        <f>IF('0.Assets'!E96=SUM('0.Assets'!E90:E95),"OK","WARNING")</f>
        <v>OK</v>
      </c>
      <c r="F495" s="427"/>
    </row>
    <row r="496" spans="1:6">
      <c r="A496" s="391">
        <v>495</v>
      </c>
      <c r="B496" s="389" t="s">
        <v>1086</v>
      </c>
      <c r="C496" s="389" t="s">
        <v>1344</v>
      </c>
      <c r="D496" s="389" t="s">
        <v>1343</v>
      </c>
      <c r="E496" s="385" t="str">
        <f>IF('0.Assets'!F96=SUM('0.Assets'!F90:F95),"OK","WARNING")</f>
        <v>OK</v>
      </c>
      <c r="F496" s="427"/>
    </row>
    <row r="497" spans="1:6">
      <c r="A497" s="391">
        <v>496</v>
      </c>
      <c r="B497" s="389" t="s">
        <v>1086</v>
      </c>
      <c r="C497" s="389" t="s">
        <v>1344</v>
      </c>
      <c r="D497" s="389" t="s">
        <v>1343</v>
      </c>
      <c r="E497" s="385" t="str">
        <f>IF('0.Assets'!G96=SUM('0.Assets'!G90:G95),"OK","WARNING")</f>
        <v>OK</v>
      </c>
      <c r="F497" s="427"/>
    </row>
    <row r="498" spans="1:6">
      <c r="A498" s="391">
        <v>497</v>
      </c>
      <c r="B498" s="389" t="s">
        <v>1086</v>
      </c>
      <c r="C498" s="389" t="s">
        <v>1344</v>
      </c>
      <c r="D498" s="389" t="s">
        <v>1343</v>
      </c>
      <c r="E498" s="385" t="str">
        <f>IF('0.Assets'!H96=SUM('0.Assets'!H90:H95),"OK","WARNING")</f>
        <v>OK</v>
      </c>
      <c r="F498" s="427"/>
    </row>
    <row r="499" spans="1:6">
      <c r="A499" s="391">
        <v>498</v>
      </c>
      <c r="B499" s="389" t="s">
        <v>1086</v>
      </c>
      <c r="C499" s="389" t="s">
        <v>1344</v>
      </c>
      <c r="D499" s="389" t="s">
        <v>1343</v>
      </c>
      <c r="E499" s="385" t="str">
        <f>IF('0.Assets'!E115=SUM('0.Assets'!E107:E114),"OK","WARNING")</f>
        <v>OK</v>
      </c>
      <c r="F499" s="427"/>
    </row>
    <row r="500" spans="1:6">
      <c r="A500" s="391">
        <v>499</v>
      </c>
      <c r="B500" s="389" t="s">
        <v>1086</v>
      </c>
      <c r="C500" s="389" t="s">
        <v>1344</v>
      </c>
      <c r="D500" s="389" t="s">
        <v>1343</v>
      </c>
      <c r="E500" s="385" t="str">
        <f>IF('0.Assets'!C123=SUM('0.Assets'!C123:C124),"OK","WARNING")</f>
        <v>OK</v>
      </c>
      <c r="F500" s="427"/>
    </row>
    <row r="501" spans="1:6">
      <c r="A501" s="391">
        <v>500</v>
      </c>
      <c r="B501" s="389" t="s">
        <v>1268</v>
      </c>
      <c r="C501" s="389" t="s">
        <v>1344</v>
      </c>
      <c r="D501" s="389" t="s">
        <v>1450</v>
      </c>
      <c r="E501" s="385" t="str">
        <f>IF(COUNTIF(FBS.Assets!E13:L47,"&gt;=0")=280,"OK","WARNING")</f>
        <v>WARNING</v>
      </c>
      <c r="F501" s="427"/>
    </row>
    <row r="502" spans="1:6">
      <c r="A502" s="391">
        <v>501</v>
      </c>
      <c r="B502" s="389" t="s">
        <v>1268</v>
      </c>
      <c r="C502" s="389" t="s">
        <v>1344</v>
      </c>
      <c r="D502" s="389" t="s">
        <v>1451</v>
      </c>
      <c r="E502" s="385" t="str">
        <f>IF(COUNTIF(FBS.Assets!M13:M47,"&gt;=0")=35,"OK","WARNING")</f>
        <v>WARNING</v>
      </c>
      <c r="F502" s="427"/>
    </row>
    <row r="503" spans="1:6">
      <c r="A503" s="391">
        <v>502</v>
      </c>
      <c r="B503" s="389" t="s">
        <v>1268</v>
      </c>
      <c r="C503" s="389" t="s">
        <v>1344</v>
      </c>
      <c r="D503" s="389" t="s">
        <v>1452</v>
      </c>
      <c r="E503" s="385" t="str">
        <f>IF(COUNTIF(FBS.Assets!E55:L64,"&gt;=0")=80,"OK","WARNING")</f>
        <v>WARNING</v>
      </c>
      <c r="F503" s="427"/>
    </row>
    <row r="504" spans="1:6">
      <c r="A504" s="391">
        <v>503</v>
      </c>
      <c r="B504" s="389" t="s">
        <v>1268</v>
      </c>
      <c r="C504" s="389" t="s">
        <v>1344</v>
      </c>
      <c r="D504" s="389" t="s">
        <v>1452</v>
      </c>
      <c r="E504" s="385" t="str">
        <f>IF(COUNTIF(FBS.Assets!E70:L79,"&gt;=0")=80,"OK","WARNING")</f>
        <v>WARNING</v>
      </c>
      <c r="F504" s="427"/>
    </row>
    <row r="505" spans="1:6">
      <c r="A505" s="391">
        <v>504</v>
      </c>
      <c r="B505" s="389" t="s">
        <v>1268</v>
      </c>
      <c r="C505" s="389" t="s">
        <v>1344</v>
      </c>
      <c r="D505" s="389" t="s">
        <v>1453</v>
      </c>
      <c r="E505" s="385" t="str">
        <f>IF(COUNTIF(FBS.Assets!D90:H95,"&gt;=0")=30,"OK","WARNING")</f>
        <v>WARNING</v>
      </c>
      <c r="F505" s="427"/>
    </row>
    <row r="506" spans="1:6">
      <c r="A506" s="391">
        <v>505</v>
      </c>
      <c r="B506" s="389" t="s">
        <v>1268</v>
      </c>
      <c r="C506" s="389" t="s">
        <v>1344</v>
      </c>
      <c r="D506" s="389" t="s">
        <v>1454</v>
      </c>
      <c r="E506" s="385" t="str">
        <f>IF(COUNTIF(FBS.Assets!E107:E114,"&gt;=0")=8,"OK","WARNING")</f>
        <v>WARNING</v>
      </c>
      <c r="F506" s="427"/>
    </row>
    <row r="507" spans="1:6">
      <c r="A507" s="391">
        <v>506</v>
      </c>
      <c r="B507" s="389" t="s">
        <v>1268</v>
      </c>
      <c r="C507" s="389" t="s">
        <v>1344</v>
      </c>
      <c r="D507" s="389" t="s">
        <v>1455</v>
      </c>
      <c r="E507" s="385" t="str">
        <f>IF(COUNTIF(FBS.Assets!C123:C124,"&gt;=0")=2,"OK","WARNING")</f>
        <v>WARNING</v>
      </c>
      <c r="F507" s="427"/>
    </row>
    <row r="508" spans="1:6">
      <c r="A508" s="391">
        <v>507</v>
      </c>
      <c r="B508" s="389" t="s">
        <v>1268</v>
      </c>
      <c r="C508" s="389" t="s">
        <v>1344</v>
      </c>
      <c r="D508" s="389" t="s">
        <v>1343</v>
      </c>
      <c r="E508" s="385" t="str">
        <f>IF(FBS.Assets!E48=SUM(FBS.Assets!E13:E47),"OK","WARNING")</f>
        <v>OK</v>
      </c>
      <c r="F508" s="427"/>
    </row>
    <row r="509" spans="1:6">
      <c r="A509" s="391">
        <v>508</v>
      </c>
      <c r="B509" s="389" t="s">
        <v>1268</v>
      </c>
      <c r="C509" s="389" t="s">
        <v>1344</v>
      </c>
      <c r="D509" s="389" t="s">
        <v>1343</v>
      </c>
      <c r="E509" s="385" t="str">
        <f>IF(FBS.Assets!F48=SUM(FBS.Assets!F13:F47),"OK","WARNING")</f>
        <v>OK</v>
      </c>
      <c r="F509" s="427"/>
    </row>
    <row r="510" spans="1:6">
      <c r="A510" s="391">
        <v>509</v>
      </c>
      <c r="B510" s="389" t="s">
        <v>1268</v>
      </c>
      <c r="C510" s="389" t="s">
        <v>1344</v>
      </c>
      <c r="D510" s="389" t="s">
        <v>1343</v>
      </c>
      <c r="E510" s="385" t="str">
        <f>IF(FBS.Assets!G48=SUM(FBS.Assets!G13:G47),"OK","WARNING")</f>
        <v>OK</v>
      </c>
      <c r="F510" s="427"/>
    </row>
    <row r="511" spans="1:6">
      <c r="A511" s="391">
        <v>510</v>
      </c>
      <c r="B511" s="389" t="s">
        <v>1268</v>
      </c>
      <c r="C511" s="389" t="s">
        <v>1344</v>
      </c>
      <c r="D511" s="389" t="s">
        <v>1343</v>
      </c>
      <c r="E511" s="385" t="str">
        <f>IF(FBS.Assets!H48=SUM(FBS.Assets!H13:H47),"OK","WARNING")</f>
        <v>OK</v>
      </c>
      <c r="F511" s="427"/>
    </row>
    <row r="512" spans="1:6">
      <c r="A512" s="391">
        <v>511</v>
      </c>
      <c r="B512" s="389" t="s">
        <v>1268</v>
      </c>
      <c r="C512" s="389" t="s">
        <v>1344</v>
      </c>
      <c r="D512" s="389" t="s">
        <v>1343</v>
      </c>
      <c r="E512" s="385" t="str">
        <f>IF(FBS.Assets!I48=SUM(FBS.Assets!I13:I47),"OK","WARNING")</f>
        <v>OK</v>
      </c>
      <c r="F512" s="427"/>
    </row>
    <row r="513" spans="1:6">
      <c r="A513" s="391">
        <v>512</v>
      </c>
      <c r="B513" s="389" t="s">
        <v>1268</v>
      </c>
      <c r="C513" s="389" t="s">
        <v>1344</v>
      </c>
      <c r="D513" s="389" t="s">
        <v>1343</v>
      </c>
      <c r="E513" s="385" t="str">
        <f>IF(FBS.Assets!J48=SUM(FBS.Assets!J13:J47),"OK","WARNING")</f>
        <v>OK</v>
      </c>
      <c r="F513" s="427"/>
    </row>
    <row r="514" spans="1:6">
      <c r="A514" s="391">
        <v>513</v>
      </c>
      <c r="B514" s="389" t="s">
        <v>1268</v>
      </c>
      <c r="C514" s="389" t="s">
        <v>1344</v>
      </c>
      <c r="D514" s="389" t="s">
        <v>1343</v>
      </c>
      <c r="E514" s="385" t="str">
        <f>IF(FBS.Assets!K48=SUM(FBS.Assets!K13:K47),"OK","WARNING")</f>
        <v>OK</v>
      </c>
      <c r="F514" s="427"/>
    </row>
    <row r="515" spans="1:6">
      <c r="A515" s="391">
        <v>514</v>
      </c>
      <c r="B515" s="389" t="s">
        <v>1268</v>
      </c>
      <c r="C515" s="389" t="s">
        <v>1344</v>
      </c>
      <c r="D515" s="389" t="s">
        <v>1343</v>
      </c>
      <c r="E515" s="385" t="str">
        <f>IF(FBS.Assets!L48=SUM(FBS.Assets!L13:L47),"OK","WARNING")</f>
        <v>OK</v>
      </c>
      <c r="F515" s="427"/>
    </row>
    <row r="516" spans="1:6">
      <c r="A516" s="391">
        <v>515</v>
      </c>
      <c r="B516" s="389" t="s">
        <v>1268</v>
      </c>
      <c r="C516" s="389" t="s">
        <v>1344</v>
      </c>
      <c r="D516" s="389" t="s">
        <v>1343</v>
      </c>
      <c r="E516" s="385" t="str">
        <f>IF(FBS.Assets!E65=SUM(FBS.Assets!E55:E64),"OK","WARNING")</f>
        <v>OK</v>
      </c>
      <c r="F516" s="427"/>
    </row>
    <row r="517" spans="1:6">
      <c r="A517" s="391">
        <v>516</v>
      </c>
      <c r="B517" s="389" t="s">
        <v>1268</v>
      </c>
      <c r="C517" s="389" t="s">
        <v>1344</v>
      </c>
      <c r="D517" s="389" t="s">
        <v>1343</v>
      </c>
      <c r="E517" s="385" t="str">
        <f>IF(FBS.Assets!F65=SUM(FBS.Assets!F55:F64),"OK","WARNING")</f>
        <v>OK</v>
      </c>
      <c r="F517" s="427"/>
    </row>
    <row r="518" spans="1:6">
      <c r="A518" s="391">
        <v>517</v>
      </c>
      <c r="B518" s="389" t="s">
        <v>1268</v>
      </c>
      <c r="C518" s="389" t="s">
        <v>1344</v>
      </c>
      <c r="D518" s="389" t="s">
        <v>1343</v>
      </c>
      <c r="E518" s="385" t="str">
        <f>IF(FBS.Assets!G65=SUM(FBS.Assets!G55:G64),"OK","WARNING")</f>
        <v>OK</v>
      </c>
      <c r="F518" s="427"/>
    </row>
    <row r="519" spans="1:6">
      <c r="A519" s="391">
        <v>518</v>
      </c>
      <c r="B519" s="389" t="s">
        <v>1268</v>
      </c>
      <c r="C519" s="389" t="s">
        <v>1344</v>
      </c>
      <c r="D519" s="389" t="s">
        <v>1343</v>
      </c>
      <c r="E519" s="385" t="str">
        <f>IF(FBS.Assets!H65=SUM(FBS.Assets!H55:H64),"OK","WARNING")</f>
        <v>OK</v>
      </c>
      <c r="F519" s="427"/>
    </row>
    <row r="520" spans="1:6">
      <c r="A520" s="391">
        <v>519</v>
      </c>
      <c r="B520" s="389" t="s">
        <v>1268</v>
      </c>
      <c r="C520" s="389" t="s">
        <v>1344</v>
      </c>
      <c r="D520" s="389" t="s">
        <v>1343</v>
      </c>
      <c r="E520" s="385" t="str">
        <f>IF(FBS.Assets!I65=SUM(FBS.Assets!I55:I64),"OK","WARNING")</f>
        <v>OK</v>
      </c>
      <c r="F520" s="427"/>
    </row>
    <row r="521" spans="1:6">
      <c r="A521" s="391">
        <v>520</v>
      </c>
      <c r="B521" s="389" t="s">
        <v>1268</v>
      </c>
      <c r="C521" s="389" t="s">
        <v>1344</v>
      </c>
      <c r="D521" s="389" t="s">
        <v>1343</v>
      </c>
      <c r="E521" s="385" t="str">
        <f>IF(FBS.Assets!J65=SUM(FBS.Assets!J55:J64),"OK","WARNING")</f>
        <v>OK</v>
      </c>
      <c r="F521" s="427"/>
    </row>
    <row r="522" spans="1:6">
      <c r="A522" s="391">
        <v>521</v>
      </c>
      <c r="B522" s="389" t="s">
        <v>1268</v>
      </c>
      <c r="C522" s="389" t="s">
        <v>1344</v>
      </c>
      <c r="D522" s="389" t="s">
        <v>1343</v>
      </c>
      <c r="E522" s="385" t="str">
        <f>IF(FBS.Assets!K65=SUM(FBS.Assets!K55:K64),"OK","WARNING")</f>
        <v>OK</v>
      </c>
      <c r="F522" s="427"/>
    </row>
    <row r="523" spans="1:6">
      <c r="A523" s="391">
        <v>522</v>
      </c>
      <c r="B523" s="389" t="s">
        <v>1268</v>
      </c>
      <c r="C523" s="389" t="s">
        <v>1344</v>
      </c>
      <c r="D523" s="389" t="s">
        <v>1343</v>
      </c>
      <c r="E523" s="385" t="str">
        <f>IF(FBS.Assets!L65=SUM(FBS.Assets!L55:L64),"OK","WARNING")</f>
        <v>OK</v>
      </c>
      <c r="F523" s="427"/>
    </row>
    <row r="524" spans="1:6">
      <c r="A524" s="391">
        <v>523</v>
      </c>
      <c r="B524" s="389" t="s">
        <v>1268</v>
      </c>
      <c r="C524" s="389" t="s">
        <v>1344</v>
      </c>
      <c r="D524" s="389" t="s">
        <v>1343</v>
      </c>
      <c r="E524" s="385" t="str">
        <f>IF(FBS.Assets!D55=SUM(FBS.Assets!E55:L55),"OK","WARNING")</f>
        <v>OK</v>
      </c>
      <c r="F524" s="427"/>
    </row>
    <row r="525" spans="1:6">
      <c r="A525" s="391">
        <v>524</v>
      </c>
      <c r="B525" s="389" t="s">
        <v>1268</v>
      </c>
      <c r="C525" s="389" t="s">
        <v>1344</v>
      </c>
      <c r="D525" s="389" t="s">
        <v>1343</v>
      </c>
      <c r="E525" s="385" t="str">
        <f>IF(FBS.Assets!D56=SUM(FBS.Assets!E56:L56),"OK","WARNING")</f>
        <v>OK</v>
      </c>
      <c r="F525" s="427"/>
    </row>
    <row r="526" spans="1:6">
      <c r="A526" s="391">
        <v>525</v>
      </c>
      <c r="B526" s="389" t="s">
        <v>1268</v>
      </c>
      <c r="C526" s="389" t="s">
        <v>1344</v>
      </c>
      <c r="D526" s="389" t="s">
        <v>1343</v>
      </c>
      <c r="E526" s="385" t="str">
        <f>IF(FBS.Assets!D57=SUM(FBS.Assets!E57:L57),"OK","WARNING")</f>
        <v>OK</v>
      </c>
      <c r="F526" s="427"/>
    </row>
    <row r="527" spans="1:6">
      <c r="A527" s="391">
        <v>526</v>
      </c>
      <c r="B527" s="389" t="s">
        <v>1268</v>
      </c>
      <c r="C527" s="389" t="s">
        <v>1344</v>
      </c>
      <c r="D527" s="389" t="s">
        <v>1343</v>
      </c>
      <c r="E527" s="385" t="str">
        <f>IF(FBS.Assets!D58=SUM(FBS.Assets!E58:L58),"OK","WARNING")</f>
        <v>OK</v>
      </c>
      <c r="F527" s="427"/>
    </row>
    <row r="528" spans="1:6">
      <c r="A528" s="391">
        <v>527</v>
      </c>
      <c r="B528" s="389" t="s">
        <v>1268</v>
      </c>
      <c r="C528" s="389" t="s">
        <v>1344</v>
      </c>
      <c r="D528" s="389" t="s">
        <v>1343</v>
      </c>
      <c r="E528" s="385" t="str">
        <f>IF(FBS.Assets!D59=SUM(FBS.Assets!E59:L59),"OK","WARNING")</f>
        <v>OK</v>
      </c>
      <c r="F528" s="427"/>
    </row>
    <row r="529" spans="1:6">
      <c r="A529" s="391">
        <v>528</v>
      </c>
      <c r="B529" s="389" t="s">
        <v>1268</v>
      </c>
      <c r="C529" s="389" t="s">
        <v>1344</v>
      </c>
      <c r="D529" s="389" t="s">
        <v>1343</v>
      </c>
      <c r="E529" s="385" t="str">
        <f>IF(FBS.Assets!D60=SUM(FBS.Assets!E60:L60),"OK","WARNING")</f>
        <v>OK</v>
      </c>
      <c r="F529" s="427"/>
    </row>
    <row r="530" spans="1:6">
      <c r="A530" s="391">
        <v>529</v>
      </c>
      <c r="B530" s="389" t="s">
        <v>1268</v>
      </c>
      <c r="C530" s="389" t="s">
        <v>1344</v>
      </c>
      <c r="D530" s="389" t="s">
        <v>1343</v>
      </c>
      <c r="E530" s="385" t="str">
        <f>IF(FBS.Assets!D61=SUM(FBS.Assets!E61:L61),"OK","WARNING")</f>
        <v>OK</v>
      </c>
      <c r="F530" s="427"/>
    </row>
    <row r="531" spans="1:6">
      <c r="A531" s="391">
        <v>530</v>
      </c>
      <c r="B531" s="389" t="s">
        <v>1268</v>
      </c>
      <c r="C531" s="389" t="s">
        <v>1344</v>
      </c>
      <c r="D531" s="389" t="s">
        <v>1343</v>
      </c>
      <c r="E531" s="385" t="str">
        <f>IF(FBS.Assets!D62=SUM(FBS.Assets!E62:L62),"OK","WARNING")</f>
        <v>OK</v>
      </c>
      <c r="F531" s="427"/>
    </row>
    <row r="532" spans="1:6">
      <c r="A532" s="391">
        <v>531</v>
      </c>
      <c r="B532" s="389" t="s">
        <v>1268</v>
      </c>
      <c r="C532" s="389" t="s">
        <v>1344</v>
      </c>
      <c r="D532" s="389" t="s">
        <v>1343</v>
      </c>
      <c r="E532" s="385" t="str">
        <f>IF(FBS.Assets!D63=SUM(FBS.Assets!E63:L63),"OK","WARNING")</f>
        <v>OK</v>
      </c>
      <c r="F532" s="427"/>
    </row>
    <row r="533" spans="1:6">
      <c r="A533" s="391">
        <v>532</v>
      </c>
      <c r="B533" s="389" t="s">
        <v>1268</v>
      </c>
      <c r="C533" s="389" t="s">
        <v>1344</v>
      </c>
      <c r="D533" s="389" t="s">
        <v>1343</v>
      </c>
      <c r="E533" s="385" t="str">
        <f>IF(FBS.Assets!D64=SUM(FBS.Assets!E64:L64),"OK","WARNING")</f>
        <v>OK</v>
      </c>
      <c r="F533" s="427"/>
    </row>
    <row r="534" spans="1:6">
      <c r="A534" s="391">
        <v>533</v>
      </c>
      <c r="B534" s="389" t="s">
        <v>1268</v>
      </c>
      <c r="C534" s="389" t="s">
        <v>1344</v>
      </c>
      <c r="D534" s="389" t="s">
        <v>1343</v>
      </c>
      <c r="E534" s="385" t="str">
        <f>IF(FBS.Assets!D65=SUM(FBS.Assets!E65:L65),"OK","WARNING")</f>
        <v>OK</v>
      </c>
      <c r="F534" s="427"/>
    </row>
    <row r="535" spans="1:6">
      <c r="A535" s="391">
        <v>534</v>
      </c>
      <c r="B535" s="389" t="s">
        <v>1268</v>
      </c>
      <c r="C535" s="389" t="s">
        <v>1344</v>
      </c>
      <c r="D535" s="389" t="s">
        <v>1343</v>
      </c>
      <c r="E535" s="385" t="str">
        <f>IF(FBS.Assets!E80=IFERROR(SUMPRODUCT(FBS.Assets!E55:E64,FBS.Assets!E70:E79)/FBS.Assets!E65,"-"),"OK","WARNING")</f>
        <v>OK</v>
      </c>
      <c r="F535" s="427"/>
    </row>
    <row r="536" spans="1:6">
      <c r="A536" s="391">
        <v>535</v>
      </c>
      <c r="B536" s="389" t="s">
        <v>1268</v>
      </c>
      <c r="C536" s="389" t="s">
        <v>1344</v>
      </c>
      <c r="D536" s="389" t="s">
        <v>1343</v>
      </c>
      <c r="E536" s="385" t="str">
        <f>IF(FBS.Assets!F80=IFERROR(SUMPRODUCT(FBS.Assets!F55:F64,FBS.Assets!F70:F79)/FBS.Assets!F65,"-"),"OK","WARNING")</f>
        <v>OK</v>
      </c>
      <c r="F536" s="427"/>
    </row>
    <row r="537" spans="1:6">
      <c r="A537" s="391">
        <v>536</v>
      </c>
      <c r="B537" s="389" t="s">
        <v>1268</v>
      </c>
      <c r="C537" s="389" t="s">
        <v>1344</v>
      </c>
      <c r="D537" s="389" t="s">
        <v>1343</v>
      </c>
      <c r="E537" s="385" t="str">
        <f>IF(FBS.Assets!G80=IFERROR(SUMPRODUCT(FBS.Assets!G55:G64,FBS.Assets!G70:G79)/FBS.Assets!G65,"-"),"OK","WARNING")</f>
        <v>OK</v>
      </c>
      <c r="F537" s="427"/>
    </row>
    <row r="538" spans="1:6">
      <c r="A538" s="391">
        <v>537</v>
      </c>
      <c r="B538" s="389" t="s">
        <v>1268</v>
      </c>
      <c r="C538" s="389" t="s">
        <v>1344</v>
      </c>
      <c r="D538" s="389" t="s">
        <v>1343</v>
      </c>
      <c r="E538" s="385" t="str">
        <f>IF(FBS.Assets!H80=IFERROR(SUMPRODUCT(FBS.Assets!H55:H64,FBS.Assets!H70:H79)/FBS.Assets!H65,"-"),"OK","WARNING")</f>
        <v>OK</v>
      </c>
      <c r="F538" s="427"/>
    </row>
    <row r="539" spans="1:6">
      <c r="A539" s="391">
        <v>538</v>
      </c>
      <c r="B539" s="389" t="s">
        <v>1268</v>
      </c>
      <c r="C539" s="389" t="s">
        <v>1344</v>
      </c>
      <c r="D539" s="389" t="s">
        <v>1343</v>
      </c>
      <c r="E539" s="385" t="str">
        <f>IF(FBS.Assets!I80=IFERROR(SUMPRODUCT(FBS.Assets!I55:I64,FBS.Assets!I70:I79)/FBS.Assets!I65,"-"),"OK","WARNING")</f>
        <v>OK</v>
      </c>
      <c r="F539" s="427"/>
    </row>
    <row r="540" spans="1:6">
      <c r="A540" s="391">
        <v>539</v>
      </c>
      <c r="B540" s="389" t="s">
        <v>1268</v>
      </c>
      <c r="C540" s="389" t="s">
        <v>1344</v>
      </c>
      <c r="D540" s="389" t="s">
        <v>1343</v>
      </c>
      <c r="E540" s="385" t="str">
        <f>IF(FBS.Assets!J80=IFERROR(SUMPRODUCT(FBS.Assets!J55:J64,FBS.Assets!J70:J79)/FBS.Assets!J65,"-"),"OK","WARNING")</f>
        <v>OK</v>
      </c>
      <c r="F540" s="427"/>
    </row>
    <row r="541" spans="1:6">
      <c r="A541" s="391">
        <v>540</v>
      </c>
      <c r="B541" s="389" t="s">
        <v>1268</v>
      </c>
      <c r="C541" s="389" t="s">
        <v>1344</v>
      </c>
      <c r="D541" s="389" t="s">
        <v>1343</v>
      </c>
      <c r="E541" s="385" t="str">
        <f>IF(FBS.Assets!K80=IFERROR(SUMPRODUCT(FBS.Assets!K55:K64,FBS.Assets!K70:K79)/FBS.Assets!K65,"-"),"OK","WARNING")</f>
        <v>OK</v>
      </c>
      <c r="F541" s="427"/>
    </row>
    <row r="542" spans="1:6">
      <c r="A542" s="391">
        <v>541</v>
      </c>
      <c r="B542" s="389" t="s">
        <v>1268</v>
      </c>
      <c r="C542" s="389" t="s">
        <v>1344</v>
      </c>
      <c r="D542" s="389" t="s">
        <v>1343</v>
      </c>
      <c r="E542" s="385" t="str">
        <f>IF(FBS.Assets!L80=IFERROR(SUMPRODUCT(FBS.Assets!L55:L64,FBS.Assets!L70:L79)/FBS.Assets!L65,"-"),"OK","WARNING")</f>
        <v>OK</v>
      </c>
      <c r="F542" s="427"/>
    </row>
    <row r="543" spans="1:6">
      <c r="A543" s="391">
        <v>542</v>
      </c>
      <c r="B543" s="389" t="s">
        <v>1268</v>
      </c>
      <c r="C543" s="389" t="s">
        <v>1344</v>
      </c>
      <c r="D543" s="389" t="s">
        <v>1343</v>
      </c>
      <c r="E543" s="385" t="str">
        <f>IF(FBS.Assets!D70=IFERROR(SUMPRODUCT(FBS.Assets!E55:L55,FBS.Assets!E70:L70)/FBS.Assets!D55,"-"),"OK","WARNING")</f>
        <v>OK</v>
      </c>
      <c r="F543" s="427"/>
    </row>
    <row r="544" spans="1:6">
      <c r="A544" s="391">
        <v>543</v>
      </c>
      <c r="B544" s="389" t="s">
        <v>1268</v>
      </c>
      <c r="C544" s="389" t="s">
        <v>1344</v>
      </c>
      <c r="D544" s="389" t="s">
        <v>1343</v>
      </c>
      <c r="E544" s="385" t="str">
        <f>IF(FBS.Assets!D71=IFERROR(SUMPRODUCT(FBS.Assets!E56:L56,FBS.Assets!E71:L71)/FBS.Assets!D56,"-"),"OK","WARNING")</f>
        <v>OK</v>
      </c>
      <c r="F544" s="427"/>
    </row>
    <row r="545" spans="1:6">
      <c r="A545" s="391">
        <v>544</v>
      </c>
      <c r="B545" s="389" t="s">
        <v>1268</v>
      </c>
      <c r="C545" s="389" t="s">
        <v>1344</v>
      </c>
      <c r="D545" s="389" t="s">
        <v>1343</v>
      </c>
      <c r="E545" s="385" t="str">
        <f>IF(FBS.Assets!D72=IFERROR(SUMPRODUCT(FBS.Assets!E57:L57,FBS.Assets!E72:L72)/FBS.Assets!D57,"-"),"OK","WARNING")</f>
        <v>OK</v>
      </c>
      <c r="F545" s="427"/>
    </row>
    <row r="546" spans="1:6">
      <c r="A546" s="391">
        <v>545</v>
      </c>
      <c r="B546" s="389" t="s">
        <v>1268</v>
      </c>
      <c r="C546" s="389" t="s">
        <v>1344</v>
      </c>
      <c r="D546" s="389" t="s">
        <v>1343</v>
      </c>
      <c r="E546" s="385" t="str">
        <f>IF(FBS.Assets!D73=IFERROR(SUMPRODUCT(FBS.Assets!E58:L58,FBS.Assets!E73:L73)/FBS.Assets!D58,"-"),"OK","WARNING")</f>
        <v>OK</v>
      </c>
      <c r="F546" s="427"/>
    </row>
    <row r="547" spans="1:6">
      <c r="A547" s="391">
        <v>546</v>
      </c>
      <c r="B547" s="389" t="s">
        <v>1268</v>
      </c>
      <c r="C547" s="389" t="s">
        <v>1344</v>
      </c>
      <c r="D547" s="389" t="s">
        <v>1343</v>
      </c>
      <c r="E547" s="385" t="str">
        <f>IF(FBS.Assets!D74=IFERROR(SUMPRODUCT(FBS.Assets!E59:L59,FBS.Assets!E74:L74)/FBS.Assets!D59,"-"),"OK","WARNING")</f>
        <v>OK</v>
      </c>
      <c r="F547" s="427"/>
    </row>
    <row r="548" spans="1:6">
      <c r="A548" s="391">
        <v>547</v>
      </c>
      <c r="B548" s="389" t="s">
        <v>1268</v>
      </c>
      <c r="C548" s="389" t="s">
        <v>1344</v>
      </c>
      <c r="D548" s="389" t="s">
        <v>1343</v>
      </c>
      <c r="E548" s="385" t="str">
        <f>IF(FBS.Assets!D75=IFERROR(SUMPRODUCT(FBS.Assets!E60:L60,FBS.Assets!E75:L75)/FBS.Assets!D60,"-"),"OK","WARNING")</f>
        <v>OK</v>
      </c>
      <c r="F548" s="427"/>
    </row>
    <row r="549" spans="1:6">
      <c r="A549" s="391">
        <v>548</v>
      </c>
      <c r="B549" s="389" t="s">
        <v>1268</v>
      </c>
      <c r="C549" s="389" t="s">
        <v>1344</v>
      </c>
      <c r="D549" s="389" t="s">
        <v>1343</v>
      </c>
      <c r="E549" s="385" t="str">
        <f>IF(FBS.Assets!D76=IFERROR(SUMPRODUCT(FBS.Assets!E61:L61,FBS.Assets!E76:L76)/FBS.Assets!D61,"-"),"OK","WARNING")</f>
        <v>OK</v>
      </c>
      <c r="F549" s="427"/>
    </row>
    <row r="550" spans="1:6">
      <c r="A550" s="391">
        <v>549</v>
      </c>
      <c r="B550" s="389" t="s">
        <v>1268</v>
      </c>
      <c r="C550" s="389" t="s">
        <v>1344</v>
      </c>
      <c r="D550" s="389" t="s">
        <v>1343</v>
      </c>
      <c r="E550" s="385" t="str">
        <f>IF(FBS.Assets!D77=IFERROR(SUMPRODUCT(FBS.Assets!E62:L62,FBS.Assets!E77:L77)/FBS.Assets!D62,"-"),"OK","WARNING")</f>
        <v>OK</v>
      </c>
      <c r="F550" s="427"/>
    </row>
    <row r="551" spans="1:6">
      <c r="A551" s="391">
        <v>550</v>
      </c>
      <c r="B551" s="389" t="s">
        <v>1268</v>
      </c>
      <c r="C551" s="389" t="s">
        <v>1344</v>
      </c>
      <c r="D551" s="389" t="s">
        <v>1343</v>
      </c>
      <c r="E551" s="385" t="str">
        <f>IF(FBS.Assets!D78=IFERROR(SUMPRODUCT(FBS.Assets!E63:L63,FBS.Assets!E78:L78)/FBS.Assets!D63,"-"),"OK","WARNING")</f>
        <v>OK</v>
      </c>
      <c r="F551" s="427"/>
    </row>
    <row r="552" spans="1:6">
      <c r="A552" s="391">
        <v>551</v>
      </c>
      <c r="B552" s="389" t="s">
        <v>1268</v>
      </c>
      <c r="C552" s="389" t="s">
        <v>1344</v>
      </c>
      <c r="D552" s="389" t="s">
        <v>1343</v>
      </c>
      <c r="E552" s="385" t="str">
        <f>IF(FBS.Assets!D79=IFERROR(SUMPRODUCT(FBS.Assets!E64:L64,FBS.Assets!E79:L79)/FBS.Assets!D64,"-"),"OK","WARNING")</f>
        <v>OK</v>
      </c>
      <c r="F552" s="427"/>
    </row>
    <row r="553" spans="1:6">
      <c r="A553" s="391">
        <v>552</v>
      </c>
      <c r="B553" s="389" t="s">
        <v>1268</v>
      </c>
      <c r="C553" s="389" t="s">
        <v>1344</v>
      </c>
      <c r="D553" s="389" t="s">
        <v>1343</v>
      </c>
      <c r="E553" s="385" t="str">
        <f>IF(FBS.Assets!C90=SUM(FBS.Assets!D90:H90),"OK","WARNING")</f>
        <v>OK</v>
      </c>
      <c r="F553" s="427"/>
    </row>
    <row r="554" spans="1:6">
      <c r="A554" s="391">
        <v>553</v>
      </c>
      <c r="B554" s="389" t="s">
        <v>1268</v>
      </c>
      <c r="C554" s="389" t="s">
        <v>1344</v>
      </c>
      <c r="D554" s="389" t="s">
        <v>1343</v>
      </c>
      <c r="E554" s="385" t="str">
        <f>IF(FBS.Assets!C91=SUM(FBS.Assets!D91:H91),"OK","WARNING")</f>
        <v>OK</v>
      </c>
      <c r="F554" s="427"/>
    </row>
    <row r="555" spans="1:6">
      <c r="A555" s="391">
        <v>554</v>
      </c>
      <c r="B555" s="389" t="s">
        <v>1268</v>
      </c>
      <c r="C555" s="389" t="s">
        <v>1344</v>
      </c>
      <c r="D555" s="389" t="s">
        <v>1343</v>
      </c>
      <c r="E555" s="385" t="str">
        <f>IF(FBS.Assets!C92=SUM(FBS.Assets!D92:H92),"OK","WARNING")</f>
        <v>OK</v>
      </c>
      <c r="F555" s="427"/>
    </row>
    <row r="556" spans="1:6">
      <c r="A556" s="391">
        <v>555</v>
      </c>
      <c r="B556" s="389" t="s">
        <v>1268</v>
      </c>
      <c r="C556" s="389" t="s">
        <v>1344</v>
      </c>
      <c r="D556" s="389" t="s">
        <v>1343</v>
      </c>
      <c r="E556" s="385" t="str">
        <f>IF(FBS.Assets!C93=SUM(FBS.Assets!D93:H93),"OK","WARNING")</f>
        <v>OK</v>
      </c>
      <c r="F556" s="427"/>
    </row>
    <row r="557" spans="1:6">
      <c r="A557" s="391">
        <v>556</v>
      </c>
      <c r="B557" s="389" t="s">
        <v>1268</v>
      </c>
      <c r="C557" s="389" t="s">
        <v>1344</v>
      </c>
      <c r="D557" s="389" t="s">
        <v>1343</v>
      </c>
      <c r="E557" s="385" t="str">
        <f>IF(FBS.Assets!C94=SUM(FBS.Assets!D94:H94),"OK","WARNING")</f>
        <v>OK</v>
      </c>
      <c r="F557" s="427"/>
    </row>
    <row r="558" spans="1:6">
      <c r="A558" s="391">
        <v>557</v>
      </c>
      <c r="B558" s="389" t="s">
        <v>1268</v>
      </c>
      <c r="C558" s="389" t="s">
        <v>1344</v>
      </c>
      <c r="D558" s="389" t="s">
        <v>1343</v>
      </c>
      <c r="E558" s="385" t="str">
        <f>IF(FBS.Assets!C95=SUM(FBS.Assets!D95:H95),"OK","WARNING")</f>
        <v>OK</v>
      </c>
      <c r="F558" s="427"/>
    </row>
    <row r="559" spans="1:6">
      <c r="A559" s="391">
        <v>558</v>
      </c>
      <c r="B559" s="389" t="s">
        <v>1268</v>
      </c>
      <c r="C559" s="389" t="s">
        <v>1344</v>
      </c>
      <c r="D559" s="389" t="s">
        <v>1343</v>
      </c>
      <c r="E559" s="385" t="str">
        <f>IF(FBS.Assets!C96=SUM(FBS.Assets!D96:H96),"OK","WARNING")</f>
        <v>OK</v>
      </c>
      <c r="F559" s="427"/>
    </row>
    <row r="560" spans="1:6">
      <c r="A560" s="391">
        <v>559</v>
      </c>
      <c r="B560" s="389" t="s">
        <v>1268</v>
      </c>
      <c r="C560" s="389" t="s">
        <v>1344</v>
      </c>
      <c r="D560" s="389" t="s">
        <v>1343</v>
      </c>
      <c r="E560" s="385" t="str">
        <f>IF(FBS.Assets!D96=SUM(FBS.Assets!D90:D95),"OK","WARNING")</f>
        <v>OK</v>
      </c>
      <c r="F560" s="427"/>
    </row>
    <row r="561" spans="1:6">
      <c r="A561" s="391">
        <v>560</v>
      </c>
      <c r="B561" s="389" t="s">
        <v>1268</v>
      </c>
      <c r="C561" s="389" t="s">
        <v>1344</v>
      </c>
      <c r="D561" s="389" t="s">
        <v>1343</v>
      </c>
      <c r="E561" s="385" t="str">
        <f>IF(FBS.Assets!E96=SUM(FBS.Assets!E90:E95),"OK","WARNING")</f>
        <v>OK</v>
      </c>
      <c r="F561" s="427"/>
    </row>
    <row r="562" spans="1:6">
      <c r="A562" s="391">
        <v>561</v>
      </c>
      <c r="B562" s="389" t="s">
        <v>1268</v>
      </c>
      <c r="C562" s="389" t="s">
        <v>1344</v>
      </c>
      <c r="D562" s="389" t="s">
        <v>1343</v>
      </c>
      <c r="E562" s="385" t="str">
        <f>IF(FBS.Assets!F96=SUM(FBS.Assets!F90:F95),"OK","WARNING")</f>
        <v>OK</v>
      </c>
      <c r="F562" s="427"/>
    </row>
    <row r="563" spans="1:6">
      <c r="A563" s="391">
        <v>562</v>
      </c>
      <c r="B563" s="389" t="s">
        <v>1268</v>
      </c>
      <c r="C563" s="389" t="s">
        <v>1344</v>
      </c>
      <c r="D563" s="389" t="s">
        <v>1343</v>
      </c>
      <c r="E563" s="385" t="str">
        <f>IF(FBS.Assets!G96=SUM(FBS.Assets!G90:G95),"OK","WARNING")</f>
        <v>OK</v>
      </c>
      <c r="F563" s="427"/>
    </row>
    <row r="564" spans="1:6">
      <c r="A564" s="391">
        <v>563</v>
      </c>
      <c r="B564" s="389" t="s">
        <v>1268</v>
      </c>
      <c r="C564" s="389" t="s">
        <v>1344</v>
      </c>
      <c r="D564" s="389" t="s">
        <v>1343</v>
      </c>
      <c r="E564" s="385" t="str">
        <f>IF(FBS.Assets!H96=SUM(FBS.Assets!H90:H95),"OK","WARNING")</f>
        <v>OK</v>
      </c>
      <c r="F564" s="427"/>
    </row>
    <row r="565" spans="1:6">
      <c r="A565" s="391">
        <v>564</v>
      </c>
      <c r="B565" s="389" t="s">
        <v>1268</v>
      </c>
      <c r="C565" s="389" t="s">
        <v>1344</v>
      </c>
      <c r="D565" s="389" t="s">
        <v>1343</v>
      </c>
      <c r="E565" s="385" t="str">
        <f>IF(FBS.Assets!E115=SUM(FBS.Assets!E107:E114),"OK","WARNING")</f>
        <v>OK</v>
      </c>
      <c r="F565" s="427"/>
    </row>
    <row r="566" spans="1:6">
      <c r="A566" s="391">
        <v>565</v>
      </c>
      <c r="B566" s="389" t="s">
        <v>1268</v>
      </c>
      <c r="C566" s="389" t="s">
        <v>1344</v>
      </c>
      <c r="D566" s="389" t="s">
        <v>1343</v>
      </c>
      <c r="E566" s="385" t="str">
        <f>IF(FBS.Assets!C123=SUM(FBS.Assets!C123:C124),"OK","WARNING")</f>
        <v>OK</v>
      </c>
      <c r="F566" s="427"/>
    </row>
    <row r="567" spans="1:6">
      <c r="A567" s="391">
        <v>566</v>
      </c>
      <c r="B567" s="389" t="s">
        <v>1260</v>
      </c>
      <c r="C567" s="389" t="s">
        <v>1344</v>
      </c>
      <c r="D567" s="389" t="s">
        <v>1456</v>
      </c>
      <c r="E567" s="385" t="str">
        <f>IF(COUNTIF('CBS.Assets'!E13:L47,"&gt;=0")=280,"OK","WARNING")</f>
        <v>WARNING</v>
      </c>
      <c r="F567" s="427"/>
    </row>
    <row r="568" spans="1:6">
      <c r="A568" s="391">
        <v>567</v>
      </c>
      <c r="B568" s="389" t="s">
        <v>1260</v>
      </c>
      <c r="C568" s="389" t="s">
        <v>1344</v>
      </c>
      <c r="D568" s="389" t="s">
        <v>1456</v>
      </c>
      <c r="E568" s="385" t="str">
        <f>IF(COUNTIF('CBS.Assets'!M13:M47,"&gt;=0")=35,"OK","WARNING")</f>
        <v>WARNING</v>
      </c>
      <c r="F568" s="427"/>
    </row>
    <row r="569" spans="1:6">
      <c r="A569" s="391">
        <v>568</v>
      </c>
      <c r="B569" s="389" t="s">
        <v>1260</v>
      </c>
      <c r="C569" s="389" t="s">
        <v>1344</v>
      </c>
      <c r="D569" s="389" t="s">
        <v>1457</v>
      </c>
      <c r="E569" s="385" t="str">
        <f>IF(COUNTIF('CBS.Assets'!E55:L64,"&gt;=0")=80,"OK","WARNING")</f>
        <v>WARNING</v>
      </c>
      <c r="F569" s="427"/>
    </row>
    <row r="570" spans="1:6">
      <c r="A570" s="391">
        <v>569</v>
      </c>
      <c r="B570" s="389" t="s">
        <v>1260</v>
      </c>
      <c r="C570" s="389" t="s">
        <v>1344</v>
      </c>
      <c r="D570" s="389" t="s">
        <v>1457</v>
      </c>
      <c r="E570" s="385" t="str">
        <f>IF(COUNTIF('CBS.Assets'!E70:L79,"&gt;=0")=80,"OK","WARNING")</f>
        <v>WARNING</v>
      </c>
      <c r="F570" s="427"/>
    </row>
    <row r="571" spans="1:6">
      <c r="A571" s="391">
        <v>570</v>
      </c>
      <c r="B571" s="389" t="s">
        <v>1260</v>
      </c>
      <c r="C571" s="389" t="s">
        <v>1344</v>
      </c>
      <c r="D571" s="389" t="s">
        <v>1458</v>
      </c>
      <c r="E571" s="385" t="str">
        <f>IF(COUNTIF('CBS.Assets'!D90:H95,"&gt;=0")=30,"OK","WARNING")</f>
        <v>WARNING</v>
      </c>
      <c r="F571" s="427"/>
    </row>
    <row r="572" spans="1:6">
      <c r="A572" s="391">
        <v>571</v>
      </c>
      <c r="B572" s="389" t="s">
        <v>1260</v>
      </c>
      <c r="C572" s="389" t="s">
        <v>1344</v>
      </c>
      <c r="D572" s="389" t="s">
        <v>1459</v>
      </c>
      <c r="E572" s="385" t="str">
        <f>IF(COUNTIF('CBS.Assets'!E107:E114,"&gt;=0")=8,"OK","WARNING")</f>
        <v>WARNING</v>
      </c>
      <c r="F572" s="427"/>
    </row>
    <row r="573" spans="1:6">
      <c r="A573" s="391">
        <v>572</v>
      </c>
      <c r="B573" s="389" t="s">
        <v>1260</v>
      </c>
      <c r="C573" s="389" t="s">
        <v>1344</v>
      </c>
      <c r="D573" s="389" t="s">
        <v>1460</v>
      </c>
      <c r="E573" s="385" t="str">
        <f>IF(COUNTIF('CBS.Assets'!C123:C124,"&gt;=0")=2,"OK","WARNING")</f>
        <v>WARNING</v>
      </c>
      <c r="F573" s="427"/>
    </row>
    <row r="574" spans="1:6">
      <c r="A574" s="391">
        <v>573</v>
      </c>
      <c r="B574" s="389" t="s">
        <v>1260</v>
      </c>
      <c r="C574" s="389" t="s">
        <v>1344</v>
      </c>
      <c r="D574" s="389" t="s">
        <v>1343</v>
      </c>
      <c r="E574" s="385" t="str">
        <f>IF('CBS.Assets'!E48=SUM('CBS.Assets'!E13:E47),"OK","WARNING")</f>
        <v>OK</v>
      </c>
      <c r="F574" s="427"/>
    </row>
    <row r="575" spans="1:6">
      <c r="A575" s="391">
        <v>574</v>
      </c>
      <c r="B575" s="389" t="s">
        <v>1260</v>
      </c>
      <c r="C575" s="389" t="s">
        <v>1344</v>
      </c>
      <c r="D575" s="389" t="s">
        <v>1343</v>
      </c>
      <c r="E575" s="385" t="str">
        <f>IF('CBS.Assets'!F48=SUM('CBS.Assets'!F13:F47),"OK","WARNING")</f>
        <v>OK</v>
      </c>
      <c r="F575" s="427"/>
    </row>
    <row r="576" spans="1:6">
      <c r="A576" s="391">
        <v>575</v>
      </c>
      <c r="B576" s="389" t="s">
        <v>1260</v>
      </c>
      <c r="C576" s="389" t="s">
        <v>1344</v>
      </c>
      <c r="D576" s="389" t="s">
        <v>1343</v>
      </c>
      <c r="E576" s="385" t="str">
        <f>IF('CBS.Assets'!G48=SUM('CBS.Assets'!G13:G47),"OK","WARNING")</f>
        <v>OK</v>
      </c>
      <c r="F576" s="427"/>
    </row>
    <row r="577" spans="1:6">
      <c r="A577" s="391">
        <v>576</v>
      </c>
      <c r="B577" s="389" t="s">
        <v>1260</v>
      </c>
      <c r="C577" s="389" t="s">
        <v>1344</v>
      </c>
      <c r="D577" s="389" t="s">
        <v>1343</v>
      </c>
      <c r="E577" s="385" t="str">
        <f>IF('CBS.Assets'!H48=SUM('CBS.Assets'!H13:H47),"OK","WARNING")</f>
        <v>OK</v>
      </c>
      <c r="F577" s="427"/>
    </row>
    <row r="578" spans="1:6">
      <c r="A578" s="391">
        <v>577</v>
      </c>
      <c r="B578" s="389" t="s">
        <v>1260</v>
      </c>
      <c r="C578" s="389" t="s">
        <v>1344</v>
      </c>
      <c r="D578" s="389" t="s">
        <v>1343</v>
      </c>
      <c r="E578" s="385" t="str">
        <f>IF('CBS.Assets'!I48=SUM('CBS.Assets'!I13:I47),"OK","WARNING")</f>
        <v>OK</v>
      </c>
      <c r="F578" s="427"/>
    </row>
    <row r="579" spans="1:6">
      <c r="A579" s="391">
        <v>578</v>
      </c>
      <c r="B579" s="389" t="s">
        <v>1260</v>
      </c>
      <c r="C579" s="389" t="s">
        <v>1344</v>
      </c>
      <c r="D579" s="389" t="s">
        <v>1343</v>
      </c>
      <c r="E579" s="385" t="str">
        <f>IF('CBS.Assets'!J48=SUM('CBS.Assets'!J13:J47),"OK","WARNING")</f>
        <v>OK</v>
      </c>
      <c r="F579" s="427"/>
    </row>
    <row r="580" spans="1:6">
      <c r="A580" s="391">
        <v>579</v>
      </c>
      <c r="B580" s="389" t="s">
        <v>1260</v>
      </c>
      <c r="C580" s="389" t="s">
        <v>1344</v>
      </c>
      <c r="D580" s="389" t="s">
        <v>1343</v>
      </c>
      <c r="E580" s="385" t="str">
        <f>IF('CBS.Assets'!K48=SUM('CBS.Assets'!K13:K47),"OK","WARNING")</f>
        <v>OK</v>
      </c>
      <c r="F580" s="427"/>
    </row>
    <row r="581" spans="1:6">
      <c r="A581" s="391">
        <v>580</v>
      </c>
      <c r="B581" s="389" t="s">
        <v>1260</v>
      </c>
      <c r="C581" s="389" t="s">
        <v>1344</v>
      </c>
      <c r="D581" s="389" t="s">
        <v>1343</v>
      </c>
      <c r="E581" s="385" t="str">
        <f>IF('CBS.Assets'!L48=SUM('CBS.Assets'!L13:L47),"OK","WARNING")</f>
        <v>OK</v>
      </c>
      <c r="F581" s="427"/>
    </row>
    <row r="582" spans="1:6">
      <c r="A582" s="391">
        <v>581</v>
      </c>
      <c r="B582" s="389" t="s">
        <v>1260</v>
      </c>
      <c r="C582" s="389" t="s">
        <v>1344</v>
      </c>
      <c r="D582" s="389" t="s">
        <v>1343</v>
      </c>
      <c r="E582" s="385" t="str">
        <f>IF('CBS.Assets'!E65=SUM('CBS.Assets'!E55:E64),"OK","WARNING")</f>
        <v>OK</v>
      </c>
      <c r="F582" s="427"/>
    </row>
    <row r="583" spans="1:6">
      <c r="A583" s="391">
        <v>582</v>
      </c>
      <c r="B583" s="389" t="s">
        <v>1260</v>
      </c>
      <c r="C583" s="389" t="s">
        <v>1344</v>
      </c>
      <c r="D583" s="389" t="s">
        <v>1343</v>
      </c>
      <c r="E583" s="385" t="str">
        <f>IF('CBS.Assets'!F65=SUM('CBS.Assets'!F55:F64),"OK","WARNING")</f>
        <v>OK</v>
      </c>
      <c r="F583" s="427"/>
    </row>
    <row r="584" spans="1:6">
      <c r="A584" s="391">
        <v>583</v>
      </c>
      <c r="B584" s="389" t="s">
        <v>1260</v>
      </c>
      <c r="C584" s="389" t="s">
        <v>1344</v>
      </c>
      <c r="D584" s="389" t="s">
        <v>1343</v>
      </c>
      <c r="E584" s="385" t="str">
        <f>IF('CBS.Assets'!G65=SUM('CBS.Assets'!G55:G64),"OK","WARNING")</f>
        <v>OK</v>
      </c>
      <c r="F584" s="427"/>
    </row>
    <row r="585" spans="1:6">
      <c r="A585" s="391">
        <v>584</v>
      </c>
      <c r="B585" s="389" t="s">
        <v>1260</v>
      </c>
      <c r="C585" s="389" t="s">
        <v>1344</v>
      </c>
      <c r="D585" s="389" t="s">
        <v>1343</v>
      </c>
      <c r="E585" s="385" t="str">
        <f>IF('CBS.Assets'!H65=SUM('CBS.Assets'!H55:H64),"OK","WARNING")</f>
        <v>OK</v>
      </c>
      <c r="F585" s="427"/>
    </row>
    <row r="586" spans="1:6">
      <c r="A586" s="391">
        <v>585</v>
      </c>
      <c r="B586" s="389" t="s">
        <v>1260</v>
      </c>
      <c r="C586" s="389" t="s">
        <v>1344</v>
      </c>
      <c r="D586" s="389" t="s">
        <v>1343</v>
      </c>
      <c r="E586" s="385" t="str">
        <f>IF('CBS.Assets'!I65=SUM('CBS.Assets'!I55:I64),"OK","WARNING")</f>
        <v>OK</v>
      </c>
      <c r="F586" s="427"/>
    </row>
    <row r="587" spans="1:6">
      <c r="A587" s="391">
        <v>586</v>
      </c>
      <c r="B587" s="389" t="s">
        <v>1260</v>
      </c>
      <c r="C587" s="389" t="s">
        <v>1344</v>
      </c>
      <c r="D587" s="389" t="s">
        <v>1343</v>
      </c>
      <c r="E587" s="385" t="str">
        <f>IF('CBS.Assets'!J65=SUM('CBS.Assets'!J55:J64),"OK","WARNING")</f>
        <v>OK</v>
      </c>
      <c r="F587" s="427"/>
    </row>
    <row r="588" spans="1:6">
      <c r="A588" s="391">
        <v>587</v>
      </c>
      <c r="B588" s="389" t="s">
        <v>1260</v>
      </c>
      <c r="C588" s="389" t="s">
        <v>1344</v>
      </c>
      <c r="D588" s="389" t="s">
        <v>1343</v>
      </c>
      <c r="E588" s="385" t="str">
        <f>IF('CBS.Assets'!K65=SUM('CBS.Assets'!K55:K64),"OK","WARNING")</f>
        <v>OK</v>
      </c>
      <c r="F588" s="427"/>
    </row>
    <row r="589" spans="1:6">
      <c r="A589" s="391">
        <v>588</v>
      </c>
      <c r="B589" s="389" t="s">
        <v>1260</v>
      </c>
      <c r="C589" s="389" t="s">
        <v>1344</v>
      </c>
      <c r="D589" s="389" t="s">
        <v>1343</v>
      </c>
      <c r="E589" s="385" t="str">
        <f>IF('CBS.Assets'!L65=SUM('CBS.Assets'!L55:L64),"OK","WARNING")</f>
        <v>OK</v>
      </c>
      <c r="F589" s="427"/>
    </row>
    <row r="590" spans="1:6">
      <c r="A590" s="391">
        <v>589</v>
      </c>
      <c r="B590" s="389" t="s">
        <v>1260</v>
      </c>
      <c r="C590" s="389" t="s">
        <v>1344</v>
      </c>
      <c r="D590" s="389" t="s">
        <v>1343</v>
      </c>
      <c r="E590" s="385" t="str">
        <f>IF('CBS.Assets'!D55=SUM('CBS.Assets'!E55:L55),"OK","WARNING")</f>
        <v>OK</v>
      </c>
      <c r="F590" s="427"/>
    </row>
    <row r="591" spans="1:6">
      <c r="A591" s="391">
        <v>590</v>
      </c>
      <c r="B591" s="389" t="s">
        <v>1260</v>
      </c>
      <c r="C591" s="389" t="s">
        <v>1344</v>
      </c>
      <c r="D591" s="389" t="s">
        <v>1343</v>
      </c>
      <c r="E591" s="385" t="str">
        <f>IF('CBS.Assets'!D56=SUM('CBS.Assets'!E56:L56),"OK","WARNING")</f>
        <v>OK</v>
      </c>
      <c r="F591" s="427"/>
    </row>
    <row r="592" spans="1:6">
      <c r="A592" s="391">
        <v>591</v>
      </c>
      <c r="B592" s="389" t="s">
        <v>1260</v>
      </c>
      <c r="C592" s="389" t="s">
        <v>1344</v>
      </c>
      <c r="D592" s="389" t="s">
        <v>1343</v>
      </c>
      <c r="E592" s="385" t="str">
        <f>IF('CBS.Assets'!D57=SUM('CBS.Assets'!E57:L57),"OK","WARNING")</f>
        <v>OK</v>
      </c>
      <c r="F592" s="427"/>
    </row>
    <row r="593" spans="1:6">
      <c r="A593" s="391">
        <v>592</v>
      </c>
      <c r="B593" s="389" t="s">
        <v>1260</v>
      </c>
      <c r="C593" s="389" t="s">
        <v>1344</v>
      </c>
      <c r="D593" s="389" t="s">
        <v>1343</v>
      </c>
      <c r="E593" s="385" t="str">
        <f>IF('CBS.Assets'!D58=SUM('CBS.Assets'!E58:L58),"OK","WARNING")</f>
        <v>OK</v>
      </c>
      <c r="F593" s="427"/>
    </row>
    <row r="594" spans="1:6">
      <c r="A594" s="391">
        <v>593</v>
      </c>
      <c r="B594" s="389" t="s">
        <v>1260</v>
      </c>
      <c r="C594" s="389" t="s">
        <v>1344</v>
      </c>
      <c r="D594" s="389" t="s">
        <v>1343</v>
      </c>
      <c r="E594" s="385" t="str">
        <f>IF('CBS.Assets'!D59=SUM('CBS.Assets'!E59:L59),"OK","WARNING")</f>
        <v>OK</v>
      </c>
      <c r="F594" s="427"/>
    </row>
    <row r="595" spans="1:6">
      <c r="A595" s="391">
        <v>594</v>
      </c>
      <c r="B595" s="389" t="s">
        <v>1260</v>
      </c>
      <c r="C595" s="389" t="s">
        <v>1344</v>
      </c>
      <c r="D595" s="389" t="s">
        <v>1343</v>
      </c>
      <c r="E595" s="385" t="str">
        <f>IF('CBS.Assets'!D60=SUM('CBS.Assets'!E60:L60),"OK","WARNING")</f>
        <v>OK</v>
      </c>
      <c r="F595" s="427"/>
    </row>
    <row r="596" spans="1:6">
      <c r="A596" s="391">
        <v>595</v>
      </c>
      <c r="B596" s="389" t="s">
        <v>1260</v>
      </c>
      <c r="C596" s="389" t="s">
        <v>1344</v>
      </c>
      <c r="D596" s="389" t="s">
        <v>1343</v>
      </c>
      <c r="E596" s="385" t="str">
        <f>IF('CBS.Assets'!D61=SUM('CBS.Assets'!E61:L61),"OK","WARNING")</f>
        <v>OK</v>
      </c>
      <c r="F596" s="427"/>
    </row>
    <row r="597" spans="1:6">
      <c r="A597" s="391">
        <v>596</v>
      </c>
      <c r="B597" s="389" t="s">
        <v>1260</v>
      </c>
      <c r="C597" s="389" t="s">
        <v>1344</v>
      </c>
      <c r="D597" s="389" t="s">
        <v>1343</v>
      </c>
      <c r="E597" s="385" t="str">
        <f>IF('CBS.Assets'!D62=SUM('CBS.Assets'!E62:L62),"OK","WARNING")</f>
        <v>OK</v>
      </c>
      <c r="F597" s="427"/>
    </row>
    <row r="598" spans="1:6">
      <c r="A598" s="391">
        <v>597</v>
      </c>
      <c r="B598" s="389" t="s">
        <v>1260</v>
      </c>
      <c r="C598" s="389" t="s">
        <v>1344</v>
      </c>
      <c r="D598" s="389" t="s">
        <v>1343</v>
      </c>
      <c r="E598" s="385" t="str">
        <f>IF('CBS.Assets'!D63=SUM('CBS.Assets'!E63:L63),"OK","WARNING")</f>
        <v>OK</v>
      </c>
      <c r="F598" s="427"/>
    </row>
    <row r="599" spans="1:6">
      <c r="A599" s="391">
        <v>598</v>
      </c>
      <c r="B599" s="389" t="s">
        <v>1260</v>
      </c>
      <c r="C599" s="389" t="s">
        <v>1344</v>
      </c>
      <c r="D599" s="389" t="s">
        <v>1343</v>
      </c>
      <c r="E599" s="385" t="str">
        <f>IF('CBS.Assets'!D64=SUM('CBS.Assets'!E64:L64),"OK","WARNING")</f>
        <v>OK</v>
      </c>
      <c r="F599" s="427"/>
    </row>
    <row r="600" spans="1:6">
      <c r="A600" s="391">
        <v>599</v>
      </c>
      <c r="B600" s="389" t="s">
        <v>1260</v>
      </c>
      <c r="C600" s="389" t="s">
        <v>1344</v>
      </c>
      <c r="D600" s="389" t="s">
        <v>1343</v>
      </c>
      <c r="E600" s="385" t="str">
        <f>IF('CBS.Assets'!D65=SUM('CBS.Assets'!E65:L65),"OK","WARNING")</f>
        <v>OK</v>
      </c>
      <c r="F600" s="427"/>
    </row>
    <row r="601" spans="1:6">
      <c r="A601" s="391">
        <v>600</v>
      </c>
      <c r="B601" s="389" t="s">
        <v>1260</v>
      </c>
      <c r="C601" s="389" t="s">
        <v>1344</v>
      </c>
      <c r="D601" s="389" t="s">
        <v>1343</v>
      </c>
      <c r="E601" s="385" t="str">
        <f>IF('CBS.Assets'!E80=IFERROR(SUMPRODUCT('CBS.Assets'!E55:E64,'CBS.Assets'!E70:E79)/'CBS.Assets'!E65,"-"),"OK","WARNING")</f>
        <v>OK</v>
      </c>
      <c r="F601" s="427"/>
    </row>
    <row r="602" spans="1:6">
      <c r="A602" s="391">
        <v>601</v>
      </c>
      <c r="B602" s="389" t="s">
        <v>1260</v>
      </c>
      <c r="C602" s="389" t="s">
        <v>1344</v>
      </c>
      <c r="D602" s="389" t="s">
        <v>1343</v>
      </c>
      <c r="E602" s="385" t="str">
        <f>IF('CBS.Assets'!F80=IFERROR(SUMPRODUCT('CBS.Assets'!F55:F64,'CBS.Assets'!F70:F79)/'CBS.Assets'!F65,"-"),"OK","WARNING")</f>
        <v>OK</v>
      </c>
      <c r="F602" s="427"/>
    </row>
    <row r="603" spans="1:6">
      <c r="A603" s="391">
        <v>602</v>
      </c>
      <c r="B603" s="389" t="s">
        <v>1260</v>
      </c>
      <c r="C603" s="389" t="s">
        <v>1344</v>
      </c>
      <c r="D603" s="389" t="s">
        <v>1343</v>
      </c>
      <c r="E603" s="385" t="str">
        <f>IF('CBS.Assets'!G80=IFERROR(SUMPRODUCT('CBS.Assets'!G55:G64,'CBS.Assets'!G70:G79)/'CBS.Assets'!G65,"-"),"OK","WARNING")</f>
        <v>OK</v>
      </c>
      <c r="F603" s="427"/>
    </row>
    <row r="604" spans="1:6">
      <c r="A604" s="391">
        <v>603</v>
      </c>
      <c r="B604" s="389" t="s">
        <v>1260</v>
      </c>
      <c r="C604" s="389" t="s">
        <v>1344</v>
      </c>
      <c r="D604" s="389" t="s">
        <v>1343</v>
      </c>
      <c r="E604" s="385" t="str">
        <f>IF('CBS.Assets'!H80=IFERROR(SUMPRODUCT('CBS.Assets'!H55:H64,'CBS.Assets'!H70:H79)/'CBS.Assets'!H65,"-"),"OK","WARNING")</f>
        <v>OK</v>
      </c>
      <c r="F604" s="427"/>
    </row>
    <row r="605" spans="1:6">
      <c r="A605" s="391">
        <v>604</v>
      </c>
      <c r="B605" s="389" t="s">
        <v>1260</v>
      </c>
      <c r="C605" s="389" t="s">
        <v>1344</v>
      </c>
      <c r="D605" s="389" t="s">
        <v>1343</v>
      </c>
      <c r="E605" s="385" t="str">
        <f>IF('CBS.Assets'!I80=IFERROR(SUMPRODUCT('CBS.Assets'!I55:I64,'CBS.Assets'!I70:I79)/'CBS.Assets'!I65,"-"),"OK","WARNING")</f>
        <v>OK</v>
      </c>
      <c r="F605" s="427"/>
    </row>
    <row r="606" spans="1:6">
      <c r="A606" s="391">
        <v>605</v>
      </c>
      <c r="B606" s="389" t="s">
        <v>1260</v>
      </c>
      <c r="C606" s="389" t="s">
        <v>1344</v>
      </c>
      <c r="D606" s="389" t="s">
        <v>1343</v>
      </c>
      <c r="E606" s="385" t="str">
        <f>IF('CBS.Assets'!J80=IFERROR(SUMPRODUCT('CBS.Assets'!J55:J64,'CBS.Assets'!J70:J79)/'CBS.Assets'!J65,"-"),"OK","WARNING")</f>
        <v>OK</v>
      </c>
      <c r="F606" s="427"/>
    </row>
    <row r="607" spans="1:6">
      <c r="A607" s="391">
        <v>606</v>
      </c>
      <c r="B607" s="389" t="s">
        <v>1260</v>
      </c>
      <c r="C607" s="389" t="s">
        <v>1344</v>
      </c>
      <c r="D607" s="389" t="s">
        <v>1343</v>
      </c>
      <c r="E607" s="385" t="str">
        <f>IF('CBS.Assets'!K80=IFERROR(SUMPRODUCT('CBS.Assets'!K55:K64,'CBS.Assets'!K70:K79)/'CBS.Assets'!K65,"-"),"OK","WARNING")</f>
        <v>OK</v>
      </c>
      <c r="F607" s="427"/>
    </row>
    <row r="608" spans="1:6">
      <c r="A608" s="391">
        <v>607</v>
      </c>
      <c r="B608" s="389" t="s">
        <v>1260</v>
      </c>
      <c r="C608" s="389" t="s">
        <v>1344</v>
      </c>
      <c r="D608" s="389" t="s">
        <v>1343</v>
      </c>
      <c r="E608" s="385" t="str">
        <f>IF('CBS.Assets'!L80=IFERROR(SUMPRODUCT('CBS.Assets'!L55:L64,'CBS.Assets'!L70:L79)/'CBS.Assets'!L65,"-"),"OK","WARNING")</f>
        <v>OK</v>
      </c>
      <c r="F608" s="427"/>
    </row>
    <row r="609" spans="1:6">
      <c r="A609" s="391">
        <v>608</v>
      </c>
      <c r="B609" s="389" t="s">
        <v>1260</v>
      </c>
      <c r="C609" s="389" t="s">
        <v>1344</v>
      </c>
      <c r="D609" s="389" t="s">
        <v>1343</v>
      </c>
      <c r="E609" s="385" t="str">
        <f>IF('CBS.Assets'!D70=IFERROR(SUMPRODUCT('CBS.Assets'!E55:L55,'CBS.Assets'!E70:L70)/'CBS.Assets'!D55,"-"),"OK","WARNING")</f>
        <v>OK</v>
      </c>
      <c r="F609" s="427"/>
    </row>
    <row r="610" spans="1:6">
      <c r="A610" s="391">
        <v>609</v>
      </c>
      <c r="B610" s="389" t="s">
        <v>1260</v>
      </c>
      <c r="C610" s="389" t="s">
        <v>1344</v>
      </c>
      <c r="D610" s="389" t="s">
        <v>1343</v>
      </c>
      <c r="E610" s="385" t="str">
        <f>IF('CBS.Assets'!D71=IFERROR(SUMPRODUCT('CBS.Assets'!E56:L56,'CBS.Assets'!E71:L71)/'CBS.Assets'!D56,"-"),"OK","WARNING")</f>
        <v>OK</v>
      </c>
      <c r="F610" s="427"/>
    </row>
    <row r="611" spans="1:6">
      <c r="A611" s="391">
        <v>610</v>
      </c>
      <c r="B611" s="389" t="s">
        <v>1260</v>
      </c>
      <c r="C611" s="389" t="s">
        <v>1344</v>
      </c>
      <c r="D611" s="389" t="s">
        <v>1343</v>
      </c>
      <c r="E611" s="385" t="str">
        <f>IF('CBS.Assets'!D72=IFERROR(SUMPRODUCT('CBS.Assets'!E57:L57,'CBS.Assets'!E72:L72)/'CBS.Assets'!D57,"-"),"OK","WARNING")</f>
        <v>OK</v>
      </c>
      <c r="F611" s="427"/>
    </row>
    <row r="612" spans="1:6">
      <c r="A612" s="391">
        <v>611</v>
      </c>
      <c r="B612" s="389" t="s">
        <v>1260</v>
      </c>
      <c r="C612" s="389" t="s">
        <v>1344</v>
      </c>
      <c r="D612" s="389" t="s">
        <v>1343</v>
      </c>
      <c r="E612" s="385" t="str">
        <f>IF('CBS.Assets'!D73=IFERROR(SUMPRODUCT('CBS.Assets'!E58:L58,'CBS.Assets'!E73:L73)/'CBS.Assets'!D58,"-"),"OK","WARNING")</f>
        <v>OK</v>
      </c>
      <c r="F612" s="427"/>
    </row>
    <row r="613" spans="1:6">
      <c r="A613" s="391">
        <v>612</v>
      </c>
      <c r="B613" s="389" t="s">
        <v>1260</v>
      </c>
      <c r="C613" s="389" t="s">
        <v>1344</v>
      </c>
      <c r="D613" s="389" t="s">
        <v>1343</v>
      </c>
      <c r="E613" s="385" t="str">
        <f>IF('CBS.Assets'!D74=IFERROR(SUMPRODUCT('CBS.Assets'!E59:L59,'CBS.Assets'!E74:L74)/'CBS.Assets'!D59,"-"),"OK","WARNING")</f>
        <v>OK</v>
      </c>
      <c r="F613" s="427"/>
    </row>
    <row r="614" spans="1:6">
      <c r="A614" s="391">
        <v>613</v>
      </c>
      <c r="B614" s="389" t="s">
        <v>1260</v>
      </c>
      <c r="C614" s="389" t="s">
        <v>1344</v>
      </c>
      <c r="D614" s="389" t="s">
        <v>1343</v>
      </c>
      <c r="E614" s="385" t="str">
        <f>IF('CBS.Assets'!D75=IFERROR(SUMPRODUCT('CBS.Assets'!E60:L60,'CBS.Assets'!E75:L75)/'CBS.Assets'!D60,"-"),"OK","WARNING")</f>
        <v>OK</v>
      </c>
      <c r="F614" s="427"/>
    </row>
    <row r="615" spans="1:6">
      <c r="A615" s="391">
        <v>614</v>
      </c>
      <c r="B615" s="389" t="s">
        <v>1260</v>
      </c>
      <c r="C615" s="389" t="s">
        <v>1344</v>
      </c>
      <c r="D615" s="389" t="s">
        <v>1343</v>
      </c>
      <c r="E615" s="385" t="str">
        <f>IF('CBS.Assets'!D76=IFERROR(SUMPRODUCT('CBS.Assets'!E61:L61,'CBS.Assets'!E76:L76)/'CBS.Assets'!D61,"-"),"OK","WARNING")</f>
        <v>OK</v>
      </c>
      <c r="F615" s="427"/>
    </row>
    <row r="616" spans="1:6">
      <c r="A616" s="391">
        <v>615</v>
      </c>
      <c r="B616" s="389" t="s">
        <v>1260</v>
      </c>
      <c r="C616" s="389" t="s">
        <v>1344</v>
      </c>
      <c r="D616" s="389" t="s">
        <v>1343</v>
      </c>
      <c r="E616" s="385" t="str">
        <f>IF('CBS.Assets'!D77=IFERROR(SUMPRODUCT('CBS.Assets'!E62:L62,'CBS.Assets'!E77:L77)/'CBS.Assets'!D62,"-"),"OK","WARNING")</f>
        <v>OK</v>
      </c>
      <c r="F616" s="427"/>
    </row>
    <row r="617" spans="1:6">
      <c r="A617" s="391">
        <v>616</v>
      </c>
      <c r="B617" s="389" t="s">
        <v>1260</v>
      </c>
      <c r="C617" s="389" t="s">
        <v>1344</v>
      </c>
      <c r="D617" s="389" t="s">
        <v>1343</v>
      </c>
      <c r="E617" s="385" t="str">
        <f>IF('CBS.Assets'!D78=IFERROR(SUMPRODUCT('CBS.Assets'!E63:L63,'CBS.Assets'!E78:L78)/'CBS.Assets'!D63,"-"),"OK","WARNING")</f>
        <v>OK</v>
      </c>
      <c r="F617" s="427"/>
    </row>
    <row r="618" spans="1:6">
      <c r="A618" s="391">
        <v>617</v>
      </c>
      <c r="B618" s="389" t="s">
        <v>1260</v>
      </c>
      <c r="C618" s="389" t="s">
        <v>1344</v>
      </c>
      <c r="D618" s="389" t="s">
        <v>1343</v>
      </c>
      <c r="E618" s="385" t="str">
        <f>IF('CBS.Assets'!D79=IFERROR(SUMPRODUCT('CBS.Assets'!E64:L64,'CBS.Assets'!E79:L79)/'CBS.Assets'!D64,"-"),"OK","WARNING")</f>
        <v>OK</v>
      </c>
      <c r="F618" s="427"/>
    </row>
    <row r="619" spans="1:6">
      <c r="A619" s="391">
        <v>618</v>
      </c>
      <c r="B619" s="389" t="s">
        <v>1260</v>
      </c>
      <c r="C619" s="389" t="s">
        <v>1344</v>
      </c>
      <c r="D619" s="389" t="s">
        <v>1343</v>
      </c>
      <c r="E619" s="385" t="str">
        <f>IF('CBS.Assets'!C90=SUM('CBS.Assets'!D90:H90),"OK","WARNING")</f>
        <v>OK</v>
      </c>
      <c r="F619" s="427"/>
    </row>
    <row r="620" spans="1:6">
      <c r="A620" s="391">
        <v>619</v>
      </c>
      <c r="B620" s="389" t="s">
        <v>1260</v>
      </c>
      <c r="C620" s="389" t="s">
        <v>1344</v>
      </c>
      <c r="D620" s="389" t="s">
        <v>1343</v>
      </c>
      <c r="E620" s="385" t="str">
        <f>IF('CBS.Assets'!C91=SUM('CBS.Assets'!D91:H91),"OK","WARNING")</f>
        <v>OK</v>
      </c>
      <c r="F620" s="427"/>
    </row>
    <row r="621" spans="1:6">
      <c r="A621" s="391">
        <v>620</v>
      </c>
      <c r="B621" s="389" t="s">
        <v>1260</v>
      </c>
      <c r="C621" s="389" t="s">
        <v>1344</v>
      </c>
      <c r="D621" s="389" t="s">
        <v>1343</v>
      </c>
      <c r="E621" s="385" t="str">
        <f>IF('CBS.Assets'!C92=SUM('CBS.Assets'!D92:H92),"OK","WARNING")</f>
        <v>OK</v>
      </c>
      <c r="F621" s="427"/>
    </row>
    <row r="622" spans="1:6">
      <c r="A622" s="391">
        <v>621</v>
      </c>
      <c r="B622" s="389" t="s">
        <v>1260</v>
      </c>
      <c r="C622" s="389" t="s">
        <v>1344</v>
      </c>
      <c r="D622" s="389" t="s">
        <v>1343</v>
      </c>
      <c r="E622" s="385" t="str">
        <f>IF('CBS.Assets'!C93=SUM('CBS.Assets'!D93:H93),"OK","WARNING")</f>
        <v>OK</v>
      </c>
      <c r="F622" s="427"/>
    </row>
    <row r="623" spans="1:6">
      <c r="A623" s="391">
        <v>622</v>
      </c>
      <c r="B623" s="389" t="s">
        <v>1260</v>
      </c>
      <c r="C623" s="389" t="s">
        <v>1344</v>
      </c>
      <c r="D623" s="389" t="s">
        <v>1343</v>
      </c>
      <c r="E623" s="385" t="str">
        <f>IF('CBS.Assets'!C94=SUM('CBS.Assets'!D94:H94),"OK","WARNING")</f>
        <v>OK</v>
      </c>
      <c r="F623" s="427"/>
    </row>
    <row r="624" spans="1:6">
      <c r="A624" s="391">
        <v>623</v>
      </c>
      <c r="B624" s="389" t="s">
        <v>1260</v>
      </c>
      <c r="C624" s="389" t="s">
        <v>1344</v>
      </c>
      <c r="D624" s="389" t="s">
        <v>1343</v>
      </c>
      <c r="E624" s="385" t="str">
        <f>IF('CBS.Assets'!C95=SUM('CBS.Assets'!D95:H95),"OK","WARNING")</f>
        <v>OK</v>
      </c>
      <c r="F624" s="427"/>
    </row>
    <row r="625" spans="1:6">
      <c r="A625" s="391">
        <v>624</v>
      </c>
      <c r="B625" s="389" t="s">
        <v>1260</v>
      </c>
      <c r="C625" s="389" t="s">
        <v>1344</v>
      </c>
      <c r="D625" s="389" t="s">
        <v>1343</v>
      </c>
      <c r="E625" s="385" t="str">
        <f>IF('CBS.Assets'!C96=SUM('CBS.Assets'!D96:H96),"OK","WARNING")</f>
        <v>OK</v>
      </c>
      <c r="F625" s="427"/>
    </row>
    <row r="626" spans="1:6">
      <c r="A626" s="391">
        <v>625</v>
      </c>
      <c r="B626" s="389" t="s">
        <v>1260</v>
      </c>
      <c r="C626" s="389" t="s">
        <v>1344</v>
      </c>
      <c r="D626" s="389" t="s">
        <v>1343</v>
      </c>
      <c r="E626" s="385" t="str">
        <f>IF('CBS.Assets'!D96=SUM('CBS.Assets'!D90:D95),"OK","WARNING")</f>
        <v>OK</v>
      </c>
      <c r="F626" s="427"/>
    </row>
    <row r="627" spans="1:6">
      <c r="A627" s="391">
        <v>626</v>
      </c>
      <c r="B627" s="389" t="s">
        <v>1260</v>
      </c>
      <c r="C627" s="389" t="s">
        <v>1344</v>
      </c>
      <c r="D627" s="389" t="s">
        <v>1343</v>
      </c>
      <c r="E627" s="385" t="str">
        <f>IF('CBS.Assets'!E96=SUM('CBS.Assets'!E90:E95),"OK","WARNING")</f>
        <v>OK</v>
      </c>
      <c r="F627" s="427"/>
    </row>
    <row r="628" spans="1:6">
      <c r="A628" s="391">
        <v>627</v>
      </c>
      <c r="B628" s="389" t="s">
        <v>1260</v>
      </c>
      <c r="C628" s="389" t="s">
        <v>1344</v>
      </c>
      <c r="D628" s="389" t="s">
        <v>1343</v>
      </c>
      <c r="E628" s="385" t="str">
        <f>IF('CBS.Assets'!F96=SUM('CBS.Assets'!F90:F95),"OK","WARNING")</f>
        <v>OK</v>
      </c>
      <c r="F628" s="427"/>
    </row>
    <row r="629" spans="1:6">
      <c r="A629" s="391">
        <v>628</v>
      </c>
      <c r="B629" s="389" t="s">
        <v>1260</v>
      </c>
      <c r="C629" s="389" t="s">
        <v>1344</v>
      </c>
      <c r="D629" s="389" t="s">
        <v>1343</v>
      </c>
      <c r="E629" s="385" t="str">
        <f>IF('CBS.Assets'!G96=SUM('CBS.Assets'!G90:G95),"OK","WARNING")</f>
        <v>OK</v>
      </c>
      <c r="F629" s="427"/>
    </row>
    <row r="630" spans="1:6">
      <c r="A630" s="391">
        <v>629</v>
      </c>
      <c r="B630" s="389" t="s">
        <v>1260</v>
      </c>
      <c r="C630" s="389" t="s">
        <v>1344</v>
      </c>
      <c r="D630" s="389" t="s">
        <v>1343</v>
      </c>
      <c r="E630" s="385" t="str">
        <f>IF('CBS.Assets'!H96=SUM('CBS.Assets'!H90:H95),"OK","WARNING")</f>
        <v>OK</v>
      </c>
      <c r="F630" s="427"/>
    </row>
    <row r="631" spans="1:6">
      <c r="A631" s="391">
        <v>630</v>
      </c>
      <c r="B631" s="389" t="s">
        <v>1260</v>
      </c>
      <c r="C631" s="389" t="s">
        <v>1344</v>
      </c>
      <c r="D631" s="389" t="s">
        <v>1343</v>
      </c>
      <c r="E631" s="385" t="str">
        <f>IF('CBS.Assets'!E115=SUM('CBS.Assets'!E107:E114),"OK","WARNING")</f>
        <v>OK</v>
      </c>
      <c r="F631" s="427"/>
    </row>
    <row r="632" spans="1:6">
      <c r="A632" s="391">
        <v>631</v>
      </c>
      <c r="B632" s="389" t="s">
        <v>1260</v>
      </c>
      <c r="C632" s="389" t="s">
        <v>1344</v>
      </c>
      <c r="D632" s="389" t="s">
        <v>1343</v>
      </c>
      <c r="E632" s="385" t="str">
        <f>IF('CBS.Assets'!C123=SUM('CBS.Assets'!C123:C124),"OK","WARNING")</f>
        <v>OK</v>
      </c>
      <c r="F632" s="427"/>
    </row>
    <row r="633" spans="1:6">
      <c r="A633" s="391">
        <v>632</v>
      </c>
      <c r="B633" s="389" t="s">
        <v>1080</v>
      </c>
      <c r="C633" s="389" t="s">
        <v>1345</v>
      </c>
      <c r="D633" s="389" t="s">
        <v>1346</v>
      </c>
      <c r="E633" s="385" t="str">
        <f>IF('0.Liabilities.Char'!$C$46="R0360","OK","WARNING")</f>
        <v>OK</v>
      </c>
      <c r="F633" s="427"/>
    </row>
    <row r="634" spans="1:6">
      <c r="A634" s="391">
        <v>633</v>
      </c>
      <c r="B634" s="389" t="s">
        <v>1080</v>
      </c>
      <c r="C634" s="389" t="s">
        <v>1345</v>
      </c>
      <c r="D634" s="389" t="s">
        <v>1346</v>
      </c>
      <c r="E634" s="385" t="str">
        <f>IF('0.Liabilities.Char'!$W$10="C0210","OK","WARNING")</f>
        <v>OK</v>
      </c>
      <c r="F634" s="427"/>
    </row>
    <row r="635" spans="1:6">
      <c r="A635" s="391">
        <v>634</v>
      </c>
      <c r="B635" s="389" t="s">
        <v>1080</v>
      </c>
      <c r="C635" s="389" t="s">
        <v>1345</v>
      </c>
      <c r="D635" s="389" t="s">
        <v>1464</v>
      </c>
      <c r="E635" s="385" t="str">
        <f>IF('0.Liabilities.Char'!D22&lt;&gt;"",IF('0.Liabilities.Char'!D22&gt;=0,"OK","WARNING"),"WARNING")</f>
        <v>WARNING</v>
      </c>
      <c r="F635" s="427"/>
    </row>
    <row r="636" spans="1:6">
      <c r="A636" s="391">
        <v>635</v>
      </c>
      <c r="B636" s="389" t="s">
        <v>1080</v>
      </c>
      <c r="C636" s="389" t="s">
        <v>1345</v>
      </c>
      <c r="D636" s="389" t="s">
        <v>1464</v>
      </c>
      <c r="E636" s="385" t="str">
        <f>IF('0.Liabilities.Char'!E22&lt;&gt;"",IF('0.Liabilities.Char'!E22&gt;=0,"OK","WARNING"),"WARNING")</f>
        <v>WARNING</v>
      </c>
      <c r="F636" s="427"/>
    </row>
    <row r="637" spans="1:6">
      <c r="A637" s="391">
        <v>636</v>
      </c>
      <c r="B637" s="389" t="s">
        <v>1080</v>
      </c>
      <c r="C637" s="389" t="s">
        <v>1345</v>
      </c>
      <c r="D637" s="389" t="s">
        <v>1464</v>
      </c>
      <c r="E637" s="385" t="str">
        <f>IF('0.Liabilities.Char'!H22&lt;&gt;"",IF('0.Liabilities.Char'!H22&gt;=0,"OK","WARNING"),"WARNING")</f>
        <v>WARNING</v>
      </c>
      <c r="F637" s="427"/>
    </row>
    <row r="638" spans="1:6">
      <c r="A638" s="391">
        <v>637</v>
      </c>
      <c r="B638" s="389" t="s">
        <v>1080</v>
      </c>
      <c r="C638" s="389" t="s">
        <v>1345</v>
      </c>
      <c r="D638" s="389" t="s">
        <v>1464</v>
      </c>
      <c r="E638" s="385" t="str">
        <f>IF(COUNTIF('0.Liabilities.Char'!K22:R22,"&gt;=0")=8,"OK","WARNING")</f>
        <v>WARNING</v>
      </c>
      <c r="F638" s="427"/>
    </row>
    <row r="639" spans="1:6">
      <c r="A639" s="391">
        <v>638</v>
      </c>
      <c r="B639" s="389" t="s">
        <v>1080</v>
      </c>
      <c r="C639" s="389" t="s">
        <v>1345</v>
      </c>
      <c r="D639" s="389" t="s">
        <v>1464</v>
      </c>
      <c r="E639" s="385" t="str">
        <f>IF(COUNTIF('0.Liabilities.Char'!U22:W22,"&gt;=0")=3,"OK","WARNING")</f>
        <v>WARNING</v>
      </c>
      <c r="F639" s="427"/>
    </row>
    <row r="640" spans="1:6">
      <c r="A640" s="391">
        <v>639</v>
      </c>
      <c r="B640" s="389" t="s">
        <v>1080</v>
      </c>
      <c r="C640" s="389" t="s">
        <v>1345</v>
      </c>
      <c r="D640" s="389" t="s">
        <v>1401</v>
      </c>
      <c r="E640" s="385" t="str">
        <f>IF('0.Liabilities.Char'!D24&lt;&gt;"","OK","WARNING")</f>
        <v>WARNING</v>
      </c>
      <c r="F640" s="427"/>
    </row>
    <row r="641" spans="1:6">
      <c r="A641" s="391">
        <v>640</v>
      </c>
      <c r="B641" s="389" t="s">
        <v>1080</v>
      </c>
      <c r="C641" s="389" t="s">
        <v>1345</v>
      </c>
      <c r="D641" s="389" t="s">
        <v>1401</v>
      </c>
      <c r="E641" s="385" t="str">
        <f>IF('0.Liabilities.Char'!D25&lt;&gt;"","OK","WARNING")</f>
        <v>WARNING</v>
      </c>
      <c r="F641" s="427"/>
    </row>
    <row r="642" spans="1:6">
      <c r="A642" s="391">
        <v>641</v>
      </c>
      <c r="B642" s="389" t="s">
        <v>1080</v>
      </c>
      <c r="C642" s="389" t="s">
        <v>1345</v>
      </c>
      <c r="D642" s="389" t="s">
        <v>1401</v>
      </c>
      <c r="E642" s="385" t="str">
        <f>IF('0.Liabilities.Char'!D26&lt;&gt;"","OK","WARNING")</f>
        <v>WARNING</v>
      </c>
      <c r="F642" s="427"/>
    </row>
    <row r="643" spans="1:6">
      <c r="A643" s="391">
        <v>642</v>
      </c>
      <c r="B643" s="389" t="s">
        <v>1080</v>
      </c>
      <c r="C643" s="389" t="s">
        <v>1345</v>
      </c>
      <c r="D643" s="389" t="s">
        <v>1401</v>
      </c>
      <c r="E643" s="385" t="str">
        <f>IF('0.Liabilities.Char'!D27&lt;&gt;"","OK","WARNING")</f>
        <v>WARNING</v>
      </c>
      <c r="F643" s="427"/>
    </row>
    <row r="644" spans="1:6">
      <c r="A644" s="391">
        <v>643</v>
      </c>
      <c r="B644" s="389" t="s">
        <v>1080</v>
      </c>
      <c r="C644" s="389" t="s">
        <v>1345</v>
      </c>
      <c r="D644" s="389" t="s">
        <v>1401</v>
      </c>
      <c r="E644" s="385" t="str">
        <f>IF('0.Liabilities.Char'!D28&lt;&gt;"","OK","WARNING")</f>
        <v>WARNING</v>
      </c>
      <c r="F644" s="427"/>
    </row>
    <row r="645" spans="1:6">
      <c r="A645" s="391">
        <v>644</v>
      </c>
      <c r="B645" s="389" t="s">
        <v>1080</v>
      </c>
      <c r="C645" s="389" t="s">
        <v>1345</v>
      </c>
      <c r="D645" s="389" t="s">
        <v>1401</v>
      </c>
      <c r="E645" s="385" t="str">
        <f>IF('0.Liabilities.Char'!D29&lt;&gt;"","OK","WARNING")</f>
        <v>WARNING</v>
      </c>
      <c r="F645" s="427"/>
    </row>
    <row r="646" spans="1:6">
      <c r="A646" s="391">
        <v>645</v>
      </c>
      <c r="B646" s="389" t="s">
        <v>1080</v>
      </c>
      <c r="C646" s="389" t="s">
        <v>1345</v>
      </c>
      <c r="D646" s="389" t="s">
        <v>1401</v>
      </c>
      <c r="E646" s="385" t="str">
        <f>IF('0.Liabilities.Char'!D33&lt;&gt;"","OK","WARNING")</f>
        <v>WARNING</v>
      </c>
      <c r="F646" s="427"/>
    </row>
    <row r="647" spans="1:6">
      <c r="A647" s="391">
        <v>646</v>
      </c>
      <c r="B647" s="389" t="s">
        <v>1080</v>
      </c>
      <c r="C647" s="389" t="s">
        <v>1345</v>
      </c>
      <c r="D647" s="389" t="s">
        <v>1401</v>
      </c>
      <c r="E647" s="385" t="str">
        <f>IF('0.Liabilities.Char'!D34&lt;&gt;"","OK","WARNING")</f>
        <v>WARNING</v>
      </c>
      <c r="F647" s="427"/>
    </row>
    <row r="648" spans="1:6">
      <c r="A648" s="391">
        <v>647</v>
      </c>
      <c r="B648" s="389" t="s">
        <v>1080</v>
      </c>
      <c r="C648" s="389" t="s">
        <v>1345</v>
      </c>
      <c r="D648" s="389" t="s">
        <v>1401</v>
      </c>
      <c r="E648" s="385" t="str">
        <f>IF('0.Liabilities.Char'!D35&lt;&gt;"","OK","WARNING")</f>
        <v>WARNING</v>
      </c>
      <c r="F648" s="427"/>
    </row>
    <row r="649" spans="1:6">
      <c r="A649" s="391">
        <v>648</v>
      </c>
      <c r="B649" s="389" t="s">
        <v>1080</v>
      </c>
      <c r="C649" s="389" t="s">
        <v>1345</v>
      </c>
      <c r="D649" s="389" t="s">
        <v>1401</v>
      </c>
      <c r="E649" s="385" t="str">
        <f>IF('0.Liabilities.Char'!D37&lt;&gt;"","OK","WARNING")</f>
        <v>WARNING</v>
      </c>
      <c r="F649" s="427"/>
    </row>
    <row r="650" spans="1:6">
      <c r="A650" s="391">
        <v>649</v>
      </c>
      <c r="B650" s="389" t="s">
        <v>1080</v>
      </c>
      <c r="C650" s="389" t="s">
        <v>1345</v>
      </c>
      <c r="D650" s="389" t="s">
        <v>1401</v>
      </c>
      <c r="E650" s="385" t="str">
        <f>IF('0.Liabilities.Char'!D38&lt;&gt;"","OK","WARNING")</f>
        <v>WARNING</v>
      </c>
      <c r="F650" s="427"/>
    </row>
    <row r="651" spans="1:6">
      <c r="A651" s="391">
        <v>650</v>
      </c>
      <c r="B651" s="389" t="s">
        <v>1080</v>
      </c>
      <c r="C651" s="389" t="s">
        <v>1345</v>
      </c>
      <c r="D651" s="389" t="s">
        <v>1401</v>
      </c>
      <c r="E651" s="385" t="str">
        <f>IF('0.Liabilities.Char'!D39&lt;&gt;"","OK","WARNING")</f>
        <v>WARNING</v>
      </c>
      <c r="F651" s="427"/>
    </row>
    <row r="652" spans="1:6">
      <c r="A652" s="391">
        <v>651</v>
      </c>
      <c r="B652" s="389" t="s">
        <v>1080</v>
      </c>
      <c r="C652" s="389" t="s">
        <v>1345</v>
      </c>
      <c r="D652" s="389" t="s">
        <v>1401</v>
      </c>
      <c r="E652" s="385" t="str">
        <f>IF('0.Liabilities.Char'!D40&lt;&gt;"","OK","WARNING")</f>
        <v>WARNING</v>
      </c>
      <c r="F652" s="427"/>
    </row>
    <row r="653" spans="1:6">
      <c r="A653" s="391">
        <v>652</v>
      </c>
      <c r="B653" s="389" t="s">
        <v>1080</v>
      </c>
      <c r="C653" s="389" t="s">
        <v>1345</v>
      </c>
      <c r="D653" s="389" t="s">
        <v>1401</v>
      </c>
      <c r="E653" s="385" t="str">
        <f>IF('0.Liabilities.Char'!D41&lt;&gt;"","OK","WARNING")</f>
        <v>WARNING</v>
      </c>
      <c r="F653" s="427"/>
    </row>
    <row r="654" spans="1:6">
      <c r="A654" s="391">
        <v>653</v>
      </c>
      <c r="B654" s="389" t="s">
        <v>1080</v>
      </c>
      <c r="C654" s="389" t="s">
        <v>1345</v>
      </c>
      <c r="D654" s="389" t="s">
        <v>1401</v>
      </c>
      <c r="E654" s="385" t="str">
        <f>IF('0.Liabilities.Char'!D42&lt;&gt;"","OK","WARNING")</f>
        <v>WARNING</v>
      </c>
      <c r="F654" s="427"/>
    </row>
    <row r="655" spans="1:6">
      <c r="A655" s="391">
        <v>654</v>
      </c>
      <c r="B655" s="389" t="s">
        <v>1080</v>
      </c>
      <c r="C655" s="389" t="s">
        <v>1345</v>
      </c>
      <c r="D655" s="389" t="s">
        <v>1401</v>
      </c>
      <c r="E655" s="385" t="str">
        <f>IF('0.Liabilities.Char'!D43&lt;&gt;"","OK","WARNING")</f>
        <v>WARNING</v>
      </c>
      <c r="F655" s="427"/>
    </row>
    <row r="656" spans="1:6">
      <c r="A656" s="391">
        <v>655</v>
      </c>
      <c r="B656" s="389" t="s">
        <v>1080</v>
      </c>
      <c r="C656" s="389" t="s">
        <v>1345</v>
      </c>
      <c r="D656" s="389" t="s">
        <v>1401</v>
      </c>
      <c r="E656" s="385" t="str">
        <f>IF('0.Liabilities.Char'!D44&lt;&gt;"","OK","WARNING")</f>
        <v>WARNING</v>
      </c>
      <c r="F656" s="427"/>
    </row>
    <row r="657" spans="1:6">
      <c r="A657" s="391">
        <v>656</v>
      </c>
      <c r="B657" s="389" t="s">
        <v>1080</v>
      </c>
      <c r="C657" s="389" t="s">
        <v>1345</v>
      </c>
      <c r="D657" s="389" t="s">
        <v>1401</v>
      </c>
      <c r="E657" s="385" t="str">
        <f>IF('0.Liabilities.Char'!D45&lt;&gt;"","OK","WARNING")</f>
        <v>WARNING</v>
      </c>
      <c r="F657" s="427"/>
    </row>
    <row r="658" spans="1:6">
      <c r="A658" s="391">
        <v>657</v>
      </c>
      <c r="B658" s="389" t="s">
        <v>1080</v>
      </c>
      <c r="C658" s="389" t="s">
        <v>1345</v>
      </c>
      <c r="D658" s="389" t="s">
        <v>1401</v>
      </c>
      <c r="E658" s="385" t="str">
        <f>IF('0.Liabilities.Char'!D46&lt;&gt;"","OK","WARNING")</f>
        <v>WARNING</v>
      </c>
      <c r="F658" s="427"/>
    </row>
    <row r="659" spans="1:6">
      <c r="A659" s="391">
        <v>658</v>
      </c>
      <c r="B659" s="389" t="s">
        <v>1269</v>
      </c>
      <c r="C659" s="389" t="s">
        <v>1345</v>
      </c>
      <c r="D659" s="389" t="s">
        <v>1346</v>
      </c>
      <c r="E659" s="385" t="str">
        <f>IF(FBS.Liabilities.Char!$C$46="R0360","OK","WARNING")</f>
        <v>OK</v>
      </c>
      <c r="F659" s="427"/>
    </row>
    <row r="660" spans="1:6">
      <c r="A660" s="391">
        <v>659</v>
      </c>
      <c r="B660" s="389" t="s">
        <v>1269</v>
      </c>
      <c r="C660" s="389" t="s">
        <v>1345</v>
      </c>
      <c r="D660" s="389" t="s">
        <v>1346</v>
      </c>
      <c r="E660" s="385" t="str">
        <f>IF(FBS.Liabilities.Char!$W$10="C0210","OK","WARNING")</f>
        <v>OK</v>
      </c>
      <c r="F660" s="427"/>
    </row>
    <row r="661" spans="1:6">
      <c r="A661" s="391">
        <v>660</v>
      </c>
      <c r="B661" s="389" t="s">
        <v>1269</v>
      </c>
      <c r="C661" s="389" t="s">
        <v>1345</v>
      </c>
      <c r="D661" s="389" t="s">
        <v>1402</v>
      </c>
      <c r="E661" s="385" t="str">
        <f>IF(FBS.Liabilities.Char!D22&lt;&gt;"",IF(FBS.Liabilities.Char!D22&gt;=0,"OK","WARNING"),"WARNING")</f>
        <v>WARNING</v>
      </c>
      <c r="F661" s="427"/>
    </row>
    <row r="662" spans="1:6">
      <c r="A662" s="391">
        <v>661</v>
      </c>
      <c r="B662" s="389" t="s">
        <v>1269</v>
      </c>
      <c r="C662" s="389" t="s">
        <v>1345</v>
      </c>
      <c r="D662" s="389" t="s">
        <v>1402</v>
      </c>
      <c r="E662" s="385" t="str">
        <f>IF(FBS.Liabilities.Char!E22&lt;&gt;"",IF(FBS.Liabilities.Char!E22&gt;=0,"OK","WARNING"),"WARNING")</f>
        <v>WARNING</v>
      </c>
      <c r="F662" s="427"/>
    </row>
    <row r="663" spans="1:6">
      <c r="A663" s="391">
        <v>662</v>
      </c>
      <c r="B663" s="389" t="s">
        <v>1269</v>
      </c>
      <c r="C663" s="389" t="s">
        <v>1345</v>
      </c>
      <c r="D663" s="389" t="s">
        <v>1402</v>
      </c>
      <c r="E663" s="385" t="str">
        <f>IF(FBS.Liabilities.Char!H22&lt;&gt;"",IF(FBS.Liabilities.Char!H22&gt;=0,"OK","WARNING"),"WARNING")</f>
        <v>WARNING</v>
      </c>
      <c r="F663" s="427"/>
    </row>
    <row r="664" spans="1:6">
      <c r="A664" s="391">
        <v>663</v>
      </c>
      <c r="B664" s="389" t="s">
        <v>1269</v>
      </c>
      <c r="C664" s="389" t="s">
        <v>1345</v>
      </c>
      <c r="D664" s="389" t="s">
        <v>1402</v>
      </c>
      <c r="E664" s="385" t="str">
        <f>IF(COUNTIF(FBS.Liabilities.Char!K22:R22,"&gt;=0")=8,"OK","WARNING")</f>
        <v>WARNING</v>
      </c>
      <c r="F664" s="427"/>
    </row>
    <row r="665" spans="1:6">
      <c r="A665" s="391">
        <v>664</v>
      </c>
      <c r="B665" s="389" t="s">
        <v>1269</v>
      </c>
      <c r="C665" s="389" t="s">
        <v>1345</v>
      </c>
      <c r="D665" s="389" t="s">
        <v>1402</v>
      </c>
      <c r="E665" s="385" t="str">
        <f>IF(COUNTIF(FBS.Liabilities.Char!U22:W22,"&gt;=0")=3,"OK","WARNING")</f>
        <v>WARNING</v>
      </c>
      <c r="F665" s="427"/>
    </row>
    <row r="666" spans="1:6">
      <c r="A666" s="391">
        <v>665</v>
      </c>
      <c r="B666" s="389" t="s">
        <v>1269</v>
      </c>
      <c r="C666" s="389" t="s">
        <v>1345</v>
      </c>
      <c r="D666" s="389" t="s">
        <v>1401</v>
      </c>
      <c r="E666" s="385" t="str">
        <f>IF(FBS.Liabilities.Char!D24&lt;&gt;"","OK","WARNING")</f>
        <v>WARNING</v>
      </c>
      <c r="F666" s="427"/>
    </row>
    <row r="667" spans="1:6">
      <c r="A667" s="391">
        <v>666</v>
      </c>
      <c r="B667" s="389" t="s">
        <v>1269</v>
      </c>
      <c r="C667" s="389" t="s">
        <v>1345</v>
      </c>
      <c r="D667" s="389" t="s">
        <v>1401</v>
      </c>
      <c r="E667" s="385" t="str">
        <f>IF(FBS.Liabilities.Char!D25&lt;&gt;"","OK","WARNING")</f>
        <v>WARNING</v>
      </c>
      <c r="F667" s="427"/>
    </row>
    <row r="668" spans="1:6">
      <c r="A668" s="391">
        <v>667</v>
      </c>
      <c r="B668" s="389" t="s">
        <v>1269</v>
      </c>
      <c r="C668" s="389" t="s">
        <v>1345</v>
      </c>
      <c r="D668" s="389" t="s">
        <v>1401</v>
      </c>
      <c r="E668" s="385" t="str">
        <f>IF(FBS.Liabilities.Char!D26&lt;&gt;"","OK","WARNING")</f>
        <v>WARNING</v>
      </c>
      <c r="F668" s="427"/>
    </row>
    <row r="669" spans="1:6">
      <c r="A669" s="391">
        <v>668</v>
      </c>
      <c r="B669" s="389" t="s">
        <v>1269</v>
      </c>
      <c r="C669" s="389" t="s">
        <v>1345</v>
      </c>
      <c r="D669" s="389" t="s">
        <v>1401</v>
      </c>
      <c r="E669" s="385" t="str">
        <f>IF(FBS.Liabilities.Char!D27&lt;&gt;"","OK","WARNING")</f>
        <v>WARNING</v>
      </c>
      <c r="F669" s="427"/>
    </row>
    <row r="670" spans="1:6">
      <c r="A670" s="391">
        <v>669</v>
      </c>
      <c r="B670" s="389" t="s">
        <v>1269</v>
      </c>
      <c r="C670" s="389" t="s">
        <v>1345</v>
      </c>
      <c r="D670" s="389" t="s">
        <v>1401</v>
      </c>
      <c r="E670" s="385" t="str">
        <f>IF(FBS.Liabilities.Char!D28&lt;&gt;"","OK","WARNING")</f>
        <v>WARNING</v>
      </c>
      <c r="F670" s="427"/>
    </row>
    <row r="671" spans="1:6">
      <c r="A671" s="391">
        <v>670</v>
      </c>
      <c r="B671" s="389" t="s">
        <v>1269</v>
      </c>
      <c r="C671" s="389" t="s">
        <v>1345</v>
      </c>
      <c r="D671" s="389" t="s">
        <v>1401</v>
      </c>
      <c r="E671" s="385" t="str">
        <f>IF(FBS.Liabilities.Char!D29&lt;&gt;"","OK","WARNING")</f>
        <v>WARNING</v>
      </c>
      <c r="F671" s="427"/>
    </row>
    <row r="672" spans="1:6">
      <c r="A672" s="391">
        <v>671</v>
      </c>
      <c r="B672" s="389" t="s">
        <v>1269</v>
      </c>
      <c r="C672" s="389" t="s">
        <v>1345</v>
      </c>
      <c r="D672" s="389" t="s">
        <v>1401</v>
      </c>
      <c r="E672" s="385" t="str">
        <f>IF(FBS.Liabilities.Char!D33&lt;&gt;"","OK","WARNING")</f>
        <v>WARNING</v>
      </c>
      <c r="F672" s="427"/>
    </row>
    <row r="673" spans="1:6">
      <c r="A673" s="391">
        <v>672</v>
      </c>
      <c r="B673" s="389" t="s">
        <v>1269</v>
      </c>
      <c r="C673" s="389" t="s">
        <v>1345</v>
      </c>
      <c r="D673" s="389" t="s">
        <v>1401</v>
      </c>
      <c r="E673" s="385" t="str">
        <f>IF(FBS.Liabilities.Char!D34&lt;&gt;"","OK","WARNING")</f>
        <v>WARNING</v>
      </c>
      <c r="F673" s="427"/>
    </row>
    <row r="674" spans="1:6">
      <c r="A674" s="391">
        <v>673</v>
      </c>
      <c r="B674" s="389" t="s">
        <v>1269</v>
      </c>
      <c r="C674" s="389" t="s">
        <v>1345</v>
      </c>
      <c r="D674" s="389" t="s">
        <v>1401</v>
      </c>
      <c r="E674" s="385" t="str">
        <f>IF(FBS.Liabilities.Char!D35&lt;&gt;"","OK","WARNING")</f>
        <v>WARNING</v>
      </c>
      <c r="F674" s="427"/>
    </row>
    <row r="675" spans="1:6">
      <c r="A675" s="391">
        <v>674</v>
      </c>
      <c r="B675" s="389" t="s">
        <v>1269</v>
      </c>
      <c r="C675" s="389" t="s">
        <v>1345</v>
      </c>
      <c r="D675" s="389" t="s">
        <v>1401</v>
      </c>
      <c r="E675" s="385" t="str">
        <f>IF(FBS.Liabilities.Char!D37&lt;&gt;"","OK","WARNING")</f>
        <v>WARNING</v>
      </c>
      <c r="F675" s="427"/>
    </row>
    <row r="676" spans="1:6">
      <c r="A676" s="391">
        <v>675</v>
      </c>
      <c r="B676" s="389" t="s">
        <v>1269</v>
      </c>
      <c r="C676" s="389" t="s">
        <v>1345</v>
      </c>
      <c r="D676" s="389" t="s">
        <v>1401</v>
      </c>
      <c r="E676" s="385" t="str">
        <f>IF(FBS.Liabilities.Char!D38&lt;&gt;"","OK","WARNING")</f>
        <v>WARNING</v>
      </c>
      <c r="F676" s="427"/>
    </row>
    <row r="677" spans="1:6">
      <c r="A677" s="391">
        <v>676</v>
      </c>
      <c r="B677" s="389" t="s">
        <v>1269</v>
      </c>
      <c r="C677" s="389" t="s">
        <v>1345</v>
      </c>
      <c r="D677" s="389" t="s">
        <v>1401</v>
      </c>
      <c r="E677" s="385" t="str">
        <f>IF(FBS.Liabilities.Char!D39&lt;&gt;"","OK","WARNING")</f>
        <v>WARNING</v>
      </c>
      <c r="F677" s="427"/>
    </row>
    <row r="678" spans="1:6">
      <c r="A678" s="391">
        <v>677</v>
      </c>
      <c r="B678" s="389" t="s">
        <v>1269</v>
      </c>
      <c r="C678" s="389" t="s">
        <v>1345</v>
      </c>
      <c r="D678" s="389" t="s">
        <v>1401</v>
      </c>
      <c r="E678" s="385" t="str">
        <f>IF(FBS.Liabilities.Char!D40&lt;&gt;"","OK","WARNING")</f>
        <v>WARNING</v>
      </c>
      <c r="F678" s="427"/>
    </row>
    <row r="679" spans="1:6">
      <c r="A679" s="391">
        <v>678</v>
      </c>
      <c r="B679" s="389" t="s">
        <v>1269</v>
      </c>
      <c r="C679" s="389" t="s">
        <v>1345</v>
      </c>
      <c r="D679" s="389" t="s">
        <v>1401</v>
      </c>
      <c r="E679" s="385" t="str">
        <f>IF(FBS.Liabilities.Char!D41&lt;&gt;"","OK","WARNING")</f>
        <v>WARNING</v>
      </c>
      <c r="F679" s="427"/>
    </row>
    <row r="680" spans="1:6">
      <c r="A680" s="391">
        <v>679</v>
      </c>
      <c r="B680" s="389" t="s">
        <v>1269</v>
      </c>
      <c r="C680" s="389" t="s">
        <v>1345</v>
      </c>
      <c r="D680" s="389" t="s">
        <v>1401</v>
      </c>
      <c r="E680" s="385" t="str">
        <f>IF(FBS.Liabilities.Char!D42&lt;&gt;"","OK","WARNING")</f>
        <v>WARNING</v>
      </c>
      <c r="F680" s="427"/>
    </row>
    <row r="681" spans="1:6">
      <c r="A681" s="391">
        <v>680</v>
      </c>
      <c r="B681" s="389" t="s">
        <v>1269</v>
      </c>
      <c r="C681" s="389" t="s">
        <v>1345</v>
      </c>
      <c r="D681" s="389" t="s">
        <v>1401</v>
      </c>
      <c r="E681" s="385" t="str">
        <f>IF(FBS.Liabilities.Char!D43&lt;&gt;"","OK","WARNING")</f>
        <v>WARNING</v>
      </c>
      <c r="F681" s="427"/>
    </row>
    <row r="682" spans="1:6">
      <c r="A682" s="391">
        <v>681</v>
      </c>
      <c r="B682" s="389" t="s">
        <v>1269</v>
      </c>
      <c r="C682" s="389" t="s">
        <v>1345</v>
      </c>
      <c r="D682" s="389" t="s">
        <v>1401</v>
      </c>
      <c r="E682" s="385" t="str">
        <f>IF(FBS.Liabilities.Char!D44&lt;&gt;"","OK","WARNING")</f>
        <v>WARNING</v>
      </c>
      <c r="F682" s="427"/>
    </row>
    <row r="683" spans="1:6">
      <c r="A683" s="391">
        <v>682</v>
      </c>
      <c r="B683" s="389" t="s">
        <v>1269</v>
      </c>
      <c r="C683" s="389" t="s">
        <v>1345</v>
      </c>
      <c r="D683" s="389" t="s">
        <v>1401</v>
      </c>
      <c r="E683" s="385" t="str">
        <f>IF(FBS.Liabilities.Char!D45&lt;&gt;"","OK","WARNING")</f>
        <v>WARNING</v>
      </c>
      <c r="F683" s="427"/>
    </row>
    <row r="684" spans="1:6">
      <c r="A684" s="391">
        <v>683</v>
      </c>
      <c r="B684" s="389" t="s">
        <v>1269</v>
      </c>
      <c r="C684" s="389" t="s">
        <v>1345</v>
      </c>
      <c r="D684" s="389" t="s">
        <v>1401</v>
      </c>
      <c r="E684" s="385" t="str">
        <f>IF(FBS.Liabilities.Char!D46&lt;&gt;"","OK","WARNING")</f>
        <v>WARNING</v>
      </c>
      <c r="F684" s="427"/>
    </row>
    <row r="685" spans="1:6">
      <c r="A685" s="391">
        <v>684</v>
      </c>
      <c r="B685" s="389" t="s">
        <v>1261</v>
      </c>
      <c r="C685" s="389" t="s">
        <v>1345</v>
      </c>
      <c r="D685" s="389" t="s">
        <v>1346</v>
      </c>
      <c r="E685" s="385" t="str">
        <f>IF('CBS.Liabilities.Char'!$C$46="R0360","OK","WARNING")</f>
        <v>OK</v>
      </c>
      <c r="F685" s="427"/>
    </row>
    <row r="686" spans="1:6">
      <c r="A686" s="391">
        <v>685</v>
      </c>
      <c r="B686" s="389" t="s">
        <v>1261</v>
      </c>
      <c r="C686" s="389" t="s">
        <v>1345</v>
      </c>
      <c r="D686" s="389" t="s">
        <v>1346</v>
      </c>
      <c r="E686" s="385" t="str">
        <f>IF('CBS.Liabilities.Char'!$W$10="C0210","OK","WARNING")</f>
        <v>OK</v>
      </c>
      <c r="F686" s="427"/>
    </row>
    <row r="687" spans="1:6">
      <c r="A687" s="391">
        <v>686</v>
      </c>
      <c r="B687" s="389" t="s">
        <v>1261</v>
      </c>
      <c r="C687" s="389" t="s">
        <v>1345</v>
      </c>
      <c r="D687" s="389" t="s">
        <v>1402</v>
      </c>
      <c r="E687" s="385" t="str">
        <f>IF('CBS.Liabilities.Char'!D22&lt;&gt;"",IF('CBS.Liabilities.Char'!D22&gt;=0,"OK","WARNING"),"WARNING")</f>
        <v>WARNING</v>
      </c>
      <c r="F687" s="427"/>
    </row>
    <row r="688" spans="1:6">
      <c r="A688" s="391">
        <v>687</v>
      </c>
      <c r="B688" s="389" t="s">
        <v>1261</v>
      </c>
      <c r="C688" s="389" t="s">
        <v>1345</v>
      </c>
      <c r="D688" s="389" t="s">
        <v>1402</v>
      </c>
      <c r="E688" s="385" t="str">
        <f>IF('CBS.Liabilities.Char'!E22&lt;&gt;"",IF('CBS.Liabilities.Char'!E22&gt;=0,"OK","WARNING"),"WARNING")</f>
        <v>WARNING</v>
      </c>
      <c r="F688" s="427"/>
    </row>
    <row r="689" spans="1:6">
      <c r="A689" s="391">
        <v>688</v>
      </c>
      <c r="B689" s="389" t="s">
        <v>1261</v>
      </c>
      <c r="C689" s="389" t="s">
        <v>1345</v>
      </c>
      <c r="D689" s="389" t="s">
        <v>1402</v>
      </c>
      <c r="E689" s="385" t="str">
        <f>IF('CBS.Liabilities.Char'!H22&lt;&gt;"",IF('CBS.Liabilities.Char'!H22&gt;=0,"OK","WARNING"),"WARNING")</f>
        <v>WARNING</v>
      </c>
      <c r="F689" s="427"/>
    </row>
    <row r="690" spans="1:6">
      <c r="A690" s="391">
        <v>689</v>
      </c>
      <c r="B690" s="389" t="s">
        <v>1261</v>
      </c>
      <c r="C690" s="389" t="s">
        <v>1345</v>
      </c>
      <c r="D690" s="389" t="s">
        <v>1402</v>
      </c>
      <c r="E690" s="385" t="str">
        <f>IF(COUNTIF('CBS.Liabilities.Char'!K22:R22,"&gt;=0")=8,"OK","WARNING")</f>
        <v>WARNING</v>
      </c>
      <c r="F690" s="427"/>
    </row>
    <row r="691" spans="1:6">
      <c r="A691" s="391">
        <v>690</v>
      </c>
      <c r="B691" s="389" t="s">
        <v>1261</v>
      </c>
      <c r="C691" s="389" t="s">
        <v>1345</v>
      </c>
      <c r="D691" s="389" t="s">
        <v>1402</v>
      </c>
      <c r="E691" s="385" t="str">
        <f>IF(COUNTIF('CBS.Liabilities.Char'!U22:W22,"&gt;=0")=3,"OK","WARNING")</f>
        <v>WARNING</v>
      </c>
      <c r="F691" s="427"/>
    </row>
    <row r="692" spans="1:6">
      <c r="A692" s="391">
        <v>691</v>
      </c>
      <c r="B692" s="389" t="s">
        <v>1261</v>
      </c>
      <c r="C692" s="389" t="s">
        <v>1345</v>
      </c>
      <c r="D692" s="389" t="s">
        <v>1401</v>
      </c>
      <c r="E692" s="385" t="str">
        <f>IF('CBS.Liabilities.Char'!D24&lt;&gt;"","OK","WARNING")</f>
        <v>WARNING</v>
      </c>
      <c r="F692" s="427"/>
    </row>
    <row r="693" spans="1:6">
      <c r="A693" s="391">
        <v>692</v>
      </c>
      <c r="B693" s="389" t="s">
        <v>1261</v>
      </c>
      <c r="C693" s="389" t="s">
        <v>1345</v>
      </c>
      <c r="D693" s="389" t="s">
        <v>1401</v>
      </c>
      <c r="E693" s="385" t="str">
        <f>IF('CBS.Liabilities.Char'!D25&lt;&gt;"","OK","WARNING")</f>
        <v>WARNING</v>
      </c>
      <c r="F693" s="427"/>
    </row>
    <row r="694" spans="1:6">
      <c r="A694" s="391">
        <v>693</v>
      </c>
      <c r="B694" s="389" t="s">
        <v>1261</v>
      </c>
      <c r="C694" s="389" t="s">
        <v>1345</v>
      </c>
      <c r="D694" s="389" t="s">
        <v>1401</v>
      </c>
      <c r="E694" s="385" t="str">
        <f>IF('CBS.Liabilities.Char'!D26&lt;&gt;"","OK","WARNING")</f>
        <v>WARNING</v>
      </c>
      <c r="F694" s="427"/>
    </row>
    <row r="695" spans="1:6">
      <c r="A695" s="391">
        <v>694</v>
      </c>
      <c r="B695" s="389" t="s">
        <v>1261</v>
      </c>
      <c r="C695" s="389" t="s">
        <v>1345</v>
      </c>
      <c r="D695" s="389" t="s">
        <v>1401</v>
      </c>
      <c r="E695" s="385" t="str">
        <f>IF('CBS.Liabilities.Char'!D27&lt;&gt;"","OK","WARNING")</f>
        <v>WARNING</v>
      </c>
      <c r="F695" s="427"/>
    </row>
    <row r="696" spans="1:6">
      <c r="A696" s="391">
        <v>695</v>
      </c>
      <c r="B696" s="389" t="s">
        <v>1261</v>
      </c>
      <c r="C696" s="389" t="s">
        <v>1345</v>
      </c>
      <c r="D696" s="389" t="s">
        <v>1401</v>
      </c>
      <c r="E696" s="385" t="str">
        <f>IF('CBS.Liabilities.Char'!D28&lt;&gt;"","OK","WARNING")</f>
        <v>WARNING</v>
      </c>
      <c r="F696" s="427"/>
    </row>
    <row r="697" spans="1:6">
      <c r="A697" s="391">
        <v>696</v>
      </c>
      <c r="B697" s="389" t="s">
        <v>1261</v>
      </c>
      <c r="C697" s="389" t="s">
        <v>1345</v>
      </c>
      <c r="D697" s="389" t="s">
        <v>1401</v>
      </c>
      <c r="E697" s="385" t="str">
        <f>IF('CBS.Liabilities.Char'!D29&lt;&gt;"","OK","WARNING")</f>
        <v>WARNING</v>
      </c>
      <c r="F697" s="427"/>
    </row>
    <row r="698" spans="1:6">
      <c r="A698" s="391">
        <v>697</v>
      </c>
      <c r="B698" s="389" t="s">
        <v>1261</v>
      </c>
      <c r="C698" s="389" t="s">
        <v>1345</v>
      </c>
      <c r="D698" s="389" t="s">
        <v>1401</v>
      </c>
      <c r="E698" s="385" t="str">
        <f>IF('CBS.Liabilities.Char'!D33&lt;&gt;"","OK","WARNING")</f>
        <v>WARNING</v>
      </c>
      <c r="F698" s="427"/>
    </row>
    <row r="699" spans="1:6">
      <c r="A699" s="391">
        <v>698</v>
      </c>
      <c r="B699" s="389" t="s">
        <v>1261</v>
      </c>
      <c r="C699" s="389" t="s">
        <v>1345</v>
      </c>
      <c r="D699" s="389" t="s">
        <v>1401</v>
      </c>
      <c r="E699" s="385" t="str">
        <f>IF('CBS.Liabilities.Char'!D34&lt;&gt;"","OK","WARNING")</f>
        <v>WARNING</v>
      </c>
      <c r="F699" s="427"/>
    </row>
    <row r="700" spans="1:6">
      <c r="A700" s="391">
        <v>699</v>
      </c>
      <c r="B700" s="389" t="s">
        <v>1261</v>
      </c>
      <c r="C700" s="389" t="s">
        <v>1345</v>
      </c>
      <c r="D700" s="389" t="s">
        <v>1401</v>
      </c>
      <c r="E700" s="385" t="str">
        <f>IF('CBS.Liabilities.Char'!D35&lt;&gt;"","OK","WARNING")</f>
        <v>WARNING</v>
      </c>
      <c r="F700" s="427"/>
    </row>
    <row r="701" spans="1:6">
      <c r="A701" s="391">
        <v>700</v>
      </c>
      <c r="B701" s="389" t="s">
        <v>1261</v>
      </c>
      <c r="C701" s="389" t="s">
        <v>1345</v>
      </c>
      <c r="D701" s="389" t="s">
        <v>1401</v>
      </c>
      <c r="E701" s="385" t="str">
        <f>IF('CBS.Liabilities.Char'!D37&lt;&gt;"","OK","WARNING")</f>
        <v>WARNING</v>
      </c>
      <c r="F701" s="427"/>
    </row>
    <row r="702" spans="1:6">
      <c r="A702" s="391">
        <v>701</v>
      </c>
      <c r="B702" s="389" t="s">
        <v>1261</v>
      </c>
      <c r="C702" s="389" t="s">
        <v>1345</v>
      </c>
      <c r="D702" s="389" t="s">
        <v>1401</v>
      </c>
      <c r="E702" s="385" t="str">
        <f>IF('CBS.Liabilities.Char'!D38&lt;&gt;"","OK","WARNING")</f>
        <v>WARNING</v>
      </c>
      <c r="F702" s="427"/>
    </row>
    <row r="703" spans="1:6">
      <c r="A703" s="391">
        <v>702</v>
      </c>
      <c r="B703" s="389" t="s">
        <v>1261</v>
      </c>
      <c r="C703" s="389" t="s">
        <v>1345</v>
      </c>
      <c r="D703" s="389" t="s">
        <v>1401</v>
      </c>
      <c r="E703" s="385" t="str">
        <f>IF('CBS.Liabilities.Char'!D39&lt;&gt;"","OK","WARNING")</f>
        <v>WARNING</v>
      </c>
      <c r="F703" s="427"/>
    </row>
    <row r="704" spans="1:6">
      <c r="A704" s="391">
        <v>703</v>
      </c>
      <c r="B704" s="389" t="s">
        <v>1261</v>
      </c>
      <c r="C704" s="389" t="s">
        <v>1345</v>
      </c>
      <c r="D704" s="389" t="s">
        <v>1401</v>
      </c>
      <c r="E704" s="385" t="str">
        <f>IF('CBS.Liabilities.Char'!D40&lt;&gt;"","OK","WARNING")</f>
        <v>WARNING</v>
      </c>
      <c r="F704" s="427"/>
    </row>
    <row r="705" spans="1:6">
      <c r="A705" s="391">
        <v>704</v>
      </c>
      <c r="B705" s="389" t="s">
        <v>1261</v>
      </c>
      <c r="C705" s="389" t="s">
        <v>1345</v>
      </c>
      <c r="D705" s="389" t="s">
        <v>1401</v>
      </c>
      <c r="E705" s="385" t="str">
        <f>IF('CBS.Liabilities.Char'!D41&lt;&gt;"","OK","WARNING")</f>
        <v>WARNING</v>
      </c>
      <c r="F705" s="427"/>
    </row>
    <row r="706" spans="1:6">
      <c r="A706" s="391">
        <v>705</v>
      </c>
      <c r="B706" s="389" t="s">
        <v>1261</v>
      </c>
      <c r="C706" s="389" t="s">
        <v>1345</v>
      </c>
      <c r="D706" s="389" t="s">
        <v>1401</v>
      </c>
      <c r="E706" s="385" t="str">
        <f>IF('CBS.Liabilities.Char'!D42&lt;&gt;"","OK","WARNING")</f>
        <v>WARNING</v>
      </c>
      <c r="F706" s="427"/>
    </row>
    <row r="707" spans="1:6">
      <c r="A707" s="391">
        <v>706</v>
      </c>
      <c r="B707" s="389" t="s">
        <v>1261</v>
      </c>
      <c r="C707" s="389" t="s">
        <v>1345</v>
      </c>
      <c r="D707" s="389" t="s">
        <v>1401</v>
      </c>
      <c r="E707" s="385" t="str">
        <f>IF('CBS.Liabilities.Char'!D43&lt;&gt;"","OK","WARNING")</f>
        <v>WARNING</v>
      </c>
      <c r="F707" s="427"/>
    </row>
    <row r="708" spans="1:6">
      <c r="A708" s="391">
        <v>707</v>
      </c>
      <c r="B708" s="389" t="s">
        <v>1261</v>
      </c>
      <c r="C708" s="389" t="s">
        <v>1345</v>
      </c>
      <c r="D708" s="389" t="s">
        <v>1401</v>
      </c>
      <c r="E708" s="385" t="str">
        <f>IF('CBS.Liabilities.Char'!D44&lt;&gt;"","OK","WARNING")</f>
        <v>WARNING</v>
      </c>
      <c r="F708" s="427"/>
    </row>
    <row r="709" spans="1:6">
      <c r="A709" s="391">
        <v>708</v>
      </c>
      <c r="B709" s="389" t="s">
        <v>1261</v>
      </c>
      <c r="C709" s="389" t="s">
        <v>1345</v>
      </c>
      <c r="D709" s="389" t="s">
        <v>1401</v>
      </c>
      <c r="E709" s="385" t="str">
        <f>IF('CBS.Liabilities.Char'!D45&lt;&gt;"","OK","WARNING")</f>
        <v>WARNING</v>
      </c>
      <c r="F709" s="427"/>
    </row>
    <row r="710" spans="1:6">
      <c r="A710" s="391">
        <v>709</v>
      </c>
      <c r="B710" s="389" t="s">
        <v>1261</v>
      </c>
      <c r="C710" s="389" t="s">
        <v>1345</v>
      </c>
      <c r="D710" s="389" t="s">
        <v>1401</v>
      </c>
      <c r="E710" s="385" t="str">
        <f>IF('CBS.Liabilities.Char'!D46&lt;&gt;"","OK","WARNING")</f>
        <v>WARNING</v>
      </c>
      <c r="F710" s="427"/>
    </row>
    <row r="711" spans="1:6">
      <c r="A711" s="391">
        <v>710</v>
      </c>
      <c r="B711" s="389" t="s">
        <v>1250</v>
      </c>
      <c r="C711" s="389" t="s">
        <v>1347</v>
      </c>
      <c r="D711" s="389" t="s">
        <v>1348</v>
      </c>
      <c r="E711" s="385" t="str">
        <f>IF('0.Misc'!C7&gt;0,"OK","WARNING")</f>
        <v>WARNING</v>
      </c>
      <c r="F711" s="427"/>
    </row>
    <row r="712" spans="1:6">
      <c r="A712" s="391">
        <v>711</v>
      </c>
      <c r="B712" s="389" t="s">
        <v>1250</v>
      </c>
      <c r="C712" s="389" t="s">
        <v>1347</v>
      </c>
      <c r="D712" s="389" t="s">
        <v>1348</v>
      </c>
      <c r="E712" s="385" t="str">
        <f>IF('0.Misc'!C8&gt;0,"OK","WARNING")</f>
        <v>WARNING</v>
      </c>
      <c r="F712" s="427"/>
    </row>
    <row r="713" spans="1:6">
      <c r="A713" s="391">
        <v>712</v>
      </c>
      <c r="B713" s="389" t="s">
        <v>1262</v>
      </c>
      <c r="C713" s="389" t="s">
        <v>1347</v>
      </c>
      <c r="D713" s="389" t="s">
        <v>1348</v>
      </c>
      <c r="E713" s="385" t="str">
        <f>IF('CBS.Misc'!C7&gt;0,"OK","WARNING")</f>
        <v>WARNING</v>
      </c>
      <c r="F713" s="427"/>
    </row>
    <row r="714" spans="1:6">
      <c r="A714" s="391">
        <v>713</v>
      </c>
      <c r="B714" s="389" t="s">
        <v>1262</v>
      </c>
      <c r="C714" s="389" t="s">
        <v>1347</v>
      </c>
      <c r="D714" s="389" t="s">
        <v>1348</v>
      </c>
      <c r="E714" s="385" t="str">
        <f>IF('CBS.Misc'!C8&gt;0,"OK","WARNING")</f>
        <v>WARNING</v>
      </c>
      <c r="F714" s="427"/>
    </row>
    <row r="715" spans="1:6">
      <c r="A715" s="391">
        <v>714</v>
      </c>
      <c r="B715" s="389" t="s">
        <v>1270</v>
      </c>
      <c r="C715" s="389" t="s">
        <v>1347</v>
      </c>
      <c r="D715" s="389" t="s">
        <v>1348</v>
      </c>
      <c r="E715" s="385" t="str">
        <f>IF(FBS.Misc!C7&gt;0,"OK","WARNING")</f>
        <v>WARNING</v>
      </c>
      <c r="F715" s="427"/>
    </row>
    <row r="716" spans="1:6">
      <c r="A716" s="391">
        <v>715</v>
      </c>
      <c r="B716" s="389" t="s">
        <v>1270</v>
      </c>
      <c r="C716" s="389" t="s">
        <v>1347</v>
      </c>
      <c r="D716" s="389" t="s">
        <v>1348</v>
      </c>
      <c r="E716" s="385" t="str">
        <f>IF(FBS.Misc!C8&gt;0,"OK","WARNING")</f>
        <v>WARNING</v>
      </c>
      <c r="F716" s="427"/>
    </row>
    <row r="717" spans="1:6">
      <c r="A717" s="391">
        <v>716</v>
      </c>
      <c r="B717" s="389" t="s">
        <v>1250</v>
      </c>
      <c r="C717" s="389" t="s">
        <v>1347</v>
      </c>
      <c r="D717" s="389" t="s">
        <v>1346</v>
      </c>
      <c r="E717" s="385" t="str">
        <f>IF('0.Misc'!B7="R0010","OK","WARNING")</f>
        <v>OK</v>
      </c>
      <c r="F717" s="427"/>
    </row>
    <row r="718" spans="1:6">
      <c r="A718" s="391">
        <v>717</v>
      </c>
      <c r="B718" s="389" t="s">
        <v>1262</v>
      </c>
      <c r="C718" s="389" t="s">
        <v>1347</v>
      </c>
      <c r="D718" s="389" t="s">
        <v>1346</v>
      </c>
      <c r="E718" s="385" t="str">
        <f>IF('CBS.Misc'!B7="R0010","OK","WARNING")</f>
        <v>OK</v>
      </c>
      <c r="F718" s="427"/>
    </row>
    <row r="719" spans="1:6">
      <c r="A719" s="391">
        <v>718</v>
      </c>
      <c r="B719" s="389" t="s">
        <v>1270</v>
      </c>
      <c r="C719" s="389" t="s">
        <v>1347</v>
      </c>
      <c r="D719" s="389" t="s">
        <v>1346</v>
      </c>
      <c r="E719" s="385" t="str">
        <f>IF(FBS.Misc!B7="R0010","OK","WARNING")</f>
        <v>OK</v>
      </c>
      <c r="F719" s="427"/>
    </row>
    <row r="720" spans="1:6">
      <c r="A720" s="391">
        <v>719</v>
      </c>
      <c r="B720" s="389" t="s">
        <v>1250</v>
      </c>
      <c r="C720" s="389" t="s">
        <v>1347</v>
      </c>
      <c r="D720" s="389" t="s">
        <v>1403</v>
      </c>
      <c r="E720" s="424" t="str">
        <f>IF(AND('0.Misc'!B16&lt;&gt;"",'0.Misc'!C16&lt;&gt;"",'0.Misc'!D16&lt;&gt;""),"OK","WARNING")</f>
        <v>WARNING</v>
      </c>
      <c r="F720" s="428"/>
    </row>
    <row r="721" spans="1:6">
      <c r="A721" s="391">
        <v>720</v>
      </c>
      <c r="B721" s="389" t="s">
        <v>1250</v>
      </c>
      <c r="C721" s="389" t="s">
        <v>1347</v>
      </c>
      <c r="D721" s="389" t="s">
        <v>1403</v>
      </c>
      <c r="E721" s="424" t="str">
        <f>IF(AND('0.Misc'!B17&lt;&gt;"",'0.Misc'!C17&lt;&gt;"",'0.Misc'!D17&lt;&gt;""),"OK","WARNING")</f>
        <v>WARNING</v>
      </c>
      <c r="F721" s="428"/>
    </row>
    <row r="722" spans="1:6">
      <c r="A722" s="391">
        <v>721</v>
      </c>
      <c r="B722" s="389" t="s">
        <v>1250</v>
      </c>
      <c r="C722" s="389" t="s">
        <v>1347</v>
      </c>
      <c r="D722" s="389" t="s">
        <v>1403</v>
      </c>
      <c r="E722" s="424" t="str">
        <f>IF(AND('0.Misc'!B18&lt;&gt;"",'0.Misc'!C18&lt;&gt;"",'0.Misc'!D18&lt;&gt;""),"OK","WARNING")</f>
        <v>WARNING</v>
      </c>
      <c r="F722" s="428"/>
    </row>
    <row r="723" spans="1:6">
      <c r="A723" s="391">
        <v>722</v>
      </c>
      <c r="B723" s="389" t="s">
        <v>1250</v>
      </c>
      <c r="C723" s="389" t="s">
        <v>1347</v>
      </c>
      <c r="D723" s="389" t="s">
        <v>1403</v>
      </c>
      <c r="E723" s="424" t="str">
        <f>IF(AND('0.Misc'!B19&lt;&gt;"",'0.Misc'!C19&lt;&gt;"",'0.Misc'!D19&lt;&gt;""),"OK","WARNING")</f>
        <v>WARNING</v>
      </c>
      <c r="F723" s="428"/>
    </row>
    <row r="724" spans="1:6">
      <c r="A724" s="391">
        <v>723</v>
      </c>
      <c r="B724" s="389" t="s">
        <v>1270</v>
      </c>
      <c r="C724" s="389" t="s">
        <v>1347</v>
      </c>
      <c r="D724" s="389" t="s">
        <v>1403</v>
      </c>
      <c r="E724" s="424" t="str">
        <f>IF(AND(FBS.Misc!B16&lt;&gt;"",FBS.Misc!C16&lt;&gt;"",FBS.Misc!D16&lt;&gt;""),"OK","WARNING")</f>
        <v>WARNING</v>
      </c>
      <c r="F724" s="428"/>
    </row>
    <row r="725" spans="1:6">
      <c r="A725" s="391">
        <v>724</v>
      </c>
      <c r="B725" s="389" t="s">
        <v>1270</v>
      </c>
      <c r="C725" s="389" t="s">
        <v>1347</v>
      </c>
      <c r="D725" s="389" t="s">
        <v>1403</v>
      </c>
      <c r="E725" s="424" t="str">
        <f>IF(AND(FBS.Misc!B17&lt;&gt;"",FBS.Misc!C17&lt;&gt;"",FBS.Misc!D17&lt;&gt;""),"OK","WARNING")</f>
        <v>WARNING</v>
      </c>
      <c r="F725" s="428"/>
    </row>
    <row r="726" spans="1:6">
      <c r="A726" s="391">
        <v>725</v>
      </c>
      <c r="B726" s="389" t="s">
        <v>1270</v>
      </c>
      <c r="C726" s="389" t="s">
        <v>1347</v>
      </c>
      <c r="D726" s="389" t="s">
        <v>1403</v>
      </c>
      <c r="E726" s="424" t="str">
        <f>IF(AND(FBS.Misc!B18&lt;&gt;"",FBS.Misc!C18&lt;&gt;"",FBS.Misc!D18&lt;&gt;""),"OK","WARNING")</f>
        <v>WARNING</v>
      </c>
      <c r="F726" s="428"/>
    </row>
    <row r="727" spans="1:6">
      <c r="A727" s="391">
        <v>726</v>
      </c>
      <c r="B727" s="389" t="s">
        <v>1270</v>
      </c>
      <c r="C727" s="389" t="s">
        <v>1347</v>
      </c>
      <c r="D727" s="389" t="s">
        <v>1403</v>
      </c>
      <c r="E727" s="424" t="str">
        <f>IF(AND(FBS.Misc!B19&lt;&gt;"",FBS.Misc!C19&lt;&gt;"",FBS.Misc!D19&lt;&gt;""),"OK","WARNING")</f>
        <v>WARNING</v>
      </c>
      <c r="F727" s="428"/>
    </row>
    <row r="728" spans="1:6">
      <c r="A728" s="391">
        <v>727</v>
      </c>
      <c r="B728" s="389" t="s">
        <v>1262</v>
      </c>
      <c r="C728" s="389" t="s">
        <v>1347</v>
      </c>
      <c r="D728" s="389" t="s">
        <v>1403</v>
      </c>
      <c r="E728" s="424" t="str">
        <f>IF(AND('CBS.Misc'!B16&lt;&gt;"",'CBS.Misc'!C16&lt;&gt;"",'CBS.Misc'!D16&lt;&gt;""),"OK","WARNING")</f>
        <v>WARNING</v>
      </c>
      <c r="F728" s="428"/>
    </row>
    <row r="729" spans="1:6">
      <c r="A729" s="391">
        <v>728</v>
      </c>
      <c r="B729" s="389" t="s">
        <v>1262</v>
      </c>
      <c r="C729" s="389" t="s">
        <v>1347</v>
      </c>
      <c r="D729" s="389" t="s">
        <v>1403</v>
      </c>
      <c r="E729" s="424" t="str">
        <f>IF(AND('CBS.Misc'!B17&lt;&gt;"",'CBS.Misc'!C17&lt;&gt;"",'CBS.Misc'!D17&lt;&gt;""),"OK","WARNING")</f>
        <v>WARNING</v>
      </c>
      <c r="F729" s="428"/>
    </row>
    <row r="730" spans="1:6">
      <c r="A730" s="391">
        <v>729</v>
      </c>
      <c r="B730" s="389" t="s">
        <v>1262</v>
      </c>
      <c r="C730" s="389" t="s">
        <v>1347</v>
      </c>
      <c r="D730" s="389" t="s">
        <v>1403</v>
      </c>
      <c r="E730" s="424" t="str">
        <f>IF(AND('CBS.Misc'!B18&lt;&gt;"",'CBS.Misc'!C18&lt;&gt;"",'CBS.Misc'!D18&lt;&gt;""),"OK","WARNING")</f>
        <v>WARNING</v>
      </c>
      <c r="F730" s="428"/>
    </row>
    <row r="731" spans="1:6">
      <c r="A731" s="391">
        <v>730</v>
      </c>
      <c r="B731" s="389" t="s">
        <v>1262</v>
      </c>
      <c r="C731" s="389" t="s">
        <v>1347</v>
      </c>
      <c r="D731" s="389" t="s">
        <v>1403</v>
      </c>
      <c r="E731" s="424" t="str">
        <f>IF(AND('CBS.Misc'!B19&lt;&gt;"",'CBS.Misc'!C19&lt;&gt;"",'CBS.Misc'!D19&lt;&gt;""),"OK","WARNING")</f>
        <v>WARNING</v>
      </c>
      <c r="F731" s="427"/>
    </row>
    <row r="732" spans="1:6">
      <c r="A732" s="391">
        <v>731</v>
      </c>
      <c r="B732" s="389" t="s">
        <v>1270</v>
      </c>
      <c r="C732" s="389" t="s">
        <v>1347</v>
      </c>
      <c r="D732" s="389" t="s">
        <v>1349</v>
      </c>
      <c r="E732" s="385" t="str">
        <f>IF(COUNTIF(FBS.Misc!B23:B25,"&gt;=0")=3,"OK","WARNING")</f>
        <v>WARNING</v>
      </c>
      <c r="F732" s="427"/>
    </row>
    <row r="733" spans="1:6">
      <c r="A733" s="391">
        <v>732</v>
      </c>
      <c r="B733" s="389" t="s">
        <v>1262</v>
      </c>
      <c r="C733" s="389" t="s">
        <v>1347</v>
      </c>
      <c r="D733" s="389" t="s">
        <v>1349</v>
      </c>
      <c r="E733" s="385" t="str">
        <f>IF(COUNTIF('CBS.Misc'!B23:B25,"&gt;=0")=3,"OK","WARNING")</f>
        <v>WARNING</v>
      </c>
      <c r="F733" s="427"/>
    </row>
    <row r="734" spans="1:6">
      <c r="A734" s="391">
        <v>733</v>
      </c>
      <c r="B734" s="389" t="s">
        <v>385</v>
      </c>
      <c r="C734" s="389" t="s">
        <v>1338</v>
      </c>
      <c r="D734" s="389" t="s">
        <v>1337</v>
      </c>
      <c r="E734" s="385" t="str">
        <f>IF(P.Gen!$D$17="Standard formula",IF(AND('0.SCR.SF'!$C$69&gt;=0,ISBLANK('0.SCR.SF'!$C$69)=FALSE),"OK","WARNING"),"Not applicable")</f>
        <v>Not applicable</v>
      </c>
      <c r="F734" s="427"/>
    </row>
    <row r="735" spans="1:6">
      <c r="A735" s="391">
        <v>734</v>
      </c>
      <c r="B735" s="389" t="s">
        <v>1265</v>
      </c>
      <c r="C735" s="389" t="s">
        <v>1338</v>
      </c>
      <c r="D735" s="389" t="s">
        <v>1337</v>
      </c>
      <c r="E735" s="385" t="str">
        <f>IF(P.Gen!$D$17="Standard formula",IF(AND(FBS.SCR.SF!$C$69&gt;=0,ISBLANK(FBS.SCR.SF!$C$69)=FALSE),"OK","WARNING"),"Not applicable")</f>
        <v>Not applicable</v>
      </c>
      <c r="F735" s="427"/>
    </row>
    <row r="736" spans="1:6">
      <c r="A736" s="391">
        <v>735</v>
      </c>
      <c r="B736" s="389" t="s">
        <v>1257</v>
      </c>
      <c r="C736" s="389" t="s">
        <v>1338</v>
      </c>
      <c r="D736" s="389" t="s">
        <v>1337</v>
      </c>
      <c r="E736" s="385" t="str">
        <f>IF(P.Gen!$D$17="Standard formula",IF(AND('CBS.SCR.SF'!$C$69&gt;=0,ISBLANK('CBS.SCR.SF'!$C$69)=FALSE),"OK","WARNING"),"Not applicable")</f>
        <v>Not applicable</v>
      </c>
      <c r="F736" s="427"/>
    </row>
    <row r="737" spans="1:6">
      <c r="A737" s="391">
        <v>736</v>
      </c>
      <c r="B737" s="389" t="s">
        <v>386</v>
      </c>
      <c r="C737" s="389" t="s">
        <v>1341</v>
      </c>
      <c r="D737" s="389" t="s">
        <v>1337</v>
      </c>
      <c r="E737" s="385" t="str">
        <f>IF(P.Gen!$D$17="Partial internal model",IF(AND('0.SCR.PIM'!$C$39&gt;=0,ISBLANK('0.SCR.PIM'!$C$39)=FALSE),"OK","WARNING"),"Not applicable")</f>
        <v>Not applicable</v>
      </c>
      <c r="F737" s="427"/>
    </row>
    <row r="738" spans="1:6">
      <c r="A738" s="391">
        <v>737</v>
      </c>
      <c r="B738" s="389" t="s">
        <v>1266</v>
      </c>
      <c r="C738" s="389" t="s">
        <v>1341</v>
      </c>
      <c r="D738" s="389" t="s">
        <v>1337</v>
      </c>
      <c r="E738" s="385" t="str">
        <f>IF(P.Gen!$D$17="Partial internal model",IF(AND(FBS.SCR.PIM!$C$39&gt;=0,ISBLANK(FBS.SCR.PIM!$C$39)=FALSE),"OK","WARNING"),"Not applicable")</f>
        <v>Not applicable</v>
      </c>
      <c r="F738" s="427"/>
    </row>
    <row r="739" spans="1:6">
      <c r="A739" s="391">
        <v>738</v>
      </c>
      <c r="B739" s="389" t="s">
        <v>1258</v>
      </c>
      <c r="C739" s="389" t="s">
        <v>1341</v>
      </c>
      <c r="D739" s="389" t="s">
        <v>1337</v>
      </c>
      <c r="E739" s="385" t="str">
        <f>IF(P.Gen!$D$17="Partial internal model",IF(AND('CBS.SCR.PIM'!$C$39&gt;=0,ISBLANK('CBS.SCR.PIM'!$C$39)=FALSE),"OK","WARNING"),"Not applicable")</f>
        <v>Not applicable</v>
      </c>
      <c r="F739" s="427"/>
    </row>
    <row r="740" spans="1:6">
      <c r="A740" s="391">
        <v>739</v>
      </c>
      <c r="B740" s="389" t="s">
        <v>387</v>
      </c>
      <c r="C740" s="389" t="s">
        <v>1342</v>
      </c>
      <c r="D740" s="389" t="s">
        <v>1337</v>
      </c>
      <c r="E740" s="385" t="str">
        <f>IF(P.Gen!$D$17="Full internal model",IF(AND('0.SCR.FIM'!$C$15&gt;=0,ISBLANK('0.SCR.FIM'!$C$15)=FALSE),"OK","WARNING"),"Not applicable")</f>
        <v>Not applicable</v>
      </c>
      <c r="F740" s="427"/>
    </row>
    <row r="741" spans="1:6">
      <c r="A741" s="391">
        <v>740</v>
      </c>
      <c r="B741" s="389" t="s">
        <v>1267</v>
      </c>
      <c r="C741" s="389" t="s">
        <v>1342</v>
      </c>
      <c r="D741" s="389" t="s">
        <v>1337</v>
      </c>
      <c r="E741" s="385" t="str">
        <f>IF(P.Gen!$D$17="Full internal model",IF(AND(FBS.SCR.FIM!$C$15&gt;=0,ISBLANK(FBS.SCR.FIM!$C$15)=FALSE),"OK","WARNING"),"Not applicable")</f>
        <v>Not applicable</v>
      </c>
      <c r="F741" s="427"/>
    </row>
    <row r="742" spans="1:6">
      <c r="A742" s="391">
        <v>741</v>
      </c>
      <c r="B742" s="389" t="s">
        <v>1259</v>
      </c>
      <c r="C742" s="389" t="s">
        <v>1342</v>
      </c>
      <c r="D742" s="389" t="s">
        <v>1337</v>
      </c>
      <c r="E742" s="385" t="str">
        <f>IF(P.Gen!$D$17="Full internal model",IF(AND('CBS.SCR.FIM'!$C$15&gt;=0,ISBLANK('CBS.SCR.FIM'!$C$15)=FALSE),"OK","WARNING"),"Not applicable")</f>
        <v>Not applicable</v>
      </c>
      <c r="F742" s="427"/>
    </row>
    <row r="743" spans="1:6">
      <c r="A743" s="391">
        <v>742</v>
      </c>
      <c r="B743" s="389" t="s">
        <v>384</v>
      </c>
      <c r="C743" s="389" t="s">
        <v>1315</v>
      </c>
      <c r="D743" s="389" t="s">
        <v>1403</v>
      </c>
      <c r="E743" s="385" t="str">
        <f>IF('0.OF'!D70&lt;&gt;"","OK","WARNING")</f>
        <v>WARNING</v>
      </c>
      <c r="F743" s="427"/>
    </row>
    <row r="744" spans="1:6">
      <c r="A744" s="391">
        <v>743</v>
      </c>
      <c r="B744" s="389" t="s">
        <v>384</v>
      </c>
      <c r="C744" s="389" t="s">
        <v>1315</v>
      </c>
      <c r="D744" s="389" t="s">
        <v>1403</v>
      </c>
      <c r="E744" s="385" t="str">
        <f>IF('0.OF'!D71&lt;&gt;"","OK","WARNING")</f>
        <v>WARNING</v>
      </c>
      <c r="F744" s="427"/>
    </row>
    <row r="745" spans="1:6">
      <c r="A745" s="391">
        <v>744</v>
      </c>
      <c r="B745" s="389" t="s">
        <v>384</v>
      </c>
      <c r="C745" s="389" t="s">
        <v>1315</v>
      </c>
      <c r="D745" s="389" t="s">
        <v>1403</v>
      </c>
      <c r="E745" s="385" t="str">
        <f>IF('0.OF'!D72&lt;&gt;"","OK","WARNING")</f>
        <v>WARNING</v>
      </c>
      <c r="F745" s="427"/>
    </row>
    <row r="746" spans="1:6">
      <c r="A746" s="391">
        <v>745</v>
      </c>
      <c r="B746" s="389" t="s">
        <v>384</v>
      </c>
      <c r="C746" s="389" t="s">
        <v>1315</v>
      </c>
      <c r="D746" s="389" t="s">
        <v>1403</v>
      </c>
      <c r="E746" s="385" t="str">
        <f>IF('0.OF'!D73&lt;&gt;"","OK","WARNING")</f>
        <v>WARNING</v>
      </c>
      <c r="F746" s="427"/>
    </row>
    <row r="747" spans="1:6">
      <c r="A747" s="391">
        <v>746</v>
      </c>
      <c r="B747" s="389" t="s">
        <v>384</v>
      </c>
      <c r="C747" s="389" t="s">
        <v>1315</v>
      </c>
      <c r="D747" s="389" t="s">
        <v>1403</v>
      </c>
      <c r="E747" s="385" t="str">
        <f>IF('0.OF'!D78&lt;&gt;"","OK","WARNING")</f>
        <v>WARNING</v>
      </c>
      <c r="F747" s="427"/>
    </row>
    <row r="748" spans="1:6">
      <c r="A748" s="391">
        <v>747</v>
      </c>
      <c r="B748" s="389" t="s">
        <v>384</v>
      </c>
      <c r="C748" s="389" t="s">
        <v>1315</v>
      </c>
      <c r="D748" s="389" t="s">
        <v>1403</v>
      </c>
      <c r="E748" s="385" t="str">
        <f>IF('0.OF'!D79&lt;&gt;"","OK","WARNING")</f>
        <v>WARNING</v>
      </c>
      <c r="F748" s="427"/>
    </row>
    <row r="749" spans="1:6">
      <c r="A749" s="391">
        <v>748</v>
      </c>
      <c r="B749" s="389" t="s">
        <v>1264</v>
      </c>
      <c r="C749" s="389" t="s">
        <v>1315</v>
      </c>
      <c r="D749" s="389" t="s">
        <v>1403</v>
      </c>
      <c r="E749" s="385" t="str">
        <f>IF(FBS.OF!D13&lt;&gt;"","OK","WARNING")</f>
        <v>WARNING</v>
      </c>
      <c r="F749" s="427"/>
    </row>
    <row r="750" spans="1:6">
      <c r="A750" s="391">
        <v>749</v>
      </c>
      <c r="B750" s="389" t="s">
        <v>1264</v>
      </c>
      <c r="C750" s="389" t="s">
        <v>1315</v>
      </c>
      <c r="D750" s="389" t="s">
        <v>1403</v>
      </c>
      <c r="E750" s="385" t="str">
        <f>IF(FBS.OF!D14&lt;&gt;"","OK","WARNING")</f>
        <v>WARNING</v>
      </c>
      <c r="F750" s="427"/>
    </row>
    <row r="751" spans="1:6">
      <c r="A751" s="391">
        <v>750</v>
      </c>
      <c r="B751" s="389" t="s">
        <v>1264</v>
      </c>
      <c r="C751" s="389" t="s">
        <v>1315</v>
      </c>
      <c r="D751" s="389" t="s">
        <v>1403</v>
      </c>
      <c r="E751" s="385" t="str">
        <f>IF(FBS.OF!D15&lt;&gt;"","OK","WARNING")</f>
        <v>WARNING</v>
      </c>
      <c r="F751" s="427"/>
    </row>
    <row r="752" spans="1:6">
      <c r="A752" s="391">
        <v>751</v>
      </c>
      <c r="B752" s="389" t="s">
        <v>1264</v>
      </c>
      <c r="C752" s="389" t="s">
        <v>1315</v>
      </c>
      <c r="D752" s="389" t="s">
        <v>1403</v>
      </c>
      <c r="E752" s="385" t="str">
        <f>IF(FBS.OF!D16&lt;&gt;"","OK","WARNING")</f>
        <v>WARNING</v>
      </c>
      <c r="F752" s="427"/>
    </row>
    <row r="753" spans="1:6">
      <c r="A753" s="391">
        <v>752</v>
      </c>
      <c r="B753" s="389" t="s">
        <v>1264</v>
      </c>
      <c r="C753" s="389" t="s">
        <v>1315</v>
      </c>
      <c r="D753" s="389" t="s">
        <v>1403</v>
      </c>
      <c r="E753" s="385" t="str">
        <f>IF(FBS.OF!D19&lt;&gt;"","OK","WARNING")</f>
        <v>WARNING</v>
      </c>
      <c r="F753" s="427"/>
    </row>
    <row r="754" spans="1:6">
      <c r="A754" s="391">
        <v>753</v>
      </c>
      <c r="B754" s="389" t="s">
        <v>1264</v>
      </c>
      <c r="C754" s="389" t="s">
        <v>1315</v>
      </c>
      <c r="D754" s="389" t="s">
        <v>1403</v>
      </c>
      <c r="E754" s="385" t="str">
        <f>IF(FBS.OF!D20&lt;&gt;"","OK","WARNING")</f>
        <v>WARNING</v>
      </c>
      <c r="F754" s="427"/>
    </row>
    <row r="755" spans="1:6">
      <c r="A755" s="391">
        <v>754</v>
      </c>
      <c r="B755" s="389" t="s">
        <v>1264</v>
      </c>
      <c r="C755" s="389" t="s">
        <v>1315</v>
      </c>
      <c r="D755" s="389" t="s">
        <v>1403</v>
      </c>
      <c r="E755" s="385" t="str">
        <f>IF(FBS.OF!D21&lt;&gt;"","OK","WARNING")</f>
        <v>WARNING</v>
      </c>
      <c r="F755" s="427"/>
    </row>
    <row r="756" spans="1:6">
      <c r="A756" s="391">
        <v>755</v>
      </c>
      <c r="B756" s="389" t="s">
        <v>1264</v>
      </c>
      <c r="C756" s="389" t="s">
        <v>1315</v>
      </c>
      <c r="D756" s="389" t="s">
        <v>1403</v>
      </c>
      <c r="E756" s="385" t="str">
        <f>IF(FBS.OF!D22&lt;&gt;"","OK","WARNING")</f>
        <v>WARNING</v>
      </c>
      <c r="F756" s="427"/>
    </row>
    <row r="757" spans="1:6">
      <c r="A757" s="391">
        <v>756</v>
      </c>
      <c r="B757" s="389" t="s">
        <v>1264</v>
      </c>
      <c r="C757" s="389" t="s">
        <v>1315</v>
      </c>
      <c r="D757" s="389" t="s">
        <v>1403</v>
      </c>
      <c r="E757" s="385" t="str">
        <f>IF(FBS.OF!D23&lt;&gt;"","OK","WARNING")</f>
        <v>WARNING</v>
      </c>
      <c r="F757" s="427"/>
    </row>
    <row r="758" spans="1:6">
      <c r="A758" s="391">
        <v>757</v>
      </c>
      <c r="B758" s="389" t="s">
        <v>1264</v>
      </c>
      <c r="C758" s="389" t="s">
        <v>1315</v>
      </c>
      <c r="D758" s="389" t="s">
        <v>1403</v>
      </c>
      <c r="E758" s="385" t="str">
        <f>IF(FBS.OF!D27&lt;&gt;"","OK","WARNING")</f>
        <v>WARNING</v>
      </c>
      <c r="F758" s="427"/>
    </row>
    <row r="759" spans="1:6">
      <c r="A759" s="391">
        <v>758</v>
      </c>
      <c r="B759" s="389" t="s">
        <v>1264</v>
      </c>
      <c r="C759" s="389" t="s">
        <v>1315</v>
      </c>
      <c r="D759" s="389" t="s">
        <v>1403</v>
      </c>
      <c r="E759" s="385" t="str">
        <f>IF(FBS.OF!D28&lt;&gt;"","OK","WARNING")</f>
        <v>WARNING</v>
      </c>
      <c r="F759" s="427"/>
    </row>
    <row r="760" spans="1:6">
      <c r="A760" s="391">
        <v>759</v>
      </c>
      <c r="B760" s="389" t="s">
        <v>1256</v>
      </c>
      <c r="C760" s="389" t="s">
        <v>1315</v>
      </c>
      <c r="D760" s="389" t="s">
        <v>1403</v>
      </c>
      <c r="E760" s="385" t="str">
        <f>IF('CBS.OF'!D13&lt;&gt;"","OK","WARNING")</f>
        <v>WARNING</v>
      </c>
      <c r="F760" s="427"/>
    </row>
    <row r="761" spans="1:6">
      <c r="A761" s="391">
        <v>760</v>
      </c>
      <c r="B761" s="389" t="s">
        <v>1256</v>
      </c>
      <c r="C761" s="389" t="s">
        <v>1315</v>
      </c>
      <c r="D761" s="389" t="s">
        <v>1403</v>
      </c>
      <c r="E761" s="385" t="str">
        <f>IF('CBS.OF'!D14&lt;&gt;"","OK","WARNING")</f>
        <v>WARNING</v>
      </c>
      <c r="F761" s="427"/>
    </row>
    <row r="762" spans="1:6">
      <c r="A762" s="391">
        <v>761</v>
      </c>
      <c r="B762" s="389" t="s">
        <v>1256</v>
      </c>
      <c r="C762" s="389" t="s">
        <v>1315</v>
      </c>
      <c r="D762" s="389" t="s">
        <v>1403</v>
      </c>
      <c r="E762" s="385" t="str">
        <f>IF('CBS.OF'!D15&lt;&gt;"","OK","WARNING")</f>
        <v>WARNING</v>
      </c>
      <c r="F762" s="427"/>
    </row>
    <row r="763" spans="1:6">
      <c r="A763" s="391">
        <v>762</v>
      </c>
      <c r="B763" s="389" t="s">
        <v>1256</v>
      </c>
      <c r="C763" s="389" t="s">
        <v>1315</v>
      </c>
      <c r="D763" s="389" t="s">
        <v>1403</v>
      </c>
      <c r="E763" s="385" t="str">
        <f>IF('CBS.OF'!D16&lt;&gt;"","OK","WARNING")</f>
        <v>WARNING</v>
      </c>
      <c r="F763" s="427"/>
    </row>
    <row r="764" spans="1:6">
      <c r="A764" s="391">
        <v>763</v>
      </c>
      <c r="B764" s="389" t="s">
        <v>1256</v>
      </c>
      <c r="C764" s="389" t="s">
        <v>1315</v>
      </c>
      <c r="D764" s="389" t="s">
        <v>1403</v>
      </c>
      <c r="E764" s="385" t="str">
        <f>IF('CBS.OF'!D19&lt;&gt;"","OK","WARNING")</f>
        <v>WARNING</v>
      </c>
      <c r="F764" s="427"/>
    </row>
    <row r="765" spans="1:6">
      <c r="A765" s="391">
        <v>764</v>
      </c>
      <c r="B765" s="389" t="s">
        <v>1256</v>
      </c>
      <c r="C765" s="389" t="s">
        <v>1315</v>
      </c>
      <c r="D765" s="389" t="s">
        <v>1403</v>
      </c>
      <c r="E765" s="385" t="str">
        <f>IF('CBS.OF'!D20&lt;&gt;"","OK","WARNING")</f>
        <v>WARNING</v>
      </c>
      <c r="F765" s="427"/>
    </row>
    <row r="766" spans="1:6">
      <c r="A766" s="391">
        <v>765</v>
      </c>
      <c r="B766" s="389" t="s">
        <v>1256</v>
      </c>
      <c r="C766" s="389" t="s">
        <v>1315</v>
      </c>
      <c r="D766" s="389" t="s">
        <v>1403</v>
      </c>
      <c r="E766" s="385" t="str">
        <f>IF('CBS.OF'!D21&lt;&gt;"","OK","WARNING")</f>
        <v>WARNING</v>
      </c>
      <c r="F766" s="427"/>
    </row>
    <row r="767" spans="1:6">
      <c r="A767" s="391">
        <v>766</v>
      </c>
      <c r="B767" s="389" t="s">
        <v>1256</v>
      </c>
      <c r="C767" s="389" t="s">
        <v>1315</v>
      </c>
      <c r="D767" s="389" t="s">
        <v>1403</v>
      </c>
      <c r="E767" s="385" t="str">
        <f>IF('CBS.OF'!D22&lt;&gt;"","OK","WARNING")</f>
        <v>WARNING</v>
      </c>
      <c r="F767" s="427"/>
    </row>
    <row r="768" spans="1:6">
      <c r="A768" s="391">
        <v>767</v>
      </c>
      <c r="B768" s="389" t="s">
        <v>1256</v>
      </c>
      <c r="C768" s="389" t="s">
        <v>1315</v>
      </c>
      <c r="D768" s="389" t="s">
        <v>1403</v>
      </c>
      <c r="E768" s="385" t="str">
        <f>IF('CBS.OF'!D23&lt;&gt;"","OK","WARNING")</f>
        <v>WARNING</v>
      </c>
      <c r="F768" s="427"/>
    </row>
    <row r="769" spans="1:6">
      <c r="A769" s="391">
        <v>768</v>
      </c>
      <c r="B769" s="389" t="s">
        <v>1256</v>
      </c>
      <c r="C769" s="389" t="s">
        <v>1315</v>
      </c>
      <c r="D769" s="389" t="s">
        <v>1403</v>
      </c>
      <c r="E769" s="385" t="str">
        <f>IF('CBS.OF'!D27&lt;&gt;"","OK","WARNING")</f>
        <v>WARNING</v>
      </c>
      <c r="F769" s="427"/>
    </row>
    <row r="770" spans="1:6">
      <c r="A770" s="391">
        <v>769</v>
      </c>
      <c r="B770" s="389" t="s">
        <v>1256</v>
      </c>
      <c r="C770" s="389" t="s">
        <v>1315</v>
      </c>
      <c r="D770" s="389" t="s">
        <v>1403</v>
      </c>
      <c r="E770" s="385" t="str">
        <f>IF('CBS.OF'!D28&lt;&gt;"","OK","WARNING")</f>
        <v>WARNING</v>
      </c>
      <c r="F770" s="427"/>
    </row>
  </sheetData>
  <sheetProtection algorithmName="SHA-512" hashValue="SZTM9QBoJ9t5X+IcUHqruVMrI7wXbL+ShO2WTWLwAJ11mPgmxYNboowa1C92XN2eoK+yvNceaC7LFR1wQ7CBrA==" saltValue="e6gQlqiash7yOkAOjYa8Fg==" spinCount="100000" sheet="1" objects="1" scenarios="1"/>
  <autoFilter ref="A1:F742"/>
  <conditionalFormatting sqref="E2:E45 E435:E632 E355:E377 E760:E770">
    <cfRule type="containsText" dxfId="293" priority="358" operator="containsText" text="WORNING">
      <formula>NOT(ISERROR(SEARCH("WORNING",E2)))</formula>
    </cfRule>
    <cfRule type="containsText" dxfId="292" priority="359" operator="containsText" text="ALERT">
      <formula>NOT(ISERROR(SEARCH("ALERT",E2)))</formula>
    </cfRule>
    <cfRule type="containsText" dxfId="291" priority="360" operator="containsText" text="OK">
      <formula>NOT(ISERROR(SEARCH("OK",E2)))</formula>
    </cfRule>
  </conditionalFormatting>
  <conditionalFormatting sqref="E2:E45 E435:E632 E355:E377 E760:E770">
    <cfRule type="containsText" dxfId="290" priority="356" operator="containsText" text="WARNING">
      <formula>NOT(ISERROR(SEARCH("WARNING",E2)))</formula>
    </cfRule>
    <cfRule type="containsText" dxfId="289" priority="357" operator="containsText" text="OK">
      <formula>NOT(ISERROR(SEARCH("OK",E2)))</formula>
    </cfRule>
  </conditionalFormatting>
  <conditionalFormatting sqref="E2:E45 E435:E632 E355:E377 E760:E770">
    <cfRule type="containsText" dxfId="288" priority="355" operator="containsText" text="OK">
      <formula>NOT(ISERROR(SEARCH("OK",E2)))</formula>
    </cfRule>
  </conditionalFormatting>
  <conditionalFormatting sqref="E47:E61">
    <cfRule type="containsText" dxfId="287" priority="352" operator="containsText" text="WORNING">
      <formula>NOT(ISERROR(SEARCH("WORNING",E47)))</formula>
    </cfRule>
    <cfRule type="containsText" dxfId="286" priority="353" operator="containsText" text="ALERT">
      <formula>NOT(ISERROR(SEARCH("ALERT",E47)))</formula>
    </cfRule>
    <cfRule type="containsText" dxfId="285" priority="354" operator="containsText" text="OK">
      <formula>NOT(ISERROR(SEARCH("OK",E47)))</formula>
    </cfRule>
  </conditionalFormatting>
  <conditionalFormatting sqref="E47:E61">
    <cfRule type="containsText" dxfId="284" priority="350" operator="containsText" text="WARNING">
      <formula>NOT(ISERROR(SEARCH("WARNING",E47)))</formula>
    </cfRule>
    <cfRule type="containsText" dxfId="283" priority="351" operator="containsText" text="OK">
      <formula>NOT(ISERROR(SEARCH("OK",E47)))</formula>
    </cfRule>
  </conditionalFormatting>
  <conditionalFormatting sqref="E47:E61">
    <cfRule type="containsText" dxfId="282" priority="349" operator="containsText" text="OK">
      <formula>NOT(ISERROR(SEARCH("OK",E47)))</formula>
    </cfRule>
  </conditionalFormatting>
  <conditionalFormatting sqref="E95:E103">
    <cfRule type="containsText" dxfId="281" priority="340" operator="containsText" text="WORNING">
      <formula>NOT(ISERROR(SEARCH("WORNING",E95)))</formula>
    </cfRule>
    <cfRule type="containsText" dxfId="280" priority="341" operator="containsText" text="ALERT">
      <formula>NOT(ISERROR(SEARCH("ALERT",E95)))</formula>
    </cfRule>
    <cfRule type="containsText" dxfId="279" priority="342" operator="containsText" text="OK">
      <formula>NOT(ISERROR(SEARCH("OK",E95)))</formula>
    </cfRule>
  </conditionalFormatting>
  <conditionalFormatting sqref="E95:E103">
    <cfRule type="containsText" dxfId="278" priority="338" operator="containsText" text="WARNING">
      <formula>NOT(ISERROR(SEARCH("WARNING",E95)))</formula>
    </cfRule>
    <cfRule type="containsText" dxfId="277" priority="339" operator="containsText" text="OK">
      <formula>NOT(ISERROR(SEARCH("OK",E95)))</formula>
    </cfRule>
  </conditionalFormatting>
  <conditionalFormatting sqref="E95:E103">
    <cfRule type="containsText" dxfId="276" priority="337" operator="containsText" text="OK">
      <formula>NOT(ISERROR(SEARCH("OK",E95)))</formula>
    </cfRule>
  </conditionalFormatting>
  <conditionalFormatting sqref="E94">
    <cfRule type="containsText" dxfId="275" priority="346" operator="containsText" text="WORNING">
      <formula>NOT(ISERROR(SEARCH("WORNING",E94)))</formula>
    </cfRule>
    <cfRule type="containsText" dxfId="274" priority="347" operator="containsText" text="ALERT">
      <formula>NOT(ISERROR(SEARCH("ALERT",E94)))</formula>
    </cfRule>
    <cfRule type="containsText" dxfId="273" priority="348" operator="containsText" text="OK">
      <formula>NOT(ISERROR(SEARCH("OK",E94)))</formula>
    </cfRule>
  </conditionalFormatting>
  <conditionalFormatting sqref="E94">
    <cfRule type="containsText" dxfId="272" priority="344" operator="containsText" text="WARNING">
      <formula>NOT(ISERROR(SEARCH("WARNING",E94)))</formula>
    </cfRule>
    <cfRule type="containsText" dxfId="271" priority="345" operator="containsText" text="OK">
      <formula>NOT(ISERROR(SEARCH("OK",E94)))</formula>
    </cfRule>
  </conditionalFormatting>
  <conditionalFormatting sqref="E94">
    <cfRule type="containsText" dxfId="270" priority="343" operator="containsText" text="OK">
      <formula>NOT(ISERROR(SEARCH("OK",E94)))</formula>
    </cfRule>
  </conditionalFormatting>
  <conditionalFormatting sqref="E104:E113">
    <cfRule type="containsText" dxfId="269" priority="334" operator="containsText" text="WORNING">
      <formula>NOT(ISERROR(SEARCH("WORNING",E104)))</formula>
    </cfRule>
    <cfRule type="containsText" dxfId="268" priority="335" operator="containsText" text="ALERT">
      <formula>NOT(ISERROR(SEARCH("ALERT",E104)))</formula>
    </cfRule>
    <cfRule type="containsText" dxfId="267" priority="336" operator="containsText" text="OK">
      <formula>NOT(ISERROR(SEARCH("OK",E104)))</formula>
    </cfRule>
  </conditionalFormatting>
  <conditionalFormatting sqref="E104:E113">
    <cfRule type="containsText" dxfId="266" priority="332" operator="containsText" text="WARNING">
      <formula>NOT(ISERROR(SEARCH("WARNING",E104)))</formula>
    </cfRule>
    <cfRule type="containsText" dxfId="265" priority="333" operator="containsText" text="OK">
      <formula>NOT(ISERROR(SEARCH("OK",E104)))</formula>
    </cfRule>
  </conditionalFormatting>
  <conditionalFormatting sqref="E104:E113">
    <cfRule type="containsText" dxfId="264" priority="331" operator="containsText" text="OK">
      <formula>NOT(ISERROR(SEARCH("OK",E104)))</formula>
    </cfRule>
  </conditionalFormatting>
  <conditionalFormatting sqref="E114:E123">
    <cfRule type="containsText" dxfId="263" priority="328" operator="containsText" text="WORNING">
      <formula>NOT(ISERROR(SEARCH("WORNING",E114)))</formula>
    </cfRule>
    <cfRule type="containsText" dxfId="262" priority="329" operator="containsText" text="ALERT">
      <formula>NOT(ISERROR(SEARCH("ALERT",E114)))</formula>
    </cfRule>
    <cfRule type="containsText" dxfId="261" priority="330" operator="containsText" text="OK">
      <formula>NOT(ISERROR(SEARCH("OK",E114)))</formula>
    </cfRule>
  </conditionalFormatting>
  <conditionalFormatting sqref="E114:E123">
    <cfRule type="containsText" dxfId="260" priority="326" operator="containsText" text="WARNING">
      <formula>NOT(ISERROR(SEARCH("WARNING",E114)))</formula>
    </cfRule>
    <cfRule type="containsText" dxfId="259" priority="327" operator="containsText" text="OK">
      <formula>NOT(ISERROR(SEARCH("OK",E114)))</formula>
    </cfRule>
  </conditionalFormatting>
  <conditionalFormatting sqref="E114:E123">
    <cfRule type="containsText" dxfId="258" priority="325" operator="containsText" text="OK">
      <formula>NOT(ISERROR(SEARCH("OK",E114)))</formula>
    </cfRule>
  </conditionalFormatting>
  <conditionalFormatting sqref="E46">
    <cfRule type="containsText" dxfId="257" priority="322" operator="containsText" text="WORNING">
      <formula>NOT(ISERROR(SEARCH("WORNING",E46)))</formula>
    </cfRule>
    <cfRule type="containsText" dxfId="256" priority="323" operator="containsText" text="ALERT">
      <formula>NOT(ISERROR(SEARCH("ALERT",E46)))</formula>
    </cfRule>
    <cfRule type="containsText" dxfId="255" priority="324" operator="containsText" text="OK">
      <formula>NOT(ISERROR(SEARCH("OK",E46)))</formula>
    </cfRule>
  </conditionalFormatting>
  <conditionalFormatting sqref="E46">
    <cfRule type="containsText" dxfId="254" priority="320" operator="containsText" text="WARNING">
      <formula>NOT(ISERROR(SEARCH("WARNING",E46)))</formula>
    </cfRule>
    <cfRule type="containsText" dxfId="253" priority="321" operator="containsText" text="OK">
      <formula>NOT(ISERROR(SEARCH("OK",E46)))</formula>
    </cfRule>
  </conditionalFormatting>
  <conditionalFormatting sqref="E46">
    <cfRule type="containsText" dxfId="252" priority="319" operator="containsText" text="OK">
      <formula>NOT(ISERROR(SEARCH("OK",E46)))</formula>
    </cfRule>
  </conditionalFormatting>
  <conditionalFormatting sqref="E82:E93">
    <cfRule type="containsText" dxfId="251" priority="316" operator="containsText" text="WORNING">
      <formula>NOT(ISERROR(SEARCH("WORNING",E82)))</formula>
    </cfRule>
    <cfRule type="containsText" dxfId="250" priority="317" operator="containsText" text="ALERT">
      <formula>NOT(ISERROR(SEARCH("ALERT",E82)))</formula>
    </cfRule>
    <cfRule type="containsText" dxfId="249" priority="318" operator="containsText" text="OK">
      <formula>NOT(ISERROR(SEARCH("OK",E82)))</formula>
    </cfRule>
  </conditionalFormatting>
  <conditionalFormatting sqref="E82:E93">
    <cfRule type="containsText" dxfId="248" priority="314" operator="containsText" text="WARNING">
      <formula>NOT(ISERROR(SEARCH("WARNING",E82)))</formula>
    </cfRule>
    <cfRule type="containsText" dxfId="247" priority="315" operator="containsText" text="OK">
      <formula>NOT(ISERROR(SEARCH("OK",E82)))</formula>
    </cfRule>
  </conditionalFormatting>
  <conditionalFormatting sqref="E82:E93">
    <cfRule type="containsText" dxfId="246" priority="313" operator="containsText" text="OK">
      <formula>NOT(ISERROR(SEARCH("OK",E82)))</formula>
    </cfRule>
  </conditionalFormatting>
  <conditionalFormatting sqref="E62:E81">
    <cfRule type="containsText" dxfId="245" priority="310" operator="containsText" text="WORNING">
      <formula>NOT(ISERROR(SEARCH("WORNING",E62)))</formula>
    </cfRule>
    <cfRule type="containsText" dxfId="244" priority="311" operator="containsText" text="ALERT">
      <formula>NOT(ISERROR(SEARCH("ALERT",E62)))</formula>
    </cfRule>
    <cfRule type="containsText" dxfId="243" priority="312" operator="containsText" text="OK">
      <formula>NOT(ISERROR(SEARCH("OK",E62)))</formula>
    </cfRule>
  </conditionalFormatting>
  <conditionalFormatting sqref="E62:E81">
    <cfRule type="containsText" dxfId="242" priority="308" operator="containsText" text="WARNING">
      <formula>NOT(ISERROR(SEARCH("WARNING",E62)))</formula>
    </cfRule>
    <cfRule type="containsText" dxfId="241" priority="309" operator="containsText" text="OK">
      <formula>NOT(ISERROR(SEARCH("OK",E62)))</formula>
    </cfRule>
  </conditionalFormatting>
  <conditionalFormatting sqref="E62:E81">
    <cfRule type="containsText" dxfId="240" priority="307" operator="containsText" text="OK">
      <formula>NOT(ISERROR(SEARCH("OK",E62)))</formula>
    </cfRule>
  </conditionalFormatting>
  <conditionalFormatting sqref="E124">
    <cfRule type="containsText" dxfId="239" priority="304" operator="containsText" text="WORNING">
      <formula>NOT(ISERROR(SEARCH("WORNING",E124)))</formula>
    </cfRule>
    <cfRule type="containsText" dxfId="238" priority="305" operator="containsText" text="ALERT">
      <formula>NOT(ISERROR(SEARCH("ALERT",E124)))</formula>
    </cfRule>
    <cfRule type="containsText" dxfId="237" priority="306" operator="containsText" text="OK">
      <formula>NOT(ISERROR(SEARCH("OK",E124)))</formula>
    </cfRule>
  </conditionalFormatting>
  <conditionalFormatting sqref="E124">
    <cfRule type="containsText" dxfId="236" priority="302" operator="containsText" text="WARNING">
      <formula>NOT(ISERROR(SEARCH("WARNING",E124)))</formula>
    </cfRule>
    <cfRule type="containsText" dxfId="235" priority="303" operator="containsText" text="OK">
      <formula>NOT(ISERROR(SEARCH("OK",E124)))</formula>
    </cfRule>
  </conditionalFormatting>
  <conditionalFormatting sqref="E124">
    <cfRule type="containsText" dxfId="234" priority="301" operator="containsText" text="OK">
      <formula>NOT(ISERROR(SEARCH("OK",E124)))</formula>
    </cfRule>
  </conditionalFormatting>
  <conditionalFormatting sqref="E125:E147">
    <cfRule type="containsText" dxfId="233" priority="298" operator="containsText" text="WORNING">
      <formula>NOT(ISERROR(SEARCH("WORNING",E125)))</formula>
    </cfRule>
    <cfRule type="containsText" dxfId="232" priority="299" operator="containsText" text="ALERT">
      <formula>NOT(ISERROR(SEARCH("ALERT",E125)))</formula>
    </cfRule>
    <cfRule type="containsText" dxfId="231" priority="300" operator="containsText" text="OK">
      <formula>NOT(ISERROR(SEARCH("OK",E125)))</formula>
    </cfRule>
  </conditionalFormatting>
  <conditionalFormatting sqref="E125:E147">
    <cfRule type="containsText" dxfId="230" priority="296" operator="containsText" text="WARNING">
      <formula>NOT(ISERROR(SEARCH("WARNING",E125)))</formula>
    </cfRule>
    <cfRule type="containsText" dxfId="229" priority="297" operator="containsText" text="OK">
      <formula>NOT(ISERROR(SEARCH("OK",E125)))</formula>
    </cfRule>
  </conditionalFormatting>
  <conditionalFormatting sqref="E125:E147">
    <cfRule type="containsText" dxfId="228" priority="295" operator="containsText" text="OK">
      <formula>NOT(ISERROR(SEARCH("OK",E125)))</formula>
    </cfRule>
  </conditionalFormatting>
  <conditionalFormatting sqref="E154:E155">
    <cfRule type="containsText" dxfId="227" priority="292" operator="containsText" text="WORNING">
      <formula>NOT(ISERROR(SEARCH("WORNING",E154)))</formula>
    </cfRule>
    <cfRule type="containsText" dxfId="226" priority="293" operator="containsText" text="ALERT">
      <formula>NOT(ISERROR(SEARCH("ALERT",E154)))</formula>
    </cfRule>
    <cfRule type="containsText" dxfId="225" priority="294" operator="containsText" text="OK">
      <formula>NOT(ISERROR(SEARCH("OK",E154)))</formula>
    </cfRule>
  </conditionalFormatting>
  <conditionalFormatting sqref="E154:E155">
    <cfRule type="containsText" dxfId="224" priority="290" operator="containsText" text="WARNING">
      <formula>NOT(ISERROR(SEARCH("WARNING",E154)))</formula>
    </cfRule>
    <cfRule type="containsText" dxfId="223" priority="291" operator="containsText" text="OK">
      <formula>NOT(ISERROR(SEARCH("OK",E154)))</formula>
    </cfRule>
  </conditionalFormatting>
  <conditionalFormatting sqref="E154:E155">
    <cfRule type="containsText" dxfId="222" priority="289" operator="containsText" text="OK">
      <formula>NOT(ISERROR(SEARCH("OK",E154)))</formula>
    </cfRule>
  </conditionalFormatting>
  <conditionalFormatting sqref="E685:E691 E711:E712">
    <cfRule type="containsText" dxfId="221" priority="241" operator="containsText" text="OK">
      <formula>NOT(ISERROR(SEARCH("OK",E685)))</formula>
    </cfRule>
  </conditionalFormatting>
  <conditionalFormatting sqref="E733">
    <cfRule type="containsText" dxfId="220" priority="211" operator="containsText" text="OK">
      <formula>NOT(ISERROR(SEARCH("OK",E733)))</formula>
    </cfRule>
  </conditionalFormatting>
  <conditionalFormatting sqref="E633:E658">
    <cfRule type="containsText" dxfId="219" priority="253" operator="containsText" text="OK">
      <formula>NOT(ISERROR(SEARCH("OK",E633)))</formula>
    </cfRule>
  </conditionalFormatting>
  <conditionalFormatting sqref="E633:E658">
    <cfRule type="containsText" dxfId="218" priority="256" operator="containsText" text="WORNING">
      <formula>NOT(ISERROR(SEARCH("WORNING",E633)))</formula>
    </cfRule>
    <cfRule type="containsText" dxfId="217" priority="257" operator="containsText" text="ALERT">
      <formula>NOT(ISERROR(SEARCH("ALERT",E633)))</formula>
    </cfRule>
    <cfRule type="containsText" dxfId="216" priority="258" operator="containsText" text="OK">
      <formula>NOT(ISERROR(SEARCH("OK",E633)))</formula>
    </cfRule>
  </conditionalFormatting>
  <conditionalFormatting sqref="E633:E658">
    <cfRule type="containsText" dxfId="215" priority="254" operator="containsText" text="WARNING">
      <formula>NOT(ISERROR(SEARCH("WARNING",E633)))</formula>
    </cfRule>
    <cfRule type="containsText" dxfId="214" priority="255" operator="containsText" text="OK">
      <formula>NOT(ISERROR(SEARCH("OK",E633)))</formula>
    </cfRule>
  </conditionalFormatting>
  <conditionalFormatting sqref="E659:E665">
    <cfRule type="containsText" dxfId="213" priority="247" operator="containsText" text="OK">
      <formula>NOT(ISERROR(SEARCH("OK",E659)))</formula>
    </cfRule>
  </conditionalFormatting>
  <conditionalFormatting sqref="E659:E665">
    <cfRule type="containsText" dxfId="212" priority="250" operator="containsText" text="WORNING">
      <formula>NOT(ISERROR(SEARCH("WORNING",E659)))</formula>
    </cfRule>
    <cfRule type="containsText" dxfId="211" priority="251" operator="containsText" text="ALERT">
      <formula>NOT(ISERROR(SEARCH("ALERT",E659)))</formula>
    </cfRule>
    <cfRule type="containsText" dxfId="210" priority="252" operator="containsText" text="OK">
      <formula>NOT(ISERROR(SEARCH("OK",E659)))</formula>
    </cfRule>
  </conditionalFormatting>
  <conditionalFormatting sqref="E659:E665">
    <cfRule type="containsText" dxfId="209" priority="248" operator="containsText" text="WARNING">
      <formula>NOT(ISERROR(SEARCH("WARNING",E659)))</formula>
    </cfRule>
    <cfRule type="containsText" dxfId="208" priority="249" operator="containsText" text="OK">
      <formula>NOT(ISERROR(SEARCH("OK",E659)))</formula>
    </cfRule>
  </conditionalFormatting>
  <conditionalFormatting sqref="E685:E691 E711:E712">
    <cfRule type="containsText" dxfId="207" priority="244" operator="containsText" text="WORNING">
      <formula>NOT(ISERROR(SEARCH("WORNING",E685)))</formula>
    </cfRule>
    <cfRule type="containsText" dxfId="206" priority="245" operator="containsText" text="ALERT">
      <formula>NOT(ISERROR(SEARCH("ALERT",E685)))</formula>
    </cfRule>
    <cfRule type="containsText" dxfId="205" priority="246" operator="containsText" text="OK">
      <formula>NOT(ISERROR(SEARCH("OK",E685)))</formula>
    </cfRule>
  </conditionalFormatting>
  <conditionalFormatting sqref="E685:E691 E711:E712">
    <cfRule type="containsText" dxfId="204" priority="242" operator="containsText" text="WARNING">
      <formula>NOT(ISERROR(SEARCH("WARNING",E685)))</formula>
    </cfRule>
    <cfRule type="containsText" dxfId="203" priority="243" operator="containsText" text="OK">
      <formula>NOT(ISERROR(SEARCH("OK",E685)))</formula>
    </cfRule>
  </conditionalFormatting>
  <conditionalFormatting sqref="E713:E716">
    <cfRule type="containsText" dxfId="202" priority="235" operator="containsText" text="OK">
      <formula>NOT(ISERROR(SEARCH("OK",E713)))</formula>
    </cfRule>
  </conditionalFormatting>
  <conditionalFormatting sqref="E713:E716">
    <cfRule type="containsText" dxfId="201" priority="238" operator="containsText" text="WORNING">
      <formula>NOT(ISERROR(SEARCH("WORNING",E713)))</formula>
    </cfRule>
    <cfRule type="containsText" dxfId="200" priority="239" operator="containsText" text="ALERT">
      <formula>NOT(ISERROR(SEARCH("ALERT",E713)))</formula>
    </cfRule>
    <cfRule type="containsText" dxfId="199" priority="240" operator="containsText" text="OK">
      <formula>NOT(ISERROR(SEARCH("OK",E713)))</formula>
    </cfRule>
  </conditionalFormatting>
  <conditionalFormatting sqref="E713:E716">
    <cfRule type="containsText" dxfId="198" priority="236" operator="containsText" text="WARNING">
      <formula>NOT(ISERROR(SEARCH("WARNING",E713)))</formula>
    </cfRule>
    <cfRule type="containsText" dxfId="197" priority="237" operator="containsText" text="OK">
      <formula>NOT(ISERROR(SEARCH("OK",E713)))</formula>
    </cfRule>
  </conditionalFormatting>
  <conditionalFormatting sqref="E717:E727">
    <cfRule type="containsText" dxfId="196" priority="229" operator="containsText" text="OK">
      <formula>NOT(ISERROR(SEARCH("OK",E717)))</formula>
    </cfRule>
  </conditionalFormatting>
  <conditionalFormatting sqref="E717:E727">
    <cfRule type="containsText" dxfId="195" priority="232" operator="containsText" text="WORNING">
      <formula>NOT(ISERROR(SEARCH("WORNING",E717)))</formula>
    </cfRule>
    <cfRule type="containsText" dxfId="194" priority="233" operator="containsText" text="ALERT">
      <formula>NOT(ISERROR(SEARCH("ALERT",E717)))</formula>
    </cfRule>
    <cfRule type="containsText" dxfId="193" priority="234" operator="containsText" text="OK">
      <formula>NOT(ISERROR(SEARCH("OK",E717)))</formula>
    </cfRule>
  </conditionalFormatting>
  <conditionalFormatting sqref="E717:E727">
    <cfRule type="containsText" dxfId="192" priority="230" operator="containsText" text="WARNING">
      <formula>NOT(ISERROR(SEARCH("WARNING",E717)))</formula>
    </cfRule>
    <cfRule type="containsText" dxfId="191" priority="231" operator="containsText" text="OK">
      <formula>NOT(ISERROR(SEARCH("OK",E717)))</formula>
    </cfRule>
  </conditionalFormatting>
  <conditionalFormatting sqref="E732">
    <cfRule type="containsText" dxfId="190" priority="217" operator="containsText" text="OK">
      <formula>NOT(ISERROR(SEARCH("OK",E732)))</formula>
    </cfRule>
  </conditionalFormatting>
  <conditionalFormatting sqref="E732">
    <cfRule type="containsText" dxfId="189" priority="220" operator="containsText" text="WORNING">
      <formula>NOT(ISERROR(SEARCH("WORNING",E732)))</formula>
    </cfRule>
    <cfRule type="containsText" dxfId="188" priority="221" operator="containsText" text="ALERT">
      <formula>NOT(ISERROR(SEARCH("ALERT",E732)))</formula>
    </cfRule>
    <cfRule type="containsText" dxfId="187" priority="222" operator="containsText" text="OK">
      <formula>NOT(ISERROR(SEARCH("OK",E732)))</formula>
    </cfRule>
  </conditionalFormatting>
  <conditionalFormatting sqref="E732">
    <cfRule type="containsText" dxfId="186" priority="218" operator="containsText" text="WARNING">
      <formula>NOT(ISERROR(SEARCH("WARNING",E732)))</formula>
    </cfRule>
    <cfRule type="containsText" dxfId="185" priority="219" operator="containsText" text="OK">
      <formula>NOT(ISERROR(SEARCH("OK",E732)))</formula>
    </cfRule>
  </conditionalFormatting>
  <conditionalFormatting sqref="E733">
    <cfRule type="containsText" dxfId="184" priority="214" operator="containsText" text="WORNING">
      <formula>NOT(ISERROR(SEARCH("WORNING",E733)))</formula>
    </cfRule>
    <cfRule type="containsText" dxfId="183" priority="215" operator="containsText" text="ALERT">
      <formula>NOT(ISERROR(SEARCH("ALERT",E733)))</formula>
    </cfRule>
    <cfRule type="containsText" dxfId="182" priority="216" operator="containsText" text="OK">
      <formula>NOT(ISERROR(SEARCH("OK",E733)))</formula>
    </cfRule>
  </conditionalFormatting>
  <conditionalFormatting sqref="E733">
    <cfRule type="containsText" dxfId="181" priority="212" operator="containsText" text="WARNING">
      <formula>NOT(ISERROR(SEARCH("WARNING",E733)))</formula>
    </cfRule>
    <cfRule type="containsText" dxfId="180" priority="213" operator="containsText" text="OK">
      <formula>NOT(ISERROR(SEARCH("OK",E733)))</formula>
    </cfRule>
  </conditionalFormatting>
  <conditionalFormatting sqref="E168:E195 E197:E213">
    <cfRule type="containsText" dxfId="179" priority="208" operator="containsText" text="WORNING">
      <formula>NOT(ISERROR(SEARCH("WORNING",E168)))</formula>
    </cfRule>
    <cfRule type="containsText" dxfId="178" priority="209" operator="containsText" text="ALERT">
      <formula>NOT(ISERROR(SEARCH("ALERT",E168)))</formula>
    </cfRule>
    <cfRule type="containsText" dxfId="177" priority="210" operator="containsText" text="OK">
      <formula>NOT(ISERROR(SEARCH("OK",E168)))</formula>
    </cfRule>
  </conditionalFormatting>
  <conditionalFormatting sqref="E168:E195 E197:E213">
    <cfRule type="containsText" dxfId="176" priority="206" operator="containsText" text="WARNING">
      <formula>NOT(ISERROR(SEARCH("WARNING",E168)))</formula>
    </cfRule>
    <cfRule type="containsText" dxfId="175" priority="207" operator="containsText" text="OK">
      <formula>NOT(ISERROR(SEARCH("OK",E168)))</formula>
    </cfRule>
  </conditionalFormatting>
  <conditionalFormatting sqref="E168:E195 E197:E213">
    <cfRule type="containsText" dxfId="174" priority="205" operator="containsText" text="OK">
      <formula>NOT(ISERROR(SEARCH("OK",E168)))</formula>
    </cfRule>
  </conditionalFormatting>
  <conditionalFormatting sqref="E378:E396">
    <cfRule type="containsText" dxfId="173" priority="193" operator="containsText" text="OK">
      <formula>NOT(ISERROR(SEARCH("OK",E378)))</formula>
    </cfRule>
  </conditionalFormatting>
  <conditionalFormatting sqref="E307:E329">
    <cfRule type="containsText" dxfId="172" priority="202" operator="containsText" text="WORNING">
      <formula>NOT(ISERROR(SEARCH("WORNING",E307)))</formula>
    </cfRule>
    <cfRule type="containsText" dxfId="171" priority="203" operator="containsText" text="ALERT">
      <formula>NOT(ISERROR(SEARCH("ALERT",E307)))</formula>
    </cfRule>
    <cfRule type="containsText" dxfId="170" priority="204" operator="containsText" text="OK">
      <formula>NOT(ISERROR(SEARCH("OK",E307)))</formula>
    </cfRule>
  </conditionalFormatting>
  <conditionalFormatting sqref="E307:E329">
    <cfRule type="containsText" dxfId="169" priority="200" operator="containsText" text="WARNING">
      <formula>NOT(ISERROR(SEARCH("WARNING",E307)))</formula>
    </cfRule>
    <cfRule type="containsText" dxfId="168" priority="201" operator="containsText" text="OK">
      <formula>NOT(ISERROR(SEARCH("OK",E307)))</formula>
    </cfRule>
  </conditionalFormatting>
  <conditionalFormatting sqref="E307:E329">
    <cfRule type="containsText" dxfId="167" priority="199" operator="containsText" text="OK">
      <formula>NOT(ISERROR(SEARCH("OK",E307)))</formula>
    </cfRule>
  </conditionalFormatting>
  <conditionalFormatting sqref="E378:E396">
    <cfRule type="containsText" dxfId="166" priority="196" operator="containsText" text="WORNING">
      <formula>NOT(ISERROR(SEARCH("WORNING",E378)))</formula>
    </cfRule>
    <cfRule type="containsText" dxfId="165" priority="197" operator="containsText" text="ALERT">
      <formula>NOT(ISERROR(SEARCH("ALERT",E378)))</formula>
    </cfRule>
    <cfRule type="containsText" dxfId="164" priority="198" operator="containsText" text="OK">
      <formula>NOT(ISERROR(SEARCH("OK",E378)))</formula>
    </cfRule>
  </conditionalFormatting>
  <conditionalFormatting sqref="E378:E396">
    <cfRule type="containsText" dxfId="163" priority="194" operator="containsText" text="WARNING">
      <formula>NOT(ISERROR(SEARCH("WARNING",E378)))</formula>
    </cfRule>
    <cfRule type="containsText" dxfId="162" priority="195" operator="containsText" text="OK">
      <formula>NOT(ISERROR(SEARCH("OK",E378)))</formula>
    </cfRule>
  </conditionalFormatting>
  <conditionalFormatting sqref="E214:E259">
    <cfRule type="containsText" dxfId="161" priority="190" operator="containsText" text="WORNING">
      <formula>NOT(ISERROR(SEARCH("WORNING",E214)))</formula>
    </cfRule>
    <cfRule type="containsText" dxfId="160" priority="191" operator="containsText" text="ALERT">
      <formula>NOT(ISERROR(SEARCH("ALERT",E214)))</formula>
    </cfRule>
    <cfRule type="containsText" dxfId="159" priority="192" operator="containsText" text="OK">
      <formula>NOT(ISERROR(SEARCH("OK",E214)))</formula>
    </cfRule>
  </conditionalFormatting>
  <conditionalFormatting sqref="E214:E259">
    <cfRule type="containsText" dxfId="158" priority="188" operator="containsText" text="WARNING">
      <formula>NOT(ISERROR(SEARCH("WARNING",E214)))</formula>
    </cfRule>
    <cfRule type="containsText" dxfId="157" priority="189" operator="containsText" text="OK">
      <formula>NOT(ISERROR(SEARCH("OK",E214)))</formula>
    </cfRule>
  </conditionalFormatting>
  <conditionalFormatting sqref="E214:E259">
    <cfRule type="containsText" dxfId="156" priority="187" operator="containsText" text="OK">
      <formula>NOT(ISERROR(SEARCH("OK",E214)))</formula>
    </cfRule>
  </conditionalFormatting>
  <conditionalFormatting sqref="E260:E305">
    <cfRule type="containsText" dxfId="155" priority="184" operator="containsText" text="WORNING">
      <formula>NOT(ISERROR(SEARCH("WORNING",E260)))</formula>
    </cfRule>
    <cfRule type="containsText" dxfId="154" priority="185" operator="containsText" text="ALERT">
      <formula>NOT(ISERROR(SEARCH("ALERT",E260)))</formula>
    </cfRule>
    <cfRule type="containsText" dxfId="153" priority="186" operator="containsText" text="OK">
      <formula>NOT(ISERROR(SEARCH("OK",E260)))</formula>
    </cfRule>
  </conditionalFormatting>
  <conditionalFormatting sqref="E260:E305">
    <cfRule type="containsText" dxfId="152" priority="182" operator="containsText" text="WARNING">
      <formula>NOT(ISERROR(SEARCH("WARNING",E260)))</formula>
    </cfRule>
    <cfRule type="containsText" dxfId="151" priority="183" operator="containsText" text="OK">
      <formula>NOT(ISERROR(SEARCH("OK",E260)))</formula>
    </cfRule>
  </conditionalFormatting>
  <conditionalFormatting sqref="E260:E305">
    <cfRule type="containsText" dxfId="150" priority="181" operator="containsText" text="OK">
      <formula>NOT(ISERROR(SEARCH("OK",E260)))</formula>
    </cfRule>
  </conditionalFormatting>
  <conditionalFormatting sqref="E306">
    <cfRule type="containsText" dxfId="149" priority="178" operator="containsText" text="WORNING">
      <formula>NOT(ISERROR(SEARCH("WORNING",E306)))</formula>
    </cfRule>
    <cfRule type="containsText" dxfId="148" priority="179" operator="containsText" text="ALERT">
      <formula>NOT(ISERROR(SEARCH("ALERT",E306)))</formula>
    </cfRule>
    <cfRule type="containsText" dxfId="147" priority="180" operator="containsText" text="OK">
      <formula>NOT(ISERROR(SEARCH("OK",E306)))</formula>
    </cfRule>
  </conditionalFormatting>
  <conditionalFormatting sqref="E306">
    <cfRule type="containsText" dxfId="146" priority="176" operator="containsText" text="WARNING">
      <formula>NOT(ISERROR(SEARCH("WARNING",E306)))</formula>
    </cfRule>
    <cfRule type="containsText" dxfId="145" priority="177" operator="containsText" text="OK">
      <formula>NOT(ISERROR(SEARCH("OK",E306)))</formula>
    </cfRule>
  </conditionalFormatting>
  <conditionalFormatting sqref="E306">
    <cfRule type="containsText" dxfId="144" priority="175" operator="containsText" text="OK">
      <formula>NOT(ISERROR(SEARCH("OK",E306)))</formula>
    </cfRule>
  </conditionalFormatting>
  <conditionalFormatting sqref="E331:E353">
    <cfRule type="containsText" dxfId="143" priority="172" operator="containsText" text="WORNING">
      <formula>NOT(ISERROR(SEARCH("WORNING",E331)))</formula>
    </cfRule>
    <cfRule type="containsText" dxfId="142" priority="173" operator="containsText" text="ALERT">
      <formula>NOT(ISERROR(SEARCH("ALERT",E331)))</formula>
    </cfRule>
    <cfRule type="containsText" dxfId="141" priority="174" operator="containsText" text="OK">
      <formula>NOT(ISERROR(SEARCH("OK",E331)))</formula>
    </cfRule>
  </conditionalFormatting>
  <conditionalFormatting sqref="E331:E353">
    <cfRule type="containsText" dxfId="140" priority="170" operator="containsText" text="WARNING">
      <formula>NOT(ISERROR(SEARCH("WARNING",E331)))</formula>
    </cfRule>
    <cfRule type="containsText" dxfId="139" priority="171" operator="containsText" text="OK">
      <formula>NOT(ISERROR(SEARCH("OK",E331)))</formula>
    </cfRule>
  </conditionalFormatting>
  <conditionalFormatting sqref="E331:E353">
    <cfRule type="containsText" dxfId="138" priority="169" operator="containsText" text="OK">
      <formula>NOT(ISERROR(SEARCH("OK",E331)))</formula>
    </cfRule>
  </conditionalFormatting>
  <conditionalFormatting sqref="E330">
    <cfRule type="containsText" dxfId="137" priority="166" operator="containsText" text="WORNING">
      <formula>NOT(ISERROR(SEARCH("WORNING",E330)))</formula>
    </cfRule>
    <cfRule type="containsText" dxfId="136" priority="167" operator="containsText" text="ALERT">
      <formula>NOT(ISERROR(SEARCH("ALERT",E330)))</formula>
    </cfRule>
    <cfRule type="containsText" dxfId="135" priority="168" operator="containsText" text="OK">
      <formula>NOT(ISERROR(SEARCH("OK",E330)))</formula>
    </cfRule>
  </conditionalFormatting>
  <conditionalFormatting sqref="E330">
    <cfRule type="containsText" dxfId="134" priority="164" operator="containsText" text="WARNING">
      <formula>NOT(ISERROR(SEARCH("WARNING",E330)))</formula>
    </cfRule>
    <cfRule type="containsText" dxfId="133" priority="165" operator="containsText" text="OK">
      <formula>NOT(ISERROR(SEARCH("OK",E330)))</formula>
    </cfRule>
  </conditionalFormatting>
  <conditionalFormatting sqref="E330">
    <cfRule type="containsText" dxfId="132" priority="163" operator="containsText" text="OK">
      <formula>NOT(ISERROR(SEARCH("OK",E330)))</formula>
    </cfRule>
  </conditionalFormatting>
  <conditionalFormatting sqref="E354">
    <cfRule type="containsText" dxfId="131" priority="154" operator="containsText" text="WORNING">
      <formula>NOT(ISERROR(SEARCH("WORNING",E354)))</formula>
    </cfRule>
    <cfRule type="containsText" dxfId="130" priority="155" operator="containsText" text="ALERT">
      <formula>NOT(ISERROR(SEARCH("ALERT",E354)))</formula>
    </cfRule>
    <cfRule type="containsText" dxfId="129" priority="156" operator="containsText" text="OK">
      <formula>NOT(ISERROR(SEARCH("OK",E354)))</formula>
    </cfRule>
  </conditionalFormatting>
  <conditionalFormatting sqref="E354">
    <cfRule type="containsText" dxfId="128" priority="152" operator="containsText" text="WARNING">
      <formula>NOT(ISERROR(SEARCH("WARNING",E354)))</formula>
    </cfRule>
    <cfRule type="containsText" dxfId="127" priority="153" operator="containsText" text="OK">
      <formula>NOT(ISERROR(SEARCH("OK",E354)))</formula>
    </cfRule>
  </conditionalFormatting>
  <conditionalFormatting sqref="E354">
    <cfRule type="containsText" dxfId="126" priority="151" operator="containsText" text="OK">
      <formula>NOT(ISERROR(SEARCH("OK",E354)))</formula>
    </cfRule>
  </conditionalFormatting>
  <conditionalFormatting sqref="E397:E415">
    <cfRule type="containsText" dxfId="125" priority="145" operator="containsText" text="OK">
      <formula>NOT(ISERROR(SEARCH("OK",E397)))</formula>
    </cfRule>
  </conditionalFormatting>
  <conditionalFormatting sqref="E397:E415">
    <cfRule type="containsText" dxfId="124" priority="148" operator="containsText" text="WORNING">
      <formula>NOT(ISERROR(SEARCH("WORNING",E397)))</formula>
    </cfRule>
    <cfRule type="containsText" dxfId="123" priority="149" operator="containsText" text="ALERT">
      <formula>NOT(ISERROR(SEARCH("ALERT",E397)))</formula>
    </cfRule>
    <cfRule type="containsText" dxfId="122" priority="150" operator="containsText" text="OK">
      <formula>NOT(ISERROR(SEARCH("OK",E397)))</formula>
    </cfRule>
  </conditionalFormatting>
  <conditionalFormatting sqref="E397:E415">
    <cfRule type="containsText" dxfId="121" priority="146" operator="containsText" text="WARNING">
      <formula>NOT(ISERROR(SEARCH("WARNING",E397)))</formula>
    </cfRule>
    <cfRule type="containsText" dxfId="120" priority="147" operator="containsText" text="OK">
      <formula>NOT(ISERROR(SEARCH("OK",E397)))</formula>
    </cfRule>
  </conditionalFormatting>
  <conditionalFormatting sqref="E416:E434">
    <cfRule type="containsText" dxfId="119" priority="139" operator="containsText" text="OK">
      <formula>NOT(ISERROR(SEARCH("OK",E416)))</formula>
    </cfRule>
  </conditionalFormatting>
  <conditionalFormatting sqref="E416:E434">
    <cfRule type="containsText" dxfId="118" priority="142" operator="containsText" text="WORNING">
      <formula>NOT(ISERROR(SEARCH("WORNING",E416)))</formula>
    </cfRule>
    <cfRule type="containsText" dxfId="117" priority="143" operator="containsText" text="ALERT">
      <formula>NOT(ISERROR(SEARCH("ALERT",E416)))</formula>
    </cfRule>
    <cfRule type="containsText" dxfId="116" priority="144" operator="containsText" text="OK">
      <formula>NOT(ISERROR(SEARCH("OK",E416)))</formula>
    </cfRule>
  </conditionalFormatting>
  <conditionalFormatting sqref="E416:E434">
    <cfRule type="containsText" dxfId="115" priority="140" operator="containsText" text="WARNING">
      <formula>NOT(ISERROR(SEARCH("WARNING",E416)))</formula>
    </cfRule>
    <cfRule type="containsText" dxfId="114" priority="141" operator="containsText" text="OK">
      <formula>NOT(ISERROR(SEARCH("OK",E416)))</formula>
    </cfRule>
  </conditionalFormatting>
  <conditionalFormatting sqref="E734">
    <cfRule type="containsText" dxfId="113" priority="136" operator="containsText" text="WORNING">
      <formula>NOT(ISERROR(SEARCH("WORNING",E734)))</formula>
    </cfRule>
    <cfRule type="containsText" dxfId="112" priority="137" operator="containsText" text="ALERT">
      <formula>NOT(ISERROR(SEARCH("ALERT",E734)))</formula>
    </cfRule>
    <cfRule type="containsText" dxfId="111" priority="138" operator="containsText" text="OK">
      <formula>NOT(ISERROR(SEARCH("OK",E734)))</formula>
    </cfRule>
  </conditionalFormatting>
  <conditionalFormatting sqref="E734">
    <cfRule type="containsText" dxfId="110" priority="134" operator="containsText" text="WARNING">
      <formula>NOT(ISERROR(SEARCH("WARNING",E734)))</formula>
    </cfRule>
    <cfRule type="containsText" dxfId="109" priority="135" operator="containsText" text="OK">
      <formula>NOT(ISERROR(SEARCH("OK",E734)))</formula>
    </cfRule>
  </conditionalFormatting>
  <conditionalFormatting sqref="E734">
    <cfRule type="containsText" dxfId="108" priority="133" operator="containsText" text="OK">
      <formula>NOT(ISERROR(SEARCH("OK",E734)))</formula>
    </cfRule>
  </conditionalFormatting>
  <conditionalFormatting sqref="E735">
    <cfRule type="containsText" dxfId="107" priority="130" operator="containsText" text="WORNING">
      <formula>NOT(ISERROR(SEARCH("WORNING",E735)))</formula>
    </cfRule>
    <cfRule type="containsText" dxfId="106" priority="131" operator="containsText" text="ALERT">
      <formula>NOT(ISERROR(SEARCH("ALERT",E735)))</formula>
    </cfRule>
    <cfRule type="containsText" dxfId="105" priority="132" operator="containsText" text="OK">
      <formula>NOT(ISERROR(SEARCH("OK",E735)))</formula>
    </cfRule>
  </conditionalFormatting>
  <conditionalFormatting sqref="E735">
    <cfRule type="containsText" dxfId="104" priority="128" operator="containsText" text="WARNING">
      <formula>NOT(ISERROR(SEARCH("WARNING",E735)))</formula>
    </cfRule>
    <cfRule type="containsText" dxfId="103" priority="129" operator="containsText" text="OK">
      <formula>NOT(ISERROR(SEARCH("OK",E735)))</formula>
    </cfRule>
  </conditionalFormatting>
  <conditionalFormatting sqref="E735">
    <cfRule type="containsText" dxfId="102" priority="127" operator="containsText" text="OK">
      <formula>NOT(ISERROR(SEARCH("OK",E735)))</formula>
    </cfRule>
  </conditionalFormatting>
  <conditionalFormatting sqref="E736">
    <cfRule type="containsText" dxfId="101" priority="124" operator="containsText" text="WORNING">
      <formula>NOT(ISERROR(SEARCH("WORNING",E736)))</formula>
    </cfRule>
    <cfRule type="containsText" dxfId="100" priority="125" operator="containsText" text="ALERT">
      <formula>NOT(ISERROR(SEARCH("ALERT",E736)))</formula>
    </cfRule>
    <cfRule type="containsText" dxfId="99" priority="126" operator="containsText" text="OK">
      <formula>NOT(ISERROR(SEARCH("OK",E736)))</formula>
    </cfRule>
  </conditionalFormatting>
  <conditionalFormatting sqref="E736">
    <cfRule type="containsText" dxfId="98" priority="122" operator="containsText" text="WARNING">
      <formula>NOT(ISERROR(SEARCH("WARNING",E736)))</formula>
    </cfRule>
    <cfRule type="containsText" dxfId="97" priority="123" operator="containsText" text="OK">
      <formula>NOT(ISERROR(SEARCH("OK",E736)))</formula>
    </cfRule>
  </conditionalFormatting>
  <conditionalFormatting sqref="E736">
    <cfRule type="containsText" dxfId="96" priority="121" operator="containsText" text="OK">
      <formula>NOT(ISERROR(SEARCH("OK",E736)))</formula>
    </cfRule>
  </conditionalFormatting>
  <conditionalFormatting sqref="E737">
    <cfRule type="containsText" dxfId="95" priority="118" operator="containsText" text="WORNING">
      <formula>NOT(ISERROR(SEARCH("WORNING",E737)))</formula>
    </cfRule>
    <cfRule type="containsText" dxfId="94" priority="119" operator="containsText" text="ALERT">
      <formula>NOT(ISERROR(SEARCH("ALERT",E737)))</formula>
    </cfRule>
    <cfRule type="containsText" dxfId="93" priority="120" operator="containsText" text="OK">
      <formula>NOT(ISERROR(SEARCH("OK",E737)))</formula>
    </cfRule>
  </conditionalFormatting>
  <conditionalFormatting sqref="E737">
    <cfRule type="containsText" dxfId="92" priority="116" operator="containsText" text="WARNING">
      <formula>NOT(ISERROR(SEARCH("WARNING",E737)))</formula>
    </cfRule>
    <cfRule type="containsText" dxfId="91" priority="117" operator="containsText" text="OK">
      <formula>NOT(ISERROR(SEARCH("OK",E737)))</formula>
    </cfRule>
  </conditionalFormatting>
  <conditionalFormatting sqref="E737">
    <cfRule type="containsText" dxfId="90" priority="115" operator="containsText" text="OK">
      <formula>NOT(ISERROR(SEARCH("OK",E737)))</formula>
    </cfRule>
  </conditionalFormatting>
  <conditionalFormatting sqref="E738">
    <cfRule type="containsText" dxfId="89" priority="112" operator="containsText" text="WORNING">
      <formula>NOT(ISERROR(SEARCH("WORNING",E738)))</formula>
    </cfRule>
    <cfRule type="containsText" dxfId="88" priority="113" operator="containsText" text="ALERT">
      <formula>NOT(ISERROR(SEARCH("ALERT",E738)))</formula>
    </cfRule>
    <cfRule type="containsText" dxfId="87" priority="114" operator="containsText" text="OK">
      <formula>NOT(ISERROR(SEARCH("OK",E738)))</formula>
    </cfRule>
  </conditionalFormatting>
  <conditionalFormatting sqref="E738">
    <cfRule type="containsText" dxfId="86" priority="110" operator="containsText" text="WARNING">
      <formula>NOT(ISERROR(SEARCH("WARNING",E738)))</formula>
    </cfRule>
    <cfRule type="containsText" dxfId="85" priority="111" operator="containsText" text="OK">
      <formula>NOT(ISERROR(SEARCH("OK",E738)))</formula>
    </cfRule>
  </conditionalFormatting>
  <conditionalFormatting sqref="E738">
    <cfRule type="containsText" dxfId="84" priority="109" operator="containsText" text="OK">
      <formula>NOT(ISERROR(SEARCH("OK",E738)))</formula>
    </cfRule>
  </conditionalFormatting>
  <conditionalFormatting sqref="E739">
    <cfRule type="containsText" dxfId="83" priority="106" operator="containsText" text="WORNING">
      <formula>NOT(ISERROR(SEARCH("WORNING",E739)))</formula>
    </cfRule>
    <cfRule type="containsText" dxfId="82" priority="107" operator="containsText" text="ALERT">
      <formula>NOT(ISERROR(SEARCH("ALERT",E739)))</formula>
    </cfRule>
    <cfRule type="containsText" dxfId="81" priority="108" operator="containsText" text="OK">
      <formula>NOT(ISERROR(SEARCH("OK",E739)))</formula>
    </cfRule>
  </conditionalFormatting>
  <conditionalFormatting sqref="E739">
    <cfRule type="containsText" dxfId="80" priority="104" operator="containsText" text="WARNING">
      <formula>NOT(ISERROR(SEARCH("WARNING",E739)))</formula>
    </cfRule>
    <cfRule type="containsText" dxfId="79" priority="105" operator="containsText" text="OK">
      <formula>NOT(ISERROR(SEARCH("OK",E739)))</formula>
    </cfRule>
  </conditionalFormatting>
  <conditionalFormatting sqref="E739">
    <cfRule type="containsText" dxfId="78" priority="103" operator="containsText" text="OK">
      <formula>NOT(ISERROR(SEARCH("OK",E739)))</formula>
    </cfRule>
  </conditionalFormatting>
  <conditionalFormatting sqref="E740">
    <cfRule type="containsText" dxfId="77" priority="100" operator="containsText" text="WORNING">
      <formula>NOT(ISERROR(SEARCH("WORNING",E740)))</formula>
    </cfRule>
    <cfRule type="containsText" dxfId="76" priority="101" operator="containsText" text="ALERT">
      <formula>NOT(ISERROR(SEARCH("ALERT",E740)))</formula>
    </cfRule>
    <cfRule type="containsText" dxfId="75" priority="102" operator="containsText" text="OK">
      <formula>NOT(ISERROR(SEARCH("OK",E740)))</formula>
    </cfRule>
  </conditionalFormatting>
  <conditionalFormatting sqref="E740">
    <cfRule type="containsText" dxfId="74" priority="98" operator="containsText" text="WARNING">
      <formula>NOT(ISERROR(SEARCH("WARNING",E740)))</formula>
    </cfRule>
    <cfRule type="containsText" dxfId="73" priority="99" operator="containsText" text="OK">
      <formula>NOT(ISERROR(SEARCH("OK",E740)))</formula>
    </cfRule>
  </conditionalFormatting>
  <conditionalFormatting sqref="E740">
    <cfRule type="containsText" dxfId="72" priority="97" operator="containsText" text="OK">
      <formula>NOT(ISERROR(SEARCH("OK",E740)))</formula>
    </cfRule>
  </conditionalFormatting>
  <conditionalFormatting sqref="E741">
    <cfRule type="containsText" dxfId="71" priority="94" operator="containsText" text="WORNING">
      <formula>NOT(ISERROR(SEARCH("WORNING",E741)))</formula>
    </cfRule>
    <cfRule type="containsText" dxfId="70" priority="95" operator="containsText" text="ALERT">
      <formula>NOT(ISERROR(SEARCH("ALERT",E741)))</formula>
    </cfRule>
    <cfRule type="containsText" dxfId="69" priority="96" operator="containsText" text="OK">
      <formula>NOT(ISERROR(SEARCH("OK",E741)))</formula>
    </cfRule>
  </conditionalFormatting>
  <conditionalFormatting sqref="E741">
    <cfRule type="containsText" dxfId="68" priority="92" operator="containsText" text="WARNING">
      <formula>NOT(ISERROR(SEARCH("WARNING",E741)))</formula>
    </cfRule>
    <cfRule type="containsText" dxfId="67" priority="93" operator="containsText" text="OK">
      <formula>NOT(ISERROR(SEARCH("OK",E741)))</formula>
    </cfRule>
  </conditionalFormatting>
  <conditionalFormatting sqref="E741">
    <cfRule type="containsText" dxfId="66" priority="91" operator="containsText" text="OK">
      <formula>NOT(ISERROR(SEARCH("OK",E741)))</formula>
    </cfRule>
  </conditionalFormatting>
  <conditionalFormatting sqref="E742">
    <cfRule type="containsText" dxfId="65" priority="88" operator="containsText" text="WORNING">
      <formula>NOT(ISERROR(SEARCH("WORNING",E742)))</formula>
    </cfRule>
    <cfRule type="containsText" dxfId="64" priority="89" operator="containsText" text="ALERT">
      <formula>NOT(ISERROR(SEARCH("ALERT",E742)))</formula>
    </cfRule>
    <cfRule type="containsText" dxfId="63" priority="90" operator="containsText" text="OK">
      <formula>NOT(ISERROR(SEARCH("OK",E742)))</formula>
    </cfRule>
  </conditionalFormatting>
  <conditionalFormatting sqref="E742">
    <cfRule type="containsText" dxfId="62" priority="86" operator="containsText" text="WARNING">
      <formula>NOT(ISERROR(SEARCH("WARNING",E742)))</formula>
    </cfRule>
    <cfRule type="containsText" dxfId="61" priority="87" operator="containsText" text="OK">
      <formula>NOT(ISERROR(SEARCH("OK",E742)))</formula>
    </cfRule>
  </conditionalFormatting>
  <conditionalFormatting sqref="E742">
    <cfRule type="containsText" dxfId="60" priority="85" operator="containsText" text="OK">
      <formula>NOT(ISERROR(SEARCH("OK",E742)))</formula>
    </cfRule>
  </conditionalFormatting>
  <conditionalFormatting sqref="E156:E167">
    <cfRule type="containsText" dxfId="59" priority="82" operator="containsText" text="WORNING">
      <formula>NOT(ISERROR(SEARCH("WORNING",E156)))</formula>
    </cfRule>
    <cfRule type="containsText" dxfId="58" priority="83" operator="containsText" text="ALERT">
      <formula>NOT(ISERROR(SEARCH("ALERT",E156)))</formula>
    </cfRule>
    <cfRule type="containsText" dxfId="57" priority="84" operator="containsText" text="OK">
      <formula>NOT(ISERROR(SEARCH("OK",E156)))</formula>
    </cfRule>
  </conditionalFormatting>
  <conditionalFormatting sqref="E156:E167">
    <cfRule type="containsText" dxfId="56" priority="80" operator="containsText" text="WARNING">
      <formula>NOT(ISERROR(SEARCH("WARNING",E156)))</formula>
    </cfRule>
    <cfRule type="containsText" dxfId="55" priority="81" operator="containsText" text="OK">
      <formula>NOT(ISERROR(SEARCH("OK",E156)))</formula>
    </cfRule>
  </conditionalFormatting>
  <conditionalFormatting sqref="E156:E167">
    <cfRule type="containsText" dxfId="54" priority="79" operator="containsText" text="OK">
      <formula>NOT(ISERROR(SEARCH("OK",E156)))</formula>
    </cfRule>
  </conditionalFormatting>
  <conditionalFormatting sqref="E666:E684">
    <cfRule type="containsText" dxfId="53" priority="58" operator="containsText" text="WORNING">
      <formula>NOT(ISERROR(SEARCH("WORNING",E666)))</formula>
    </cfRule>
    <cfRule type="containsText" dxfId="52" priority="59" operator="containsText" text="ALERT">
      <formula>NOT(ISERROR(SEARCH("ALERT",E666)))</formula>
    </cfRule>
    <cfRule type="containsText" dxfId="51" priority="60" operator="containsText" text="OK">
      <formula>NOT(ISERROR(SEARCH("OK",E666)))</formula>
    </cfRule>
  </conditionalFormatting>
  <conditionalFormatting sqref="E666:E684">
    <cfRule type="containsText" dxfId="50" priority="56" operator="containsText" text="WARNING">
      <formula>NOT(ISERROR(SEARCH("WARNING",E666)))</formula>
    </cfRule>
    <cfRule type="containsText" dxfId="49" priority="57" operator="containsText" text="OK">
      <formula>NOT(ISERROR(SEARCH("OK",E666)))</formula>
    </cfRule>
  </conditionalFormatting>
  <conditionalFormatting sqref="E666:E684">
    <cfRule type="containsText" dxfId="48" priority="55" operator="containsText" text="OK">
      <formula>NOT(ISERROR(SEARCH("OK",E666)))</formula>
    </cfRule>
  </conditionalFormatting>
  <conditionalFormatting sqref="E692:E710">
    <cfRule type="containsText" dxfId="47" priority="49" operator="containsText" text="OK">
      <formula>NOT(ISERROR(SEARCH("OK",E692)))</formula>
    </cfRule>
  </conditionalFormatting>
  <conditionalFormatting sqref="E692:E710">
    <cfRule type="containsText" dxfId="46" priority="52" operator="containsText" text="WORNING">
      <formula>NOT(ISERROR(SEARCH("WORNING",E692)))</formula>
    </cfRule>
    <cfRule type="containsText" dxfId="45" priority="53" operator="containsText" text="ALERT">
      <formula>NOT(ISERROR(SEARCH("ALERT",E692)))</formula>
    </cfRule>
    <cfRule type="containsText" dxfId="44" priority="54" operator="containsText" text="OK">
      <formula>NOT(ISERROR(SEARCH("OK",E692)))</formula>
    </cfRule>
  </conditionalFormatting>
  <conditionalFormatting sqref="E692:E710">
    <cfRule type="containsText" dxfId="43" priority="50" operator="containsText" text="WARNING">
      <formula>NOT(ISERROR(SEARCH("WARNING",E692)))</formula>
    </cfRule>
    <cfRule type="containsText" dxfId="42" priority="51" operator="containsText" text="OK">
      <formula>NOT(ISERROR(SEARCH("OK",E692)))</formula>
    </cfRule>
  </conditionalFormatting>
  <conditionalFormatting sqref="E728:E731">
    <cfRule type="containsText" dxfId="41" priority="43" operator="containsText" text="OK">
      <formula>NOT(ISERROR(SEARCH("OK",E728)))</formula>
    </cfRule>
  </conditionalFormatting>
  <conditionalFormatting sqref="E728:E731">
    <cfRule type="containsText" dxfId="40" priority="46" operator="containsText" text="WORNING">
      <formula>NOT(ISERROR(SEARCH("WORNING",E728)))</formula>
    </cfRule>
    <cfRule type="containsText" dxfId="39" priority="47" operator="containsText" text="ALERT">
      <formula>NOT(ISERROR(SEARCH("ALERT",E728)))</formula>
    </cfRule>
    <cfRule type="containsText" dxfId="38" priority="48" operator="containsText" text="OK">
      <formula>NOT(ISERROR(SEARCH("OK",E728)))</formula>
    </cfRule>
  </conditionalFormatting>
  <conditionalFormatting sqref="E728:E731">
    <cfRule type="containsText" dxfId="37" priority="44" operator="containsText" text="WARNING">
      <formula>NOT(ISERROR(SEARCH("WARNING",E728)))</formula>
    </cfRule>
    <cfRule type="containsText" dxfId="36" priority="45" operator="containsText" text="OK">
      <formula>NOT(ISERROR(SEARCH("OK",E728)))</formula>
    </cfRule>
  </conditionalFormatting>
  <conditionalFormatting sqref="E196">
    <cfRule type="containsText" dxfId="35" priority="40" operator="containsText" text="WORNING">
      <formula>NOT(ISERROR(SEARCH("WORNING",E196)))</formula>
    </cfRule>
    <cfRule type="containsText" dxfId="34" priority="41" operator="containsText" text="ALERT">
      <formula>NOT(ISERROR(SEARCH("ALERT",E196)))</formula>
    </cfRule>
    <cfRule type="containsText" dxfId="33" priority="42" operator="containsText" text="OK">
      <formula>NOT(ISERROR(SEARCH("OK",E196)))</formula>
    </cfRule>
  </conditionalFormatting>
  <conditionalFormatting sqref="E196">
    <cfRule type="containsText" dxfId="32" priority="38" operator="containsText" text="WARNING">
      <formula>NOT(ISERROR(SEARCH("WARNING",E196)))</formula>
    </cfRule>
    <cfRule type="containsText" dxfId="31" priority="39" operator="containsText" text="OK">
      <formula>NOT(ISERROR(SEARCH("OK",E196)))</formula>
    </cfRule>
  </conditionalFormatting>
  <conditionalFormatting sqref="E196">
    <cfRule type="containsText" dxfId="30" priority="37" operator="containsText" text="OK">
      <formula>NOT(ISERROR(SEARCH("OK",E196)))</formula>
    </cfRule>
  </conditionalFormatting>
  <conditionalFormatting sqref="E148:E150">
    <cfRule type="containsText" dxfId="29" priority="22" operator="containsText" text="WORNING">
      <formula>NOT(ISERROR(SEARCH("WORNING",E148)))</formula>
    </cfRule>
    <cfRule type="containsText" dxfId="28" priority="23" operator="containsText" text="ALERT">
      <formula>NOT(ISERROR(SEARCH("ALERT",E148)))</formula>
    </cfRule>
    <cfRule type="containsText" dxfId="27" priority="24" operator="containsText" text="OK">
      <formula>NOT(ISERROR(SEARCH("OK",E148)))</formula>
    </cfRule>
  </conditionalFormatting>
  <conditionalFormatting sqref="E148:E150">
    <cfRule type="containsText" dxfId="26" priority="20" operator="containsText" text="WARNING">
      <formula>NOT(ISERROR(SEARCH("WARNING",E148)))</formula>
    </cfRule>
    <cfRule type="containsText" dxfId="25" priority="21" operator="containsText" text="OK">
      <formula>NOT(ISERROR(SEARCH("OK",E148)))</formula>
    </cfRule>
  </conditionalFormatting>
  <conditionalFormatting sqref="E148:E150">
    <cfRule type="containsText" dxfId="24" priority="19" operator="containsText" text="OK">
      <formula>NOT(ISERROR(SEARCH("OK",E148)))</formula>
    </cfRule>
  </conditionalFormatting>
  <conditionalFormatting sqref="E151:E153">
    <cfRule type="containsText" dxfId="23" priority="16" operator="containsText" text="WORNING">
      <formula>NOT(ISERROR(SEARCH("WORNING",E151)))</formula>
    </cfRule>
    <cfRule type="containsText" dxfId="22" priority="17" operator="containsText" text="ALERT">
      <formula>NOT(ISERROR(SEARCH("ALERT",E151)))</formula>
    </cfRule>
    <cfRule type="containsText" dxfId="21" priority="18" operator="containsText" text="OK">
      <formula>NOT(ISERROR(SEARCH("OK",E151)))</formula>
    </cfRule>
  </conditionalFormatting>
  <conditionalFormatting sqref="E151:E153">
    <cfRule type="containsText" dxfId="20" priority="14" operator="containsText" text="WARNING">
      <formula>NOT(ISERROR(SEARCH("WARNING",E151)))</formula>
    </cfRule>
    <cfRule type="containsText" dxfId="19" priority="15" operator="containsText" text="OK">
      <formula>NOT(ISERROR(SEARCH("OK",E151)))</formula>
    </cfRule>
  </conditionalFormatting>
  <conditionalFormatting sqref="E151:E153">
    <cfRule type="containsText" dxfId="18" priority="13" operator="containsText" text="OK">
      <formula>NOT(ISERROR(SEARCH("OK",E151)))</formula>
    </cfRule>
  </conditionalFormatting>
  <conditionalFormatting sqref="E743:E759">
    <cfRule type="containsText" dxfId="17" priority="7" operator="containsText" text="OK">
      <formula>NOT(ISERROR(SEARCH("OK",E743)))</formula>
    </cfRule>
  </conditionalFormatting>
  <conditionalFormatting sqref="E743:E759">
    <cfRule type="containsText" dxfId="16" priority="10" operator="containsText" text="WORNING">
      <formula>NOT(ISERROR(SEARCH("WORNING",E743)))</formula>
    </cfRule>
    <cfRule type="containsText" dxfId="15" priority="11" operator="containsText" text="ALERT">
      <formula>NOT(ISERROR(SEARCH("ALERT",E743)))</formula>
    </cfRule>
    <cfRule type="containsText" dxfId="14" priority="12" operator="containsText" text="OK">
      <formula>NOT(ISERROR(SEARCH("OK",E743)))</formula>
    </cfRule>
  </conditionalFormatting>
  <conditionalFormatting sqref="E743:E759">
    <cfRule type="containsText" dxfId="13" priority="8" operator="containsText" text="WARNING">
      <formula>NOT(ISERROR(SEARCH("WARNING",E743)))</formula>
    </cfRule>
    <cfRule type="containsText" dxfId="12" priority="9" operator="containsText" text="OK">
      <formula>NOT(ISERROR(SEARCH("OK",E743)))</formula>
    </cfRule>
  </conditionalFormatting>
  <pageMargins left="0.7" right="0.7" top="0.75" bottom="0.75" header="0.3" footer="0.3"/>
  <pageSetup paperSize="9" orientation="portrait" horizontalDpi="90" verticalDpi="9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70C0"/>
  </sheetPr>
  <dimension ref="A1:I123"/>
  <sheetViews>
    <sheetView showGridLines="0" zoomScale="85" zoomScaleNormal="85" workbookViewId="0">
      <selection activeCell="C12" sqref="C12"/>
    </sheetView>
  </sheetViews>
  <sheetFormatPr defaultColWidth="9.140625" defaultRowHeight="15"/>
  <cols>
    <col min="1" max="1" width="84.7109375" style="42" customWidth="1"/>
    <col min="2" max="4" width="22.140625" style="42" customWidth="1"/>
    <col min="5" max="5" width="9.140625" style="42"/>
    <col min="6" max="6" width="12.7109375" style="42" customWidth="1"/>
    <col min="7" max="16384" width="9.140625" style="42"/>
  </cols>
  <sheetData>
    <row r="1" spans="1:9">
      <c r="A1" s="329" t="s">
        <v>338</v>
      </c>
      <c r="B1" s="333"/>
      <c r="C1" s="328" t="str">
        <f>IF(P.Participant!C8="-","[Participant's name]",P.Participant!C8)</f>
        <v>[Participant's name]</v>
      </c>
      <c r="D1" s="5"/>
      <c r="E1" s="5"/>
      <c r="F1" s="5"/>
      <c r="G1" s="5"/>
      <c r="H1" s="5"/>
      <c r="I1" s="5"/>
    </row>
    <row r="2" spans="1:9">
      <c r="A2" s="329"/>
      <c r="B2" s="324"/>
      <c r="C2" s="328" t="str">
        <f>IF(P.Participant!C18="-","[Method for calculation of the SCR]",P.Participant!C18)</f>
        <v>[Method for calculation of the SCR]</v>
      </c>
      <c r="D2" s="5"/>
      <c r="E2" s="5"/>
      <c r="F2" s="5"/>
      <c r="G2" s="5"/>
      <c r="H2" s="5"/>
      <c r="I2" s="5"/>
    </row>
    <row r="3" spans="1:9">
      <c r="A3" s="329" t="s">
        <v>339</v>
      </c>
      <c r="B3" s="324"/>
      <c r="C3" s="328" t="str">
        <f>_Version</f>
        <v>EIOPA-ST21_Templates-(20210302)</v>
      </c>
      <c r="D3" s="5"/>
      <c r="E3" s="5"/>
      <c r="F3" s="5"/>
      <c r="G3" s="5"/>
      <c r="H3" s="5"/>
      <c r="I3" s="5"/>
    </row>
    <row r="4" spans="1:9" s="60" customFormat="1">
      <c r="A4" s="320"/>
      <c r="C4" s="337"/>
      <c r="D4" s="21"/>
      <c r="E4" s="21"/>
      <c r="F4" s="21"/>
      <c r="G4" s="21"/>
      <c r="H4" s="21"/>
      <c r="I4" s="21"/>
    </row>
    <row r="5" spans="1:9" ht="15.75">
      <c r="A5" s="377"/>
      <c r="D5" s="5"/>
      <c r="E5" s="5"/>
      <c r="F5" s="5"/>
      <c r="G5" s="5"/>
      <c r="H5" s="5"/>
      <c r="I5" s="5"/>
    </row>
    <row r="6" spans="1:9">
      <c r="A6" s="62" t="s">
        <v>341</v>
      </c>
      <c r="B6" s="5"/>
      <c r="C6" s="5"/>
      <c r="D6" s="5"/>
    </row>
    <row r="7" spans="1:9">
      <c r="A7" s="55" t="s">
        <v>293</v>
      </c>
      <c r="B7" s="5"/>
      <c r="C7" s="5"/>
      <c r="D7" s="5"/>
    </row>
    <row r="8" spans="1:9">
      <c r="A8" s="5"/>
      <c r="B8" s="5"/>
      <c r="C8" s="5"/>
      <c r="D8" s="21"/>
    </row>
    <row r="9" spans="1:9">
      <c r="A9" s="5"/>
      <c r="B9" s="5"/>
      <c r="C9" s="136" t="s">
        <v>184</v>
      </c>
      <c r="D9" s="21"/>
    </row>
    <row r="10" spans="1:9">
      <c r="A10" s="137" t="s">
        <v>332</v>
      </c>
      <c r="B10" s="136" t="s">
        <v>25</v>
      </c>
      <c r="C10" s="469"/>
      <c r="D10" s="44"/>
    </row>
    <row r="11" spans="1:9">
      <c r="A11" s="137" t="s">
        <v>290</v>
      </c>
      <c r="B11" s="136" t="s">
        <v>15</v>
      </c>
      <c r="C11" s="469"/>
      <c r="D11" s="44"/>
    </row>
    <row r="12" spans="1:9">
      <c r="A12" s="138" t="s">
        <v>299</v>
      </c>
      <c r="B12" s="136" t="s">
        <v>35</v>
      </c>
      <c r="C12" s="469"/>
      <c r="D12" s="44"/>
    </row>
    <row r="13" spans="1:9">
      <c r="A13" s="139" t="s">
        <v>333</v>
      </c>
      <c r="B13" s="136" t="s">
        <v>43</v>
      </c>
      <c r="C13" s="469"/>
      <c r="D13" s="44"/>
    </row>
    <row r="14" spans="1:9">
      <c r="A14" s="140" t="s">
        <v>301</v>
      </c>
      <c r="B14" s="136" t="s">
        <v>45</v>
      </c>
      <c r="C14" s="469"/>
      <c r="D14" s="44"/>
    </row>
    <row r="15" spans="1:9">
      <c r="A15" s="140" t="s">
        <v>322</v>
      </c>
      <c r="B15" s="136" t="s">
        <v>47</v>
      </c>
      <c r="C15" s="469"/>
      <c r="D15" s="44"/>
    </row>
    <row r="16" spans="1:9">
      <c r="A16" s="141" t="s">
        <v>303</v>
      </c>
      <c r="B16" s="136"/>
      <c r="C16" s="402"/>
      <c r="D16" s="21"/>
    </row>
    <row r="17" spans="1:4">
      <c r="A17" s="142" t="s">
        <v>334</v>
      </c>
      <c r="B17" s="136" t="s">
        <v>63</v>
      </c>
      <c r="C17" s="469"/>
      <c r="D17" s="44"/>
    </row>
    <row r="18" spans="1:4">
      <c r="A18" s="142" t="s">
        <v>335</v>
      </c>
      <c r="B18" s="136" t="s">
        <v>65</v>
      </c>
      <c r="C18" s="469"/>
      <c r="D18" s="44"/>
    </row>
    <row r="19" spans="1:4">
      <c r="A19" s="142" t="s">
        <v>305</v>
      </c>
      <c r="B19" s="136" t="s">
        <v>85</v>
      </c>
      <c r="C19" s="469"/>
      <c r="D19" s="44"/>
    </row>
    <row r="20" spans="1:4">
      <c r="A20" s="142" t="s">
        <v>336</v>
      </c>
      <c r="B20" s="136" t="s">
        <v>87</v>
      </c>
      <c r="C20" s="469"/>
      <c r="D20" s="44"/>
    </row>
    <row r="21" spans="1:4">
      <c r="A21" s="142" t="s">
        <v>337</v>
      </c>
      <c r="B21" s="136" t="s">
        <v>243</v>
      </c>
      <c r="C21" s="402"/>
      <c r="D21" s="44"/>
    </row>
    <row r="22" spans="1:4">
      <c r="A22" s="143" t="s">
        <v>308</v>
      </c>
      <c r="B22" s="144" t="s">
        <v>245</v>
      </c>
      <c r="C22" s="469"/>
      <c r="D22" s="44"/>
    </row>
    <row r="23" spans="1:4">
      <c r="A23" s="142" t="s">
        <v>310</v>
      </c>
      <c r="B23" s="136" t="s">
        <v>250</v>
      </c>
      <c r="C23" s="469"/>
      <c r="D23" s="44"/>
    </row>
    <row r="24" spans="1:4">
      <c r="A24" s="142" t="s">
        <v>311</v>
      </c>
      <c r="B24" s="136" t="s">
        <v>312</v>
      </c>
      <c r="C24" s="469"/>
      <c r="D24" s="44"/>
    </row>
    <row r="25" spans="1:4">
      <c r="A25" s="141" t="s">
        <v>313</v>
      </c>
      <c r="B25" s="145"/>
      <c r="C25" s="402"/>
      <c r="D25" s="41"/>
    </row>
    <row r="26" spans="1:4">
      <c r="A26" s="142" t="s">
        <v>314</v>
      </c>
      <c r="B26" s="136" t="s">
        <v>89</v>
      </c>
      <c r="C26" s="469"/>
      <c r="D26" s="44"/>
    </row>
    <row r="27" spans="1:4">
      <c r="A27" s="146" t="s">
        <v>315</v>
      </c>
      <c r="B27" s="136" t="s">
        <v>92</v>
      </c>
      <c r="C27" s="469"/>
      <c r="D27" s="44"/>
    </row>
    <row r="28" spans="1:4">
      <c r="A28" s="146" t="s">
        <v>316</v>
      </c>
      <c r="B28" s="136" t="s">
        <v>94</v>
      </c>
      <c r="C28" s="469"/>
      <c r="D28" s="44"/>
    </row>
    <row r="29" spans="1:4">
      <c r="A29" s="146" t="s">
        <v>317</v>
      </c>
      <c r="B29" s="136" t="s">
        <v>96</v>
      </c>
      <c r="C29" s="469"/>
      <c r="D29" s="44"/>
    </row>
    <row r="30" spans="1:4">
      <c r="A30" s="146" t="s">
        <v>318</v>
      </c>
      <c r="B30" s="136" t="s">
        <v>98</v>
      </c>
      <c r="C30" s="469"/>
      <c r="D30" s="44"/>
    </row>
    <row r="31" spans="1:4">
      <c r="A31" s="146" t="s">
        <v>319</v>
      </c>
      <c r="B31" s="136" t="s">
        <v>100</v>
      </c>
      <c r="C31" s="469"/>
      <c r="D31" s="44"/>
    </row>
    <row r="32" spans="1:4">
      <c r="A32" s="5"/>
      <c r="B32" s="5"/>
      <c r="C32" s="5"/>
      <c r="D32" s="21"/>
    </row>
    <row r="34" spans="1:3">
      <c r="A34" s="62" t="s">
        <v>340</v>
      </c>
    </row>
    <row r="35" spans="1:3">
      <c r="A35" s="58" t="s">
        <v>165</v>
      </c>
      <c r="B35" s="5"/>
      <c r="C35" s="57"/>
    </row>
    <row r="36" spans="1:3">
      <c r="A36" s="38" t="s">
        <v>264</v>
      </c>
      <c r="B36" s="5"/>
      <c r="C36" s="57"/>
    </row>
    <row r="37" spans="1:3">
      <c r="A37" s="38" t="s">
        <v>265</v>
      </c>
      <c r="B37" s="5"/>
      <c r="C37" s="57"/>
    </row>
    <row r="38" spans="1:3">
      <c r="A38" s="40"/>
      <c r="B38" s="5"/>
      <c r="C38" s="57"/>
    </row>
    <row r="39" spans="1:3">
      <c r="A39" s="45" t="s">
        <v>326</v>
      </c>
      <c r="B39" s="5"/>
      <c r="C39" s="57"/>
    </row>
    <row r="40" spans="1:3">
      <c r="A40" s="5"/>
      <c r="B40" s="5"/>
      <c r="C40" s="57"/>
    </row>
    <row r="41" spans="1:3" ht="36">
      <c r="A41" s="135" t="s">
        <v>327</v>
      </c>
      <c r="B41" s="135" t="s">
        <v>328</v>
      </c>
      <c r="C41" s="135" t="s">
        <v>329</v>
      </c>
    </row>
    <row r="42" spans="1:3">
      <c r="A42" s="136" t="s">
        <v>2</v>
      </c>
      <c r="B42" s="136" t="s">
        <v>161</v>
      </c>
      <c r="C42" s="136" t="s">
        <v>177</v>
      </c>
    </row>
    <row r="43" spans="1:3">
      <c r="A43" s="481"/>
      <c r="B43" s="481"/>
      <c r="C43" s="469"/>
    </row>
    <row r="44" spans="1:3">
      <c r="A44" s="481"/>
      <c r="B44" s="481"/>
      <c r="C44" s="469"/>
    </row>
    <row r="45" spans="1:3">
      <c r="A45" s="481"/>
      <c r="B45" s="481"/>
      <c r="C45" s="469"/>
    </row>
    <row r="46" spans="1:3">
      <c r="A46" s="481"/>
      <c r="B46" s="481"/>
      <c r="C46" s="469"/>
    </row>
    <row r="47" spans="1:3">
      <c r="A47" s="481"/>
      <c r="B47" s="481"/>
      <c r="C47" s="469"/>
    </row>
    <row r="48" spans="1:3">
      <c r="A48" s="481"/>
      <c r="B48" s="481"/>
      <c r="C48" s="469"/>
    </row>
    <row r="49" spans="1:3">
      <c r="A49" s="481"/>
      <c r="B49" s="481"/>
      <c r="C49" s="469"/>
    </row>
    <row r="50" spans="1:3">
      <c r="A50" s="481"/>
      <c r="B50" s="481"/>
      <c r="C50" s="469"/>
    </row>
    <row r="51" spans="1:3">
      <c r="A51" s="481"/>
      <c r="B51" s="481"/>
      <c r="C51" s="469"/>
    </row>
    <row r="52" spans="1:3">
      <c r="A52" s="481"/>
      <c r="B52" s="481"/>
      <c r="C52" s="469"/>
    </row>
    <row r="53" spans="1:3">
      <c r="A53" s="481"/>
      <c r="B53" s="481"/>
      <c r="C53" s="469"/>
    </row>
    <row r="54" spans="1:3">
      <c r="A54" s="481"/>
      <c r="B54" s="481"/>
      <c r="C54" s="469"/>
    </row>
    <row r="55" spans="1:3">
      <c r="A55" s="481"/>
      <c r="B55" s="481"/>
      <c r="C55" s="469"/>
    </row>
    <row r="56" spans="1:3">
      <c r="A56" s="481"/>
      <c r="B56" s="481"/>
      <c r="C56" s="469"/>
    </row>
    <row r="57" spans="1:3">
      <c r="A57" s="481"/>
      <c r="B57" s="481"/>
      <c r="C57" s="469"/>
    </row>
    <row r="58" spans="1:3">
      <c r="A58" s="481"/>
      <c r="B58" s="481"/>
      <c r="C58" s="469"/>
    </row>
    <row r="59" spans="1:3">
      <c r="A59" s="481"/>
      <c r="B59" s="481"/>
      <c r="C59" s="469"/>
    </row>
    <row r="60" spans="1:3">
      <c r="A60" s="481"/>
      <c r="B60" s="481"/>
      <c r="C60" s="469"/>
    </row>
    <row r="61" spans="1:3">
      <c r="A61" s="481"/>
      <c r="B61" s="481"/>
      <c r="C61" s="469"/>
    </row>
    <row r="62" spans="1:3">
      <c r="A62" s="481"/>
      <c r="B62" s="481"/>
      <c r="C62" s="469"/>
    </row>
    <row r="63" spans="1:3">
      <c r="A63" s="481"/>
      <c r="B63" s="481"/>
      <c r="C63" s="469"/>
    </row>
    <row r="64" spans="1:3">
      <c r="A64" s="481"/>
      <c r="B64" s="481"/>
      <c r="C64" s="469"/>
    </row>
    <row r="65" spans="1:3">
      <c r="A65" s="481"/>
      <c r="B65" s="481"/>
      <c r="C65" s="469"/>
    </row>
    <row r="66" spans="1:3">
      <c r="A66" s="481"/>
      <c r="B66" s="481"/>
      <c r="C66" s="469"/>
    </row>
    <row r="67" spans="1:3">
      <c r="A67" s="481"/>
      <c r="B67" s="481"/>
      <c r="C67" s="469"/>
    </row>
    <row r="68" spans="1:3">
      <c r="A68" s="481"/>
      <c r="B68" s="481"/>
      <c r="C68" s="469"/>
    </row>
    <row r="69" spans="1:3">
      <c r="A69" s="481"/>
      <c r="B69" s="481"/>
      <c r="C69" s="469"/>
    </row>
    <row r="70" spans="1:3">
      <c r="A70" s="481"/>
      <c r="B70" s="481"/>
      <c r="C70" s="469"/>
    </row>
    <row r="71" spans="1:3">
      <c r="A71" s="481"/>
      <c r="B71" s="481"/>
      <c r="C71" s="469"/>
    </row>
    <row r="72" spans="1:3">
      <c r="A72" s="481"/>
      <c r="B72" s="481"/>
      <c r="C72" s="469"/>
    </row>
    <row r="73" spans="1:3">
      <c r="A73" s="481"/>
      <c r="B73" s="481"/>
      <c r="C73" s="469"/>
    </row>
    <row r="74" spans="1:3">
      <c r="A74" s="481"/>
      <c r="B74" s="481"/>
      <c r="C74" s="469"/>
    </row>
    <row r="75" spans="1:3">
      <c r="A75" s="481"/>
      <c r="B75" s="481"/>
      <c r="C75" s="469"/>
    </row>
    <row r="76" spans="1:3">
      <c r="A76" s="481"/>
      <c r="B76" s="481"/>
      <c r="C76" s="469"/>
    </row>
    <row r="77" spans="1:3">
      <c r="A77" s="481"/>
      <c r="B77" s="481"/>
      <c r="C77" s="469"/>
    </row>
    <row r="78" spans="1:3">
      <c r="A78" s="481"/>
      <c r="B78" s="481"/>
      <c r="C78" s="469"/>
    </row>
    <row r="79" spans="1:3">
      <c r="A79" s="481"/>
      <c r="B79" s="481"/>
      <c r="C79" s="469"/>
    </row>
    <row r="80" spans="1:3">
      <c r="A80" s="481"/>
      <c r="B80" s="481"/>
      <c r="C80" s="469"/>
    </row>
    <row r="81" spans="1:3">
      <c r="A81" s="481"/>
      <c r="B81" s="481"/>
      <c r="C81" s="469"/>
    </row>
    <row r="82" spans="1:3">
      <c r="A82" s="481"/>
      <c r="B82" s="481"/>
      <c r="C82" s="469"/>
    </row>
    <row r="83" spans="1:3">
      <c r="A83" s="481"/>
      <c r="B83" s="481"/>
      <c r="C83" s="469"/>
    </row>
    <row r="84" spans="1:3">
      <c r="A84" s="481"/>
      <c r="B84" s="481"/>
      <c r="C84" s="469"/>
    </row>
    <row r="85" spans="1:3">
      <c r="A85" s="481"/>
      <c r="B85" s="481"/>
      <c r="C85" s="469"/>
    </row>
    <row r="86" spans="1:3">
      <c r="A86" s="481"/>
      <c r="B86" s="481"/>
      <c r="C86" s="469"/>
    </row>
    <row r="87" spans="1:3">
      <c r="A87" s="481"/>
      <c r="B87" s="481"/>
      <c r="C87" s="469"/>
    </row>
    <row r="88" spans="1:3">
      <c r="A88" s="481"/>
      <c r="B88" s="481"/>
      <c r="C88" s="469"/>
    </row>
    <row r="89" spans="1:3">
      <c r="A89" s="481"/>
      <c r="B89" s="481"/>
      <c r="C89" s="469"/>
    </row>
    <row r="90" spans="1:3">
      <c r="A90" s="481"/>
      <c r="B90" s="481"/>
      <c r="C90" s="469"/>
    </row>
    <row r="91" spans="1:3">
      <c r="A91" s="481"/>
      <c r="B91" s="481"/>
      <c r="C91" s="469"/>
    </row>
    <row r="92" spans="1:3">
      <c r="A92" s="481"/>
      <c r="B92" s="481"/>
      <c r="C92" s="469"/>
    </row>
    <row r="93" spans="1:3">
      <c r="A93" s="481"/>
      <c r="B93" s="481"/>
      <c r="C93" s="469"/>
    </row>
    <row r="94" spans="1:3">
      <c r="A94" s="481"/>
      <c r="B94" s="481"/>
      <c r="C94" s="469"/>
    </row>
    <row r="95" spans="1:3">
      <c r="A95" s="481"/>
      <c r="B95" s="481"/>
      <c r="C95" s="469"/>
    </row>
    <row r="96" spans="1:3">
      <c r="A96" s="481"/>
      <c r="B96" s="481"/>
      <c r="C96" s="469"/>
    </row>
    <row r="97" spans="1:3">
      <c r="A97" s="481"/>
      <c r="B97" s="481"/>
      <c r="C97" s="469"/>
    </row>
    <row r="98" spans="1:3">
      <c r="A98" s="481"/>
      <c r="B98" s="481"/>
      <c r="C98" s="469"/>
    </row>
    <row r="99" spans="1:3">
      <c r="A99" s="481"/>
      <c r="B99" s="481"/>
      <c r="C99" s="469"/>
    </row>
    <row r="100" spans="1:3">
      <c r="A100" s="481"/>
      <c r="B100" s="481"/>
      <c r="C100" s="469"/>
    </row>
    <row r="101" spans="1:3">
      <c r="A101" s="481"/>
      <c r="B101" s="481"/>
      <c r="C101" s="469"/>
    </row>
    <row r="102" spans="1:3">
      <c r="A102" s="481"/>
      <c r="B102" s="481"/>
      <c r="C102" s="469"/>
    </row>
    <row r="103" spans="1:3">
      <c r="A103" s="481"/>
      <c r="B103" s="481"/>
      <c r="C103" s="469"/>
    </row>
    <row r="104" spans="1:3">
      <c r="A104" s="481"/>
      <c r="B104" s="481"/>
      <c r="C104" s="469"/>
    </row>
    <row r="105" spans="1:3">
      <c r="A105" s="481"/>
      <c r="B105" s="481"/>
      <c r="C105" s="469"/>
    </row>
    <row r="106" spans="1:3">
      <c r="A106" s="481"/>
      <c r="B106" s="481"/>
      <c r="C106" s="469"/>
    </row>
    <row r="107" spans="1:3">
      <c r="A107" s="481"/>
      <c r="B107" s="481"/>
      <c r="C107" s="469"/>
    </row>
    <row r="108" spans="1:3">
      <c r="A108" s="481"/>
      <c r="B108" s="481"/>
      <c r="C108" s="469"/>
    </row>
    <row r="109" spans="1:3">
      <c r="A109" s="481"/>
      <c r="B109" s="481"/>
      <c r="C109" s="469"/>
    </row>
    <row r="110" spans="1:3">
      <c r="A110" s="481"/>
      <c r="B110" s="481"/>
      <c r="C110" s="469"/>
    </row>
    <row r="111" spans="1:3">
      <c r="A111" s="481"/>
      <c r="B111" s="481"/>
      <c r="C111" s="469"/>
    </row>
    <row r="112" spans="1:3">
      <c r="A112" s="481"/>
      <c r="B112" s="481"/>
      <c r="C112" s="469"/>
    </row>
    <row r="113" spans="1:3">
      <c r="A113" s="481"/>
      <c r="B113" s="481"/>
      <c r="C113" s="469"/>
    </row>
    <row r="114" spans="1:3">
      <c r="A114" s="481"/>
      <c r="B114" s="481"/>
      <c r="C114" s="469"/>
    </row>
    <row r="115" spans="1:3">
      <c r="A115" s="481"/>
      <c r="B115" s="481"/>
      <c r="C115" s="469"/>
    </row>
    <row r="116" spans="1:3">
      <c r="A116" s="481"/>
      <c r="B116" s="481"/>
      <c r="C116" s="469"/>
    </row>
    <row r="117" spans="1:3">
      <c r="A117" s="481"/>
      <c r="B117" s="481"/>
      <c r="C117" s="469"/>
    </row>
    <row r="118" spans="1:3">
      <c r="A118" s="481"/>
      <c r="B118" s="481"/>
      <c r="C118" s="469"/>
    </row>
    <row r="119" spans="1:3">
      <c r="A119" s="481"/>
      <c r="B119" s="481"/>
      <c r="C119" s="469"/>
    </row>
    <row r="120" spans="1:3">
      <c r="A120" s="481"/>
      <c r="B120" s="481"/>
      <c r="C120" s="469"/>
    </row>
    <row r="121" spans="1:3">
      <c r="A121" s="481"/>
      <c r="B121" s="481"/>
      <c r="C121" s="469"/>
    </row>
    <row r="122" spans="1:3">
      <c r="A122" s="481"/>
      <c r="B122" s="481"/>
      <c r="C122" s="469"/>
    </row>
    <row r="123" spans="1:3">
      <c r="A123" s="313" t="s">
        <v>1208</v>
      </c>
    </row>
  </sheetData>
  <sheetProtection sheet="1" objects="1" scenarios="1"/>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232"/>
  <sheetViews>
    <sheetView showGridLines="0" topLeftCell="A34" zoomScale="70" zoomScaleNormal="70" workbookViewId="0">
      <selection activeCell="D15" sqref="D15"/>
    </sheetView>
  </sheetViews>
  <sheetFormatPr defaultColWidth="9.140625" defaultRowHeight="15"/>
  <cols>
    <col min="1" max="1" width="7.140625" style="175" customWidth="1"/>
    <col min="2" max="2" width="37.140625" style="175" customWidth="1"/>
    <col min="3" max="3" width="22.85546875" style="175" bestFit="1" customWidth="1"/>
    <col min="4" max="15" width="14.28515625" style="175" customWidth="1"/>
    <col min="16" max="16384" width="9.140625" style="175"/>
  </cols>
  <sheetData>
    <row r="1" spans="1:14" s="358" customFormat="1">
      <c r="A1" s="326"/>
      <c r="B1" s="333"/>
      <c r="C1" s="333"/>
      <c r="D1" s="324"/>
      <c r="E1" s="324"/>
      <c r="F1" s="324"/>
      <c r="G1" s="324"/>
      <c r="H1" s="324"/>
      <c r="I1" s="324"/>
      <c r="J1" s="324"/>
      <c r="K1" s="324"/>
      <c r="L1" s="328" t="str">
        <f>IF(P.Participant!C8="-","[Participant's name]",P.Participant!C8)</f>
        <v>[Participant's name]</v>
      </c>
      <c r="M1" s="175"/>
      <c r="N1" s="175"/>
    </row>
    <row r="2" spans="1:14" s="358" customFormat="1">
      <c r="A2" s="326"/>
      <c r="B2" s="324"/>
      <c r="C2" s="324"/>
      <c r="D2" s="324"/>
      <c r="E2" s="324"/>
      <c r="F2" s="324"/>
      <c r="G2" s="324"/>
      <c r="H2" s="324"/>
      <c r="I2" s="324"/>
      <c r="J2" s="324"/>
      <c r="K2" s="324"/>
      <c r="L2" s="328" t="str">
        <f>IF(P.Participant!C18="-","[Method for calculation of the SCR]",P.Participant!C18)</f>
        <v>[Method for calculation of the SCR]</v>
      </c>
      <c r="M2" s="175"/>
      <c r="N2" s="175"/>
    </row>
    <row r="3" spans="1:14" s="358" customFormat="1" ht="15.75">
      <c r="A3" s="334" t="s">
        <v>1088</v>
      </c>
      <c r="B3" s="324"/>
      <c r="C3" s="324"/>
      <c r="D3" s="324"/>
      <c r="E3" s="324"/>
      <c r="F3" s="324"/>
      <c r="G3" s="324"/>
      <c r="H3" s="324"/>
      <c r="I3" s="324"/>
      <c r="J3" s="324"/>
      <c r="K3" s="324"/>
      <c r="L3" s="328" t="str">
        <f>_Version</f>
        <v>EIOPA-ST21_Templates-(20210302)</v>
      </c>
      <c r="M3" s="175"/>
      <c r="N3" s="175"/>
    </row>
    <row r="5" spans="1:14" ht="15" customHeight="1">
      <c r="A5" s="254" t="s">
        <v>1076</v>
      </c>
      <c r="B5" s="255" t="s">
        <v>1089</v>
      </c>
      <c r="C5" s="377"/>
      <c r="D5" s="350"/>
    </row>
    <row r="6" spans="1:14">
      <c r="A6" s="235"/>
      <c r="B6" s="256"/>
      <c r="C6" s="257"/>
    </row>
    <row r="7" spans="1:14" ht="15" customHeight="1">
      <c r="A7" s="234" t="s">
        <v>1075</v>
      </c>
      <c r="B7" s="234" t="s">
        <v>1090</v>
      </c>
      <c r="C7" s="234"/>
      <c r="D7" s="234"/>
      <c r="E7" s="234"/>
      <c r="F7" s="234"/>
      <c r="G7" s="234"/>
    </row>
    <row r="8" spans="1:14" ht="15" customHeight="1">
      <c r="A8" s="234"/>
      <c r="B8" s="258" t="s">
        <v>1275</v>
      </c>
      <c r="C8" s="234"/>
      <c r="D8" s="234"/>
      <c r="E8" s="234"/>
      <c r="F8" s="234"/>
      <c r="G8" s="234"/>
    </row>
    <row r="10" spans="1:14">
      <c r="B10" s="526" t="s">
        <v>1091</v>
      </c>
      <c r="C10" s="515" t="s">
        <v>1092</v>
      </c>
      <c r="D10" s="516"/>
      <c r="E10" s="517" t="s">
        <v>1093</v>
      </c>
      <c r="F10" s="518"/>
      <c r="G10" s="518"/>
      <c r="H10" s="518"/>
      <c r="I10" s="518"/>
      <c r="J10" s="518"/>
      <c r="K10" s="518"/>
      <c r="L10" s="519"/>
      <c r="M10" s="534" t="s">
        <v>1094</v>
      </c>
    </row>
    <row r="11" spans="1:14" ht="15" customHeight="1">
      <c r="B11" s="531"/>
      <c r="C11" s="532" t="s">
        <v>1095</v>
      </c>
      <c r="D11" s="532" t="s">
        <v>1096</v>
      </c>
      <c r="E11" s="536" t="s">
        <v>1097</v>
      </c>
      <c r="F11" s="536" t="s">
        <v>1098</v>
      </c>
      <c r="G11" s="536" t="s">
        <v>1099</v>
      </c>
      <c r="H11" s="536" t="s">
        <v>1100</v>
      </c>
      <c r="I11" s="536" t="s">
        <v>1221</v>
      </c>
      <c r="J11" s="536" t="s">
        <v>1222</v>
      </c>
      <c r="K11" s="536" t="s">
        <v>1101</v>
      </c>
      <c r="L11" s="536" t="s">
        <v>1102</v>
      </c>
      <c r="M11" s="535"/>
    </row>
    <row r="12" spans="1:14" ht="35.25" customHeight="1">
      <c r="B12" s="527"/>
      <c r="C12" s="521"/>
      <c r="D12" s="521"/>
      <c r="E12" s="537"/>
      <c r="F12" s="537"/>
      <c r="G12" s="537"/>
      <c r="H12" s="537"/>
      <c r="I12" s="537"/>
      <c r="J12" s="537"/>
      <c r="K12" s="537"/>
      <c r="L12" s="537"/>
      <c r="M12" s="535"/>
    </row>
    <row r="13" spans="1:14" ht="15" customHeight="1">
      <c r="B13" s="259" t="s">
        <v>430</v>
      </c>
      <c r="C13" s="260" t="s">
        <v>429</v>
      </c>
      <c r="D13" s="260" t="s">
        <v>429</v>
      </c>
      <c r="E13" s="481"/>
      <c r="F13" s="481"/>
      <c r="G13" s="481"/>
      <c r="H13" s="481"/>
      <c r="I13" s="481"/>
      <c r="J13" s="481"/>
      <c r="K13" s="481"/>
      <c r="L13" s="481"/>
      <c r="M13" s="481"/>
    </row>
    <row r="14" spans="1:14">
      <c r="B14" s="261" t="s">
        <v>443</v>
      </c>
      <c r="C14" s="260" t="s">
        <v>429</v>
      </c>
      <c r="D14" s="260" t="s">
        <v>429</v>
      </c>
      <c r="E14" s="469"/>
      <c r="F14" s="469"/>
      <c r="G14" s="469"/>
      <c r="H14" s="469"/>
      <c r="I14" s="469"/>
      <c r="J14" s="469"/>
      <c r="K14" s="469"/>
      <c r="L14" s="469"/>
      <c r="M14" s="469"/>
    </row>
    <row r="15" spans="1:14">
      <c r="B15" s="261" t="s">
        <v>450</v>
      </c>
      <c r="C15" s="260" t="s">
        <v>442</v>
      </c>
      <c r="D15" s="260" t="s">
        <v>442</v>
      </c>
      <c r="E15" s="469"/>
      <c r="F15" s="469"/>
      <c r="G15" s="469"/>
      <c r="H15" s="469"/>
      <c r="I15" s="469"/>
      <c r="J15" s="469"/>
      <c r="K15" s="469"/>
      <c r="L15" s="469"/>
      <c r="M15" s="469"/>
    </row>
    <row r="16" spans="1:14">
      <c r="B16" s="261" t="s">
        <v>465</v>
      </c>
      <c r="C16" s="260" t="s">
        <v>429</v>
      </c>
      <c r="D16" s="260" t="s">
        <v>429</v>
      </c>
      <c r="E16" s="469"/>
      <c r="F16" s="469"/>
      <c r="G16" s="469"/>
      <c r="H16" s="469"/>
      <c r="I16" s="469"/>
      <c r="J16" s="469"/>
      <c r="K16" s="469"/>
      <c r="L16" s="469"/>
      <c r="M16" s="469"/>
    </row>
    <row r="17" spans="2:13">
      <c r="B17" s="261" t="s">
        <v>457</v>
      </c>
      <c r="C17" s="260" t="s">
        <v>459</v>
      </c>
      <c r="D17" s="260" t="s">
        <v>459</v>
      </c>
      <c r="E17" s="469"/>
      <c r="F17" s="469"/>
      <c r="G17" s="469"/>
      <c r="H17" s="469"/>
      <c r="I17" s="469"/>
      <c r="J17" s="469"/>
      <c r="K17" s="469"/>
      <c r="L17" s="469"/>
      <c r="M17" s="469"/>
    </row>
    <row r="18" spans="2:13">
      <c r="B18" s="261" t="s">
        <v>469</v>
      </c>
      <c r="C18" s="260" t="s">
        <v>456</v>
      </c>
      <c r="D18" s="260" t="s">
        <v>456</v>
      </c>
      <c r="E18" s="469"/>
      <c r="F18" s="469"/>
      <c r="G18" s="469"/>
      <c r="H18" s="469"/>
      <c r="I18" s="469"/>
      <c r="J18" s="469"/>
      <c r="K18" s="469"/>
      <c r="L18" s="469"/>
      <c r="M18" s="469"/>
    </row>
    <row r="19" spans="2:13">
      <c r="B19" s="261" t="s">
        <v>475</v>
      </c>
      <c r="C19" s="260" t="s">
        <v>464</v>
      </c>
      <c r="D19" s="260" t="s">
        <v>464</v>
      </c>
      <c r="E19" s="469"/>
      <c r="F19" s="469"/>
      <c r="G19" s="469"/>
      <c r="H19" s="469"/>
      <c r="I19" s="469"/>
      <c r="J19" s="469"/>
      <c r="K19" s="469"/>
      <c r="L19" s="469"/>
      <c r="M19" s="469"/>
    </row>
    <row r="20" spans="2:13">
      <c r="B20" s="261" t="s">
        <v>482</v>
      </c>
      <c r="C20" s="260" t="s">
        <v>429</v>
      </c>
      <c r="D20" s="260" t="s">
        <v>429</v>
      </c>
      <c r="E20" s="469"/>
      <c r="F20" s="469"/>
      <c r="G20" s="469"/>
      <c r="H20" s="469"/>
      <c r="I20" s="469"/>
      <c r="J20" s="469"/>
      <c r="K20" s="469"/>
      <c r="L20" s="469"/>
      <c r="M20" s="469"/>
    </row>
    <row r="21" spans="2:13">
      <c r="B21" s="261" t="s">
        <v>487</v>
      </c>
      <c r="C21" s="260" t="s">
        <v>429</v>
      </c>
      <c r="D21" s="260" t="s">
        <v>429</v>
      </c>
      <c r="E21" s="469"/>
      <c r="F21" s="469"/>
      <c r="G21" s="469"/>
      <c r="H21" s="469"/>
      <c r="I21" s="469"/>
      <c r="J21" s="469"/>
      <c r="K21" s="469"/>
      <c r="L21" s="469"/>
      <c r="M21" s="469"/>
    </row>
    <row r="22" spans="2:13">
      <c r="B22" s="261" t="s">
        <v>493</v>
      </c>
      <c r="C22" s="260" t="s">
        <v>429</v>
      </c>
      <c r="D22" s="260" t="s">
        <v>429</v>
      </c>
      <c r="E22" s="469"/>
      <c r="F22" s="469"/>
      <c r="G22" s="469"/>
      <c r="H22" s="469"/>
      <c r="I22" s="469"/>
      <c r="J22" s="469"/>
      <c r="K22" s="469"/>
      <c r="L22" s="469"/>
      <c r="M22" s="469"/>
    </row>
    <row r="23" spans="2:13">
      <c r="B23" s="261" t="s">
        <v>498</v>
      </c>
      <c r="C23" s="260" t="s">
        <v>429</v>
      </c>
      <c r="D23" s="260" t="s">
        <v>429</v>
      </c>
      <c r="E23" s="469"/>
      <c r="F23" s="469"/>
      <c r="G23" s="469"/>
      <c r="H23" s="469"/>
      <c r="I23" s="469"/>
      <c r="J23" s="469"/>
      <c r="K23" s="469"/>
      <c r="L23" s="469"/>
      <c r="M23" s="469"/>
    </row>
    <row r="24" spans="2:13">
      <c r="B24" s="261" t="s">
        <v>505</v>
      </c>
      <c r="C24" s="260" t="s">
        <v>429</v>
      </c>
      <c r="D24" s="260" t="s">
        <v>429</v>
      </c>
      <c r="E24" s="469"/>
      <c r="F24" s="469"/>
      <c r="G24" s="469"/>
      <c r="H24" s="469"/>
      <c r="I24" s="469"/>
      <c r="J24" s="469"/>
      <c r="K24" s="469"/>
      <c r="L24" s="469"/>
      <c r="M24" s="469"/>
    </row>
    <row r="25" spans="2:13">
      <c r="B25" s="261" t="s">
        <v>512</v>
      </c>
      <c r="C25" s="260" t="s">
        <v>481</v>
      </c>
      <c r="D25" s="260" t="s">
        <v>481</v>
      </c>
      <c r="E25" s="469"/>
      <c r="F25" s="469"/>
      <c r="G25" s="469"/>
      <c r="H25" s="469"/>
      <c r="I25" s="469"/>
      <c r="J25" s="469"/>
      <c r="K25" s="469"/>
      <c r="L25" s="469"/>
      <c r="M25" s="469"/>
    </row>
    <row r="26" spans="2:13">
      <c r="B26" s="261" t="s">
        <v>1103</v>
      </c>
      <c r="C26" s="260" t="s">
        <v>429</v>
      </c>
      <c r="D26" s="260" t="s">
        <v>429</v>
      </c>
      <c r="E26" s="469"/>
      <c r="F26" s="469"/>
      <c r="G26" s="469"/>
      <c r="H26" s="469"/>
      <c r="I26" s="469"/>
      <c r="J26" s="469"/>
      <c r="K26" s="469"/>
      <c r="L26" s="469"/>
      <c r="M26" s="469"/>
    </row>
    <row r="27" spans="2:13">
      <c r="B27" s="261" t="s">
        <v>528</v>
      </c>
      <c r="C27" s="260" t="s">
        <v>429</v>
      </c>
      <c r="D27" s="260" t="s">
        <v>429</v>
      </c>
      <c r="E27" s="469"/>
      <c r="F27" s="469"/>
      <c r="G27" s="469"/>
      <c r="H27" s="469"/>
      <c r="I27" s="469"/>
      <c r="J27" s="469"/>
      <c r="K27" s="469"/>
      <c r="L27" s="469"/>
      <c r="M27" s="469"/>
    </row>
    <row r="28" spans="2:13">
      <c r="B28" s="261" t="s">
        <v>532</v>
      </c>
      <c r="C28" s="260" t="s">
        <v>429</v>
      </c>
      <c r="D28" s="260" t="s">
        <v>429</v>
      </c>
      <c r="E28" s="469"/>
      <c r="F28" s="469"/>
      <c r="G28" s="469"/>
      <c r="H28" s="469"/>
      <c r="I28" s="469"/>
      <c r="J28" s="469"/>
      <c r="K28" s="469"/>
      <c r="L28" s="469"/>
      <c r="M28" s="469"/>
    </row>
    <row r="29" spans="2:13">
      <c r="B29" s="261" t="s">
        <v>543</v>
      </c>
      <c r="C29" s="260" t="s">
        <v>429</v>
      </c>
      <c r="D29" s="260" t="s">
        <v>429</v>
      </c>
      <c r="E29" s="469"/>
      <c r="F29" s="469"/>
      <c r="G29" s="469"/>
      <c r="H29" s="469"/>
      <c r="I29" s="469"/>
      <c r="J29" s="469"/>
      <c r="K29" s="469"/>
      <c r="L29" s="469"/>
      <c r="M29" s="469"/>
    </row>
    <row r="30" spans="2:13">
      <c r="B30" s="261" t="s">
        <v>548</v>
      </c>
      <c r="C30" s="260" t="s">
        <v>429</v>
      </c>
      <c r="D30" s="260" t="s">
        <v>429</v>
      </c>
      <c r="E30" s="469"/>
      <c r="F30" s="469"/>
      <c r="G30" s="469"/>
      <c r="H30" s="469"/>
      <c r="I30" s="469"/>
      <c r="J30" s="469"/>
      <c r="K30" s="469"/>
      <c r="L30" s="469"/>
      <c r="M30" s="469"/>
    </row>
    <row r="31" spans="2:13">
      <c r="B31" s="261" t="s">
        <v>1104</v>
      </c>
      <c r="C31" s="260" t="s">
        <v>429</v>
      </c>
      <c r="D31" s="260" t="s">
        <v>429</v>
      </c>
      <c r="E31" s="469"/>
      <c r="F31" s="469"/>
      <c r="G31" s="469"/>
      <c r="H31" s="469"/>
      <c r="I31" s="469"/>
      <c r="J31" s="469"/>
      <c r="K31" s="469"/>
      <c r="L31" s="469"/>
      <c r="M31" s="469"/>
    </row>
    <row r="32" spans="2:13">
      <c r="B32" s="261" t="s">
        <v>1105</v>
      </c>
      <c r="C32" s="260" t="s">
        <v>429</v>
      </c>
      <c r="D32" s="260" t="s">
        <v>429</v>
      </c>
      <c r="E32" s="469"/>
      <c r="F32" s="469"/>
      <c r="G32" s="469"/>
      <c r="H32" s="469"/>
      <c r="I32" s="469"/>
      <c r="J32" s="469"/>
      <c r="K32" s="469"/>
      <c r="L32" s="469"/>
      <c r="M32" s="469"/>
    </row>
    <row r="33" spans="2:13">
      <c r="B33" s="261" t="s">
        <v>556</v>
      </c>
      <c r="C33" s="260" t="s">
        <v>497</v>
      </c>
      <c r="D33" s="260" t="s">
        <v>497</v>
      </c>
      <c r="E33" s="469"/>
      <c r="F33" s="469"/>
      <c r="G33" s="469"/>
      <c r="H33" s="469"/>
      <c r="I33" s="469"/>
      <c r="J33" s="469"/>
      <c r="K33" s="469"/>
      <c r="L33" s="469"/>
      <c r="M33" s="469"/>
    </row>
    <row r="34" spans="2:13">
      <c r="B34" s="261" t="s">
        <v>562</v>
      </c>
      <c r="C34" s="260" t="s">
        <v>429</v>
      </c>
      <c r="D34" s="260" t="s">
        <v>429</v>
      </c>
      <c r="E34" s="469"/>
      <c r="F34" s="469"/>
      <c r="G34" s="469"/>
      <c r="H34" s="469"/>
      <c r="I34" s="469"/>
      <c r="J34" s="469"/>
      <c r="K34" s="469"/>
      <c r="L34" s="469"/>
      <c r="M34" s="469"/>
    </row>
    <row r="35" spans="2:13">
      <c r="B35" s="261" t="s">
        <v>567</v>
      </c>
      <c r="C35" s="260" t="s">
        <v>504</v>
      </c>
      <c r="D35" s="260" t="s">
        <v>504</v>
      </c>
      <c r="E35" s="469"/>
      <c r="F35" s="469"/>
      <c r="G35" s="469"/>
      <c r="H35" s="469"/>
      <c r="I35" s="469"/>
      <c r="J35" s="469"/>
      <c r="K35" s="469"/>
      <c r="L35" s="469"/>
      <c r="M35" s="469"/>
    </row>
    <row r="36" spans="2:13">
      <c r="B36" s="261" t="s">
        <v>572</v>
      </c>
      <c r="C36" s="260" t="s">
        <v>429</v>
      </c>
      <c r="D36" s="260" t="s">
        <v>429</v>
      </c>
      <c r="E36" s="469"/>
      <c r="F36" s="469"/>
      <c r="G36" s="469"/>
      <c r="H36" s="469"/>
      <c r="I36" s="469"/>
      <c r="J36" s="469"/>
      <c r="K36" s="469"/>
      <c r="L36" s="469"/>
      <c r="M36" s="469"/>
    </row>
    <row r="37" spans="2:13">
      <c r="B37" s="261" t="s">
        <v>577</v>
      </c>
      <c r="C37" s="260" t="s">
        <v>429</v>
      </c>
      <c r="D37" s="260" t="s">
        <v>429</v>
      </c>
      <c r="E37" s="469"/>
      <c r="F37" s="469"/>
      <c r="G37" s="469"/>
      <c r="H37" s="469"/>
      <c r="I37" s="469"/>
      <c r="J37" s="469"/>
      <c r="K37" s="469"/>
      <c r="L37" s="469"/>
      <c r="M37" s="469"/>
    </row>
    <row r="38" spans="2:13">
      <c r="B38" s="261" t="s">
        <v>582</v>
      </c>
      <c r="C38" s="260" t="s">
        <v>429</v>
      </c>
      <c r="D38" s="260" t="s">
        <v>429</v>
      </c>
      <c r="E38" s="469"/>
      <c r="F38" s="469"/>
      <c r="G38" s="469"/>
      <c r="H38" s="469"/>
      <c r="I38" s="469"/>
      <c r="J38" s="469"/>
      <c r="K38" s="469"/>
      <c r="L38" s="469"/>
      <c r="M38" s="469"/>
    </row>
    <row r="39" spans="2:13">
      <c r="B39" s="261" t="s">
        <v>586</v>
      </c>
      <c r="C39" s="260" t="s">
        <v>511</v>
      </c>
      <c r="D39" s="260" t="s">
        <v>511</v>
      </c>
      <c r="E39" s="469"/>
      <c r="F39" s="469"/>
      <c r="G39" s="469"/>
      <c r="H39" s="469"/>
      <c r="I39" s="469"/>
      <c r="J39" s="469"/>
      <c r="K39" s="469"/>
      <c r="L39" s="469"/>
      <c r="M39" s="469"/>
    </row>
    <row r="40" spans="2:13">
      <c r="B40" s="261" t="s">
        <v>1106</v>
      </c>
      <c r="C40" s="260" t="s">
        <v>492</v>
      </c>
      <c r="D40" s="260" t="s">
        <v>492</v>
      </c>
      <c r="E40" s="472"/>
      <c r="F40" s="472"/>
      <c r="G40" s="472"/>
      <c r="H40" s="472"/>
      <c r="I40" s="472"/>
      <c r="J40" s="472"/>
      <c r="K40" s="472"/>
      <c r="L40" s="472"/>
      <c r="M40" s="472"/>
    </row>
    <row r="41" spans="2:13">
      <c r="B41" s="261" t="s">
        <v>592</v>
      </c>
      <c r="C41" s="260" t="s">
        <v>453</v>
      </c>
      <c r="D41" s="260" t="s">
        <v>453</v>
      </c>
      <c r="E41" s="469"/>
      <c r="F41" s="469"/>
      <c r="G41" s="469"/>
      <c r="H41" s="469"/>
      <c r="I41" s="469"/>
      <c r="J41" s="469"/>
      <c r="K41" s="469"/>
      <c r="L41" s="469"/>
      <c r="M41" s="469"/>
    </row>
    <row r="42" spans="2:13">
      <c r="B42" s="261" t="s">
        <v>793</v>
      </c>
      <c r="C42" s="260" t="s">
        <v>449</v>
      </c>
      <c r="D42" s="260" t="s">
        <v>449</v>
      </c>
      <c r="E42" s="469"/>
      <c r="F42" s="469"/>
      <c r="G42" s="469"/>
      <c r="H42" s="469"/>
      <c r="I42" s="469"/>
      <c r="J42" s="469"/>
      <c r="K42" s="469"/>
      <c r="L42" s="469"/>
      <c r="M42" s="469"/>
    </row>
    <row r="43" spans="2:13">
      <c r="B43" s="261" t="s">
        <v>819</v>
      </c>
      <c r="C43" s="260" t="s">
        <v>434</v>
      </c>
      <c r="D43" s="260" t="s">
        <v>434</v>
      </c>
      <c r="E43" s="469"/>
      <c r="F43" s="469"/>
      <c r="G43" s="469"/>
      <c r="H43" s="469"/>
      <c r="I43" s="469"/>
      <c r="J43" s="469"/>
      <c r="K43" s="469"/>
      <c r="L43" s="469"/>
      <c r="M43" s="469"/>
    </row>
    <row r="44" spans="2:13">
      <c r="B44" s="261" t="s">
        <v>714</v>
      </c>
      <c r="C44" s="260" t="s">
        <v>495</v>
      </c>
      <c r="D44" s="260" t="s">
        <v>495</v>
      </c>
      <c r="E44" s="472"/>
      <c r="F44" s="472"/>
      <c r="G44" s="472"/>
      <c r="H44" s="472"/>
      <c r="I44" s="472"/>
      <c r="J44" s="472"/>
      <c r="K44" s="472"/>
      <c r="L44" s="472"/>
      <c r="M44" s="472"/>
    </row>
    <row r="45" spans="2:13">
      <c r="B45" s="262" t="s">
        <v>648</v>
      </c>
      <c r="C45" s="263" t="s">
        <v>554</v>
      </c>
      <c r="D45" s="263" t="s">
        <v>554</v>
      </c>
      <c r="E45" s="469"/>
      <c r="F45" s="469"/>
      <c r="G45" s="469"/>
      <c r="H45" s="469"/>
      <c r="I45" s="469"/>
      <c r="J45" s="469"/>
      <c r="K45" s="469"/>
      <c r="L45" s="469"/>
      <c r="M45" s="469"/>
    </row>
    <row r="46" spans="2:13">
      <c r="B46" s="369" t="s">
        <v>1107</v>
      </c>
      <c r="C46" s="370"/>
      <c r="D46" s="370"/>
      <c r="E46" s="469"/>
      <c r="F46" s="469"/>
      <c r="G46" s="469"/>
      <c r="H46" s="469"/>
      <c r="I46" s="469"/>
      <c r="J46" s="469"/>
      <c r="K46" s="469"/>
      <c r="L46" s="469"/>
      <c r="M46" s="469"/>
    </row>
    <row r="47" spans="2:13">
      <c r="B47" s="369" t="s">
        <v>1108</v>
      </c>
      <c r="C47" s="370"/>
      <c r="D47" s="370"/>
      <c r="E47" s="469"/>
      <c r="F47" s="469"/>
      <c r="G47" s="469"/>
      <c r="H47" s="469"/>
      <c r="I47" s="469"/>
      <c r="J47" s="469"/>
      <c r="K47" s="469"/>
      <c r="L47" s="469"/>
      <c r="M47" s="469"/>
    </row>
    <row r="48" spans="2:13">
      <c r="E48" s="403">
        <f t="shared" ref="E48:L48" si="0">SUM(E13:E47)</f>
        <v>0</v>
      </c>
      <c r="F48" s="403">
        <f t="shared" si="0"/>
        <v>0</v>
      </c>
      <c r="G48" s="403">
        <f t="shared" si="0"/>
        <v>0</v>
      </c>
      <c r="H48" s="403">
        <f t="shared" si="0"/>
        <v>0</v>
      </c>
      <c r="I48" s="403">
        <f t="shared" si="0"/>
        <v>0</v>
      </c>
      <c r="J48" s="403">
        <f t="shared" si="0"/>
        <v>0</v>
      </c>
      <c r="K48" s="403">
        <f t="shared" si="0"/>
        <v>0</v>
      </c>
      <c r="L48" s="403">
        <f t="shared" si="0"/>
        <v>0</v>
      </c>
      <c r="M48" s="404"/>
    </row>
    <row r="49" spans="1:13">
      <c r="B49" s="77"/>
      <c r="C49" s="77"/>
      <c r="D49" s="77"/>
      <c r="E49" s="77"/>
      <c r="F49" s="77"/>
      <c r="G49" s="77"/>
      <c r="H49" s="77"/>
      <c r="I49" s="77"/>
      <c r="J49" s="77"/>
      <c r="K49" s="77"/>
      <c r="L49" s="77"/>
      <c r="M49" s="77"/>
    </row>
    <row r="50" spans="1:13" ht="15" customHeight="1">
      <c r="A50" s="234" t="s">
        <v>1074</v>
      </c>
      <c r="B50" s="234" t="s">
        <v>1109</v>
      </c>
      <c r="C50" s="234"/>
      <c r="D50" s="234"/>
      <c r="E50" s="234"/>
      <c r="F50" s="234"/>
      <c r="G50" s="234"/>
      <c r="H50" s="77"/>
      <c r="I50" s="77"/>
      <c r="J50" s="77"/>
      <c r="K50" s="77"/>
      <c r="L50" s="77"/>
      <c r="M50" s="77"/>
    </row>
    <row r="51" spans="1:13" ht="15" customHeight="1">
      <c r="A51" s="234"/>
      <c r="B51" s="258" t="s">
        <v>1275</v>
      </c>
      <c r="C51" s="234"/>
      <c r="D51" s="234"/>
      <c r="E51" s="234"/>
      <c r="F51" s="234"/>
      <c r="G51" s="234"/>
      <c r="H51" s="77"/>
      <c r="I51" s="77"/>
      <c r="J51" s="77"/>
      <c r="K51" s="77"/>
      <c r="L51" s="77"/>
      <c r="M51" s="77"/>
    </row>
    <row r="52" spans="1:13">
      <c r="B52" s="77"/>
      <c r="C52" s="77"/>
      <c r="D52" s="77"/>
      <c r="E52" s="77"/>
      <c r="F52" s="77"/>
      <c r="G52" s="77"/>
      <c r="H52" s="77"/>
      <c r="I52" s="77"/>
      <c r="J52" s="77"/>
      <c r="K52" s="77"/>
      <c r="L52" s="77"/>
      <c r="M52" s="77"/>
    </row>
    <row r="53" spans="1:13" ht="15" customHeight="1">
      <c r="B53" s="522" t="s">
        <v>1110</v>
      </c>
      <c r="C53" s="523"/>
      <c r="D53" s="526" t="s">
        <v>1111</v>
      </c>
      <c r="E53" s="528" t="s">
        <v>1112</v>
      </c>
      <c r="F53" s="529"/>
      <c r="G53" s="529"/>
      <c r="H53" s="529"/>
      <c r="I53" s="529"/>
      <c r="J53" s="529"/>
      <c r="K53" s="529"/>
      <c r="L53" s="530"/>
      <c r="M53" s="77"/>
    </row>
    <row r="54" spans="1:13">
      <c r="B54" s="524"/>
      <c r="C54" s="525"/>
      <c r="D54" s="527"/>
      <c r="E54" s="264" t="s">
        <v>1113</v>
      </c>
      <c r="F54" s="264" t="s">
        <v>1114</v>
      </c>
      <c r="G54" s="368" t="s">
        <v>1115</v>
      </c>
      <c r="H54" s="368" t="s">
        <v>1116</v>
      </c>
      <c r="I54" s="368" t="s">
        <v>1117</v>
      </c>
      <c r="J54" s="368" t="s">
        <v>1118</v>
      </c>
      <c r="K54" s="368" t="s">
        <v>1119</v>
      </c>
      <c r="L54" s="368" t="s">
        <v>1120</v>
      </c>
      <c r="M54" s="77"/>
    </row>
    <row r="55" spans="1:13">
      <c r="B55" s="265" t="s">
        <v>1121</v>
      </c>
      <c r="C55" s="266" t="s">
        <v>1122</v>
      </c>
      <c r="D55" s="405">
        <f t="shared" ref="D55:D64" si="1">SUM(E55:L55)</f>
        <v>0</v>
      </c>
      <c r="E55" s="473"/>
      <c r="F55" s="473"/>
      <c r="G55" s="473"/>
      <c r="H55" s="473"/>
      <c r="I55" s="473"/>
      <c r="J55" s="473"/>
      <c r="K55" s="473"/>
      <c r="L55" s="473"/>
      <c r="M55" s="77"/>
    </row>
    <row r="56" spans="1:13">
      <c r="B56" s="265"/>
      <c r="C56" s="266" t="s">
        <v>1123</v>
      </c>
      <c r="D56" s="405">
        <f t="shared" si="1"/>
        <v>0</v>
      </c>
      <c r="E56" s="473"/>
      <c r="F56" s="473"/>
      <c r="G56" s="473"/>
      <c r="H56" s="473"/>
      <c r="I56" s="473"/>
      <c r="J56" s="473"/>
      <c r="K56" s="473"/>
      <c r="L56" s="473"/>
      <c r="M56" s="77"/>
    </row>
    <row r="57" spans="1:13">
      <c r="B57" s="265" t="s">
        <v>594</v>
      </c>
      <c r="C57" s="266" t="s">
        <v>1122</v>
      </c>
      <c r="D57" s="405">
        <f t="shared" si="1"/>
        <v>0</v>
      </c>
      <c r="E57" s="474"/>
      <c r="F57" s="474"/>
      <c r="G57" s="474"/>
      <c r="H57" s="474"/>
      <c r="I57" s="474"/>
      <c r="J57" s="474"/>
      <c r="K57" s="474"/>
      <c r="L57" s="474"/>
      <c r="M57" s="77"/>
    </row>
    <row r="58" spans="1:13">
      <c r="B58" s="265"/>
      <c r="C58" s="266" t="s">
        <v>1123</v>
      </c>
      <c r="D58" s="405">
        <f t="shared" si="1"/>
        <v>0</v>
      </c>
      <c r="E58" s="474"/>
      <c r="F58" s="474"/>
      <c r="G58" s="474"/>
      <c r="H58" s="474"/>
      <c r="I58" s="474"/>
      <c r="J58" s="474"/>
      <c r="K58" s="474"/>
      <c r="L58" s="474"/>
      <c r="M58" s="77"/>
    </row>
    <row r="59" spans="1:13">
      <c r="B59" s="265" t="s">
        <v>1124</v>
      </c>
      <c r="C59" s="266" t="s">
        <v>1122</v>
      </c>
      <c r="D59" s="405">
        <f t="shared" si="1"/>
        <v>0</v>
      </c>
      <c r="E59" s="473"/>
      <c r="F59" s="473"/>
      <c r="G59" s="473"/>
      <c r="H59" s="473"/>
      <c r="I59" s="473"/>
      <c r="J59" s="473"/>
      <c r="K59" s="473"/>
      <c r="L59" s="473"/>
      <c r="M59" s="77"/>
    </row>
    <row r="60" spans="1:13">
      <c r="B60" s="265"/>
      <c r="C60" s="266" t="s">
        <v>1123</v>
      </c>
      <c r="D60" s="405">
        <f t="shared" si="1"/>
        <v>0</v>
      </c>
      <c r="E60" s="473"/>
      <c r="F60" s="473"/>
      <c r="G60" s="473"/>
      <c r="H60" s="473"/>
      <c r="I60" s="473"/>
      <c r="J60" s="473"/>
      <c r="K60" s="473"/>
      <c r="L60" s="473"/>
      <c r="M60" s="77"/>
    </row>
    <row r="61" spans="1:13">
      <c r="B61" s="265" t="s">
        <v>1108</v>
      </c>
      <c r="C61" s="266" t="s">
        <v>1122</v>
      </c>
      <c r="D61" s="405">
        <f t="shared" si="1"/>
        <v>0</v>
      </c>
      <c r="E61" s="474"/>
      <c r="F61" s="474"/>
      <c r="G61" s="474"/>
      <c r="H61" s="474"/>
      <c r="I61" s="474"/>
      <c r="J61" s="474"/>
      <c r="K61" s="474"/>
      <c r="L61" s="474"/>
      <c r="M61" s="77"/>
    </row>
    <row r="62" spans="1:13">
      <c r="B62" s="265"/>
      <c r="C62" s="266" t="s">
        <v>1123</v>
      </c>
      <c r="D62" s="405">
        <f t="shared" si="1"/>
        <v>0</v>
      </c>
      <c r="E62" s="474"/>
      <c r="F62" s="474"/>
      <c r="G62" s="474"/>
      <c r="H62" s="474"/>
      <c r="I62" s="474"/>
      <c r="J62" s="474"/>
      <c r="K62" s="474"/>
      <c r="L62" s="474"/>
      <c r="M62" s="77"/>
    </row>
    <row r="63" spans="1:13">
      <c r="B63" s="265" t="s">
        <v>1107</v>
      </c>
      <c r="C63" s="266" t="s">
        <v>1122</v>
      </c>
      <c r="D63" s="405">
        <f t="shared" si="1"/>
        <v>0</v>
      </c>
      <c r="E63" s="473"/>
      <c r="F63" s="473"/>
      <c r="G63" s="473"/>
      <c r="H63" s="473"/>
      <c r="I63" s="473"/>
      <c r="J63" s="473"/>
      <c r="K63" s="473"/>
      <c r="L63" s="473"/>
      <c r="M63" s="77"/>
    </row>
    <row r="64" spans="1:13">
      <c r="B64" s="265"/>
      <c r="C64" s="266" t="s">
        <v>1123</v>
      </c>
      <c r="D64" s="405">
        <f t="shared" si="1"/>
        <v>0</v>
      </c>
      <c r="E64" s="473"/>
      <c r="F64" s="473"/>
      <c r="G64" s="473"/>
      <c r="H64" s="473"/>
      <c r="I64" s="473"/>
      <c r="J64" s="473"/>
      <c r="K64" s="473"/>
      <c r="L64" s="473"/>
      <c r="M64" s="77"/>
    </row>
    <row r="65" spans="2:13">
      <c r="B65" s="267" t="s">
        <v>194</v>
      </c>
      <c r="C65" s="268"/>
      <c r="D65" s="405">
        <f>SUM(E65:L65)</f>
        <v>0</v>
      </c>
      <c r="E65" s="405">
        <f>SUM(E55:E64)</f>
        <v>0</v>
      </c>
      <c r="F65" s="405">
        <f t="shared" ref="F65:L65" si="2">SUM(F55:F64)</f>
        <v>0</v>
      </c>
      <c r="G65" s="405">
        <f t="shared" si="2"/>
        <v>0</v>
      </c>
      <c r="H65" s="405">
        <f t="shared" si="2"/>
        <v>0</v>
      </c>
      <c r="I65" s="405">
        <f t="shared" si="2"/>
        <v>0</v>
      </c>
      <c r="J65" s="405">
        <f t="shared" si="2"/>
        <v>0</v>
      </c>
      <c r="K65" s="405">
        <f t="shared" si="2"/>
        <v>0</v>
      </c>
      <c r="L65" s="405">
        <f t="shared" si="2"/>
        <v>0</v>
      </c>
      <c r="M65" s="77"/>
    </row>
    <row r="66" spans="2:13">
      <c r="B66" s="77"/>
      <c r="C66" s="77"/>
      <c r="D66" s="77"/>
      <c r="E66" s="77"/>
      <c r="F66" s="77"/>
      <c r="G66" s="77"/>
      <c r="H66" s="77"/>
      <c r="I66" s="77"/>
      <c r="J66" s="77"/>
      <c r="K66" s="77"/>
      <c r="L66" s="77"/>
      <c r="M66" s="77"/>
    </row>
    <row r="67" spans="2:13" ht="3.75" customHeight="1">
      <c r="B67" s="77"/>
      <c r="C67" s="77"/>
      <c r="D67" s="77"/>
      <c r="E67" s="77"/>
      <c r="F67" s="77"/>
      <c r="G67" s="77"/>
      <c r="H67" s="77"/>
      <c r="I67" s="77"/>
      <c r="J67" s="77"/>
      <c r="K67" s="77"/>
      <c r="L67" s="77"/>
      <c r="M67" s="77"/>
    </row>
    <row r="68" spans="2:13" ht="15" customHeight="1">
      <c r="B68" s="522" t="s">
        <v>1094</v>
      </c>
      <c r="C68" s="523"/>
      <c r="D68" s="526" t="s">
        <v>1125</v>
      </c>
      <c r="E68" s="528" t="s">
        <v>1112</v>
      </c>
      <c r="F68" s="529"/>
      <c r="G68" s="529"/>
      <c r="H68" s="529"/>
      <c r="I68" s="529"/>
      <c r="J68" s="529"/>
      <c r="K68" s="529"/>
      <c r="L68" s="530"/>
      <c r="M68" s="77"/>
    </row>
    <row r="69" spans="2:13">
      <c r="B69" s="524"/>
      <c r="C69" s="525"/>
      <c r="D69" s="527"/>
      <c r="E69" s="264" t="s">
        <v>1113</v>
      </c>
      <c r="F69" s="264" t="s">
        <v>1114</v>
      </c>
      <c r="G69" s="368" t="s">
        <v>1115</v>
      </c>
      <c r="H69" s="368" t="s">
        <v>1116</v>
      </c>
      <c r="I69" s="368" t="s">
        <v>1117</v>
      </c>
      <c r="J69" s="368" t="s">
        <v>1118</v>
      </c>
      <c r="K69" s="368" t="s">
        <v>1119</v>
      </c>
      <c r="L69" s="368" t="s">
        <v>1120</v>
      </c>
      <c r="M69" s="77"/>
    </row>
    <row r="70" spans="2:13">
      <c r="B70" s="265" t="s">
        <v>1121</v>
      </c>
      <c r="C70" s="266" t="s">
        <v>1122</v>
      </c>
      <c r="D70" s="405" t="str">
        <f>IFERROR(SUMPRODUCT(E55:L55,E70:L70)/D55,"-")</f>
        <v>-</v>
      </c>
      <c r="E70" s="473"/>
      <c r="F70" s="473"/>
      <c r="G70" s="473"/>
      <c r="H70" s="473"/>
      <c r="I70" s="473"/>
      <c r="J70" s="473"/>
      <c r="K70" s="473"/>
      <c r="L70" s="473"/>
      <c r="M70" s="77"/>
    </row>
    <row r="71" spans="2:13">
      <c r="B71" s="265"/>
      <c r="C71" s="266" t="s">
        <v>1123</v>
      </c>
      <c r="D71" s="405" t="str">
        <f t="shared" ref="D71:D79" si="3">IFERROR(SUMPRODUCT(E56:L56,E71:L71)/D56,"-")</f>
        <v>-</v>
      </c>
      <c r="E71" s="473"/>
      <c r="F71" s="473"/>
      <c r="G71" s="473"/>
      <c r="H71" s="473"/>
      <c r="I71" s="473"/>
      <c r="J71" s="473"/>
      <c r="K71" s="473"/>
      <c r="L71" s="473"/>
      <c r="M71" s="77"/>
    </row>
    <row r="72" spans="2:13">
      <c r="B72" s="265" t="s">
        <v>594</v>
      </c>
      <c r="C72" s="266" t="s">
        <v>1122</v>
      </c>
      <c r="D72" s="405" t="str">
        <f t="shared" si="3"/>
        <v>-</v>
      </c>
      <c r="E72" s="473"/>
      <c r="F72" s="473"/>
      <c r="G72" s="473"/>
      <c r="H72" s="473"/>
      <c r="I72" s="473"/>
      <c r="J72" s="473"/>
      <c r="K72" s="473"/>
      <c r="L72" s="473"/>
      <c r="M72" s="77"/>
    </row>
    <row r="73" spans="2:13">
      <c r="B73" s="265"/>
      <c r="C73" s="266" t="s">
        <v>1123</v>
      </c>
      <c r="D73" s="405" t="str">
        <f t="shared" si="3"/>
        <v>-</v>
      </c>
      <c r="E73" s="473"/>
      <c r="F73" s="473"/>
      <c r="G73" s="473"/>
      <c r="H73" s="473"/>
      <c r="I73" s="473"/>
      <c r="J73" s="473"/>
      <c r="K73" s="473"/>
      <c r="L73" s="473"/>
      <c r="M73" s="77"/>
    </row>
    <row r="74" spans="2:13">
      <c r="B74" s="265" t="s">
        <v>1124</v>
      </c>
      <c r="C74" s="266" t="s">
        <v>1122</v>
      </c>
      <c r="D74" s="405" t="str">
        <f t="shared" si="3"/>
        <v>-</v>
      </c>
      <c r="E74" s="474"/>
      <c r="F74" s="474"/>
      <c r="G74" s="474"/>
      <c r="H74" s="474"/>
      <c r="I74" s="474"/>
      <c r="J74" s="474"/>
      <c r="K74" s="474"/>
      <c r="L74" s="474"/>
      <c r="M74" s="77"/>
    </row>
    <row r="75" spans="2:13">
      <c r="B75" s="265"/>
      <c r="C75" s="266" t="s">
        <v>1123</v>
      </c>
      <c r="D75" s="405" t="str">
        <f t="shared" si="3"/>
        <v>-</v>
      </c>
      <c r="E75" s="474"/>
      <c r="F75" s="474"/>
      <c r="G75" s="474"/>
      <c r="H75" s="474"/>
      <c r="I75" s="474"/>
      <c r="J75" s="474"/>
      <c r="K75" s="474"/>
      <c r="L75" s="474"/>
      <c r="M75" s="77"/>
    </row>
    <row r="76" spans="2:13">
      <c r="B76" s="265" t="s">
        <v>1108</v>
      </c>
      <c r="C76" s="266" t="s">
        <v>1122</v>
      </c>
      <c r="D76" s="405" t="str">
        <f t="shared" si="3"/>
        <v>-</v>
      </c>
      <c r="E76" s="474"/>
      <c r="F76" s="474"/>
      <c r="G76" s="474"/>
      <c r="H76" s="474"/>
      <c r="I76" s="474"/>
      <c r="J76" s="474"/>
      <c r="K76" s="474"/>
      <c r="L76" s="474"/>
      <c r="M76" s="77"/>
    </row>
    <row r="77" spans="2:13">
      <c r="B77" s="265"/>
      <c r="C77" s="266" t="s">
        <v>1123</v>
      </c>
      <c r="D77" s="405" t="str">
        <f t="shared" si="3"/>
        <v>-</v>
      </c>
      <c r="E77" s="474"/>
      <c r="F77" s="474"/>
      <c r="G77" s="474"/>
      <c r="H77" s="474"/>
      <c r="I77" s="474"/>
      <c r="J77" s="474"/>
      <c r="K77" s="474"/>
      <c r="L77" s="474"/>
      <c r="M77" s="77"/>
    </row>
    <row r="78" spans="2:13">
      <c r="B78" s="265" t="s">
        <v>1107</v>
      </c>
      <c r="C78" s="269" t="s">
        <v>1122</v>
      </c>
      <c r="D78" s="405" t="str">
        <f t="shared" si="3"/>
        <v>-</v>
      </c>
      <c r="E78" s="473"/>
      <c r="F78" s="473"/>
      <c r="G78" s="473"/>
      <c r="H78" s="473"/>
      <c r="I78" s="473"/>
      <c r="J78" s="473"/>
      <c r="K78" s="473"/>
      <c r="L78" s="473"/>
      <c r="M78" s="77"/>
    </row>
    <row r="79" spans="2:13">
      <c r="B79" s="265"/>
      <c r="C79" s="270" t="s">
        <v>1123</v>
      </c>
      <c r="D79" s="405" t="str">
        <f t="shared" si="3"/>
        <v>-</v>
      </c>
      <c r="E79" s="473"/>
      <c r="F79" s="473"/>
      <c r="G79" s="473"/>
      <c r="H79" s="473"/>
      <c r="I79" s="473"/>
      <c r="J79" s="473"/>
      <c r="K79" s="473"/>
      <c r="L79" s="473"/>
      <c r="M79" s="77"/>
    </row>
    <row r="80" spans="2:13">
      <c r="B80" s="267" t="s">
        <v>194</v>
      </c>
      <c r="C80" s="268"/>
      <c r="D80" s="411"/>
      <c r="E80" s="405" t="str">
        <f>IFERROR(SUMPRODUCT('CBS.Assets'!E55:E64,'CBS.Assets'!E70:E79)/'CBS.Assets'!E65,"-")</f>
        <v>-</v>
      </c>
      <c r="F80" s="405" t="str">
        <f>IFERROR(SUMPRODUCT('CBS.Assets'!F55:F64,'CBS.Assets'!F70:F79)/'CBS.Assets'!F65,"-")</f>
        <v>-</v>
      </c>
      <c r="G80" s="405" t="str">
        <f>IFERROR(SUMPRODUCT('CBS.Assets'!G55:G64,'CBS.Assets'!G70:G79)/'CBS.Assets'!G65,"-")</f>
        <v>-</v>
      </c>
      <c r="H80" s="405" t="str">
        <f>IFERROR(SUMPRODUCT('CBS.Assets'!H55:H64,'CBS.Assets'!H70:H79)/'CBS.Assets'!H65,"-")</f>
        <v>-</v>
      </c>
      <c r="I80" s="405" t="str">
        <f>IFERROR(SUMPRODUCT('CBS.Assets'!I55:I64,'CBS.Assets'!I70:I79)/'CBS.Assets'!I65,"-")</f>
        <v>-</v>
      </c>
      <c r="J80" s="405" t="str">
        <f>IFERROR(SUMPRODUCT('CBS.Assets'!J55:J64,'CBS.Assets'!J70:J79)/'CBS.Assets'!J65,"-")</f>
        <v>-</v>
      </c>
      <c r="K80" s="405" t="str">
        <f>IFERROR(SUMPRODUCT('CBS.Assets'!K55:K64,'CBS.Assets'!K70:K79)/'CBS.Assets'!K65,"-")</f>
        <v>-</v>
      </c>
      <c r="L80" s="405" t="str">
        <f>IFERROR(SUMPRODUCT('0.Assets'!L55:L64,'0.Assets'!L70:L79)/'0.Assets'!L65,"-")</f>
        <v>-</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75">
      <c r="A83" s="254" t="s">
        <v>1073</v>
      </c>
      <c r="B83" s="255" t="s">
        <v>48</v>
      </c>
      <c r="C83" s="255"/>
      <c r="D83" s="255"/>
      <c r="E83" s="255"/>
      <c r="F83" s="255"/>
      <c r="G83" s="255"/>
      <c r="H83" s="255"/>
      <c r="I83" s="255"/>
      <c r="J83" s="255"/>
      <c r="K83" s="255"/>
      <c r="L83" s="255"/>
      <c r="M83" s="255"/>
      <c r="N83" s="255"/>
    </row>
    <row r="84" spans="1:14">
      <c r="A84" s="77"/>
      <c r="B84" s="77"/>
      <c r="C84" s="77"/>
      <c r="D84" s="77"/>
      <c r="E84" s="77"/>
      <c r="F84" s="77"/>
      <c r="G84" s="77"/>
      <c r="H84" s="77"/>
      <c r="I84" s="77"/>
      <c r="J84" s="77"/>
      <c r="K84" s="77"/>
      <c r="L84" s="77"/>
      <c r="M84" s="77"/>
    </row>
    <row r="85" spans="1:14" ht="15" customHeight="1">
      <c r="A85" s="234" t="s">
        <v>1126</v>
      </c>
      <c r="B85" s="234" t="s">
        <v>1127</v>
      </c>
      <c r="C85" s="234"/>
      <c r="D85" s="234"/>
      <c r="E85" s="234"/>
      <c r="F85" s="234"/>
      <c r="G85" s="234"/>
      <c r="H85" s="77"/>
      <c r="I85" s="77"/>
      <c r="J85" s="77"/>
      <c r="K85" s="77"/>
      <c r="L85" s="77"/>
      <c r="M85" s="77"/>
    </row>
    <row r="86" spans="1:14">
      <c r="B86" s="258" t="s">
        <v>1275</v>
      </c>
      <c r="C86" s="77"/>
      <c r="D86" s="77"/>
      <c r="E86" s="77"/>
      <c r="F86" s="77"/>
      <c r="G86" s="77"/>
      <c r="H86" s="77"/>
      <c r="I86" s="77"/>
      <c r="J86" s="77"/>
      <c r="K86" s="77"/>
      <c r="L86" s="77"/>
      <c r="M86" s="77"/>
    </row>
    <row r="87" spans="1:14">
      <c r="B87" s="234"/>
      <c r="C87" s="77"/>
      <c r="D87" s="77"/>
      <c r="E87" s="77"/>
      <c r="F87" s="77"/>
      <c r="G87" s="77"/>
      <c r="H87" s="77"/>
      <c r="I87" s="77"/>
      <c r="J87" s="77"/>
      <c r="K87" s="77"/>
      <c r="L87" s="77"/>
      <c r="M87" s="77"/>
    </row>
    <row r="88" spans="1:14" ht="15" customHeight="1">
      <c r="B88" s="522" t="s">
        <v>1110</v>
      </c>
      <c r="C88" s="367" t="s">
        <v>1111</v>
      </c>
      <c r="D88" s="528" t="s">
        <v>1112</v>
      </c>
      <c r="E88" s="529"/>
      <c r="F88" s="529"/>
      <c r="G88" s="529"/>
      <c r="H88" s="530"/>
      <c r="M88" s="77"/>
    </row>
    <row r="89" spans="1:14" ht="25.5">
      <c r="B89" s="524"/>
      <c r="C89" s="368"/>
      <c r="D89" s="264" t="s">
        <v>1113</v>
      </c>
      <c r="E89" s="264" t="s">
        <v>1114</v>
      </c>
      <c r="F89" s="368" t="s">
        <v>1115</v>
      </c>
      <c r="G89" s="368" t="s">
        <v>1128</v>
      </c>
      <c r="H89" s="368" t="s">
        <v>1120</v>
      </c>
      <c r="M89" s="77"/>
    </row>
    <row r="90" spans="1:14">
      <c r="B90" s="265" t="s">
        <v>1121</v>
      </c>
      <c r="C90" s="405">
        <f>SUM(D90:H90)</f>
        <v>0</v>
      </c>
      <c r="D90" s="473"/>
      <c r="E90" s="473"/>
      <c r="F90" s="473"/>
      <c r="G90" s="473"/>
      <c r="H90" s="473"/>
      <c r="M90" s="77"/>
    </row>
    <row r="91" spans="1:14">
      <c r="B91" s="265" t="s">
        <v>594</v>
      </c>
      <c r="C91" s="405">
        <f t="shared" ref="C91:C95" si="4">SUM(D91:H91)</f>
        <v>0</v>
      </c>
      <c r="D91" s="474"/>
      <c r="E91" s="474"/>
      <c r="F91" s="474"/>
      <c r="G91" s="474"/>
      <c r="H91" s="474"/>
      <c r="M91" s="77"/>
    </row>
    <row r="92" spans="1:14">
      <c r="B92" s="265" t="s">
        <v>1124</v>
      </c>
      <c r="C92" s="405">
        <f t="shared" si="4"/>
        <v>0</v>
      </c>
      <c r="D92" s="474"/>
      <c r="E92" s="474"/>
      <c r="F92" s="474"/>
      <c r="G92" s="474"/>
      <c r="H92" s="474"/>
      <c r="M92" s="77"/>
    </row>
    <row r="93" spans="1:14">
      <c r="B93" s="265" t="s">
        <v>1244</v>
      </c>
      <c r="C93" s="405">
        <f t="shared" si="4"/>
        <v>0</v>
      </c>
      <c r="D93" s="474"/>
      <c r="E93" s="474"/>
      <c r="F93" s="474"/>
      <c r="G93" s="474"/>
      <c r="H93" s="474"/>
      <c r="M93" s="77"/>
    </row>
    <row r="94" spans="1:14">
      <c r="B94" s="265" t="s">
        <v>1107</v>
      </c>
      <c r="C94" s="405">
        <f t="shared" si="4"/>
        <v>0</v>
      </c>
      <c r="D94" s="473"/>
      <c r="E94" s="473"/>
      <c r="F94" s="473"/>
      <c r="G94" s="473"/>
      <c r="H94" s="473"/>
      <c r="M94" s="77"/>
    </row>
    <row r="95" spans="1:14">
      <c r="B95" s="265" t="s">
        <v>1108</v>
      </c>
      <c r="C95" s="405">
        <f t="shared" si="4"/>
        <v>0</v>
      </c>
      <c r="D95" s="473"/>
      <c r="E95" s="473"/>
      <c r="F95" s="473"/>
      <c r="G95" s="473"/>
      <c r="H95" s="473"/>
      <c r="M95" s="77"/>
    </row>
    <row r="96" spans="1:14">
      <c r="B96" s="267" t="s">
        <v>194</v>
      </c>
      <c r="C96" s="405">
        <f>SUM(D96:H96)</f>
        <v>0</v>
      </c>
      <c r="D96" s="405">
        <f>SUM(D90:D95)</f>
        <v>0</v>
      </c>
      <c r="E96" s="405">
        <f t="shared" ref="E96:H96" si="5">SUM(E90:E95)</f>
        <v>0</v>
      </c>
      <c r="F96" s="405">
        <f t="shared" si="5"/>
        <v>0</v>
      </c>
      <c r="G96" s="405">
        <f t="shared" si="5"/>
        <v>0</v>
      </c>
      <c r="H96" s="405">
        <f t="shared" si="5"/>
        <v>0</v>
      </c>
      <c r="M96" s="77"/>
    </row>
    <row r="99" spans="1:15" ht="15" customHeight="1">
      <c r="A99" s="254" t="s">
        <v>1129</v>
      </c>
      <c r="B99" s="255" t="s">
        <v>1130</v>
      </c>
      <c r="C99" s="255"/>
      <c r="D99" s="255"/>
      <c r="E99" s="255"/>
      <c r="F99" s="255"/>
      <c r="G99" s="255"/>
      <c r="H99" s="255"/>
      <c r="I99" s="255"/>
      <c r="J99" s="255"/>
      <c r="K99" s="255"/>
      <c r="L99" s="255"/>
      <c r="M99" s="255"/>
      <c r="N99" s="255"/>
    </row>
    <row r="101" spans="1:15">
      <c r="A101" s="234" t="s">
        <v>1131</v>
      </c>
      <c r="B101" s="234" t="s">
        <v>1132</v>
      </c>
    </row>
    <row r="102" spans="1:15">
      <c r="A102" s="234"/>
      <c r="B102" s="258" t="s">
        <v>1275</v>
      </c>
      <c r="C102" s="234"/>
      <c r="D102" s="234"/>
      <c r="E102" s="234"/>
      <c r="K102" s="234"/>
      <c r="L102" s="234"/>
      <c r="M102" s="234"/>
      <c r="N102" s="234"/>
      <c r="O102" s="234"/>
    </row>
    <row r="104" spans="1:15">
      <c r="B104" s="526" t="s">
        <v>1091</v>
      </c>
      <c r="C104" s="515" t="s">
        <v>1092</v>
      </c>
      <c r="D104" s="516"/>
    </row>
    <row r="105" spans="1:15" ht="15" customHeight="1">
      <c r="B105" s="531"/>
      <c r="C105" s="532" t="s">
        <v>1133</v>
      </c>
      <c r="D105" s="532" t="s">
        <v>1134</v>
      </c>
      <c r="E105" s="520" t="s">
        <v>1135</v>
      </c>
    </row>
    <row r="106" spans="1:15" ht="21.75" customHeight="1">
      <c r="B106" s="527"/>
      <c r="C106" s="521"/>
      <c r="D106" s="521"/>
      <c r="E106" s="521"/>
    </row>
    <row r="107" spans="1:15">
      <c r="B107" s="259" t="s">
        <v>1121</v>
      </c>
      <c r="C107" s="260" t="s">
        <v>429</v>
      </c>
      <c r="D107" s="260" t="s">
        <v>429</v>
      </c>
      <c r="E107" s="469"/>
    </row>
    <row r="108" spans="1:15">
      <c r="B108" s="261" t="s">
        <v>594</v>
      </c>
      <c r="C108" s="260" t="s">
        <v>453</v>
      </c>
      <c r="D108" s="260" t="s">
        <v>453</v>
      </c>
      <c r="E108" s="469"/>
    </row>
    <row r="109" spans="1:15">
      <c r="B109" s="261" t="s">
        <v>1223</v>
      </c>
      <c r="C109" s="260" t="s">
        <v>449</v>
      </c>
      <c r="D109" s="260" t="s">
        <v>449</v>
      </c>
      <c r="E109" s="469"/>
    </row>
    <row r="110" spans="1:15">
      <c r="B110" s="261" t="s">
        <v>553</v>
      </c>
      <c r="C110" s="260" t="s">
        <v>492</v>
      </c>
      <c r="D110" s="260" t="s">
        <v>492</v>
      </c>
      <c r="E110" s="469"/>
    </row>
    <row r="111" spans="1:15">
      <c r="B111" s="261" t="s">
        <v>1124</v>
      </c>
      <c r="C111" s="260" t="s">
        <v>434</v>
      </c>
      <c r="D111" s="260" t="s">
        <v>434</v>
      </c>
      <c r="E111" s="469"/>
    </row>
    <row r="112" spans="1:15">
      <c r="B112" s="261" t="s">
        <v>1224</v>
      </c>
      <c r="C112" s="260" t="s">
        <v>495</v>
      </c>
      <c r="D112" s="260" t="s">
        <v>495</v>
      </c>
      <c r="E112" s="469"/>
    </row>
    <row r="113" spans="1:14">
      <c r="B113" s="369" t="s">
        <v>1107</v>
      </c>
      <c r="C113" s="370"/>
      <c r="D113" s="370"/>
      <c r="E113" s="469"/>
    </row>
    <row r="114" spans="1:14">
      <c r="B114" s="262" t="s">
        <v>1108</v>
      </c>
      <c r="C114" s="263"/>
      <c r="D114" s="263"/>
      <c r="E114" s="469"/>
    </row>
    <row r="115" spans="1:14">
      <c r="E115" s="405">
        <f>SUM(E107:E114)</f>
        <v>0</v>
      </c>
    </row>
    <row r="118" spans="1:14" ht="15" customHeight="1">
      <c r="A118" s="254" t="s">
        <v>1245</v>
      </c>
      <c r="B118" s="255" t="s">
        <v>1078</v>
      </c>
      <c r="C118" s="255"/>
      <c r="D118" s="255"/>
      <c r="E118" s="255"/>
      <c r="F118" s="255"/>
      <c r="G118" s="255"/>
      <c r="H118" s="255"/>
      <c r="I118" s="255"/>
      <c r="J118" s="255"/>
      <c r="K118" s="255"/>
      <c r="L118" s="255"/>
      <c r="M118" s="255"/>
      <c r="N118" s="255"/>
    </row>
    <row r="119" spans="1:14">
      <c r="A119" s="234" t="s">
        <v>1276</v>
      </c>
      <c r="B119" s="234" t="s">
        <v>1277</v>
      </c>
    </row>
    <row r="120" spans="1:14">
      <c r="A120" s="234"/>
      <c r="B120" s="258" t="s">
        <v>1275</v>
      </c>
    </row>
    <row r="121" spans="1:14">
      <c r="C121" s="533" t="s">
        <v>1135</v>
      </c>
    </row>
    <row r="122" spans="1:14">
      <c r="C122" s="521"/>
    </row>
    <row r="123" spans="1:14">
      <c r="B123" s="369" t="s">
        <v>1246</v>
      </c>
      <c r="C123" s="481"/>
    </row>
    <row r="124" spans="1:14">
      <c r="B124" s="369" t="s">
        <v>1247</v>
      </c>
      <c r="C124" s="481"/>
    </row>
    <row r="125" spans="1:14">
      <c r="C125" s="338">
        <f>SUM(C123:C124)</f>
        <v>0</v>
      </c>
    </row>
    <row r="231" spans="1:15">
      <c r="A231" s="253" t="s">
        <v>372</v>
      </c>
      <c r="B231" s="253" t="s">
        <v>372</v>
      </c>
      <c r="C231" s="253" t="s">
        <v>372</v>
      </c>
      <c r="D231" s="253" t="s">
        <v>372</v>
      </c>
      <c r="E231" s="253" t="s">
        <v>372</v>
      </c>
      <c r="F231" s="253" t="s">
        <v>372</v>
      </c>
      <c r="G231" s="253" t="s">
        <v>372</v>
      </c>
      <c r="H231" s="253" t="s">
        <v>372</v>
      </c>
      <c r="I231" s="253" t="s">
        <v>372</v>
      </c>
      <c r="J231" s="253" t="s">
        <v>372</v>
      </c>
      <c r="K231" s="253" t="s">
        <v>372</v>
      </c>
      <c r="L231" s="253" t="s">
        <v>372</v>
      </c>
      <c r="M231" s="253" t="s">
        <v>372</v>
      </c>
      <c r="N231" s="253" t="s">
        <v>372</v>
      </c>
      <c r="O231" s="253" t="s">
        <v>372</v>
      </c>
    </row>
    <row r="232" spans="1:15">
      <c r="A232" s="253" t="s">
        <v>372</v>
      </c>
      <c r="B232" s="253" t="s">
        <v>372</v>
      </c>
      <c r="C232" s="253" t="s">
        <v>372</v>
      </c>
      <c r="D232" s="253" t="s">
        <v>372</v>
      </c>
      <c r="E232" s="253" t="s">
        <v>372</v>
      </c>
      <c r="F232" s="253" t="s">
        <v>372</v>
      </c>
      <c r="G232" s="253" t="s">
        <v>372</v>
      </c>
      <c r="H232" s="253" t="s">
        <v>372</v>
      </c>
      <c r="I232" s="253" t="s">
        <v>372</v>
      </c>
      <c r="J232" s="253" t="s">
        <v>372</v>
      </c>
      <c r="K232" s="253" t="s">
        <v>372</v>
      </c>
      <c r="L232" s="253" t="s">
        <v>372</v>
      </c>
      <c r="M232" s="253" t="s">
        <v>372</v>
      </c>
      <c r="N232" s="253" t="s">
        <v>372</v>
      </c>
      <c r="O232" s="253" t="s">
        <v>372</v>
      </c>
    </row>
  </sheetData>
  <sheetProtection algorithmName="SHA-512" hashValue="iEaXx5/frPhGEpAfDxMKCG0keI6VpVISBIIYDLqQ/L+Wuzuxf3TVO4jLkaAnPZ3DQ2CAwWx4qvW+CIDhpxBbwg==" saltValue="GiQcMn6YoMLymNm4EjUf8Q==" spinCount="100000" sheet="1" objects="1" scenarios="1"/>
  <mergeCells count="28">
    <mergeCell ref="C121:C122"/>
    <mergeCell ref="M10:M12"/>
    <mergeCell ref="C11:C12"/>
    <mergeCell ref="D11:D12"/>
    <mergeCell ref="E11:E12"/>
    <mergeCell ref="F11:F12"/>
    <mergeCell ref="G11:G12"/>
    <mergeCell ref="H11:H12"/>
    <mergeCell ref="I11:I12"/>
    <mergeCell ref="J11:J12"/>
    <mergeCell ref="K11:K12"/>
    <mergeCell ref="L11:L12"/>
    <mergeCell ref="B53:C54"/>
    <mergeCell ref="D53:D54"/>
    <mergeCell ref="E53:L53"/>
    <mergeCell ref="B10:B12"/>
    <mergeCell ref="C10:D10"/>
    <mergeCell ref="E10:L10"/>
    <mergeCell ref="B68:C69"/>
    <mergeCell ref="D68:D69"/>
    <mergeCell ref="E68:L68"/>
    <mergeCell ref="B88:B89"/>
    <mergeCell ref="D88:H88"/>
    <mergeCell ref="B104:B106"/>
    <mergeCell ref="C104:D104"/>
    <mergeCell ref="C105:C106"/>
    <mergeCell ref="D105:D106"/>
    <mergeCell ref="E105:E106"/>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S119"/>
  <sheetViews>
    <sheetView showGridLines="0" zoomScale="50" zoomScaleNormal="50" workbookViewId="0">
      <selection activeCell="B9" sqref="B9"/>
    </sheetView>
  </sheetViews>
  <sheetFormatPr defaultColWidth="11.42578125" defaultRowHeight="15" customHeight="1"/>
  <cols>
    <col min="1" max="1" width="7.140625" style="175" customWidth="1"/>
    <col min="2" max="2" width="149.140625" style="175" bestFit="1" customWidth="1"/>
    <col min="3" max="16" width="14.28515625" style="175" customWidth="1"/>
    <col min="17" max="17" width="18.28515625" style="175" customWidth="1"/>
    <col min="18" max="18" width="14.140625" style="175" customWidth="1"/>
    <col min="19" max="16384" width="11.42578125" style="175"/>
  </cols>
  <sheetData>
    <row r="1" spans="1:45" ht="15" customHeight="1">
      <c r="A1" s="326" t="s">
        <v>1210</v>
      </c>
      <c r="B1" s="324"/>
      <c r="C1" s="324"/>
      <c r="D1" s="324"/>
      <c r="E1" s="324"/>
      <c r="F1" s="324"/>
      <c r="G1" s="324"/>
      <c r="H1" s="335"/>
      <c r="I1" s="335"/>
      <c r="J1" s="335"/>
      <c r="K1" s="335"/>
      <c r="L1" s="335"/>
      <c r="M1" s="335"/>
      <c r="N1" s="335"/>
      <c r="O1" s="335"/>
      <c r="P1" s="335"/>
      <c r="Q1" s="335"/>
      <c r="R1" s="335"/>
      <c r="S1" s="335"/>
      <c r="T1" s="335"/>
      <c r="U1" s="335"/>
      <c r="V1" s="336"/>
      <c r="W1" s="328" t="str">
        <f>IF(P.Participant!C8="-","[Participant's name]",P.Participant!C8)</f>
        <v>[Participant's name]</v>
      </c>
      <c r="X1" s="238"/>
      <c r="Y1" s="238"/>
      <c r="Z1" s="238"/>
    </row>
    <row r="2" spans="1:45" ht="15" customHeight="1">
      <c r="A2" s="326"/>
      <c r="B2" s="324"/>
      <c r="C2" s="324"/>
      <c r="D2" s="336"/>
      <c r="E2" s="336"/>
      <c r="F2" s="324"/>
      <c r="G2" s="324"/>
      <c r="H2" s="335"/>
      <c r="I2" s="335"/>
      <c r="J2" s="335"/>
      <c r="K2" s="335"/>
      <c r="L2" s="335"/>
      <c r="M2" s="335"/>
      <c r="N2" s="335"/>
      <c r="O2" s="335"/>
      <c r="P2" s="335"/>
      <c r="Q2" s="335"/>
      <c r="R2" s="335"/>
      <c r="S2" s="335"/>
      <c r="T2" s="335"/>
      <c r="U2" s="335"/>
      <c r="V2" s="336"/>
      <c r="W2" s="328" t="str">
        <f>IF(P.Participant!C18="-","[Method for calculation of the SCR]",P.Participant!C18)</f>
        <v>[Method for calculation of the SCR]</v>
      </c>
      <c r="X2" s="238"/>
      <c r="Y2" s="238"/>
      <c r="Z2" s="238"/>
    </row>
    <row r="3" spans="1:45" ht="15" customHeight="1">
      <c r="A3" s="334"/>
      <c r="B3" s="324"/>
      <c r="C3" s="324"/>
      <c r="D3" s="336"/>
      <c r="E3" s="336"/>
      <c r="F3" s="324"/>
      <c r="G3" s="324"/>
      <c r="H3" s="335"/>
      <c r="I3" s="335"/>
      <c r="J3" s="335"/>
      <c r="K3" s="335"/>
      <c r="L3" s="335"/>
      <c r="M3" s="335"/>
      <c r="N3" s="335"/>
      <c r="O3" s="335"/>
      <c r="P3" s="335"/>
      <c r="Q3" s="335"/>
      <c r="R3" s="335"/>
      <c r="S3" s="335"/>
      <c r="T3" s="335"/>
      <c r="U3" s="335"/>
      <c r="V3" s="336"/>
      <c r="W3" s="328" t="str">
        <f>_Version</f>
        <v>EIOPA-ST21_Templates-(20210302)</v>
      </c>
      <c r="X3" s="238"/>
      <c r="Y3" s="238"/>
      <c r="Z3" s="238"/>
    </row>
    <row r="4" spans="1:45" s="148" customFormat="1" ht="15" customHeight="1"/>
    <row r="5" spans="1:45" ht="21">
      <c r="A5" s="241"/>
      <c r="B5" s="323" t="s">
        <v>1072</v>
      </c>
      <c r="C5" s="237"/>
      <c r="D5" s="237"/>
      <c r="E5" s="237"/>
      <c r="F5" s="237"/>
      <c r="G5" s="237"/>
      <c r="H5" s="237"/>
      <c r="I5" s="237"/>
      <c r="J5" s="237"/>
      <c r="K5" s="237"/>
      <c r="L5" s="237"/>
      <c r="M5" s="237"/>
      <c r="N5" s="237"/>
      <c r="O5" s="237"/>
      <c r="P5" s="237"/>
      <c r="Q5" s="237"/>
      <c r="R5" s="237"/>
      <c r="S5" s="237"/>
      <c r="T5" s="237"/>
      <c r="U5" s="237"/>
      <c r="V5" s="237"/>
      <c r="W5" s="236"/>
    </row>
    <row r="6" spans="1:45"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row>
    <row r="7" spans="1:45" ht="15" customHeight="1">
      <c r="A7" s="242" t="s">
        <v>1075</v>
      </c>
      <c r="B7" s="242" t="s">
        <v>1071</v>
      </c>
      <c r="C7" s="208"/>
      <c r="D7" s="233"/>
      <c r="E7" s="233"/>
      <c r="F7" s="233"/>
      <c r="G7" s="233"/>
      <c r="H7" s="233"/>
      <c r="I7" s="233"/>
      <c r="J7" s="233"/>
      <c r="K7" s="233"/>
      <c r="L7" s="233"/>
      <c r="M7" s="233"/>
      <c r="N7" s="233"/>
      <c r="O7" s="233"/>
      <c r="P7" s="233"/>
      <c r="Q7" s="233"/>
      <c r="R7" s="233"/>
      <c r="S7" s="233"/>
      <c r="T7" s="233"/>
      <c r="U7" s="233"/>
      <c r="V7" s="233"/>
      <c r="W7" s="233"/>
    </row>
    <row r="8" spans="1:45" ht="42.75" customHeight="1">
      <c r="B8" s="377"/>
      <c r="C8" s="231"/>
      <c r="D8" s="568" t="s">
        <v>1014</v>
      </c>
      <c r="E8" s="562" t="s">
        <v>1015</v>
      </c>
      <c r="F8" s="563"/>
      <c r="G8" s="564"/>
      <c r="H8" s="562" t="s">
        <v>1016</v>
      </c>
      <c r="I8" s="563"/>
      <c r="J8" s="564"/>
      <c r="K8" s="561" t="s">
        <v>1017</v>
      </c>
      <c r="L8" s="562" t="s">
        <v>1018</v>
      </c>
      <c r="M8" s="563"/>
      <c r="N8" s="563"/>
      <c r="O8" s="563"/>
      <c r="P8" s="564"/>
      <c r="Q8" s="560" t="s">
        <v>1019</v>
      </c>
      <c r="R8" s="565" t="s">
        <v>1020</v>
      </c>
      <c r="S8" s="566"/>
      <c r="T8" s="567"/>
      <c r="U8" s="561" t="s">
        <v>1021</v>
      </c>
      <c r="V8" s="559" t="s">
        <v>1022</v>
      </c>
      <c r="W8" s="560" t="s">
        <v>1023</v>
      </c>
    </row>
    <row r="9" spans="1:45" ht="74.25" customHeight="1">
      <c r="B9" s="231"/>
      <c r="C9" s="231"/>
      <c r="D9" s="544"/>
      <c r="E9" s="230"/>
      <c r="F9" s="294" t="s">
        <v>1024</v>
      </c>
      <c r="G9" s="294" t="s">
        <v>1025</v>
      </c>
      <c r="H9" s="276"/>
      <c r="I9" s="294" t="s">
        <v>1024</v>
      </c>
      <c r="J9" s="294" t="s">
        <v>1025</v>
      </c>
      <c r="K9" s="549"/>
      <c r="L9" s="277"/>
      <c r="M9" s="294" t="s">
        <v>1014</v>
      </c>
      <c r="N9" s="294" t="s">
        <v>1015</v>
      </c>
      <c r="O9" s="294" t="s">
        <v>1016</v>
      </c>
      <c r="P9" s="294" t="s">
        <v>1026</v>
      </c>
      <c r="Q9" s="539"/>
      <c r="R9" s="227"/>
      <c r="S9" s="294" t="s">
        <v>1024</v>
      </c>
      <c r="T9" s="294" t="s">
        <v>1025</v>
      </c>
      <c r="U9" s="549"/>
      <c r="V9" s="555"/>
      <c r="W9" s="539"/>
    </row>
    <row r="10" spans="1:45" ht="15" customHeight="1">
      <c r="B10" s="225"/>
      <c r="C10" s="225"/>
      <c r="D10" s="295" t="s">
        <v>161</v>
      </c>
      <c r="E10" s="295" t="s">
        <v>177</v>
      </c>
      <c r="F10" s="295" t="s">
        <v>178</v>
      </c>
      <c r="G10" s="295" t="s">
        <v>179</v>
      </c>
      <c r="H10" s="295" t="s">
        <v>180</v>
      </c>
      <c r="I10" s="295" t="s">
        <v>181</v>
      </c>
      <c r="J10" s="295" t="s">
        <v>182</v>
      </c>
      <c r="K10" s="295" t="s">
        <v>183</v>
      </c>
      <c r="L10" s="295" t="s">
        <v>184</v>
      </c>
      <c r="M10" s="295" t="s">
        <v>1027</v>
      </c>
      <c r="N10" s="295" t="s">
        <v>1028</v>
      </c>
      <c r="O10" s="295" t="s">
        <v>1029</v>
      </c>
      <c r="P10" s="295" t="s">
        <v>1030</v>
      </c>
      <c r="Q10" s="295" t="s">
        <v>1031</v>
      </c>
      <c r="R10" s="296" t="s">
        <v>1032</v>
      </c>
      <c r="S10" s="296" t="s">
        <v>1033</v>
      </c>
      <c r="T10" s="296" t="s">
        <v>1034</v>
      </c>
      <c r="U10" s="296" t="s">
        <v>1035</v>
      </c>
      <c r="V10" s="296" t="s">
        <v>1036</v>
      </c>
      <c r="W10" s="296" t="s">
        <v>1037</v>
      </c>
    </row>
    <row r="11" spans="1:45" ht="15" customHeight="1">
      <c r="B11" s="297" t="s">
        <v>95</v>
      </c>
      <c r="C11" s="295" t="s">
        <v>5</v>
      </c>
      <c r="D11" s="406"/>
      <c r="E11" s="406"/>
      <c r="F11" s="407"/>
      <c r="G11" s="407"/>
      <c r="H11" s="406"/>
      <c r="I11" s="407"/>
      <c r="J11" s="407"/>
      <c r="K11" s="406"/>
      <c r="L11" s="406"/>
      <c r="M11" s="406"/>
      <c r="N11" s="406"/>
      <c r="O11" s="406"/>
      <c r="P11" s="406"/>
      <c r="Q11" s="406"/>
      <c r="R11" s="406"/>
      <c r="S11" s="407"/>
      <c r="T11" s="407"/>
      <c r="U11" s="406"/>
      <c r="V11" s="406"/>
      <c r="W11" s="406"/>
    </row>
    <row r="12" spans="1:45" ht="15" customHeight="1">
      <c r="B12" s="298" t="s">
        <v>1070</v>
      </c>
      <c r="C12" s="295" t="s">
        <v>7</v>
      </c>
      <c r="D12" s="406"/>
      <c r="E12" s="406"/>
      <c r="F12" s="407"/>
      <c r="G12" s="407"/>
      <c r="H12" s="406"/>
      <c r="I12" s="407"/>
      <c r="J12" s="407"/>
      <c r="K12" s="406"/>
      <c r="L12" s="406"/>
      <c r="M12" s="406"/>
      <c r="N12" s="406"/>
      <c r="O12" s="406"/>
      <c r="P12" s="406"/>
      <c r="Q12" s="406"/>
      <c r="R12" s="406"/>
      <c r="S12" s="407"/>
      <c r="T12" s="407"/>
      <c r="U12" s="406"/>
      <c r="V12" s="406"/>
      <c r="W12" s="406"/>
    </row>
    <row r="13" spans="1:45" ht="15" customHeight="1">
      <c r="B13" s="297" t="s">
        <v>1069</v>
      </c>
      <c r="C13" s="295"/>
      <c r="D13" s="407"/>
      <c r="E13" s="407"/>
      <c r="F13" s="407"/>
      <c r="G13" s="407"/>
      <c r="H13" s="407"/>
      <c r="I13" s="407"/>
      <c r="J13" s="407"/>
      <c r="K13" s="407"/>
      <c r="L13" s="407"/>
      <c r="M13" s="407"/>
      <c r="N13" s="407"/>
      <c r="O13" s="407"/>
      <c r="P13" s="407"/>
      <c r="Q13" s="407"/>
      <c r="R13" s="407"/>
      <c r="S13" s="407"/>
      <c r="T13" s="407"/>
      <c r="U13" s="407"/>
      <c r="V13" s="407"/>
      <c r="W13" s="407"/>
    </row>
    <row r="14" spans="1:45" ht="15" customHeight="1">
      <c r="B14" s="299" t="s">
        <v>97</v>
      </c>
      <c r="C14" s="295"/>
      <c r="D14" s="407"/>
      <c r="E14" s="407"/>
      <c r="F14" s="407"/>
      <c r="G14" s="407"/>
      <c r="H14" s="407"/>
      <c r="I14" s="407"/>
      <c r="J14" s="407"/>
      <c r="K14" s="407"/>
      <c r="L14" s="407"/>
      <c r="M14" s="407"/>
      <c r="N14" s="407"/>
      <c r="O14" s="407"/>
      <c r="P14" s="407"/>
      <c r="Q14" s="407"/>
      <c r="R14" s="407"/>
      <c r="S14" s="407"/>
      <c r="T14" s="407"/>
      <c r="U14" s="407"/>
      <c r="V14" s="407"/>
      <c r="W14" s="407"/>
    </row>
    <row r="15" spans="1:45" ht="15" customHeight="1">
      <c r="B15" s="300" t="s">
        <v>1068</v>
      </c>
      <c r="C15" s="295" t="s">
        <v>9</v>
      </c>
      <c r="D15" s="406"/>
      <c r="E15" s="407"/>
      <c r="F15" s="406"/>
      <c r="G15" s="406"/>
      <c r="H15" s="407"/>
      <c r="I15" s="406"/>
      <c r="J15" s="406"/>
      <c r="K15" s="406"/>
      <c r="L15" s="406"/>
      <c r="M15" s="406"/>
      <c r="N15" s="406"/>
      <c r="O15" s="406"/>
      <c r="P15" s="406"/>
      <c r="Q15" s="406"/>
      <c r="R15" s="407"/>
      <c r="S15" s="406"/>
      <c r="T15" s="406"/>
      <c r="U15" s="406"/>
      <c r="V15" s="406"/>
      <c r="W15" s="406"/>
    </row>
    <row r="16" spans="1:45" ht="15" customHeight="1">
      <c r="B16" s="301" t="s">
        <v>1067</v>
      </c>
      <c r="C16" s="295" t="s">
        <v>11</v>
      </c>
      <c r="D16" s="406"/>
      <c r="E16" s="407"/>
      <c r="F16" s="406"/>
      <c r="G16" s="406"/>
      <c r="H16" s="407"/>
      <c r="I16" s="406"/>
      <c r="J16" s="406"/>
      <c r="K16" s="406"/>
      <c r="L16" s="406"/>
      <c r="M16" s="407"/>
      <c r="N16" s="407"/>
      <c r="O16" s="407"/>
      <c r="P16" s="407"/>
      <c r="Q16" s="406"/>
      <c r="R16" s="407"/>
      <c r="S16" s="406"/>
      <c r="T16" s="406"/>
      <c r="U16" s="406"/>
      <c r="V16" s="406"/>
      <c r="W16" s="406"/>
    </row>
    <row r="17" spans="2:23" ht="15" customHeight="1">
      <c r="B17" s="311" t="s">
        <v>1066</v>
      </c>
      <c r="C17" s="295" t="s">
        <v>13</v>
      </c>
      <c r="D17" s="407"/>
      <c r="E17" s="407"/>
      <c r="F17" s="407"/>
      <c r="G17" s="407"/>
      <c r="H17" s="407"/>
      <c r="I17" s="407"/>
      <c r="J17" s="407"/>
      <c r="K17" s="407"/>
      <c r="L17" s="407"/>
      <c r="M17" s="407"/>
      <c r="N17" s="407"/>
      <c r="O17" s="407"/>
      <c r="P17" s="407"/>
      <c r="Q17" s="406"/>
      <c r="R17" s="407"/>
      <c r="S17" s="407"/>
      <c r="T17" s="407"/>
      <c r="U17" s="407"/>
      <c r="V17" s="407"/>
      <c r="W17" s="406"/>
    </row>
    <row r="18" spans="2:23" ht="15" customHeight="1">
      <c r="B18" s="311" t="s">
        <v>1065</v>
      </c>
      <c r="C18" s="295" t="s">
        <v>15</v>
      </c>
      <c r="D18" s="407"/>
      <c r="E18" s="407"/>
      <c r="F18" s="407"/>
      <c r="G18" s="407"/>
      <c r="H18" s="407"/>
      <c r="I18" s="407"/>
      <c r="J18" s="407"/>
      <c r="K18" s="407"/>
      <c r="L18" s="407"/>
      <c r="M18" s="407"/>
      <c r="N18" s="407"/>
      <c r="O18" s="407"/>
      <c r="P18" s="407"/>
      <c r="Q18" s="406"/>
      <c r="R18" s="407"/>
      <c r="S18" s="407"/>
      <c r="T18" s="407"/>
      <c r="U18" s="407"/>
      <c r="V18" s="407"/>
      <c r="W18" s="406"/>
    </row>
    <row r="19" spans="2:23" ht="15" customHeight="1">
      <c r="B19" s="311" t="s">
        <v>1064</v>
      </c>
      <c r="C19" s="295" t="s">
        <v>17</v>
      </c>
      <c r="D19" s="407"/>
      <c r="E19" s="407"/>
      <c r="F19" s="407"/>
      <c r="G19" s="407"/>
      <c r="H19" s="407"/>
      <c r="I19" s="407"/>
      <c r="J19" s="407"/>
      <c r="K19" s="407"/>
      <c r="L19" s="407"/>
      <c r="M19" s="407"/>
      <c r="N19" s="407"/>
      <c r="O19" s="407"/>
      <c r="P19" s="407"/>
      <c r="Q19" s="406"/>
      <c r="R19" s="407"/>
      <c r="S19" s="407"/>
      <c r="T19" s="407"/>
      <c r="U19" s="407"/>
      <c r="V19" s="407"/>
      <c r="W19" s="406"/>
    </row>
    <row r="20" spans="2:23" ht="15" customHeight="1">
      <c r="B20" s="301" t="s">
        <v>1063</v>
      </c>
      <c r="C20" s="295" t="s">
        <v>19</v>
      </c>
      <c r="D20" s="406"/>
      <c r="E20" s="407"/>
      <c r="F20" s="406"/>
      <c r="G20" s="406"/>
      <c r="H20" s="407"/>
      <c r="I20" s="406"/>
      <c r="J20" s="406"/>
      <c r="K20" s="406"/>
      <c r="L20" s="406"/>
      <c r="M20" s="406"/>
      <c r="N20" s="406"/>
      <c r="O20" s="406"/>
      <c r="P20" s="406"/>
      <c r="Q20" s="406"/>
      <c r="R20" s="407"/>
      <c r="S20" s="406"/>
      <c r="T20" s="406"/>
      <c r="U20" s="406"/>
      <c r="V20" s="406"/>
      <c r="W20" s="406"/>
    </row>
    <row r="21" spans="2:23" ht="15" customHeight="1">
      <c r="B21" s="301" t="s">
        <v>1062</v>
      </c>
      <c r="C21" s="295" t="s">
        <v>21</v>
      </c>
      <c r="D21" s="406"/>
      <c r="E21" s="407"/>
      <c r="F21" s="406"/>
      <c r="G21" s="406"/>
      <c r="H21" s="407"/>
      <c r="I21" s="406"/>
      <c r="J21" s="406"/>
      <c r="K21" s="406"/>
      <c r="L21" s="406"/>
      <c r="M21" s="408"/>
      <c r="N21" s="408"/>
      <c r="O21" s="408"/>
      <c r="P21" s="408"/>
      <c r="Q21" s="406"/>
      <c r="R21" s="407"/>
      <c r="S21" s="406"/>
      <c r="T21" s="406"/>
      <c r="U21" s="406"/>
      <c r="V21" s="406"/>
      <c r="W21" s="406"/>
    </row>
    <row r="22" spans="2:23" ht="15" customHeight="1">
      <c r="B22" s="299" t="s">
        <v>1061</v>
      </c>
      <c r="C22" s="295" t="s">
        <v>23</v>
      </c>
      <c r="D22" s="406"/>
      <c r="E22" s="406"/>
      <c r="F22" s="407"/>
      <c r="G22" s="407"/>
      <c r="H22" s="406"/>
      <c r="I22" s="407"/>
      <c r="J22" s="407"/>
      <c r="K22" s="406"/>
      <c r="L22" s="406"/>
      <c r="M22" s="406"/>
      <c r="N22" s="406"/>
      <c r="O22" s="406"/>
      <c r="P22" s="406"/>
      <c r="Q22" s="406"/>
      <c r="R22" s="406"/>
      <c r="S22" s="407"/>
      <c r="T22" s="407"/>
      <c r="U22" s="406"/>
      <c r="V22" s="406"/>
      <c r="W22" s="406"/>
    </row>
    <row r="23" spans="2:23" ht="15" customHeight="1">
      <c r="B23" s="302" t="s">
        <v>1060</v>
      </c>
      <c r="C23" s="295"/>
      <c r="D23" s="407"/>
      <c r="E23" s="407"/>
      <c r="F23" s="407"/>
      <c r="G23" s="407"/>
      <c r="H23" s="407"/>
      <c r="I23" s="407"/>
      <c r="J23" s="407"/>
      <c r="K23" s="407"/>
      <c r="L23" s="407"/>
      <c r="M23" s="407"/>
      <c r="N23" s="407"/>
      <c r="O23" s="407"/>
      <c r="P23" s="407"/>
      <c r="Q23" s="407"/>
      <c r="R23" s="407"/>
      <c r="S23" s="407"/>
      <c r="T23" s="407"/>
      <c r="U23" s="407"/>
      <c r="V23" s="407"/>
      <c r="W23" s="407"/>
    </row>
    <row r="24" spans="2:23" ht="15" customHeight="1">
      <c r="B24" s="303" t="s">
        <v>1059</v>
      </c>
      <c r="C24" s="295" t="s">
        <v>25</v>
      </c>
      <c r="D24" s="406"/>
      <c r="E24" s="406"/>
      <c r="F24" s="407"/>
      <c r="G24" s="407"/>
      <c r="H24" s="406"/>
      <c r="I24" s="407"/>
      <c r="J24" s="407"/>
      <c r="K24" s="406"/>
      <c r="L24" s="406"/>
      <c r="M24" s="407"/>
      <c r="N24" s="407"/>
      <c r="O24" s="407"/>
      <c r="P24" s="407"/>
      <c r="Q24" s="406"/>
      <c r="R24" s="406"/>
      <c r="S24" s="407"/>
      <c r="T24" s="407"/>
      <c r="U24" s="406"/>
      <c r="V24" s="406"/>
      <c r="W24" s="406"/>
    </row>
    <row r="25" spans="2:23" ht="15" customHeight="1">
      <c r="B25" s="303" t="s">
        <v>1058</v>
      </c>
      <c r="C25" s="295" t="s">
        <v>27</v>
      </c>
      <c r="D25" s="406"/>
      <c r="E25" s="407"/>
      <c r="F25" s="406"/>
      <c r="G25" s="406"/>
      <c r="H25" s="407"/>
      <c r="I25" s="406"/>
      <c r="J25" s="406"/>
      <c r="K25" s="406"/>
      <c r="L25" s="406"/>
      <c r="M25" s="407"/>
      <c r="N25" s="407"/>
      <c r="O25" s="407"/>
      <c r="P25" s="407"/>
      <c r="Q25" s="406"/>
      <c r="R25" s="407"/>
      <c r="S25" s="406" t="s">
        <v>390</v>
      </c>
      <c r="T25" s="406" t="s">
        <v>390</v>
      </c>
      <c r="U25" s="406"/>
      <c r="V25" s="406"/>
      <c r="W25" s="406"/>
    </row>
    <row r="26" spans="2:23" ht="15" customHeight="1">
      <c r="B26" s="303" t="s">
        <v>99</v>
      </c>
      <c r="C26" s="295" t="s">
        <v>29</v>
      </c>
      <c r="D26" s="406"/>
      <c r="E26" s="406"/>
      <c r="F26" s="407"/>
      <c r="G26" s="407"/>
      <c r="H26" s="406"/>
      <c r="I26" s="407"/>
      <c r="J26" s="407"/>
      <c r="K26" s="406"/>
      <c r="L26" s="406"/>
      <c r="M26" s="407"/>
      <c r="N26" s="407"/>
      <c r="O26" s="407"/>
      <c r="P26" s="407"/>
      <c r="Q26" s="406"/>
      <c r="R26" s="406"/>
      <c r="S26" s="407"/>
      <c r="T26" s="407"/>
      <c r="U26" s="406"/>
      <c r="V26" s="406"/>
      <c r="W26" s="406"/>
    </row>
    <row r="27" spans="2:23" ht="15" customHeight="1">
      <c r="B27" s="297" t="s">
        <v>1057</v>
      </c>
      <c r="C27" s="295" t="s">
        <v>43</v>
      </c>
      <c r="D27" s="406"/>
      <c r="E27" s="406"/>
      <c r="F27" s="407"/>
      <c r="G27" s="407"/>
      <c r="H27" s="406"/>
      <c r="I27" s="407"/>
      <c r="J27" s="407"/>
      <c r="K27" s="406"/>
      <c r="L27" s="406"/>
      <c r="M27" s="407"/>
      <c r="N27" s="407"/>
      <c r="O27" s="407"/>
      <c r="P27" s="407"/>
      <c r="Q27" s="406"/>
      <c r="R27" s="406"/>
      <c r="S27" s="407"/>
      <c r="T27" s="407"/>
      <c r="U27" s="406"/>
      <c r="V27" s="406"/>
      <c r="W27" s="406"/>
    </row>
    <row r="28" spans="2:23" ht="15" customHeight="1">
      <c r="B28" s="302" t="s">
        <v>1056</v>
      </c>
      <c r="C28" s="295" t="s">
        <v>45</v>
      </c>
      <c r="D28" s="406"/>
      <c r="E28" s="406"/>
      <c r="F28" s="407"/>
      <c r="G28" s="407"/>
      <c r="H28" s="406"/>
      <c r="I28" s="407"/>
      <c r="J28" s="407"/>
      <c r="K28" s="406"/>
      <c r="L28" s="406"/>
      <c r="M28" s="406"/>
      <c r="N28" s="406"/>
      <c r="O28" s="406"/>
      <c r="P28" s="406"/>
      <c r="Q28" s="406"/>
      <c r="R28" s="406"/>
      <c r="S28" s="407"/>
      <c r="T28" s="407"/>
      <c r="U28" s="406"/>
      <c r="V28" s="406"/>
      <c r="W28" s="406"/>
    </row>
    <row r="29" spans="2:23" ht="15" customHeight="1">
      <c r="B29" s="304" t="s">
        <v>1055</v>
      </c>
      <c r="C29" s="295" t="s">
        <v>47</v>
      </c>
      <c r="D29" s="406"/>
      <c r="E29" s="406"/>
      <c r="F29" s="407"/>
      <c r="G29" s="407"/>
      <c r="H29" s="406"/>
      <c r="I29" s="407"/>
      <c r="J29" s="407"/>
      <c r="K29" s="406"/>
      <c r="L29" s="407"/>
      <c r="M29" s="407"/>
      <c r="N29" s="407"/>
      <c r="O29" s="407"/>
      <c r="P29" s="407"/>
      <c r="Q29" s="406"/>
      <c r="R29" s="406"/>
      <c r="S29" s="407"/>
      <c r="T29" s="407"/>
      <c r="U29" s="406"/>
      <c r="V29" s="407"/>
      <c r="W29" s="406"/>
    </row>
    <row r="30" spans="2:23" ht="15" customHeight="1">
      <c r="B30" s="304" t="s">
        <v>1054</v>
      </c>
      <c r="C30" s="295"/>
      <c r="D30" s="407"/>
      <c r="E30" s="407"/>
      <c r="F30" s="407"/>
      <c r="G30" s="407"/>
      <c r="H30" s="407"/>
      <c r="I30" s="407"/>
      <c r="J30" s="407"/>
      <c r="K30" s="407"/>
      <c r="L30" s="407"/>
      <c r="M30" s="407"/>
      <c r="N30" s="407"/>
      <c r="O30" s="407"/>
      <c r="P30" s="407"/>
      <c r="Q30" s="407"/>
      <c r="R30" s="407"/>
      <c r="S30" s="407"/>
      <c r="T30" s="407"/>
      <c r="U30" s="407"/>
      <c r="V30" s="407"/>
      <c r="W30" s="407"/>
    </row>
    <row r="31" spans="2:23" ht="15" customHeight="1">
      <c r="B31" s="305" t="s">
        <v>1053</v>
      </c>
      <c r="C31" s="295"/>
      <c r="D31" s="407"/>
      <c r="E31" s="407"/>
      <c r="F31" s="407"/>
      <c r="G31" s="407"/>
      <c r="H31" s="407"/>
      <c r="I31" s="407"/>
      <c r="J31" s="407"/>
      <c r="K31" s="407"/>
      <c r="L31" s="407"/>
      <c r="M31" s="407"/>
      <c r="N31" s="407"/>
      <c r="O31" s="407"/>
      <c r="P31" s="407"/>
      <c r="Q31" s="407"/>
      <c r="R31" s="407"/>
      <c r="S31" s="407"/>
      <c r="T31" s="407"/>
      <c r="U31" s="407"/>
      <c r="V31" s="407"/>
      <c r="W31" s="407"/>
    </row>
    <row r="32" spans="2:23" ht="15" customHeight="1">
      <c r="B32" s="306" t="s">
        <v>1052</v>
      </c>
      <c r="C32" s="295" t="s">
        <v>49</v>
      </c>
      <c r="D32" s="407"/>
      <c r="E32" s="406"/>
      <c r="F32" s="407"/>
      <c r="G32" s="407"/>
      <c r="H32" s="406"/>
      <c r="I32" s="407"/>
      <c r="J32" s="407"/>
      <c r="K32" s="406"/>
      <c r="L32" s="407"/>
      <c r="M32" s="407"/>
      <c r="N32" s="407"/>
      <c r="O32" s="407"/>
      <c r="P32" s="407"/>
      <c r="Q32" s="407"/>
      <c r="R32" s="406"/>
      <c r="S32" s="407"/>
      <c r="T32" s="407"/>
      <c r="U32" s="406"/>
      <c r="V32" s="406"/>
      <c r="W32" s="407"/>
    </row>
    <row r="33" spans="2:23" ht="15" customHeight="1">
      <c r="B33" s="307" t="s">
        <v>1051</v>
      </c>
      <c r="C33" s="295" t="s">
        <v>51</v>
      </c>
      <c r="D33" s="406"/>
      <c r="E33" s="407"/>
      <c r="F33" s="407"/>
      <c r="G33" s="407"/>
      <c r="H33" s="407"/>
      <c r="I33" s="407"/>
      <c r="J33" s="407"/>
      <c r="K33" s="407"/>
      <c r="L33" s="406"/>
      <c r="M33" s="407"/>
      <c r="N33" s="407"/>
      <c r="O33" s="407"/>
      <c r="P33" s="407"/>
      <c r="Q33" s="407"/>
      <c r="R33" s="407"/>
      <c r="S33" s="407"/>
      <c r="T33" s="407"/>
      <c r="U33" s="407"/>
      <c r="V33" s="407"/>
      <c r="W33" s="407"/>
    </row>
    <row r="34" spans="2:23" ht="15" customHeight="1">
      <c r="B34" s="307" t="s">
        <v>1050</v>
      </c>
      <c r="C34" s="295" t="s">
        <v>53</v>
      </c>
      <c r="D34" s="406"/>
      <c r="E34" s="407"/>
      <c r="F34" s="407"/>
      <c r="G34" s="407"/>
      <c r="H34" s="407"/>
      <c r="I34" s="407"/>
      <c r="J34" s="407"/>
      <c r="K34" s="407"/>
      <c r="L34" s="406"/>
      <c r="M34" s="407"/>
      <c r="N34" s="407"/>
      <c r="O34" s="407"/>
      <c r="P34" s="407"/>
      <c r="Q34" s="407"/>
      <c r="R34" s="407"/>
      <c r="S34" s="407"/>
      <c r="T34" s="407"/>
      <c r="U34" s="407"/>
      <c r="V34" s="407"/>
      <c r="W34" s="407"/>
    </row>
    <row r="35" spans="2:23" ht="15" customHeight="1">
      <c r="B35" s="306" t="s">
        <v>1049</v>
      </c>
      <c r="C35" s="295" t="s">
        <v>55</v>
      </c>
      <c r="D35" s="406"/>
      <c r="E35" s="406"/>
      <c r="F35" s="407"/>
      <c r="G35" s="407"/>
      <c r="H35" s="406"/>
      <c r="I35" s="407"/>
      <c r="J35" s="407"/>
      <c r="K35" s="406"/>
      <c r="L35" s="406"/>
      <c r="M35" s="407"/>
      <c r="N35" s="407"/>
      <c r="O35" s="407"/>
      <c r="P35" s="407"/>
      <c r="Q35" s="406"/>
      <c r="R35" s="406"/>
      <c r="S35" s="407"/>
      <c r="T35" s="407"/>
      <c r="U35" s="406"/>
      <c r="V35" s="406"/>
      <c r="W35" s="406"/>
    </row>
    <row r="36" spans="2:23" ht="15" customHeight="1">
      <c r="B36" s="305" t="s">
        <v>1048</v>
      </c>
      <c r="C36" s="295"/>
      <c r="D36" s="407"/>
      <c r="E36" s="407"/>
      <c r="F36" s="407"/>
      <c r="G36" s="407"/>
      <c r="H36" s="407"/>
      <c r="I36" s="407"/>
      <c r="J36" s="407"/>
      <c r="K36" s="407"/>
      <c r="L36" s="407"/>
      <c r="M36" s="407"/>
      <c r="N36" s="407"/>
      <c r="O36" s="407"/>
      <c r="P36" s="407"/>
      <c r="Q36" s="407"/>
      <c r="R36" s="407"/>
      <c r="S36" s="407"/>
      <c r="T36" s="407"/>
      <c r="U36" s="407"/>
      <c r="V36" s="407"/>
      <c r="W36" s="407"/>
    </row>
    <row r="37" spans="2:23" ht="15" customHeight="1">
      <c r="B37" s="306" t="s">
        <v>1047</v>
      </c>
      <c r="C37" s="295" t="s">
        <v>57</v>
      </c>
      <c r="D37" s="406"/>
      <c r="E37" s="406"/>
      <c r="F37" s="407"/>
      <c r="G37" s="407"/>
      <c r="H37" s="406"/>
      <c r="I37" s="407"/>
      <c r="J37" s="407"/>
      <c r="K37" s="406"/>
      <c r="L37" s="406"/>
      <c r="M37" s="407"/>
      <c r="N37" s="407"/>
      <c r="O37" s="407"/>
      <c r="P37" s="407"/>
      <c r="Q37" s="406"/>
      <c r="R37" s="409"/>
      <c r="S37" s="407"/>
      <c r="T37" s="407"/>
      <c r="U37" s="406"/>
      <c r="V37" s="406"/>
      <c r="W37" s="406"/>
    </row>
    <row r="38" spans="2:23" ht="15" customHeight="1">
      <c r="B38" s="306" t="s">
        <v>1046</v>
      </c>
      <c r="C38" s="295" t="s">
        <v>59</v>
      </c>
      <c r="D38" s="406"/>
      <c r="E38" s="406"/>
      <c r="F38" s="407"/>
      <c r="G38" s="407"/>
      <c r="H38" s="406"/>
      <c r="I38" s="407"/>
      <c r="J38" s="407"/>
      <c r="K38" s="406"/>
      <c r="L38" s="406"/>
      <c r="M38" s="407"/>
      <c r="N38" s="407"/>
      <c r="O38" s="407"/>
      <c r="P38" s="407"/>
      <c r="Q38" s="406"/>
      <c r="R38" s="409"/>
      <c r="S38" s="407"/>
      <c r="T38" s="407"/>
      <c r="U38" s="406"/>
      <c r="V38" s="406"/>
      <c r="W38" s="406"/>
    </row>
    <row r="39" spans="2:23" ht="15" customHeight="1">
      <c r="B39" s="297" t="s">
        <v>1045</v>
      </c>
      <c r="C39" s="295" t="s">
        <v>61</v>
      </c>
      <c r="D39" s="417"/>
      <c r="E39" s="417"/>
      <c r="F39" s="418"/>
      <c r="G39" s="418"/>
      <c r="H39" s="417"/>
      <c r="I39" s="418"/>
      <c r="J39" s="418"/>
      <c r="K39" s="417"/>
      <c r="L39" s="417"/>
      <c r="M39" s="418"/>
      <c r="N39" s="418"/>
      <c r="O39" s="418"/>
      <c r="P39" s="418"/>
      <c r="Q39" s="418"/>
      <c r="R39" s="419"/>
      <c r="S39" s="418"/>
      <c r="T39" s="418"/>
      <c r="U39" s="417"/>
      <c r="V39" s="417"/>
      <c r="W39" s="418"/>
    </row>
    <row r="40" spans="2:23" ht="15" customHeight="1">
      <c r="B40" s="297" t="s">
        <v>1044</v>
      </c>
      <c r="C40" s="295" t="s">
        <v>63</v>
      </c>
      <c r="D40" s="406"/>
      <c r="E40" s="406"/>
      <c r="F40" s="407"/>
      <c r="G40" s="407"/>
      <c r="H40" s="406"/>
      <c r="I40" s="407"/>
      <c r="J40" s="407"/>
      <c r="K40" s="406"/>
      <c r="L40" s="406"/>
      <c r="M40" s="407"/>
      <c r="N40" s="407"/>
      <c r="O40" s="407"/>
      <c r="P40" s="407"/>
      <c r="Q40" s="406"/>
      <c r="R40" s="406"/>
      <c r="S40" s="407"/>
      <c r="T40" s="407"/>
      <c r="U40" s="406"/>
      <c r="V40" s="406"/>
      <c r="W40" s="406"/>
    </row>
    <row r="41" spans="2:23" ht="15" customHeight="1">
      <c r="B41" s="297" t="s">
        <v>1043</v>
      </c>
      <c r="C41" s="295" t="s">
        <v>65</v>
      </c>
      <c r="D41" s="406"/>
      <c r="E41" s="406"/>
      <c r="F41" s="407"/>
      <c r="G41" s="407"/>
      <c r="H41" s="406"/>
      <c r="I41" s="407"/>
      <c r="J41" s="407"/>
      <c r="K41" s="406"/>
      <c r="L41" s="406"/>
      <c r="M41" s="407"/>
      <c r="N41" s="407"/>
      <c r="O41" s="407"/>
      <c r="P41" s="407"/>
      <c r="Q41" s="406"/>
      <c r="R41" s="406"/>
      <c r="S41" s="407"/>
      <c r="T41" s="407"/>
      <c r="U41" s="406"/>
      <c r="V41" s="406"/>
      <c r="W41" s="406"/>
    </row>
    <row r="42" spans="2:23" ht="15" customHeight="1">
      <c r="B42" s="308" t="s">
        <v>1042</v>
      </c>
      <c r="C42" s="295" t="s">
        <v>67</v>
      </c>
      <c r="D42" s="406"/>
      <c r="E42" s="406"/>
      <c r="F42" s="407"/>
      <c r="G42" s="407"/>
      <c r="H42" s="406"/>
      <c r="I42" s="407"/>
      <c r="J42" s="407"/>
      <c r="K42" s="406"/>
      <c r="L42" s="406"/>
      <c r="M42" s="407"/>
      <c r="N42" s="407"/>
      <c r="O42" s="407"/>
      <c r="P42" s="407"/>
      <c r="Q42" s="406"/>
      <c r="R42" s="406"/>
      <c r="S42" s="407"/>
      <c r="T42" s="407"/>
      <c r="U42" s="406"/>
      <c r="V42" s="406"/>
      <c r="W42" s="406"/>
    </row>
    <row r="43" spans="2:23" ht="15" customHeight="1">
      <c r="B43" s="297" t="s">
        <v>1041</v>
      </c>
      <c r="C43" s="295" t="s">
        <v>69</v>
      </c>
      <c r="D43" s="406"/>
      <c r="E43" s="406"/>
      <c r="F43" s="407"/>
      <c r="G43" s="407"/>
      <c r="H43" s="406"/>
      <c r="I43" s="407"/>
      <c r="J43" s="407"/>
      <c r="K43" s="406"/>
      <c r="L43" s="406"/>
      <c r="M43" s="407"/>
      <c r="N43" s="407"/>
      <c r="O43" s="407"/>
      <c r="P43" s="407"/>
      <c r="Q43" s="406"/>
      <c r="R43" s="406"/>
      <c r="S43" s="407"/>
      <c r="T43" s="407"/>
      <c r="U43" s="406"/>
      <c r="V43" s="406"/>
      <c r="W43" s="406"/>
    </row>
    <row r="44" spans="2:23" ht="15" customHeight="1">
      <c r="B44" s="308" t="s">
        <v>1040</v>
      </c>
      <c r="C44" s="295" t="s">
        <v>71</v>
      </c>
      <c r="D44" s="406"/>
      <c r="E44" s="406"/>
      <c r="F44" s="407"/>
      <c r="G44" s="407"/>
      <c r="H44" s="406"/>
      <c r="I44" s="407"/>
      <c r="J44" s="407"/>
      <c r="K44" s="406"/>
      <c r="L44" s="406"/>
      <c r="M44" s="407"/>
      <c r="N44" s="407"/>
      <c r="O44" s="407"/>
      <c r="P44" s="407"/>
      <c r="Q44" s="406"/>
      <c r="R44" s="406"/>
      <c r="S44" s="407"/>
      <c r="T44" s="407"/>
      <c r="U44" s="406"/>
      <c r="V44" s="406"/>
      <c r="W44" s="406"/>
    </row>
    <row r="45" spans="2:23" ht="15" customHeight="1">
      <c r="B45" s="297" t="s">
        <v>1039</v>
      </c>
      <c r="C45" s="295" t="s">
        <v>73</v>
      </c>
      <c r="D45" s="406"/>
      <c r="E45" s="406"/>
      <c r="F45" s="407"/>
      <c r="G45" s="407"/>
      <c r="H45" s="406"/>
      <c r="I45" s="407"/>
      <c r="J45" s="407"/>
      <c r="K45" s="406"/>
      <c r="L45" s="406"/>
      <c r="M45" s="407"/>
      <c r="N45" s="407"/>
      <c r="O45" s="407"/>
      <c r="P45" s="407"/>
      <c r="Q45" s="406"/>
      <c r="R45" s="406"/>
      <c r="S45" s="407"/>
      <c r="T45" s="407"/>
      <c r="U45" s="406"/>
      <c r="V45" s="406"/>
      <c r="W45" s="406"/>
    </row>
    <row r="46" spans="2:23" ht="15" customHeight="1">
      <c r="B46" s="308" t="s">
        <v>1038</v>
      </c>
      <c r="C46" s="295" t="s">
        <v>75</v>
      </c>
      <c r="D46" s="406"/>
      <c r="E46" s="406"/>
      <c r="F46" s="407"/>
      <c r="G46" s="407"/>
      <c r="H46" s="406"/>
      <c r="I46" s="407"/>
      <c r="J46" s="407"/>
      <c r="K46" s="406"/>
      <c r="L46" s="406"/>
      <c r="M46" s="407"/>
      <c r="N46" s="407"/>
      <c r="O46" s="407"/>
      <c r="P46" s="407"/>
      <c r="Q46" s="406"/>
      <c r="R46" s="406"/>
      <c r="S46" s="407"/>
      <c r="T46" s="407"/>
      <c r="U46" s="406"/>
      <c r="V46" s="406"/>
      <c r="W46" s="406"/>
    </row>
    <row r="47" spans="2:23" ht="15" customHeight="1">
      <c r="B47" s="209"/>
      <c r="C47" s="209"/>
      <c r="D47" s="206"/>
      <c r="E47" s="206"/>
      <c r="F47" s="206"/>
      <c r="G47" s="206"/>
      <c r="H47" s="206"/>
      <c r="I47" s="206"/>
      <c r="J47" s="206"/>
      <c r="K47" s="206"/>
      <c r="L47" s="206"/>
      <c r="M47" s="206"/>
      <c r="N47" s="206"/>
      <c r="O47" s="206"/>
      <c r="P47" s="206"/>
      <c r="Q47" s="207"/>
      <c r="R47" s="206"/>
      <c r="S47" s="206"/>
      <c r="T47" s="206"/>
      <c r="U47" s="206"/>
      <c r="V47" s="206"/>
      <c r="W47" s="207"/>
    </row>
    <row r="48" spans="2:23" ht="15" customHeight="1">
      <c r="B48" s="208"/>
      <c r="C48" s="208"/>
      <c r="D48" s="206"/>
      <c r="E48" s="206"/>
      <c r="F48" s="206"/>
      <c r="G48" s="206"/>
      <c r="H48" s="206"/>
      <c r="I48" s="206"/>
      <c r="J48" s="206"/>
      <c r="K48" s="206"/>
      <c r="L48" s="206"/>
      <c r="M48" s="206"/>
      <c r="N48" s="206"/>
      <c r="O48" s="206"/>
      <c r="P48" s="206"/>
      <c r="Q48" s="206"/>
      <c r="R48" s="206"/>
      <c r="S48" s="206"/>
      <c r="T48" s="206"/>
      <c r="U48" s="206"/>
      <c r="V48" s="206"/>
      <c r="W48" s="206"/>
    </row>
    <row r="49" spans="1:23" ht="15" customHeight="1">
      <c r="B49" s="208"/>
      <c r="C49" s="208"/>
      <c r="D49" s="207"/>
      <c r="E49" s="207"/>
      <c r="F49" s="207"/>
      <c r="G49" s="207"/>
      <c r="H49" s="207"/>
      <c r="I49" s="207"/>
      <c r="J49" s="207"/>
      <c r="K49" s="207"/>
      <c r="L49" s="207"/>
      <c r="M49" s="207"/>
      <c r="N49" s="207"/>
      <c r="O49" s="207"/>
      <c r="P49" s="206"/>
      <c r="Q49" s="206"/>
      <c r="R49" s="207"/>
      <c r="S49" s="207"/>
      <c r="T49" s="207"/>
      <c r="U49" s="207"/>
      <c r="V49" s="207"/>
      <c r="W49" s="206"/>
    </row>
    <row r="51" spans="1:23" ht="15" customHeight="1">
      <c r="A51" s="242" t="s">
        <v>1074</v>
      </c>
      <c r="B51" s="242" t="s">
        <v>1168</v>
      </c>
    </row>
    <row r="55" spans="1:23" ht="32.25" customHeight="1">
      <c r="B55" s="278"/>
      <c r="C55" s="278"/>
      <c r="D55" s="550" t="s">
        <v>1169</v>
      </c>
      <c r="E55" s="551"/>
      <c r="F55" s="550" t="s">
        <v>1170</v>
      </c>
      <c r="G55" s="551"/>
      <c r="H55" s="552" t="s">
        <v>1171</v>
      </c>
    </row>
    <row r="56" spans="1:23">
      <c r="B56" s="278"/>
      <c r="C56" s="278"/>
      <c r="D56" s="279" t="s">
        <v>1212</v>
      </c>
      <c r="E56" s="279" t="s">
        <v>1213</v>
      </c>
      <c r="F56" s="279" t="s">
        <v>1212</v>
      </c>
      <c r="G56" s="279" t="s">
        <v>1213</v>
      </c>
      <c r="H56" s="553"/>
    </row>
    <row r="57" spans="1:23" ht="15" customHeight="1">
      <c r="B57" s="42"/>
      <c r="C57" s="42"/>
      <c r="D57" s="280"/>
      <c r="E57" s="280"/>
      <c r="F57" s="280"/>
      <c r="G57" s="280"/>
      <c r="H57" s="280" t="s">
        <v>1034</v>
      </c>
    </row>
    <row r="58" spans="1:23" ht="15" customHeight="1">
      <c r="B58" s="281" t="s">
        <v>95</v>
      </c>
      <c r="C58" s="280" t="s">
        <v>5</v>
      </c>
      <c r="D58" s="482"/>
      <c r="E58" s="482"/>
      <c r="F58" s="482"/>
      <c r="G58" s="482"/>
      <c r="H58" s="482"/>
    </row>
    <row r="59" spans="1:23" ht="15" customHeight="1">
      <c r="B59" s="282" t="s">
        <v>1172</v>
      </c>
      <c r="C59" s="280" t="s">
        <v>7</v>
      </c>
      <c r="D59" s="482"/>
      <c r="E59" s="482"/>
      <c r="F59" s="410"/>
      <c r="G59" s="410"/>
      <c r="H59" s="482"/>
    </row>
    <row r="60" spans="1:23" ht="15" customHeight="1">
      <c r="B60" s="282" t="s">
        <v>1173</v>
      </c>
      <c r="C60" s="280" t="s">
        <v>9</v>
      </c>
      <c r="D60" s="482"/>
      <c r="E60" s="482"/>
      <c r="F60" s="410"/>
      <c r="G60" s="410"/>
      <c r="H60" s="482"/>
    </row>
    <row r="61" spans="1:23" ht="15" customHeight="1">
      <c r="B61" s="283" t="s">
        <v>1174</v>
      </c>
      <c r="C61" s="280" t="s">
        <v>11</v>
      </c>
      <c r="D61" s="410"/>
      <c r="E61" s="410"/>
      <c r="F61" s="482"/>
      <c r="G61" s="482"/>
      <c r="H61" s="482"/>
    </row>
    <row r="62" spans="1:23" ht="15" customHeight="1">
      <c r="B62" s="281" t="s">
        <v>1070</v>
      </c>
      <c r="C62" s="280" t="s">
        <v>13</v>
      </c>
      <c r="D62" s="483"/>
      <c r="E62" s="483"/>
      <c r="F62" s="483"/>
      <c r="G62" s="483"/>
      <c r="H62" s="483"/>
    </row>
    <row r="63" spans="1:23" ht="15" customHeight="1">
      <c r="B63" s="281" t="s">
        <v>1069</v>
      </c>
      <c r="C63" s="280"/>
      <c r="D63" s="410"/>
      <c r="E63" s="410"/>
      <c r="F63" s="410"/>
      <c r="G63" s="410"/>
      <c r="H63" s="410"/>
    </row>
    <row r="64" spans="1:23" ht="15" customHeight="1">
      <c r="B64" s="284" t="s">
        <v>1058</v>
      </c>
      <c r="C64" s="280"/>
      <c r="D64" s="410"/>
      <c r="E64" s="410"/>
      <c r="F64" s="410"/>
      <c r="G64" s="410"/>
      <c r="H64" s="410"/>
    </row>
    <row r="65" spans="2:8" ht="15" customHeight="1">
      <c r="B65" s="285" t="s">
        <v>1175</v>
      </c>
      <c r="C65" s="280"/>
      <c r="D65" s="410"/>
      <c r="E65" s="410"/>
      <c r="F65" s="410"/>
      <c r="G65" s="410"/>
      <c r="H65" s="410"/>
    </row>
    <row r="66" spans="2:8" ht="15" customHeight="1">
      <c r="B66" s="286" t="s">
        <v>1176</v>
      </c>
      <c r="C66" s="280" t="s">
        <v>15</v>
      </c>
      <c r="D66" s="482"/>
      <c r="E66" s="482"/>
      <c r="F66" s="482"/>
      <c r="G66" s="482"/>
      <c r="H66" s="482"/>
    </row>
    <row r="67" spans="2:8" ht="15" customHeight="1">
      <c r="B67" s="287" t="s">
        <v>1177</v>
      </c>
      <c r="C67" s="280" t="s">
        <v>17</v>
      </c>
      <c r="D67" s="482"/>
      <c r="E67" s="482"/>
      <c r="F67" s="410"/>
      <c r="G67" s="410"/>
      <c r="H67" s="482"/>
    </row>
    <row r="68" spans="2:8" ht="15" customHeight="1">
      <c r="B68" s="287" t="s">
        <v>1178</v>
      </c>
      <c r="C68" s="280" t="s">
        <v>19</v>
      </c>
      <c r="D68" s="482"/>
      <c r="E68" s="482"/>
      <c r="F68" s="410"/>
      <c r="G68" s="410"/>
      <c r="H68" s="482"/>
    </row>
    <row r="69" spans="2:8" ht="15" customHeight="1">
      <c r="B69" s="288" t="s">
        <v>1179</v>
      </c>
      <c r="C69" s="280" t="s">
        <v>21</v>
      </c>
      <c r="D69" s="410"/>
      <c r="E69" s="410"/>
      <c r="F69" s="482"/>
      <c r="G69" s="482"/>
      <c r="H69" s="482"/>
    </row>
    <row r="70" spans="2:8" ht="15" customHeight="1">
      <c r="B70" s="289" t="s">
        <v>1180</v>
      </c>
      <c r="C70" s="280" t="s">
        <v>23</v>
      </c>
      <c r="D70" s="482"/>
      <c r="E70" s="482"/>
      <c r="F70" s="482"/>
      <c r="G70" s="482"/>
      <c r="H70" s="482"/>
    </row>
    <row r="71" spans="2:8" ht="15" customHeight="1">
      <c r="B71" s="310" t="s">
        <v>1181</v>
      </c>
      <c r="C71" s="280" t="s">
        <v>25</v>
      </c>
      <c r="D71" s="410"/>
      <c r="E71" s="410"/>
      <c r="F71" s="410"/>
      <c r="G71" s="410"/>
      <c r="H71" s="410"/>
    </row>
    <row r="72" spans="2:8" ht="15" customHeight="1">
      <c r="B72" s="310" t="s">
        <v>1065</v>
      </c>
      <c r="C72" s="280" t="s">
        <v>27</v>
      </c>
      <c r="D72" s="410"/>
      <c r="E72" s="410"/>
      <c r="F72" s="410"/>
      <c r="G72" s="410"/>
      <c r="H72" s="410"/>
    </row>
    <row r="73" spans="2:8" ht="15" customHeight="1">
      <c r="B73" s="310" t="s">
        <v>1182</v>
      </c>
      <c r="C73" s="280" t="s">
        <v>29</v>
      </c>
      <c r="D73" s="410"/>
      <c r="E73" s="410"/>
      <c r="F73" s="410"/>
      <c r="G73" s="410"/>
      <c r="H73" s="410"/>
    </row>
    <row r="74" spans="2:8" ht="15" customHeight="1">
      <c r="B74" s="286" t="s">
        <v>1183</v>
      </c>
      <c r="C74" s="280" t="s">
        <v>31</v>
      </c>
      <c r="D74" s="482"/>
      <c r="E74" s="482"/>
      <c r="F74" s="482"/>
      <c r="G74" s="482"/>
      <c r="H74" s="482"/>
    </row>
    <row r="75" spans="2:8" ht="15" customHeight="1">
      <c r="B75" s="290" t="s">
        <v>1184</v>
      </c>
      <c r="C75" s="280" t="s">
        <v>33</v>
      </c>
      <c r="D75" s="482"/>
      <c r="E75" s="482"/>
      <c r="F75" s="482"/>
      <c r="G75" s="482"/>
      <c r="H75" s="482"/>
    </row>
    <row r="76" spans="2:8" ht="15" customHeight="1">
      <c r="B76" s="285" t="s">
        <v>1185</v>
      </c>
      <c r="C76" s="280"/>
      <c r="D76" s="410"/>
      <c r="E76" s="410"/>
      <c r="F76" s="410"/>
      <c r="G76" s="410"/>
      <c r="H76" s="410"/>
    </row>
    <row r="77" spans="2:8" ht="15" customHeight="1">
      <c r="B77" s="286" t="s">
        <v>1176</v>
      </c>
      <c r="C77" s="280" t="s">
        <v>35</v>
      </c>
      <c r="D77" s="482"/>
      <c r="E77" s="482"/>
      <c r="F77" s="482"/>
      <c r="G77" s="482"/>
      <c r="H77" s="482"/>
    </row>
    <row r="78" spans="2:8" ht="15" customHeight="1">
      <c r="B78" s="287" t="s">
        <v>1177</v>
      </c>
      <c r="C78" s="280" t="s">
        <v>37</v>
      </c>
      <c r="D78" s="482"/>
      <c r="E78" s="482"/>
      <c r="F78" s="410"/>
      <c r="G78" s="410"/>
      <c r="H78" s="482"/>
    </row>
    <row r="79" spans="2:8" ht="15" customHeight="1">
      <c r="B79" s="287" t="s">
        <v>1178</v>
      </c>
      <c r="C79" s="280" t="s">
        <v>39</v>
      </c>
      <c r="D79" s="482"/>
      <c r="E79" s="482"/>
      <c r="F79" s="410"/>
      <c r="G79" s="410"/>
      <c r="H79" s="482"/>
    </row>
    <row r="80" spans="2:8" ht="15" customHeight="1">
      <c r="B80" s="288" t="s">
        <v>1179</v>
      </c>
      <c r="C80" s="280" t="s">
        <v>41</v>
      </c>
      <c r="D80" s="410"/>
      <c r="E80" s="410"/>
      <c r="F80" s="482"/>
      <c r="G80" s="482"/>
      <c r="H80" s="482"/>
    </row>
    <row r="81" spans="2:8" ht="15" customHeight="1">
      <c r="B81" s="289" t="s">
        <v>1180</v>
      </c>
      <c r="C81" s="280" t="s">
        <v>43</v>
      </c>
      <c r="D81" s="482"/>
      <c r="E81" s="482"/>
      <c r="F81" s="482"/>
      <c r="G81" s="482"/>
      <c r="H81" s="482"/>
    </row>
    <row r="82" spans="2:8" ht="15" customHeight="1">
      <c r="B82" s="310" t="s">
        <v>1181</v>
      </c>
      <c r="C82" s="280" t="s">
        <v>45</v>
      </c>
      <c r="D82" s="410"/>
      <c r="E82" s="410"/>
      <c r="F82" s="410"/>
      <c r="G82" s="410"/>
      <c r="H82" s="410"/>
    </row>
    <row r="83" spans="2:8" ht="15" customHeight="1">
      <c r="B83" s="310" t="s">
        <v>1065</v>
      </c>
      <c r="C83" s="280" t="s">
        <v>47</v>
      </c>
      <c r="D83" s="410"/>
      <c r="E83" s="410"/>
      <c r="F83" s="410"/>
      <c r="G83" s="410"/>
      <c r="H83" s="410"/>
    </row>
    <row r="84" spans="2:8" ht="15" customHeight="1">
      <c r="B84" s="310" t="s">
        <v>1182</v>
      </c>
      <c r="C84" s="280" t="s">
        <v>49</v>
      </c>
      <c r="D84" s="410"/>
      <c r="E84" s="410"/>
      <c r="F84" s="410"/>
      <c r="G84" s="410"/>
      <c r="H84" s="410"/>
    </row>
    <row r="85" spans="2:8" ht="15" customHeight="1">
      <c r="B85" s="286" t="s">
        <v>1183</v>
      </c>
      <c r="C85" s="280" t="s">
        <v>51</v>
      </c>
      <c r="D85" s="482"/>
      <c r="E85" s="482"/>
      <c r="F85" s="482"/>
      <c r="G85" s="482"/>
      <c r="H85" s="482"/>
    </row>
    <row r="86" spans="2:8" ht="15" customHeight="1">
      <c r="B86" s="290" t="s">
        <v>1186</v>
      </c>
      <c r="C86" s="280" t="s">
        <v>53</v>
      </c>
      <c r="D86" s="482"/>
      <c r="E86" s="482"/>
      <c r="F86" s="482"/>
      <c r="G86" s="482"/>
      <c r="H86" s="482"/>
    </row>
    <row r="87" spans="2:8" ht="15" customHeight="1">
      <c r="B87" s="285" t="s">
        <v>1187</v>
      </c>
      <c r="C87" s="280" t="s">
        <v>55</v>
      </c>
      <c r="D87" s="482"/>
      <c r="E87" s="482"/>
      <c r="F87" s="482"/>
      <c r="G87" s="482"/>
      <c r="H87" s="482"/>
    </row>
    <row r="88" spans="2:8" ht="15" customHeight="1">
      <c r="B88" s="285" t="s">
        <v>1188</v>
      </c>
      <c r="C88" s="280" t="s">
        <v>57</v>
      </c>
      <c r="D88" s="482"/>
      <c r="E88" s="482"/>
      <c r="F88" s="482"/>
      <c r="G88" s="482"/>
      <c r="H88" s="482"/>
    </row>
    <row r="89" spans="2:8" ht="15" customHeight="1">
      <c r="B89" s="284" t="s">
        <v>99</v>
      </c>
      <c r="C89" s="280" t="s">
        <v>59</v>
      </c>
      <c r="D89" s="482"/>
      <c r="E89" s="482"/>
      <c r="F89" s="482"/>
      <c r="G89" s="482"/>
      <c r="H89" s="482"/>
    </row>
    <row r="90" spans="2:8" ht="15" customHeight="1">
      <c r="B90" s="291" t="s">
        <v>1060</v>
      </c>
      <c r="C90" s="280"/>
      <c r="D90" s="410"/>
      <c r="E90" s="410"/>
      <c r="F90" s="410"/>
      <c r="G90" s="410"/>
      <c r="H90" s="410"/>
    </row>
    <row r="91" spans="2:8" ht="15" customHeight="1">
      <c r="B91" s="284" t="s">
        <v>1189</v>
      </c>
      <c r="C91" s="280" t="s">
        <v>61</v>
      </c>
      <c r="D91" s="482"/>
      <c r="E91" s="482"/>
      <c r="F91" s="482"/>
      <c r="G91" s="482"/>
      <c r="H91" s="482"/>
    </row>
    <row r="92" spans="2:8" ht="15" customHeight="1">
      <c r="B92" s="284" t="s">
        <v>1058</v>
      </c>
      <c r="C92" s="280" t="s">
        <v>63</v>
      </c>
      <c r="D92" s="482"/>
      <c r="E92" s="482"/>
      <c r="F92" s="482"/>
      <c r="G92" s="482"/>
      <c r="H92" s="482"/>
    </row>
    <row r="93" spans="2:8" ht="15" customHeight="1">
      <c r="B93" s="284" t="s">
        <v>99</v>
      </c>
      <c r="C93" s="280" t="s">
        <v>65</v>
      </c>
      <c r="D93" s="482"/>
      <c r="E93" s="482"/>
      <c r="F93" s="482"/>
      <c r="G93" s="482"/>
      <c r="H93" s="482"/>
    </row>
    <row r="94" spans="2:8" ht="15" customHeight="1">
      <c r="B94" s="291" t="s">
        <v>1057</v>
      </c>
      <c r="C94" s="280"/>
      <c r="D94" s="410"/>
      <c r="E94" s="410"/>
      <c r="F94" s="410"/>
      <c r="G94" s="410"/>
      <c r="H94" s="410"/>
    </row>
    <row r="95" spans="2:8" ht="15" customHeight="1">
      <c r="B95" s="282" t="s">
        <v>1057</v>
      </c>
      <c r="C95" s="280" t="s">
        <v>67</v>
      </c>
      <c r="D95" s="482"/>
      <c r="E95" s="482"/>
      <c r="F95" s="482"/>
      <c r="G95" s="482"/>
      <c r="H95" s="482"/>
    </row>
    <row r="96" spans="2:8" ht="15" customHeight="1">
      <c r="B96" s="282" t="s">
        <v>1190</v>
      </c>
      <c r="C96" s="280" t="s">
        <v>69</v>
      </c>
      <c r="D96" s="482"/>
      <c r="E96" s="482"/>
      <c r="F96" s="482"/>
      <c r="G96" s="482"/>
      <c r="H96" s="482"/>
    </row>
    <row r="97" spans="2:8" ht="15" customHeight="1">
      <c r="B97" s="282" t="s">
        <v>1191</v>
      </c>
      <c r="C97" s="280" t="s">
        <v>71</v>
      </c>
      <c r="D97" s="482"/>
      <c r="E97" s="482"/>
      <c r="F97" s="482"/>
      <c r="G97" s="482"/>
      <c r="H97" s="482"/>
    </row>
    <row r="98" spans="2:8" ht="15" customHeight="1">
      <c r="B98" s="291" t="s">
        <v>1192</v>
      </c>
      <c r="C98" s="280"/>
      <c r="D98" s="410"/>
      <c r="E98" s="410"/>
      <c r="F98" s="410"/>
      <c r="G98" s="410"/>
      <c r="H98" s="410"/>
    </row>
    <row r="99" spans="2:8" ht="15" customHeight="1">
      <c r="B99" s="283" t="s">
        <v>1193</v>
      </c>
      <c r="C99" s="280" t="s">
        <v>73</v>
      </c>
      <c r="D99" s="482"/>
      <c r="E99" s="482"/>
      <c r="F99" s="482"/>
      <c r="G99" s="482"/>
      <c r="H99" s="410"/>
    </row>
    <row r="100" spans="2:8" ht="15" customHeight="1">
      <c r="B100" s="283" t="s">
        <v>1194</v>
      </c>
      <c r="C100" s="280" t="s">
        <v>75</v>
      </c>
      <c r="D100" s="482"/>
      <c r="E100" s="482"/>
      <c r="F100" s="482"/>
      <c r="G100" s="482"/>
      <c r="H100" s="410"/>
    </row>
    <row r="101" spans="2:8" ht="15" customHeight="1">
      <c r="B101" s="291" t="s">
        <v>1195</v>
      </c>
      <c r="C101" s="280"/>
      <c r="D101" s="410"/>
      <c r="E101" s="410"/>
      <c r="F101" s="410"/>
      <c r="G101" s="410"/>
      <c r="H101" s="410"/>
    </row>
    <row r="102" spans="2:8" ht="15" customHeight="1">
      <c r="B102" s="284" t="s">
        <v>1053</v>
      </c>
      <c r="C102" s="280"/>
      <c r="D102" s="410"/>
      <c r="E102" s="410"/>
      <c r="F102" s="410"/>
      <c r="G102" s="410"/>
      <c r="H102" s="410"/>
    </row>
    <row r="103" spans="2:8" ht="15" customHeight="1">
      <c r="B103" s="292" t="s">
        <v>1196</v>
      </c>
      <c r="C103" s="280" t="s">
        <v>77</v>
      </c>
      <c r="D103" s="482"/>
      <c r="E103" s="482"/>
      <c r="F103" s="482"/>
      <c r="G103" s="482"/>
      <c r="H103" s="482"/>
    </row>
    <row r="104" spans="2:8" ht="15" customHeight="1">
      <c r="B104" s="292" t="s">
        <v>1197</v>
      </c>
      <c r="C104" s="280" t="s">
        <v>79</v>
      </c>
      <c r="D104" s="482"/>
      <c r="E104" s="482"/>
      <c r="F104" s="482"/>
      <c r="G104" s="482"/>
      <c r="H104" s="482"/>
    </row>
    <row r="105" spans="2:8" ht="15" customHeight="1">
      <c r="B105" s="284" t="s">
        <v>1048</v>
      </c>
      <c r="C105" s="280"/>
      <c r="D105" s="410"/>
      <c r="E105" s="410"/>
      <c r="F105" s="410"/>
      <c r="G105" s="410"/>
      <c r="H105" s="410"/>
    </row>
    <row r="106" spans="2:8" ht="15" customHeight="1">
      <c r="B106" s="292" t="s">
        <v>1047</v>
      </c>
      <c r="C106" s="280" t="s">
        <v>81</v>
      </c>
      <c r="D106" s="482"/>
      <c r="E106" s="482"/>
      <c r="F106" s="482"/>
      <c r="G106" s="482"/>
      <c r="H106" s="482"/>
    </row>
    <row r="107" spans="2:8" ht="15" customHeight="1">
      <c r="B107" s="292" t="s">
        <v>1198</v>
      </c>
      <c r="C107" s="280" t="s">
        <v>83</v>
      </c>
      <c r="D107" s="482"/>
      <c r="E107" s="482"/>
      <c r="F107" s="482"/>
      <c r="G107" s="482"/>
      <c r="H107" s="482"/>
    </row>
    <row r="108" spans="2:8" ht="15" customHeight="1">
      <c r="B108" s="291" t="s">
        <v>1199</v>
      </c>
      <c r="C108" s="280"/>
      <c r="D108" s="410"/>
      <c r="E108" s="410"/>
      <c r="F108" s="410"/>
      <c r="G108" s="410"/>
      <c r="H108" s="410"/>
    </row>
    <row r="109" spans="2:8" ht="15" customHeight="1">
      <c r="B109" s="284" t="s">
        <v>1053</v>
      </c>
      <c r="C109" s="280"/>
      <c r="D109" s="410"/>
      <c r="E109" s="410"/>
      <c r="F109" s="410"/>
      <c r="G109" s="410"/>
      <c r="H109" s="410"/>
    </row>
    <row r="110" spans="2:8" ht="15" customHeight="1">
      <c r="B110" s="292" t="s">
        <v>1196</v>
      </c>
      <c r="C110" s="280" t="s">
        <v>85</v>
      </c>
      <c r="D110" s="482"/>
      <c r="E110" s="482"/>
      <c r="F110" s="482"/>
      <c r="G110" s="482"/>
      <c r="H110" s="482"/>
    </row>
    <row r="111" spans="2:8" ht="15" customHeight="1">
      <c r="B111" s="292" t="s">
        <v>1197</v>
      </c>
      <c r="C111" s="280" t="s">
        <v>87</v>
      </c>
      <c r="D111" s="482"/>
      <c r="E111" s="482"/>
      <c r="F111" s="482"/>
      <c r="G111" s="482"/>
      <c r="H111" s="482"/>
    </row>
    <row r="112" spans="2:8" ht="15" customHeight="1">
      <c r="B112" s="284" t="s">
        <v>1048</v>
      </c>
      <c r="C112" s="280"/>
      <c r="D112" s="410"/>
      <c r="E112" s="410"/>
      <c r="F112" s="410"/>
      <c r="G112" s="410"/>
      <c r="H112" s="410"/>
    </row>
    <row r="113" spans="2:8" ht="15" customHeight="1">
      <c r="B113" s="292" t="s">
        <v>1047</v>
      </c>
      <c r="C113" s="280" t="s">
        <v>243</v>
      </c>
      <c r="D113" s="482"/>
      <c r="E113" s="482"/>
      <c r="F113" s="482"/>
      <c r="G113" s="482"/>
      <c r="H113" s="482"/>
    </row>
    <row r="114" spans="2:8" ht="15" customHeight="1">
      <c r="B114" s="292" t="s">
        <v>1198</v>
      </c>
      <c r="C114" s="280" t="s">
        <v>245</v>
      </c>
      <c r="D114" s="482"/>
      <c r="E114" s="482"/>
      <c r="F114" s="482"/>
      <c r="G114" s="482"/>
      <c r="H114" s="482"/>
    </row>
    <row r="115" spans="2:8" ht="15" customHeight="1">
      <c r="B115" s="281" t="s">
        <v>1045</v>
      </c>
      <c r="C115" s="280" t="s">
        <v>248</v>
      </c>
      <c r="D115" s="484"/>
      <c r="E115" s="484"/>
      <c r="F115" s="484"/>
      <c r="G115" s="484"/>
      <c r="H115" s="484"/>
    </row>
    <row r="116" spans="2:8" ht="15" customHeight="1">
      <c r="B116" s="281" t="s">
        <v>1043</v>
      </c>
      <c r="C116" s="280" t="s">
        <v>250</v>
      </c>
      <c r="D116" s="482"/>
      <c r="E116" s="482"/>
      <c r="F116" s="482"/>
      <c r="G116" s="482"/>
      <c r="H116" s="482"/>
    </row>
    <row r="117" spans="2:8" ht="15" customHeight="1">
      <c r="B117" s="293" t="s">
        <v>1042</v>
      </c>
      <c r="C117" s="280" t="s">
        <v>312</v>
      </c>
      <c r="D117" s="482"/>
      <c r="E117" s="482"/>
      <c r="F117" s="482"/>
      <c r="G117" s="482"/>
      <c r="H117" s="482"/>
    </row>
    <row r="118" spans="2:8" ht="15" customHeight="1">
      <c r="B118" s="281" t="s">
        <v>1041</v>
      </c>
      <c r="C118" s="280" t="s">
        <v>1200</v>
      </c>
      <c r="D118" s="482"/>
      <c r="E118" s="482"/>
      <c r="F118" s="482"/>
      <c r="G118" s="482"/>
      <c r="H118" s="482"/>
    </row>
    <row r="119" spans="2:8" ht="15" customHeight="1">
      <c r="B119" s="293" t="s">
        <v>1040</v>
      </c>
      <c r="C119" s="280" t="s">
        <v>1201</v>
      </c>
      <c r="D119" s="482"/>
      <c r="E119" s="482"/>
      <c r="F119" s="482"/>
      <c r="G119" s="482"/>
      <c r="H119" s="482"/>
    </row>
  </sheetData>
  <sheetProtection algorithmName="SHA-512" hashValue="/46R74eBb8OL22p8vI5f1qNajeB1LX1H9PeGgtLRP71Qgnhl2qu5LId7uvYyiwKafUeJn4njopts22qsfwowvg==" saltValue="kyC2L6/S6tIkh+dnndaG8w==" spinCount="100000" sheet="1" objects="1" scenarios="1"/>
  <mergeCells count="13">
    <mergeCell ref="D55:E55"/>
    <mergeCell ref="F55:G55"/>
    <mergeCell ref="H55:H56"/>
    <mergeCell ref="D8:D9"/>
    <mergeCell ref="E8:G8"/>
    <mergeCell ref="H8:J8"/>
    <mergeCell ref="V8:V9"/>
    <mergeCell ref="W8:W9"/>
    <mergeCell ref="K8:K9"/>
    <mergeCell ref="L8:P8"/>
    <mergeCell ref="Q8:Q9"/>
    <mergeCell ref="R8:T8"/>
    <mergeCell ref="U8:U9"/>
  </mergeCells>
  <pageMargins left="0.7" right="0.7" top="0.75" bottom="0.75" header="0.3" footer="0.3"/>
  <pageSetup paperSize="8" scale="43"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2">
    <tabColor rgb="FF0070C0"/>
  </sheetPr>
  <dimension ref="A1:J33"/>
  <sheetViews>
    <sheetView showGridLines="0" zoomScale="85" zoomScaleNormal="85" workbookViewId="0">
      <selection activeCell="B11" sqref="B11"/>
    </sheetView>
  </sheetViews>
  <sheetFormatPr defaultColWidth="8.7109375" defaultRowHeight="15"/>
  <cols>
    <col min="1" max="1" width="52.42578125" style="42" customWidth="1"/>
    <col min="2" max="2" width="58.85546875" style="42" bestFit="1" customWidth="1"/>
    <col min="3" max="3" width="14.28515625" style="42" customWidth="1"/>
    <col min="4" max="16384" width="8.7109375" style="42"/>
  </cols>
  <sheetData>
    <row r="1" spans="1:10" ht="15.75">
      <c r="A1" s="334" t="s">
        <v>1081</v>
      </c>
      <c r="B1" s="333"/>
      <c r="C1" s="328" t="str">
        <f>IF(P.Participant!C8="-","[Participant's name]",P.Participant!C8)</f>
        <v>[Participant's name]</v>
      </c>
      <c r="D1" s="245"/>
      <c r="E1" s="245"/>
      <c r="F1" s="245"/>
      <c r="G1" s="245"/>
      <c r="H1" s="245"/>
    </row>
    <row r="2" spans="1:10">
      <c r="A2" s="329"/>
      <c r="B2" s="324"/>
      <c r="C2" s="328" t="str">
        <f>IF(P.Participant!C18="-","[Method for calculation of the SCR]",P.Participant!C18)</f>
        <v>[Method for calculation of the SCR]</v>
      </c>
      <c r="D2" s="245"/>
      <c r="E2" s="245"/>
      <c r="F2" s="245"/>
      <c r="G2" s="245"/>
      <c r="H2" s="245"/>
    </row>
    <row r="3" spans="1:10" ht="15.75">
      <c r="A3" s="334" t="s">
        <v>1230</v>
      </c>
      <c r="B3" s="324"/>
      <c r="C3" s="328" t="str">
        <f>_Version</f>
        <v>EIOPA-ST21_Templates-(20210302)</v>
      </c>
      <c r="D3" s="245"/>
      <c r="E3" s="245"/>
      <c r="F3" s="245"/>
      <c r="G3" s="245"/>
      <c r="H3" s="245"/>
    </row>
    <row r="4" spans="1:10" ht="15.75">
      <c r="A4" s="251"/>
      <c r="B4" s="377"/>
      <c r="C4" s="245"/>
      <c r="D4" s="245"/>
      <c r="E4" s="245"/>
      <c r="F4" s="245"/>
      <c r="G4" s="245"/>
      <c r="H4" s="245"/>
    </row>
    <row r="5" spans="1:10">
      <c r="A5" s="347" t="s">
        <v>1249</v>
      </c>
      <c r="B5" s="245"/>
      <c r="C5" s="245"/>
      <c r="D5" s="245"/>
      <c r="E5" s="245"/>
      <c r="F5" s="245"/>
      <c r="G5" s="245"/>
      <c r="H5" s="245"/>
    </row>
    <row r="6" spans="1:10">
      <c r="A6" s="250"/>
      <c r="B6" s="243"/>
      <c r="C6" s="292" t="s">
        <v>2</v>
      </c>
      <c r="D6" s="245"/>
      <c r="E6" s="245"/>
      <c r="F6" s="245"/>
      <c r="G6" s="245"/>
      <c r="H6" s="245"/>
    </row>
    <row r="7" spans="1:10">
      <c r="A7" s="292" t="s">
        <v>1082</v>
      </c>
      <c r="B7" s="292" t="s">
        <v>5</v>
      </c>
      <c r="C7" s="455"/>
      <c r="D7" s="245"/>
      <c r="E7" s="245"/>
      <c r="F7" s="245"/>
      <c r="G7" s="245"/>
      <c r="H7" s="245"/>
    </row>
    <row r="8" spans="1:10">
      <c r="A8" s="292" t="s">
        <v>1083</v>
      </c>
      <c r="B8" s="292" t="s">
        <v>7</v>
      </c>
      <c r="C8" s="455"/>
      <c r="D8" s="245"/>
      <c r="E8" s="245"/>
      <c r="F8" s="245"/>
      <c r="G8" s="245"/>
      <c r="H8" s="245"/>
    </row>
    <row r="9" spans="1:10" s="358" customFormat="1">
      <c r="A9" s="245"/>
      <c r="B9" s="245"/>
      <c r="C9" s="245"/>
      <c r="D9" s="245"/>
      <c r="E9" s="245"/>
      <c r="F9" s="245"/>
      <c r="G9" s="245"/>
      <c r="H9" s="245"/>
    </row>
    <row r="10" spans="1:10">
      <c r="A10" s="245"/>
      <c r="B10" s="245"/>
      <c r="C10" s="245"/>
      <c r="D10" s="245"/>
      <c r="E10" s="245"/>
      <c r="F10" s="245"/>
      <c r="G10" s="245"/>
      <c r="H10" s="245"/>
    </row>
    <row r="11" spans="1:10">
      <c r="A11" s="347" t="s">
        <v>1238</v>
      </c>
      <c r="B11" s="348"/>
      <c r="C11" s="348"/>
      <c r="D11" s="348"/>
      <c r="E11" s="245"/>
      <c r="F11" s="245"/>
      <c r="G11" s="245"/>
      <c r="H11" s="245"/>
    </row>
    <row r="12" spans="1:10">
      <c r="A12" s="364"/>
      <c r="B12" s="349"/>
      <c r="C12" s="349"/>
      <c r="D12" s="349"/>
      <c r="E12" s="245"/>
      <c r="F12" s="245"/>
      <c r="G12" s="245"/>
      <c r="H12" s="245"/>
    </row>
    <row r="13" spans="1:10">
      <c r="A13" s="205"/>
      <c r="B13" s="349"/>
      <c r="C13" s="349"/>
      <c r="D13" s="349"/>
      <c r="E13" s="245"/>
      <c r="F13" s="245"/>
      <c r="G13" s="245"/>
      <c r="H13" s="245"/>
      <c r="J13" s="244"/>
    </row>
    <row r="14" spans="1:10">
      <c r="A14" s="362" t="s">
        <v>1237</v>
      </c>
      <c r="B14" s="556" t="s">
        <v>1239</v>
      </c>
      <c r="C14" s="557"/>
      <c r="D14" s="558"/>
      <c r="E14" s="245"/>
      <c r="F14" s="245"/>
      <c r="G14" s="245"/>
      <c r="H14" s="245"/>
    </row>
    <row r="15" spans="1:10">
      <c r="A15" s="363" t="s">
        <v>1232</v>
      </c>
      <c r="B15" s="360" t="s">
        <v>1233</v>
      </c>
      <c r="C15" s="360" t="s">
        <v>1234</v>
      </c>
      <c r="D15" s="361" t="s">
        <v>1235</v>
      </c>
      <c r="E15" s="245"/>
      <c r="F15" s="245"/>
      <c r="G15" s="245"/>
      <c r="H15" s="245"/>
    </row>
    <row r="16" spans="1:10">
      <c r="A16" s="359" t="s">
        <v>1241</v>
      </c>
      <c r="B16" s="455"/>
      <c r="C16" s="455"/>
      <c r="D16" s="455"/>
      <c r="E16" s="245"/>
      <c r="F16" s="245"/>
      <c r="G16" s="245"/>
      <c r="H16" s="245"/>
    </row>
    <row r="17" spans="1:8">
      <c r="A17" s="359" t="s">
        <v>1242</v>
      </c>
      <c r="B17" s="455"/>
      <c r="C17" s="455"/>
      <c r="D17" s="455"/>
      <c r="E17" s="245"/>
      <c r="F17" s="245"/>
      <c r="G17" s="245"/>
      <c r="H17" s="245"/>
    </row>
    <row r="18" spans="1:8">
      <c r="A18" s="359" t="s">
        <v>1236</v>
      </c>
      <c r="B18" s="455"/>
      <c r="C18" s="455"/>
      <c r="D18" s="455"/>
      <c r="E18" s="245"/>
      <c r="F18" s="245"/>
      <c r="G18" s="245"/>
      <c r="H18" s="245"/>
    </row>
    <row r="19" spans="1:8">
      <c r="A19" s="365" t="s">
        <v>1240</v>
      </c>
      <c r="B19" s="455"/>
      <c r="C19" s="455"/>
      <c r="D19" s="455"/>
      <c r="E19" s="245"/>
      <c r="F19" s="245"/>
      <c r="G19" s="245"/>
      <c r="H19" s="245"/>
    </row>
    <row r="20" spans="1:8">
      <c r="A20" s="245"/>
      <c r="B20" s="245"/>
      <c r="C20" s="245"/>
      <c r="D20" s="245"/>
      <c r="E20" s="245"/>
      <c r="F20" s="245"/>
      <c r="G20" s="245"/>
      <c r="H20" s="245"/>
    </row>
    <row r="21" spans="1:8">
      <c r="A21" s="358"/>
      <c r="B21" s="358"/>
      <c r="C21" s="358"/>
      <c r="D21" s="245"/>
      <c r="E21" s="245"/>
      <c r="F21" s="245"/>
      <c r="G21" s="245"/>
      <c r="H21" s="245"/>
    </row>
    <row r="22" spans="1:8">
      <c r="A22" s="347" t="s">
        <v>1248</v>
      </c>
      <c r="B22" s="358"/>
      <c r="C22" s="358"/>
      <c r="D22" s="245"/>
      <c r="E22" s="245"/>
      <c r="F22" s="245"/>
      <c r="G22" s="245"/>
      <c r="H22" s="245"/>
    </row>
    <row r="23" spans="1:8">
      <c r="A23" s="366" t="s">
        <v>1225</v>
      </c>
      <c r="B23" s="466"/>
      <c r="C23" s="358"/>
      <c r="D23" s="245"/>
      <c r="E23" s="245"/>
      <c r="F23" s="245"/>
      <c r="G23" s="245"/>
      <c r="H23" s="245"/>
    </row>
    <row r="24" spans="1:8">
      <c r="A24" s="366" t="s">
        <v>1226</v>
      </c>
      <c r="B24" s="466"/>
      <c r="C24" s="245"/>
      <c r="D24" s="245"/>
      <c r="E24" s="245"/>
      <c r="F24" s="245"/>
      <c r="G24" s="245"/>
      <c r="H24" s="245"/>
    </row>
    <row r="25" spans="1:8">
      <c r="A25" s="366" t="s">
        <v>1227</v>
      </c>
      <c r="B25" s="466"/>
      <c r="C25" s="245"/>
      <c r="D25" s="245"/>
      <c r="E25" s="245"/>
      <c r="F25" s="245"/>
      <c r="G25" s="245"/>
      <c r="H25" s="245"/>
    </row>
    <row r="26" spans="1:8">
      <c r="A26" s="245"/>
      <c r="B26" s="245"/>
      <c r="C26" s="245"/>
      <c r="D26" s="245"/>
      <c r="E26" s="245"/>
      <c r="F26" s="245"/>
      <c r="G26" s="245"/>
      <c r="H26" s="245"/>
    </row>
    <row r="27" spans="1:8">
      <c r="A27" s="245"/>
      <c r="B27" s="245"/>
      <c r="C27" s="245"/>
      <c r="D27" s="245"/>
      <c r="E27" s="245"/>
      <c r="F27" s="245"/>
      <c r="G27" s="245"/>
      <c r="H27" s="245"/>
    </row>
    <row r="28" spans="1:8">
      <c r="A28" s="245"/>
      <c r="B28" s="245"/>
      <c r="C28" s="245"/>
      <c r="D28" s="245"/>
      <c r="E28" s="245"/>
      <c r="F28" s="245"/>
      <c r="G28" s="245"/>
      <c r="H28" s="245"/>
    </row>
    <row r="29" spans="1:8">
      <c r="A29" s="245"/>
      <c r="B29" s="245"/>
      <c r="C29" s="245"/>
      <c r="D29" s="245"/>
      <c r="E29" s="245"/>
      <c r="F29" s="245"/>
      <c r="G29" s="245"/>
      <c r="H29" s="245"/>
    </row>
    <row r="30" spans="1:8">
      <c r="A30" s="245"/>
      <c r="B30" s="245"/>
      <c r="C30" s="245"/>
      <c r="D30" s="245"/>
      <c r="E30" s="245"/>
      <c r="F30" s="245"/>
      <c r="G30" s="245"/>
      <c r="H30" s="245"/>
    </row>
    <row r="31" spans="1:8">
      <c r="D31" s="60"/>
    </row>
    <row r="32" spans="1:8">
      <c r="D32" s="60"/>
    </row>
    <row r="33" spans="4:4">
      <c r="D33" s="60"/>
    </row>
  </sheetData>
  <sheetProtection algorithmName="SHA-512" hashValue="pog+JjJh0q9pRSHPjgSYzS4+egqH5rccMUfXsvSMMt+braCMph2Y0y6hc9V7sFJiul/k/olFz5kCzcpFpQa6ng==" saltValue="GUTsMFbYDCVrz3a1+yP1/g==" spinCount="100000" sheet="1" objects="1" scenarios="1"/>
  <mergeCells count="1">
    <mergeCell ref="B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F0"/>
    <pageSetUpPr fitToPage="1"/>
  </sheetPr>
  <dimension ref="A1:AA167"/>
  <sheetViews>
    <sheetView showGridLines="0" zoomScale="80" zoomScaleNormal="80" zoomScaleSheetLayoutView="90" workbookViewId="0">
      <selection activeCell="C27" sqref="C27"/>
    </sheetView>
  </sheetViews>
  <sheetFormatPr defaultColWidth="4.42578125" defaultRowHeight="15"/>
  <cols>
    <col min="1" max="1" width="7.140625" style="175" customWidth="1"/>
    <col min="2" max="2" width="72.85546875" style="175" customWidth="1"/>
    <col min="3" max="3" width="45" style="175" customWidth="1"/>
    <col min="4" max="4" width="11.42578125" style="175" customWidth="1"/>
    <col min="5" max="6" width="27.7109375" style="175" customWidth="1"/>
    <col min="7" max="7" width="2.7109375" style="175" customWidth="1"/>
    <col min="8" max="9" width="16.42578125" style="175" hidden="1" customWidth="1"/>
    <col min="10" max="10" width="18.7109375" style="175" hidden="1" customWidth="1"/>
    <col min="11" max="12" width="10.28515625" style="175" hidden="1" customWidth="1"/>
    <col min="13" max="13" width="11.42578125" style="175" hidden="1" customWidth="1"/>
    <col min="14" max="21" width="10.28515625" style="175" hidden="1" customWidth="1"/>
    <col min="22" max="22" width="19.28515625" style="175" hidden="1" customWidth="1"/>
    <col min="23" max="23" width="27.140625" style="175" hidden="1" customWidth="1"/>
    <col min="24" max="26" width="10.28515625" style="175" hidden="1" customWidth="1"/>
    <col min="27" max="27" width="1.85546875" style="175" customWidth="1" collapsed="1"/>
    <col min="28" max="253" width="10.28515625" style="175" customWidth="1"/>
    <col min="254" max="254" width="5.85546875" style="175" customWidth="1"/>
    <col min="255" max="255" width="67.140625" style="175" customWidth="1"/>
    <col min="256" max="256" width="6" style="175" customWidth="1"/>
    <col min="257" max="257" width="12.5703125" style="175" customWidth="1"/>
    <col min="258" max="262" width="11.42578125" style="175" customWidth="1"/>
    <col min="263" max="263" width="4.42578125" style="175"/>
    <col min="264" max="264" width="7.140625" style="175" customWidth="1"/>
    <col min="265" max="265" width="67.140625" style="175" customWidth="1"/>
    <col min="266" max="266" width="25.85546875" style="175" customWidth="1"/>
    <col min="267" max="267" width="11.42578125" style="175" customWidth="1"/>
    <col min="268" max="268" width="13.7109375" style="175" customWidth="1"/>
    <col min="269" max="269" width="2.7109375" style="175" customWidth="1"/>
    <col min="270" max="282" width="0" style="175" hidden="1" customWidth="1"/>
    <col min="283" max="283" width="1.85546875" style="175" bestFit="1" customWidth="1"/>
    <col min="284" max="509" width="10.28515625" style="175" customWidth="1"/>
    <col min="510" max="510" width="5.85546875" style="175" customWidth="1"/>
    <col min="511" max="511" width="67.140625" style="175" customWidth="1"/>
    <col min="512" max="512" width="6" style="175" customWidth="1"/>
    <col min="513" max="513" width="12.5703125" style="175" customWidth="1"/>
    <col min="514" max="518" width="11.42578125" style="175" customWidth="1"/>
    <col min="519" max="519" width="4.42578125" style="175"/>
    <col min="520" max="520" width="7.140625" style="175" customWidth="1"/>
    <col min="521" max="521" width="67.140625" style="175" customWidth="1"/>
    <col min="522" max="522" width="25.85546875" style="175" customWidth="1"/>
    <col min="523" max="523" width="11.42578125" style="175" customWidth="1"/>
    <col min="524" max="524" width="13.7109375" style="175" customWidth="1"/>
    <col min="525" max="525" width="2.7109375" style="175" customWidth="1"/>
    <col min="526" max="538" width="0" style="175" hidden="1" customWidth="1"/>
    <col min="539" max="539" width="1.85546875" style="175" bestFit="1" customWidth="1"/>
    <col min="540" max="765" width="10.28515625" style="175" customWidth="1"/>
    <col min="766" max="766" width="5.85546875" style="175" customWidth="1"/>
    <col min="767" max="767" width="67.140625" style="175" customWidth="1"/>
    <col min="768" max="768" width="6" style="175" customWidth="1"/>
    <col min="769" max="769" width="12.5703125" style="175" customWidth="1"/>
    <col min="770" max="774" width="11.42578125" style="175" customWidth="1"/>
    <col min="775" max="775" width="4.42578125" style="175"/>
    <col min="776" max="776" width="7.140625" style="175" customWidth="1"/>
    <col min="777" max="777" width="67.140625" style="175" customWidth="1"/>
    <col min="778" max="778" width="25.85546875" style="175" customWidth="1"/>
    <col min="779" max="779" width="11.42578125" style="175" customWidth="1"/>
    <col min="780" max="780" width="13.7109375" style="175" customWidth="1"/>
    <col min="781" max="781" width="2.7109375" style="175" customWidth="1"/>
    <col min="782" max="794" width="0" style="175" hidden="1" customWidth="1"/>
    <col min="795" max="795" width="1.85546875" style="175" bestFit="1" customWidth="1"/>
    <col min="796" max="1021" width="10.28515625" style="175" customWidth="1"/>
    <col min="1022" max="1022" width="5.85546875" style="175" customWidth="1"/>
    <col min="1023" max="1023" width="67.140625" style="175" customWidth="1"/>
    <col min="1024" max="1024" width="6" style="175" customWidth="1"/>
    <col min="1025" max="1025" width="12.5703125" style="175" customWidth="1"/>
    <col min="1026" max="1030" width="11.42578125" style="175" customWidth="1"/>
    <col min="1031" max="1031" width="4.42578125" style="175"/>
    <col min="1032" max="1032" width="7.140625" style="175" customWidth="1"/>
    <col min="1033" max="1033" width="67.140625" style="175" customWidth="1"/>
    <col min="1034" max="1034" width="25.85546875" style="175" customWidth="1"/>
    <col min="1035" max="1035" width="11.42578125" style="175" customWidth="1"/>
    <col min="1036" max="1036" width="13.7109375" style="175" customWidth="1"/>
    <col min="1037" max="1037" width="2.7109375" style="175" customWidth="1"/>
    <col min="1038" max="1050" width="0" style="175" hidden="1" customWidth="1"/>
    <col min="1051" max="1051" width="1.85546875" style="175" bestFit="1" customWidth="1"/>
    <col min="1052" max="1277" width="10.28515625" style="175" customWidth="1"/>
    <col min="1278" max="1278" width="5.85546875" style="175" customWidth="1"/>
    <col min="1279" max="1279" width="67.140625" style="175" customWidth="1"/>
    <col min="1280" max="1280" width="6" style="175" customWidth="1"/>
    <col min="1281" max="1281" width="12.5703125" style="175" customWidth="1"/>
    <col min="1282" max="1286" width="11.42578125" style="175" customWidth="1"/>
    <col min="1287" max="1287" width="4.42578125" style="175"/>
    <col min="1288" max="1288" width="7.140625" style="175" customWidth="1"/>
    <col min="1289" max="1289" width="67.140625" style="175" customWidth="1"/>
    <col min="1290" max="1290" width="25.85546875" style="175" customWidth="1"/>
    <col min="1291" max="1291" width="11.42578125" style="175" customWidth="1"/>
    <col min="1292" max="1292" width="13.7109375" style="175" customWidth="1"/>
    <col min="1293" max="1293" width="2.7109375" style="175" customWidth="1"/>
    <col min="1294" max="1306" width="0" style="175" hidden="1" customWidth="1"/>
    <col min="1307" max="1307" width="1.85546875" style="175" bestFit="1" customWidth="1"/>
    <col min="1308" max="1533" width="10.28515625" style="175" customWidth="1"/>
    <col min="1534" max="1534" width="5.85546875" style="175" customWidth="1"/>
    <col min="1535" max="1535" width="67.140625" style="175" customWidth="1"/>
    <col min="1536" max="1536" width="6" style="175" customWidth="1"/>
    <col min="1537" max="1537" width="12.5703125" style="175" customWidth="1"/>
    <col min="1538" max="1542" width="11.42578125" style="175" customWidth="1"/>
    <col min="1543" max="1543" width="4.42578125" style="175"/>
    <col min="1544" max="1544" width="7.140625" style="175" customWidth="1"/>
    <col min="1545" max="1545" width="67.140625" style="175" customWidth="1"/>
    <col min="1546" max="1546" width="25.85546875" style="175" customWidth="1"/>
    <col min="1547" max="1547" width="11.42578125" style="175" customWidth="1"/>
    <col min="1548" max="1548" width="13.7109375" style="175" customWidth="1"/>
    <col min="1549" max="1549" width="2.7109375" style="175" customWidth="1"/>
    <col min="1550" max="1562" width="0" style="175" hidden="1" customWidth="1"/>
    <col min="1563" max="1563" width="1.85546875" style="175" bestFit="1" customWidth="1"/>
    <col min="1564" max="1789" width="10.28515625" style="175" customWidth="1"/>
    <col min="1790" max="1790" width="5.85546875" style="175" customWidth="1"/>
    <col min="1791" max="1791" width="67.140625" style="175" customWidth="1"/>
    <col min="1792" max="1792" width="6" style="175" customWidth="1"/>
    <col min="1793" max="1793" width="12.5703125" style="175" customWidth="1"/>
    <col min="1794" max="1798" width="11.42578125" style="175" customWidth="1"/>
    <col min="1799" max="1799" width="4.42578125" style="175"/>
    <col min="1800" max="1800" width="7.140625" style="175" customWidth="1"/>
    <col min="1801" max="1801" width="67.140625" style="175" customWidth="1"/>
    <col min="1802" max="1802" width="25.85546875" style="175" customWidth="1"/>
    <col min="1803" max="1803" width="11.42578125" style="175" customWidth="1"/>
    <col min="1804" max="1804" width="13.7109375" style="175" customWidth="1"/>
    <col min="1805" max="1805" width="2.7109375" style="175" customWidth="1"/>
    <col min="1806" max="1818" width="0" style="175" hidden="1" customWidth="1"/>
    <col min="1819" max="1819" width="1.85546875" style="175" bestFit="1" customWidth="1"/>
    <col min="1820" max="2045" width="10.28515625" style="175" customWidth="1"/>
    <col min="2046" max="2046" width="5.85546875" style="175" customWidth="1"/>
    <col min="2047" max="2047" width="67.140625" style="175" customWidth="1"/>
    <col min="2048" max="2048" width="6" style="175" customWidth="1"/>
    <col min="2049" max="2049" width="12.5703125" style="175" customWidth="1"/>
    <col min="2050" max="2054" width="11.42578125" style="175" customWidth="1"/>
    <col min="2055" max="2055" width="4.42578125" style="175"/>
    <col min="2056" max="2056" width="7.140625" style="175" customWidth="1"/>
    <col min="2057" max="2057" width="67.140625" style="175" customWidth="1"/>
    <col min="2058" max="2058" width="25.85546875" style="175" customWidth="1"/>
    <col min="2059" max="2059" width="11.42578125" style="175" customWidth="1"/>
    <col min="2060" max="2060" width="13.7109375" style="175" customWidth="1"/>
    <col min="2061" max="2061" width="2.7109375" style="175" customWidth="1"/>
    <col min="2062" max="2074" width="0" style="175" hidden="1" customWidth="1"/>
    <col min="2075" max="2075" width="1.85546875" style="175" bestFit="1" customWidth="1"/>
    <col min="2076" max="2301" width="10.28515625" style="175" customWidth="1"/>
    <col min="2302" max="2302" width="5.85546875" style="175" customWidth="1"/>
    <col min="2303" max="2303" width="67.140625" style="175" customWidth="1"/>
    <col min="2304" max="2304" width="6" style="175" customWidth="1"/>
    <col min="2305" max="2305" width="12.5703125" style="175" customWidth="1"/>
    <col min="2306" max="2310" width="11.42578125" style="175" customWidth="1"/>
    <col min="2311" max="2311" width="4.42578125" style="175"/>
    <col min="2312" max="2312" width="7.140625" style="175" customWidth="1"/>
    <col min="2313" max="2313" width="67.140625" style="175" customWidth="1"/>
    <col min="2314" max="2314" width="25.85546875" style="175" customWidth="1"/>
    <col min="2315" max="2315" width="11.42578125" style="175" customWidth="1"/>
    <col min="2316" max="2316" width="13.7109375" style="175" customWidth="1"/>
    <col min="2317" max="2317" width="2.7109375" style="175" customWidth="1"/>
    <col min="2318" max="2330" width="0" style="175" hidden="1" customWidth="1"/>
    <col min="2331" max="2331" width="1.85546875" style="175" bestFit="1" customWidth="1"/>
    <col min="2332" max="2557" width="10.28515625" style="175" customWidth="1"/>
    <col min="2558" max="2558" width="5.85546875" style="175" customWidth="1"/>
    <col min="2559" max="2559" width="67.140625" style="175" customWidth="1"/>
    <col min="2560" max="2560" width="6" style="175" customWidth="1"/>
    <col min="2561" max="2561" width="12.5703125" style="175" customWidth="1"/>
    <col min="2562" max="2566" width="11.42578125" style="175" customWidth="1"/>
    <col min="2567" max="2567" width="4.42578125" style="175"/>
    <col min="2568" max="2568" width="7.140625" style="175" customWidth="1"/>
    <col min="2569" max="2569" width="67.140625" style="175" customWidth="1"/>
    <col min="2570" max="2570" width="25.85546875" style="175" customWidth="1"/>
    <col min="2571" max="2571" width="11.42578125" style="175" customWidth="1"/>
    <col min="2572" max="2572" width="13.7109375" style="175" customWidth="1"/>
    <col min="2573" max="2573" width="2.7109375" style="175" customWidth="1"/>
    <col min="2574" max="2586" width="0" style="175" hidden="1" customWidth="1"/>
    <col min="2587" max="2587" width="1.85546875" style="175" bestFit="1" customWidth="1"/>
    <col min="2588" max="2813" width="10.28515625" style="175" customWidth="1"/>
    <col min="2814" max="2814" width="5.85546875" style="175" customWidth="1"/>
    <col min="2815" max="2815" width="67.140625" style="175" customWidth="1"/>
    <col min="2816" max="2816" width="6" style="175" customWidth="1"/>
    <col min="2817" max="2817" width="12.5703125" style="175" customWidth="1"/>
    <col min="2818" max="2822" width="11.42578125" style="175" customWidth="1"/>
    <col min="2823" max="2823" width="4.42578125" style="175"/>
    <col min="2824" max="2824" width="7.140625" style="175" customWidth="1"/>
    <col min="2825" max="2825" width="67.140625" style="175" customWidth="1"/>
    <col min="2826" max="2826" width="25.85546875" style="175" customWidth="1"/>
    <col min="2827" max="2827" width="11.42578125" style="175" customWidth="1"/>
    <col min="2828" max="2828" width="13.7109375" style="175" customWidth="1"/>
    <col min="2829" max="2829" width="2.7109375" style="175" customWidth="1"/>
    <col min="2830" max="2842" width="0" style="175" hidden="1" customWidth="1"/>
    <col min="2843" max="2843" width="1.85546875" style="175" bestFit="1" customWidth="1"/>
    <col min="2844" max="3069" width="10.28515625" style="175" customWidth="1"/>
    <col min="3070" max="3070" width="5.85546875" style="175" customWidth="1"/>
    <col min="3071" max="3071" width="67.140625" style="175" customWidth="1"/>
    <col min="3072" max="3072" width="6" style="175" customWidth="1"/>
    <col min="3073" max="3073" width="12.5703125" style="175" customWidth="1"/>
    <col min="3074" max="3078" width="11.42578125" style="175" customWidth="1"/>
    <col min="3079" max="3079" width="4.42578125" style="175"/>
    <col min="3080" max="3080" width="7.140625" style="175" customWidth="1"/>
    <col min="3081" max="3081" width="67.140625" style="175" customWidth="1"/>
    <col min="3082" max="3082" width="25.85546875" style="175" customWidth="1"/>
    <col min="3083" max="3083" width="11.42578125" style="175" customWidth="1"/>
    <col min="3084" max="3084" width="13.7109375" style="175" customWidth="1"/>
    <col min="3085" max="3085" width="2.7109375" style="175" customWidth="1"/>
    <col min="3086" max="3098" width="0" style="175" hidden="1" customWidth="1"/>
    <col min="3099" max="3099" width="1.85546875" style="175" bestFit="1" customWidth="1"/>
    <col min="3100" max="3325" width="10.28515625" style="175" customWidth="1"/>
    <col min="3326" max="3326" width="5.85546875" style="175" customWidth="1"/>
    <col min="3327" max="3327" width="67.140625" style="175" customWidth="1"/>
    <col min="3328" max="3328" width="6" style="175" customWidth="1"/>
    <col min="3329" max="3329" width="12.5703125" style="175" customWidth="1"/>
    <col min="3330" max="3334" width="11.42578125" style="175" customWidth="1"/>
    <col min="3335" max="3335" width="4.42578125" style="175"/>
    <col min="3336" max="3336" width="7.140625" style="175" customWidth="1"/>
    <col min="3337" max="3337" width="67.140625" style="175" customWidth="1"/>
    <col min="3338" max="3338" width="25.85546875" style="175" customWidth="1"/>
    <col min="3339" max="3339" width="11.42578125" style="175" customWidth="1"/>
    <col min="3340" max="3340" width="13.7109375" style="175" customWidth="1"/>
    <col min="3341" max="3341" width="2.7109375" style="175" customWidth="1"/>
    <col min="3342" max="3354" width="0" style="175" hidden="1" customWidth="1"/>
    <col min="3355" max="3355" width="1.85546875" style="175" bestFit="1" customWidth="1"/>
    <col min="3356" max="3581" width="10.28515625" style="175" customWidth="1"/>
    <col min="3582" max="3582" width="5.85546875" style="175" customWidth="1"/>
    <col min="3583" max="3583" width="67.140625" style="175" customWidth="1"/>
    <col min="3584" max="3584" width="6" style="175" customWidth="1"/>
    <col min="3585" max="3585" width="12.5703125" style="175" customWidth="1"/>
    <col min="3586" max="3590" width="11.42578125" style="175" customWidth="1"/>
    <col min="3591" max="3591" width="4.42578125" style="175"/>
    <col min="3592" max="3592" width="7.140625" style="175" customWidth="1"/>
    <col min="3593" max="3593" width="67.140625" style="175" customWidth="1"/>
    <col min="3594" max="3594" width="25.85546875" style="175" customWidth="1"/>
    <col min="3595" max="3595" width="11.42578125" style="175" customWidth="1"/>
    <col min="3596" max="3596" width="13.7109375" style="175" customWidth="1"/>
    <col min="3597" max="3597" width="2.7109375" style="175" customWidth="1"/>
    <col min="3598" max="3610" width="0" style="175" hidden="1" customWidth="1"/>
    <col min="3611" max="3611" width="1.85546875" style="175" bestFit="1" customWidth="1"/>
    <col min="3612" max="3837" width="10.28515625" style="175" customWidth="1"/>
    <col min="3838" max="3838" width="5.85546875" style="175" customWidth="1"/>
    <col min="3839" max="3839" width="67.140625" style="175" customWidth="1"/>
    <col min="3840" max="3840" width="6" style="175" customWidth="1"/>
    <col min="3841" max="3841" width="12.5703125" style="175" customWidth="1"/>
    <col min="3842" max="3846" width="11.42578125" style="175" customWidth="1"/>
    <col min="3847" max="3847" width="4.42578125" style="175"/>
    <col min="3848" max="3848" width="7.140625" style="175" customWidth="1"/>
    <col min="3849" max="3849" width="67.140625" style="175" customWidth="1"/>
    <col min="3850" max="3850" width="25.85546875" style="175" customWidth="1"/>
    <col min="3851" max="3851" width="11.42578125" style="175" customWidth="1"/>
    <col min="3852" max="3852" width="13.7109375" style="175" customWidth="1"/>
    <col min="3853" max="3853" width="2.7109375" style="175" customWidth="1"/>
    <col min="3854" max="3866" width="0" style="175" hidden="1" customWidth="1"/>
    <col min="3867" max="3867" width="1.85546875" style="175" bestFit="1" customWidth="1"/>
    <col min="3868" max="4093" width="10.28515625" style="175" customWidth="1"/>
    <col min="4094" max="4094" width="5.85546875" style="175" customWidth="1"/>
    <col min="4095" max="4095" width="67.140625" style="175" customWidth="1"/>
    <col min="4096" max="4096" width="6" style="175" customWidth="1"/>
    <col min="4097" max="4097" width="12.5703125" style="175" customWidth="1"/>
    <col min="4098" max="4102" width="11.42578125" style="175" customWidth="1"/>
    <col min="4103" max="4103" width="4.42578125" style="175"/>
    <col min="4104" max="4104" width="7.140625" style="175" customWidth="1"/>
    <col min="4105" max="4105" width="67.140625" style="175" customWidth="1"/>
    <col min="4106" max="4106" width="25.85546875" style="175" customWidth="1"/>
    <col min="4107" max="4107" width="11.42578125" style="175" customWidth="1"/>
    <col min="4108" max="4108" width="13.7109375" style="175" customWidth="1"/>
    <col min="4109" max="4109" width="2.7109375" style="175" customWidth="1"/>
    <col min="4110" max="4122" width="0" style="175" hidden="1" customWidth="1"/>
    <col min="4123" max="4123" width="1.85546875" style="175" bestFit="1" customWidth="1"/>
    <col min="4124" max="4349" width="10.28515625" style="175" customWidth="1"/>
    <col min="4350" max="4350" width="5.85546875" style="175" customWidth="1"/>
    <col min="4351" max="4351" width="67.140625" style="175" customWidth="1"/>
    <col min="4352" max="4352" width="6" style="175" customWidth="1"/>
    <col min="4353" max="4353" width="12.5703125" style="175" customWidth="1"/>
    <col min="4354" max="4358" width="11.42578125" style="175" customWidth="1"/>
    <col min="4359" max="4359" width="4.42578125" style="175"/>
    <col min="4360" max="4360" width="7.140625" style="175" customWidth="1"/>
    <col min="4361" max="4361" width="67.140625" style="175" customWidth="1"/>
    <col min="4362" max="4362" width="25.85546875" style="175" customWidth="1"/>
    <col min="4363" max="4363" width="11.42578125" style="175" customWidth="1"/>
    <col min="4364" max="4364" width="13.7109375" style="175" customWidth="1"/>
    <col min="4365" max="4365" width="2.7109375" style="175" customWidth="1"/>
    <col min="4366" max="4378" width="0" style="175" hidden="1" customWidth="1"/>
    <col min="4379" max="4379" width="1.85546875" style="175" bestFit="1" customWidth="1"/>
    <col min="4380" max="4605" width="10.28515625" style="175" customWidth="1"/>
    <col min="4606" max="4606" width="5.85546875" style="175" customWidth="1"/>
    <col min="4607" max="4607" width="67.140625" style="175" customWidth="1"/>
    <col min="4608" max="4608" width="6" style="175" customWidth="1"/>
    <col min="4609" max="4609" width="12.5703125" style="175" customWidth="1"/>
    <col min="4610" max="4614" width="11.42578125" style="175" customWidth="1"/>
    <col min="4615" max="4615" width="4.42578125" style="175"/>
    <col min="4616" max="4616" width="7.140625" style="175" customWidth="1"/>
    <col min="4617" max="4617" width="67.140625" style="175" customWidth="1"/>
    <col min="4618" max="4618" width="25.85546875" style="175" customWidth="1"/>
    <col min="4619" max="4619" width="11.42578125" style="175" customWidth="1"/>
    <col min="4620" max="4620" width="13.7109375" style="175" customWidth="1"/>
    <col min="4621" max="4621" width="2.7109375" style="175" customWidth="1"/>
    <col min="4622" max="4634" width="0" style="175" hidden="1" customWidth="1"/>
    <col min="4635" max="4635" width="1.85546875" style="175" bestFit="1" customWidth="1"/>
    <col min="4636" max="4861" width="10.28515625" style="175" customWidth="1"/>
    <col min="4862" max="4862" width="5.85546875" style="175" customWidth="1"/>
    <col min="4863" max="4863" width="67.140625" style="175" customWidth="1"/>
    <col min="4864" max="4864" width="6" style="175" customWidth="1"/>
    <col min="4865" max="4865" width="12.5703125" style="175" customWidth="1"/>
    <col min="4866" max="4870" width="11.42578125" style="175" customWidth="1"/>
    <col min="4871" max="4871" width="4.42578125" style="175"/>
    <col min="4872" max="4872" width="7.140625" style="175" customWidth="1"/>
    <col min="4873" max="4873" width="67.140625" style="175" customWidth="1"/>
    <col min="4874" max="4874" width="25.85546875" style="175" customWidth="1"/>
    <col min="4875" max="4875" width="11.42578125" style="175" customWidth="1"/>
    <col min="4876" max="4876" width="13.7109375" style="175" customWidth="1"/>
    <col min="4877" max="4877" width="2.7109375" style="175" customWidth="1"/>
    <col min="4878" max="4890" width="0" style="175" hidden="1" customWidth="1"/>
    <col min="4891" max="4891" width="1.85546875" style="175" bestFit="1" customWidth="1"/>
    <col min="4892" max="5117" width="10.28515625" style="175" customWidth="1"/>
    <col min="5118" max="5118" width="5.85546875" style="175" customWidth="1"/>
    <col min="5119" max="5119" width="67.140625" style="175" customWidth="1"/>
    <col min="5120" max="5120" width="6" style="175" customWidth="1"/>
    <col min="5121" max="5121" width="12.5703125" style="175" customWidth="1"/>
    <col min="5122" max="5126" width="11.42578125" style="175" customWidth="1"/>
    <col min="5127" max="5127" width="4.42578125" style="175"/>
    <col min="5128" max="5128" width="7.140625" style="175" customWidth="1"/>
    <col min="5129" max="5129" width="67.140625" style="175" customWidth="1"/>
    <col min="5130" max="5130" width="25.85546875" style="175" customWidth="1"/>
    <col min="5131" max="5131" width="11.42578125" style="175" customWidth="1"/>
    <col min="5132" max="5132" width="13.7109375" style="175" customWidth="1"/>
    <col min="5133" max="5133" width="2.7109375" style="175" customWidth="1"/>
    <col min="5134" max="5146" width="0" style="175" hidden="1" customWidth="1"/>
    <col min="5147" max="5147" width="1.85546875" style="175" bestFit="1" customWidth="1"/>
    <col min="5148" max="5373" width="10.28515625" style="175" customWidth="1"/>
    <col min="5374" max="5374" width="5.85546875" style="175" customWidth="1"/>
    <col min="5375" max="5375" width="67.140625" style="175" customWidth="1"/>
    <col min="5376" max="5376" width="6" style="175" customWidth="1"/>
    <col min="5377" max="5377" width="12.5703125" style="175" customWidth="1"/>
    <col min="5378" max="5382" width="11.42578125" style="175" customWidth="1"/>
    <col min="5383" max="5383" width="4.42578125" style="175"/>
    <col min="5384" max="5384" width="7.140625" style="175" customWidth="1"/>
    <col min="5385" max="5385" width="67.140625" style="175" customWidth="1"/>
    <col min="5386" max="5386" width="25.85546875" style="175" customWidth="1"/>
    <col min="5387" max="5387" width="11.42578125" style="175" customWidth="1"/>
    <col min="5388" max="5388" width="13.7109375" style="175" customWidth="1"/>
    <col min="5389" max="5389" width="2.7109375" style="175" customWidth="1"/>
    <col min="5390" max="5402" width="0" style="175" hidden="1" customWidth="1"/>
    <col min="5403" max="5403" width="1.85546875" style="175" bestFit="1" customWidth="1"/>
    <col min="5404" max="5629" width="10.28515625" style="175" customWidth="1"/>
    <col min="5630" max="5630" width="5.85546875" style="175" customWidth="1"/>
    <col min="5631" max="5631" width="67.140625" style="175" customWidth="1"/>
    <col min="5632" max="5632" width="6" style="175" customWidth="1"/>
    <col min="5633" max="5633" width="12.5703125" style="175" customWidth="1"/>
    <col min="5634" max="5638" width="11.42578125" style="175" customWidth="1"/>
    <col min="5639" max="5639" width="4.42578125" style="175"/>
    <col min="5640" max="5640" width="7.140625" style="175" customWidth="1"/>
    <col min="5641" max="5641" width="67.140625" style="175" customWidth="1"/>
    <col min="5642" max="5642" width="25.85546875" style="175" customWidth="1"/>
    <col min="5643" max="5643" width="11.42578125" style="175" customWidth="1"/>
    <col min="5644" max="5644" width="13.7109375" style="175" customWidth="1"/>
    <col min="5645" max="5645" width="2.7109375" style="175" customWidth="1"/>
    <col min="5646" max="5658" width="0" style="175" hidden="1" customWidth="1"/>
    <col min="5659" max="5659" width="1.85546875" style="175" bestFit="1" customWidth="1"/>
    <col min="5660" max="5885" width="10.28515625" style="175" customWidth="1"/>
    <col min="5886" max="5886" width="5.85546875" style="175" customWidth="1"/>
    <col min="5887" max="5887" width="67.140625" style="175" customWidth="1"/>
    <col min="5888" max="5888" width="6" style="175" customWidth="1"/>
    <col min="5889" max="5889" width="12.5703125" style="175" customWidth="1"/>
    <col min="5890" max="5894" width="11.42578125" style="175" customWidth="1"/>
    <col min="5895" max="5895" width="4.42578125" style="175"/>
    <col min="5896" max="5896" width="7.140625" style="175" customWidth="1"/>
    <col min="5897" max="5897" width="67.140625" style="175" customWidth="1"/>
    <col min="5898" max="5898" width="25.85546875" style="175" customWidth="1"/>
    <col min="5899" max="5899" width="11.42578125" style="175" customWidth="1"/>
    <col min="5900" max="5900" width="13.7109375" style="175" customWidth="1"/>
    <col min="5901" max="5901" width="2.7109375" style="175" customWidth="1"/>
    <col min="5902" max="5914" width="0" style="175" hidden="1" customWidth="1"/>
    <col min="5915" max="5915" width="1.85546875" style="175" bestFit="1" customWidth="1"/>
    <col min="5916" max="6141" width="10.28515625" style="175" customWidth="1"/>
    <col min="6142" max="6142" width="5.85546875" style="175" customWidth="1"/>
    <col min="6143" max="6143" width="67.140625" style="175" customWidth="1"/>
    <col min="6144" max="6144" width="6" style="175" customWidth="1"/>
    <col min="6145" max="6145" width="12.5703125" style="175" customWidth="1"/>
    <col min="6146" max="6150" width="11.42578125" style="175" customWidth="1"/>
    <col min="6151" max="6151" width="4.42578125" style="175"/>
    <col min="6152" max="6152" width="7.140625" style="175" customWidth="1"/>
    <col min="6153" max="6153" width="67.140625" style="175" customWidth="1"/>
    <col min="6154" max="6154" width="25.85546875" style="175" customWidth="1"/>
    <col min="6155" max="6155" width="11.42578125" style="175" customWidth="1"/>
    <col min="6156" max="6156" width="13.7109375" style="175" customWidth="1"/>
    <col min="6157" max="6157" width="2.7109375" style="175" customWidth="1"/>
    <col min="6158" max="6170" width="0" style="175" hidden="1" customWidth="1"/>
    <col min="6171" max="6171" width="1.85546875" style="175" bestFit="1" customWidth="1"/>
    <col min="6172" max="6397" width="10.28515625" style="175" customWidth="1"/>
    <col min="6398" max="6398" width="5.85546875" style="175" customWidth="1"/>
    <col min="6399" max="6399" width="67.140625" style="175" customWidth="1"/>
    <col min="6400" max="6400" width="6" style="175" customWidth="1"/>
    <col min="6401" max="6401" width="12.5703125" style="175" customWidth="1"/>
    <col min="6402" max="6406" width="11.42578125" style="175" customWidth="1"/>
    <col min="6407" max="6407" width="4.42578125" style="175"/>
    <col min="6408" max="6408" width="7.140625" style="175" customWidth="1"/>
    <col min="6409" max="6409" width="67.140625" style="175" customWidth="1"/>
    <col min="6410" max="6410" width="25.85546875" style="175" customWidth="1"/>
    <col min="6411" max="6411" width="11.42578125" style="175" customWidth="1"/>
    <col min="6412" max="6412" width="13.7109375" style="175" customWidth="1"/>
    <col min="6413" max="6413" width="2.7109375" style="175" customWidth="1"/>
    <col min="6414" max="6426" width="0" style="175" hidden="1" customWidth="1"/>
    <col min="6427" max="6427" width="1.85546875" style="175" bestFit="1" customWidth="1"/>
    <col min="6428" max="6653" width="10.28515625" style="175" customWidth="1"/>
    <col min="6654" max="6654" width="5.85546875" style="175" customWidth="1"/>
    <col min="6655" max="6655" width="67.140625" style="175" customWidth="1"/>
    <col min="6656" max="6656" width="6" style="175" customWidth="1"/>
    <col min="6657" max="6657" width="12.5703125" style="175" customWidth="1"/>
    <col min="6658" max="6662" width="11.42578125" style="175" customWidth="1"/>
    <col min="6663" max="6663" width="4.42578125" style="175"/>
    <col min="6664" max="6664" width="7.140625" style="175" customWidth="1"/>
    <col min="6665" max="6665" width="67.140625" style="175" customWidth="1"/>
    <col min="6666" max="6666" width="25.85546875" style="175" customWidth="1"/>
    <col min="6667" max="6667" width="11.42578125" style="175" customWidth="1"/>
    <col min="6668" max="6668" width="13.7109375" style="175" customWidth="1"/>
    <col min="6669" max="6669" width="2.7109375" style="175" customWidth="1"/>
    <col min="6670" max="6682" width="0" style="175" hidden="1" customWidth="1"/>
    <col min="6683" max="6683" width="1.85546875" style="175" bestFit="1" customWidth="1"/>
    <col min="6684" max="6909" width="10.28515625" style="175" customWidth="1"/>
    <col min="6910" max="6910" width="5.85546875" style="175" customWidth="1"/>
    <col min="6911" max="6911" width="67.140625" style="175" customWidth="1"/>
    <col min="6912" max="6912" width="6" style="175" customWidth="1"/>
    <col min="6913" max="6913" width="12.5703125" style="175" customWidth="1"/>
    <col min="6914" max="6918" width="11.42578125" style="175" customWidth="1"/>
    <col min="6919" max="6919" width="4.42578125" style="175"/>
    <col min="6920" max="6920" width="7.140625" style="175" customWidth="1"/>
    <col min="6921" max="6921" width="67.140625" style="175" customWidth="1"/>
    <col min="6922" max="6922" width="25.85546875" style="175" customWidth="1"/>
    <col min="6923" max="6923" width="11.42578125" style="175" customWidth="1"/>
    <col min="6924" max="6924" width="13.7109375" style="175" customWidth="1"/>
    <col min="6925" max="6925" width="2.7109375" style="175" customWidth="1"/>
    <col min="6926" max="6938" width="0" style="175" hidden="1" customWidth="1"/>
    <col min="6939" max="6939" width="1.85546875" style="175" bestFit="1" customWidth="1"/>
    <col min="6940" max="7165" width="10.28515625" style="175" customWidth="1"/>
    <col min="7166" max="7166" width="5.85546875" style="175" customWidth="1"/>
    <col min="7167" max="7167" width="67.140625" style="175" customWidth="1"/>
    <col min="7168" max="7168" width="6" style="175" customWidth="1"/>
    <col min="7169" max="7169" width="12.5703125" style="175" customWidth="1"/>
    <col min="7170" max="7174" width="11.42578125" style="175" customWidth="1"/>
    <col min="7175" max="7175" width="4.42578125" style="175"/>
    <col min="7176" max="7176" width="7.140625" style="175" customWidth="1"/>
    <col min="7177" max="7177" width="67.140625" style="175" customWidth="1"/>
    <col min="7178" max="7178" width="25.85546875" style="175" customWidth="1"/>
    <col min="7179" max="7179" width="11.42578125" style="175" customWidth="1"/>
    <col min="7180" max="7180" width="13.7109375" style="175" customWidth="1"/>
    <col min="7181" max="7181" width="2.7109375" style="175" customWidth="1"/>
    <col min="7182" max="7194" width="0" style="175" hidden="1" customWidth="1"/>
    <col min="7195" max="7195" width="1.85546875" style="175" bestFit="1" customWidth="1"/>
    <col min="7196" max="7421" width="10.28515625" style="175" customWidth="1"/>
    <col min="7422" max="7422" width="5.85546875" style="175" customWidth="1"/>
    <col min="7423" max="7423" width="67.140625" style="175" customWidth="1"/>
    <col min="7424" max="7424" width="6" style="175" customWidth="1"/>
    <col min="7425" max="7425" width="12.5703125" style="175" customWidth="1"/>
    <col min="7426" max="7430" width="11.42578125" style="175" customWidth="1"/>
    <col min="7431" max="7431" width="4.42578125" style="175"/>
    <col min="7432" max="7432" width="7.140625" style="175" customWidth="1"/>
    <col min="7433" max="7433" width="67.140625" style="175" customWidth="1"/>
    <col min="7434" max="7434" width="25.85546875" style="175" customWidth="1"/>
    <col min="7435" max="7435" width="11.42578125" style="175" customWidth="1"/>
    <col min="7436" max="7436" width="13.7109375" style="175" customWidth="1"/>
    <col min="7437" max="7437" width="2.7109375" style="175" customWidth="1"/>
    <col min="7438" max="7450" width="0" style="175" hidden="1" customWidth="1"/>
    <col min="7451" max="7451" width="1.85546875" style="175" bestFit="1" customWidth="1"/>
    <col min="7452" max="7677" width="10.28515625" style="175" customWidth="1"/>
    <col min="7678" max="7678" width="5.85546875" style="175" customWidth="1"/>
    <col min="7679" max="7679" width="67.140625" style="175" customWidth="1"/>
    <col min="7680" max="7680" width="6" style="175" customWidth="1"/>
    <col min="7681" max="7681" width="12.5703125" style="175" customWidth="1"/>
    <col min="7682" max="7686" width="11.42578125" style="175" customWidth="1"/>
    <col min="7687" max="7687" width="4.42578125" style="175"/>
    <col min="7688" max="7688" width="7.140625" style="175" customWidth="1"/>
    <col min="7689" max="7689" width="67.140625" style="175" customWidth="1"/>
    <col min="7690" max="7690" width="25.85546875" style="175" customWidth="1"/>
    <col min="7691" max="7691" width="11.42578125" style="175" customWidth="1"/>
    <col min="7692" max="7692" width="13.7109375" style="175" customWidth="1"/>
    <col min="7693" max="7693" width="2.7109375" style="175" customWidth="1"/>
    <col min="7694" max="7706" width="0" style="175" hidden="1" customWidth="1"/>
    <col min="7707" max="7707" width="1.85546875" style="175" bestFit="1" customWidth="1"/>
    <col min="7708" max="7933" width="10.28515625" style="175" customWidth="1"/>
    <col min="7934" max="7934" width="5.85546875" style="175" customWidth="1"/>
    <col min="7935" max="7935" width="67.140625" style="175" customWidth="1"/>
    <col min="7936" max="7936" width="6" style="175" customWidth="1"/>
    <col min="7937" max="7937" width="12.5703125" style="175" customWidth="1"/>
    <col min="7938" max="7942" width="11.42578125" style="175" customWidth="1"/>
    <col min="7943" max="7943" width="4.42578125" style="175"/>
    <col min="7944" max="7944" width="7.140625" style="175" customWidth="1"/>
    <col min="7945" max="7945" width="67.140625" style="175" customWidth="1"/>
    <col min="7946" max="7946" width="25.85546875" style="175" customWidth="1"/>
    <col min="7947" max="7947" width="11.42578125" style="175" customWidth="1"/>
    <col min="7948" max="7948" width="13.7109375" style="175" customWidth="1"/>
    <col min="7949" max="7949" width="2.7109375" style="175" customWidth="1"/>
    <col min="7950" max="7962" width="0" style="175" hidden="1" customWidth="1"/>
    <col min="7963" max="7963" width="1.85546875" style="175" bestFit="1" customWidth="1"/>
    <col min="7964" max="8189" width="10.28515625" style="175" customWidth="1"/>
    <col min="8190" max="8190" width="5.85546875" style="175" customWidth="1"/>
    <col min="8191" max="8191" width="67.140625" style="175" customWidth="1"/>
    <col min="8192" max="8192" width="6" style="175" customWidth="1"/>
    <col min="8193" max="8193" width="12.5703125" style="175" customWidth="1"/>
    <col min="8194" max="8198" width="11.42578125" style="175" customWidth="1"/>
    <col min="8199" max="8199" width="4.42578125" style="175"/>
    <col min="8200" max="8200" width="7.140625" style="175" customWidth="1"/>
    <col min="8201" max="8201" width="67.140625" style="175" customWidth="1"/>
    <col min="8202" max="8202" width="25.85546875" style="175" customWidth="1"/>
    <col min="8203" max="8203" width="11.42578125" style="175" customWidth="1"/>
    <col min="8204" max="8204" width="13.7109375" style="175" customWidth="1"/>
    <col min="8205" max="8205" width="2.7109375" style="175" customWidth="1"/>
    <col min="8206" max="8218" width="0" style="175" hidden="1" customWidth="1"/>
    <col min="8219" max="8219" width="1.85546875" style="175" bestFit="1" customWidth="1"/>
    <col min="8220" max="8445" width="10.28515625" style="175" customWidth="1"/>
    <col min="8446" max="8446" width="5.85546875" style="175" customWidth="1"/>
    <col min="8447" max="8447" width="67.140625" style="175" customWidth="1"/>
    <col min="8448" max="8448" width="6" style="175" customWidth="1"/>
    <col min="8449" max="8449" width="12.5703125" style="175" customWidth="1"/>
    <col min="8450" max="8454" width="11.42578125" style="175" customWidth="1"/>
    <col min="8455" max="8455" width="4.42578125" style="175"/>
    <col min="8456" max="8456" width="7.140625" style="175" customWidth="1"/>
    <col min="8457" max="8457" width="67.140625" style="175" customWidth="1"/>
    <col min="8458" max="8458" width="25.85546875" style="175" customWidth="1"/>
    <col min="8459" max="8459" width="11.42578125" style="175" customWidth="1"/>
    <col min="8460" max="8460" width="13.7109375" style="175" customWidth="1"/>
    <col min="8461" max="8461" width="2.7109375" style="175" customWidth="1"/>
    <col min="8462" max="8474" width="0" style="175" hidden="1" customWidth="1"/>
    <col min="8475" max="8475" width="1.85546875" style="175" bestFit="1" customWidth="1"/>
    <col min="8476" max="8701" width="10.28515625" style="175" customWidth="1"/>
    <col min="8702" max="8702" width="5.85546875" style="175" customWidth="1"/>
    <col min="8703" max="8703" width="67.140625" style="175" customWidth="1"/>
    <col min="8704" max="8704" width="6" style="175" customWidth="1"/>
    <col min="8705" max="8705" width="12.5703125" style="175" customWidth="1"/>
    <col min="8706" max="8710" width="11.42578125" style="175" customWidth="1"/>
    <col min="8711" max="8711" width="4.42578125" style="175"/>
    <col min="8712" max="8712" width="7.140625" style="175" customWidth="1"/>
    <col min="8713" max="8713" width="67.140625" style="175" customWidth="1"/>
    <col min="8714" max="8714" width="25.85546875" style="175" customWidth="1"/>
    <col min="8715" max="8715" width="11.42578125" style="175" customWidth="1"/>
    <col min="8716" max="8716" width="13.7109375" style="175" customWidth="1"/>
    <col min="8717" max="8717" width="2.7109375" style="175" customWidth="1"/>
    <col min="8718" max="8730" width="0" style="175" hidden="1" customWidth="1"/>
    <col min="8731" max="8731" width="1.85546875" style="175" bestFit="1" customWidth="1"/>
    <col min="8732" max="8957" width="10.28515625" style="175" customWidth="1"/>
    <col min="8958" max="8958" width="5.85546875" style="175" customWidth="1"/>
    <col min="8959" max="8959" width="67.140625" style="175" customWidth="1"/>
    <col min="8960" max="8960" width="6" style="175" customWidth="1"/>
    <col min="8961" max="8961" width="12.5703125" style="175" customWidth="1"/>
    <col min="8962" max="8966" width="11.42578125" style="175" customWidth="1"/>
    <col min="8967" max="8967" width="4.42578125" style="175"/>
    <col min="8968" max="8968" width="7.140625" style="175" customWidth="1"/>
    <col min="8969" max="8969" width="67.140625" style="175" customWidth="1"/>
    <col min="8970" max="8970" width="25.85546875" style="175" customWidth="1"/>
    <col min="8971" max="8971" width="11.42578125" style="175" customWidth="1"/>
    <col min="8972" max="8972" width="13.7109375" style="175" customWidth="1"/>
    <col min="8973" max="8973" width="2.7109375" style="175" customWidth="1"/>
    <col min="8974" max="8986" width="0" style="175" hidden="1" customWidth="1"/>
    <col min="8987" max="8987" width="1.85546875" style="175" bestFit="1" customWidth="1"/>
    <col min="8988" max="9213" width="10.28515625" style="175" customWidth="1"/>
    <col min="9214" max="9214" width="5.85546875" style="175" customWidth="1"/>
    <col min="9215" max="9215" width="67.140625" style="175" customWidth="1"/>
    <col min="9216" max="9216" width="6" style="175" customWidth="1"/>
    <col min="9217" max="9217" width="12.5703125" style="175" customWidth="1"/>
    <col min="9218" max="9222" width="11.42578125" style="175" customWidth="1"/>
    <col min="9223" max="9223" width="4.42578125" style="175"/>
    <col min="9224" max="9224" width="7.140625" style="175" customWidth="1"/>
    <col min="9225" max="9225" width="67.140625" style="175" customWidth="1"/>
    <col min="9226" max="9226" width="25.85546875" style="175" customWidth="1"/>
    <col min="9227" max="9227" width="11.42578125" style="175" customWidth="1"/>
    <col min="9228" max="9228" width="13.7109375" style="175" customWidth="1"/>
    <col min="9229" max="9229" width="2.7109375" style="175" customWidth="1"/>
    <col min="9230" max="9242" width="0" style="175" hidden="1" customWidth="1"/>
    <col min="9243" max="9243" width="1.85546875" style="175" bestFit="1" customWidth="1"/>
    <col min="9244" max="9469" width="10.28515625" style="175" customWidth="1"/>
    <col min="9470" max="9470" width="5.85546875" style="175" customWidth="1"/>
    <col min="9471" max="9471" width="67.140625" style="175" customWidth="1"/>
    <col min="9472" max="9472" width="6" style="175" customWidth="1"/>
    <col min="9473" max="9473" width="12.5703125" style="175" customWidth="1"/>
    <col min="9474" max="9478" width="11.42578125" style="175" customWidth="1"/>
    <col min="9479" max="9479" width="4.42578125" style="175"/>
    <col min="9480" max="9480" width="7.140625" style="175" customWidth="1"/>
    <col min="9481" max="9481" width="67.140625" style="175" customWidth="1"/>
    <col min="9482" max="9482" width="25.85546875" style="175" customWidth="1"/>
    <col min="9483" max="9483" width="11.42578125" style="175" customWidth="1"/>
    <col min="9484" max="9484" width="13.7109375" style="175" customWidth="1"/>
    <col min="9485" max="9485" width="2.7109375" style="175" customWidth="1"/>
    <col min="9486" max="9498" width="0" style="175" hidden="1" customWidth="1"/>
    <col min="9499" max="9499" width="1.85546875" style="175" bestFit="1" customWidth="1"/>
    <col min="9500" max="9725" width="10.28515625" style="175" customWidth="1"/>
    <col min="9726" max="9726" width="5.85546875" style="175" customWidth="1"/>
    <col min="9727" max="9727" width="67.140625" style="175" customWidth="1"/>
    <col min="9728" max="9728" width="6" style="175" customWidth="1"/>
    <col min="9729" max="9729" width="12.5703125" style="175" customWidth="1"/>
    <col min="9730" max="9734" width="11.42578125" style="175" customWidth="1"/>
    <col min="9735" max="9735" width="4.42578125" style="175"/>
    <col min="9736" max="9736" width="7.140625" style="175" customWidth="1"/>
    <col min="9737" max="9737" width="67.140625" style="175" customWidth="1"/>
    <col min="9738" max="9738" width="25.85546875" style="175" customWidth="1"/>
    <col min="9739" max="9739" width="11.42578125" style="175" customWidth="1"/>
    <col min="9740" max="9740" width="13.7109375" style="175" customWidth="1"/>
    <col min="9741" max="9741" width="2.7109375" style="175" customWidth="1"/>
    <col min="9742" max="9754" width="0" style="175" hidden="1" customWidth="1"/>
    <col min="9755" max="9755" width="1.85546875" style="175" bestFit="1" customWidth="1"/>
    <col min="9756" max="9981" width="10.28515625" style="175" customWidth="1"/>
    <col min="9982" max="9982" width="5.85546875" style="175" customWidth="1"/>
    <col min="9983" max="9983" width="67.140625" style="175" customWidth="1"/>
    <col min="9984" max="9984" width="6" style="175" customWidth="1"/>
    <col min="9985" max="9985" width="12.5703125" style="175" customWidth="1"/>
    <col min="9986" max="9990" width="11.42578125" style="175" customWidth="1"/>
    <col min="9991" max="9991" width="4.42578125" style="175"/>
    <col min="9992" max="9992" width="7.140625" style="175" customWidth="1"/>
    <col min="9993" max="9993" width="67.140625" style="175" customWidth="1"/>
    <col min="9994" max="9994" width="25.85546875" style="175" customWidth="1"/>
    <col min="9995" max="9995" width="11.42578125" style="175" customWidth="1"/>
    <col min="9996" max="9996" width="13.7109375" style="175" customWidth="1"/>
    <col min="9997" max="9997" width="2.7109375" style="175" customWidth="1"/>
    <col min="9998" max="10010" width="0" style="175" hidden="1" customWidth="1"/>
    <col min="10011" max="10011" width="1.85546875" style="175" bestFit="1" customWidth="1"/>
    <col min="10012" max="10237" width="10.28515625" style="175" customWidth="1"/>
    <col min="10238" max="10238" width="5.85546875" style="175" customWidth="1"/>
    <col min="10239" max="10239" width="67.140625" style="175" customWidth="1"/>
    <col min="10240" max="10240" width="6" style="175" customWidth="1"/>
    <col min="10241" max="10241" width="12.5703125" style="175" customWidth="1"/>
    <col min="10242" max="10246" width="11.42578125" style="175" customWidth="1"/>
    <col min="10247" max="10247" width="4.42578125" style="175"/>
    <col min="10248" max="10248" width="7.140625" style="175" customWidth="1"/>
    <col min="10249" max="10249" width="67.140625" style="175" customWidth="1"/>
    <col min="10250" max="10250" width="25.85546875" style="175" customWidth="1"/>
    <col min="10251" max="10251" width="11.42578125" style="175" customWidth="1"/>
    <col min="10252" max="10252" width="13.7109375" style="175" customWidth="1"/>
    <col min="10253" max="10253" width="2.7109375" style="175" customWidth="1"/>
    <col min="10254" max="10266" width="0" style="175" hidden="1" customWidth="1"/>
    <col min="10267" max="10267" width="1.85546875" style="175" bestFit="1" customWidth="1"/>
    <col min="10268" max="10493" width="10.28515625" style="175" customWidth="1"/>
    <col min="10494" max="10494" width="5.85546875" style="175" customWidth="1"/>
    <col min="10495" max="10495" width="67.140625" style="175" customWidth="1"/>
    <col min="10496" max="10496" width="6" style="175" customWidth="1"/>
    <col min="10497" max="10497" width="12.5703125" style="175" customWidth="1"/>
    <col min="10498" max="10502" width="11.42578125" style="175" customWidth="1"/>
    <col min="10503" max="10503" width="4.42578125" style="175"/>
    <col min="10504" max="10504" width="7.140625" style="175" customWidth="1"/>
    <col min="10505" max="10505" width="67.140625" style="175" customWidth="1"/>
    <col min="10506" max="10506" width="25.85546875" style="175" customWidth="1"/>
    <col min="10507" max="10507" width="11.42578125" style="175" customWidth="1"/>
    <col min="10508" max="10508" width="13.7109375" style="175" customWidth="1"/>
    <col min="10509" max="10509" width="2.7109375" style="175" customWidth="1"/>
    <col min="10510" max="10522" width="0" style="175" hidden="1" customWidth="1"/>
    <col min="10523" max="10523" width="1.85546875" style="175" bestFit="1" customWidth="1"/>
    <col min="10524" max="10749" width="10.28515625" style="175" customWidth="1"/>
    <col min="10750" max="10750" width="5.85546875" style="175" customWidth="1"/>
    <col min="10751" max="10751" width="67.140625" style="175" customWidth="1"/>
    <col min="10752" max="10752" width="6" style="175" customWidth="1"/>
    <col min="10753" max="10753" width="12.5703125" style="175" customWidth="1"/>
    <col min="10754" max="10758" width="11.42578125" style="175" customWidth="1"/>
    <col min="10759" max="10759" width="4.42578125" style="175"/>
    <col min="10760" max="10760" width="7.140625" style="175" customWidth="1"/>
    <col min="10761" max="10761" width="67.140625" style="175" customWidth="1"/>
    <col min="10762" max="10762" width="25.85546875" style="175" customWidth="1"/>
    <col min="10763" max="10763" width="11.42578125" style="175" customWidth="1"/>
    <col min="10764" max="10764" width="13.7109375" style="175" customWidth="1"/>
    <col min="10765" max="10765" width="2.7109375" style="175" customWidth="1"/>
    <col min="10766" max="10778" width="0" style="175" hidden="1" customWidth="1"/>
    <col min="10779" max="10779" width="1.85546875" style="175" bestFit="1" customWidth="1"/>
    <col min="10780" max="11005" width="10.28515625" style="175" customWidth="1"/>
    <col min="11006" max="11006" width="5.85546875" style="175" customWidth="1"/>
    <col min="11007" max="11007" width="67.140625" style="175" customWidth="1"/>
    <col min="11008" max="11008" width="6" style="175" customWidth="1"/>
    <col min="11009" max="11009" width="12.5703125" style="175" customWidth="1"/>
    <col min="11010" max="11014" width="11.42578125" style="175" customWidth="1"/>
    <col min="11015" max="11015" width="4.42578125" style="175"/>
    <col min="11016" max="11016" width="7.140625" style="175" customWidth="1"/>
    <col min="11017" max="11017" width="67.140625" style="175" customWidth="1"/>
    <col min="11018" max="11018" width="25.85546875" style="175" customWidth="1"/>
    <col min="11019" max="11019" width="11.42578125" style="175" customWidth="1"/>
    <col min="11020" max="11020" width="13.7109375" style="175" customWidth="1"/>
    <col min="11021" max="11021" width="2.7109375" style="175" customWidth="1"/>
    <col min="11022" max="11034" width="0" style="175" hidden="1" customWidth="1"/>
    <col min="11035" max="11035" width="1.85546875" style="175" bestFit="1" customWidth="1"/>
    <col min="11036" max="11261" width="10.28515625" style="175" customWidth="1"/>
    <col min="11262" max="11262" width="5.85546875" style="175" customWidth="1"/>
    <col min="11263" max="11263" width="67.140625" style="175" customWidth="1"/>
    <col min="11264" max="11264" width="6" style="175" customWidth="1"/>
    <col min="11265" max="11265" width="12.5703125" style="175" customWidth="1"/>
    <col min="11266" max="11270" width="11.42578125" style="175" customWidth="1"/>
    <col min="11271" max="11271" width="4.42578125" style="175"/>
    <col min="11272" max="11272" width="7.140625" style="175" customWidth="1"/>
    <col min="11273" max="11273" width="67.140625" style="175" customWidth="1"/>
    <col min="11274" max="11274" width="25.85546875" style="175" customWidth="1"/>
    <col min="11275" max="11275" width="11.42578125" style="175" customWidth="1"/>
    <col min="11276" max="11276" width="13.7109375" style="175" customWidth="1"/>
    <col min="11277" max="11277" width="2.7109375" style="175" customWidth="1"/>
    <col min="11278" max="11290" width="0" style="175" hidden="1" customWidth="1"/>
    <col min="11291" max="11291" width="1.85546875" style="175" bestFit="1" customWidth="1"/>
    <col min="11292" max="11517" width="10.28515625" style="175" customWidth="1"/>
    <col min="11518" max="11518" width="5.85546875" style="175" customWidth="1"/>
    <col min="11519" max="11519" width="67.140625" style="175" customWidth="1"/>
    <col min="11520" max="11520" width="6" style="175" customWidth="1"/>
    <col min="11521" max="11521" width="12.5703125" style="175" customWidth="1"/>
    <col min="11522" max="11526" width="11.42578125" style="175" customWidth="1"/>
    <col min="11527" max="11527" width="4.42578125" style="175"/>
    <col min="11528" max="11528" width="7.140625" style="175" customWidth="1"/>
    <col min="11529" max="11529" width="67.140625" style="175" customWidth="1"/>
    <col min="11530" max="11530" width="25.85546875" style="175" customWidth="1"/>
    <col min="11531" max="11531" width="11.42578125" style="175" customWidth="1"/>
    <col min="11532" max="11532" width="13.7109375" style="175" customWidth="1"/>
    <col min="11533" max="11533" width="2.7109375" style="175" customWidth="1"/>
    <col min="11534" max="11546" width="0" style="175" hidden="1" customWidth="1"/>
    <col min="11547" max="11547" width="1.85546875" style="175" bestFit="1" customWidth="1"/>
    <col min="11548" max="11773" width="10.28515625" style="175" customWidth="1"/>
    <col min="11774" max="11774" width="5.85546875" style="175" customWidth="1"/>
    <col min="11775" max="11775" width="67.140625" style="175" customWidth="1"/>
    <col min="11776" max="11776" width="6" style="175" customWidth="1"/>
    <col min="11777" max="11777" width="12.5703125" style="175" customWidth="1"/>
    <col min="11778" max="11782" width="11.42578125" style="175" customWidth="1"/>
    <col min="11783" max="11783" width="4.42578125" style="175"/>
    <col min="11784" max="11784" width="7.140625" style="175" customWidth="1"/>
    <col min="11785" max="11785" width="67.140625" style="175" customWidth="1"/>
    <col min="11786" max="11786" width="25.85546875" style="175" customWidth="1"/>
    <col min="11787" max="11787" width="11.42578125" style="175" customWidth="1"/>
    <col min="11788" max="11788" width="13.7109375" style="175" customWidth="1"/>
    <col min="11789" max="11789" width="2.7109375" style="175" customWidth="1"/>
    <col min="11790" max="11802" width="0" style="175" hidden="1" customWidth="1"/>
    <col min="11803" max="11803" width="1.85546875" style="175" bestFit="1" customWidth="1"/>
    <col min="11804" max="12029" width="10.28515625" style="175" customWidth="1"/>
    <col min="12030" max="12030" width="5.85546875" style="175" customWidth="1"/>
    <col min="12031" max="12031" width="67.140625" style="175" customWidth="1"/>
    <col min="12032" max="12032" width="6" style="175" customWidth="1"/>
    <col min="12033" max="12033" width="12.5703125" style="175" customWidth="1"/>
    <col min="12034" max="12038" width="11.42578125" style="175" customWidth="1"/>
    <col min="12039" max="12039" width="4.42578125" style="175"/>
    <col min="12040" max="12040" width="7.140625" style="175" customWidth="1"/>
    <col min="12041" max="12041" width="67.140625" style="175" customWidth="1"/>
    <col min="12042" max="12042" width="25.85546875" style="175" customWidth="1"/>
    <col min="12043" max="12043" width="11.42578125" style="175" customWidth="1"/>
    <col min="12044" max="12044" width="13.7109375" style="175" customWidth="1"/>
    <col min="12045" max="12045" width="2.7109375" style="175" customWidth="1"/>
    <col min="12046" max="12058" width="0" style="175" hidden="1" customWidth="1"/>
    <col min="12059" max="12059" width="1.85546875" style="175" bestFit="1" customWidth="1"/>
    <col min="12060" max="12285" width="10.28515625" style="175" customWidth="1"/>
    <col min="12286" max="12286" width="5.85546875" style="175" customWidth="1"/>
    <col min="12287" max="12287" width="67.140625" style="175" customWidth="1"/>
    <col min="12288" max="12288" width="6" style="175" customWidth="1"/>
    <col min="12289" max="12289" width="12.5703125" style="175" customWidth="1"/>
    <col min="12290" max="12294" width="11.42578125" style="175" customWidth="1"/>
    <col min="12295" max="12295" width="4.42578125" style="175"/>
    <col min="12296" max="12296" width="7.140625" style="175" customWidth="1"/>
    <col min="12297" max="12297" width="67.140625" style="175" customWidth="1"/>
    <col min="12298" max="12298" width="25.85546875" style="175" customWidth="1"/>
    <col min="12299" max="12299" width="11.42578125" style="175" customWidth="1"/>
    <col min="12300" max="12300" width="13.7109375" style="175" customWidth="1"/>
    <col min="12301" max="12301" width="2.7109375" style="175" customWidth="1"/>
    <col min="12302" max="12314" width="0" style="175" hidden="1" customWidth="1"/>
    <col min="12315" max="12315" width="1.85546875" style="175" bestFit="1" customWidth="1"/>
    <col min="12316" max="12541" width="10.28515625" style="175" customWidth="1"/>
    <col min="12542" max="12542" width="5.85546875" style="175" customWidth="1"/>
    <col min="12543" max="12543" width="67.140625" style="175" customWidth="1"/>
    <col min="12544" max="12544" width="6" style="175" customWidth="1"/>
    <col min="12545" max="12545" width="12.5703125" style="175" customWidth="1"/>
    <col min="12546" max="12550" width="11.42578125" style="175" customWidth="1"/>
    <col min="12551" max="12551" width="4.42578125" style="175"/>
    <col min="12552" max="12552" width="7.140625" style="175" customWidth="1"/>
    <col min="12553" max="12553" width="67.140625" style="175" customWidth="1"/>
    <col min="12554" max="12554" width="25.85546875" style="175" customWidth="1"/>
    <col min="12555" max="12555" width="11.42578125" style="175" customWidth="1"/>
    <col min="12556" max="12556" width="13.7109375" style="175" customWidth="1"/>
    <col min="12557" max="12557" width="2.7109375" style="175" customWidth="1"/>
    <col min="12558" max="12570" width="0" style="175" hidden="1" customWidth="1"/>
    <col min="12571" max="12571" width="1.85546875" style="175" bestFit="1" customWidth="1"/>
    <col min="12572" max="12797" width="10.28515625" style="175" customWidth="1"/>
    <col min="12798" max="12798" width="5.85546875" style="175" customWidth="1"/>
    <col min="12799" max="12799" width="67.140625" style="175" customWidth="1"/>
    <col min="12800" max="12800" width="6" style="175" customWidth="1"/>
    <col min="12801" max="12801" width="12.5703125" style="175" customWidth="1"/>
    <col min="12802" max="12806" width="11.42578125" style="175" customWidth="1"/>
    <col min="12807" max="12807" width="4.42578125" style="175"/>
    <col min="12808" max="12808" width="7.140625" style="175" customWidth="1"/>
    <col min="12809" max="12809" width="67.140625" style="175" customWidth="1"/>
    <col min="12810" max="12810" width="25.85546875" style="175" customWidth="1"/>
    <col min="12811" max="12811" width="11.42578125" style="175" customWidth="1"/>
    <col min="12812" max="12812" width="13.7109375" style="175" customWidth="1"/>
    <col min="12813" max="12813" width="2.7109375" style="175" customWidth="1"/>
    <col min="12814" max="12826" width="0" style="175" hidden="1" customWidth="1"/>
    <col min="12827" max="12827" width="1.85546875" style="175" bestFit="1" customWidth="1"/>
    <col min="12828" max="13053" width="10.28515625" style="175" customWidth="1"/>
    <col min="13054" max="13054" width="5.85546875" style="175" customWidth="1"/>
    <col min="13055" max="13055" width="67.140625" style="175" customWidth="1"/>
    <col min="13056" max="13056" width="6" style="175" customWidth="1"/>
    <col min="13057" max="13057" width="12.5703125" style="175" customWidth="1"/>
    <col min="13058" max="13062" width="11.42578125" style="175" customWidth="1"/>
    <col min="13063" max="13063" width="4.42578125" style="175"/>
    <col min="13064" max="13064" width="7.140625" style="175" customWidth="1"/>
    <col min="13065" max="13065" width="67.140625" style="175" customWidth="1"/>
    <col min="13066" max="13066" width="25.85546875" style="175" customWidth="1"/>
    <col min="13067" max="13067" width="11.42578125" style="175" customWidth="1"/>
    <col min="13068" max="13068" width="13.7109375" style="175" customWidth="1"/>
    <col min="13069" max="13069" width="2.7109375" style="175" customWidth="1"/>
    <col min="13070" max="13082" width="0" style="175" hidden="1" customWidth="1"/>
    <col min="13083" max="13083" width="1.85546875" style="175" bestFit="1" customWidth="1"/>
    <col min="13084" max="13309" width="10.28515625" style="175" customWidth="1"/>
    <col min="13310" max="13310" width="5.85546875" style="175" customWidth="1"/>
    <col min="13311" max="13311" width="67.140625" style="175" customWidth="1"/>
    <col min="13312" max="13312" width="6" style="175" customWidth="1"/>
    <col min="13313" max="13313" width="12.5703125" style="175" customWidth="1"/>
    <col min="13314" max="13318" width="11.42578125" style="175" customWidth="1"/>
    <col min="13319" max="13319" width="4.42578125" style="175"/>
    <col min="13320" max="13320" width="7.140625" style="175" customWidth="1"/>
    <col min="13321" max="13321" width="67.140625" style="175" customWidth="1"/>
    <col min="13322" max="13322" width="25.85546875" style="175" customWidth="1"/>
    <col min="13323" max="13323" width="11.42578125" style="175" customWidth="1"/>
    <col min="13324" max="13324" width="13.7109375" style="175" customWidth="1"/>
    <col min="13325" max="13325" width="2.7109375" style="175" customWidth="1"/>
    <col min="13326" max="13338" width="0" style="175" hidden="1" customWidth="1"/>
    <col min="13339" max="13339" width="1.85546875" style="175" bestFit="1" customWidth="1"/>
    <col min="13340" max="13565" width="10.28515625" style="175" customWidth="1"/>
    <col min="13566" max="13566" width="5.85546875" style="175" customWidth="1"/>
    <col min="13567" max="13567" width="67.140625" style="175" customWidth="1"/>
    <col min="13568" max="13568" width="6" style="175" customWidth="1"/>
    <col min="13569" max="13569" width="12.5703125" style="175" customWidth="1"/>
    <col min="13570" max="13574" width="11.42578125" style="175" customWidth="1"/>
    <col min="13575" max="13575" width="4.42578125" style="175"/>
    <col min="13576" max="13576" width="7.140625" style="175" customWidth="1"/>
    <col min="13577" max="13577" width="67.140625" style="175" customWidth="1"/>
    <col min="13578" max="13578" width="25.85546875" style="175" customWidth="1"/>
    <col min="13579" max="13579" width="11.42578125" style="175" customWidth="1"/>
    <col min="13580" max="13580" width="13.7109375" style="175" customWidth="1"/>
    <col min="13581" max="13581" width="2.7109375" style="175" customWidth="1"/>
    <col min="13582" max="13594" width="0" style="175" hidden="1" customWidth="1"/>
    <col min="13595" max="13595" width="1.85546875" style="175" bestFit="1" customWidth="1"/>
    <col min="13596" max="13821" width="10.28515625" style="175" customWidth="1"/>
    <col min="13822" max="13822" width="5.85546875" style="175" customWidth="1"/>
    <col min="13823" max="13823" width="67.140625" style="175" customWidth="1"/>
    <col min="13824" max="13824" width="6" style="175" customWidth="1"/>
    <col min="13825" max="13825" width="12.5703125" style="175" customWidth="1"/>
    <col min="13826" max="13830" width="11.42578125" style="175" customWidth="1"/>
    <col min="13831" max="13831" width="4.42578125" style="175"/>
    <col min="13832" max="13832" width="7.140625" style="175" customWidth="1"/>
    <col min="13833" max="13833" width="67.140625" style="175" customWidth="1"/>
    <col min="13834" max="13834" width="25.85546875" style="175" customWidth="1"/>
    <col min="13835" max="13835" width="11.42578125" style="175" customWidth="1"/>
    <col min="13836" max="13836" width="13.7109375" style="175" customWidth="1"/>
    <col min="13837" max="13837" width="2.7109375" style="175" customWidth="1"/>
    <col min="13838" max="13850" width="0" style="175" hidden="1" customWidth="1"/>
    <col min="13851" max="13851" width="1.85546875" style="175" bestFit="1" customWidth="1"/>
    <col min="13852" max="14077" width="10.28515625" style="175" customWidth="1"/>
    <col min="14078" max="14078" width="5.85546875" style="175" customWidth="1"/>
    <col min="14079" max="14079" width="67.140625" style="175" customWidth="1"/>
    <col min="14080" max="14080" width="6" style="175" customWidth="1"/>
    <col min="14081" max="14081" width="12.5703125" style="175" customWidth="1"/>
    <col min="14082" max="14086" width="11.42578125" style="175" customWidth="1"/>
    <col min="14087" max="14087" width="4.42578125" style="175"/>
    <col min="14088" max="14088" width="7.140625" style="175" customWidth="1"/>
    <col min="14089" max="14089" width="67.140625" style="175" customWidth="1"/>
    <col min="14090" max="14090" width="25.85546875" style="175" customWidth="1"/>
    <col min="14091" max="14091" width="11.42578125" style="175" customWidth="1"/>
    <col min="14092" max="14092" width="13.7109375" style="175" customWidth="1"/>
    <col min="14093" max="14093" width="2.7109375" style="175" customWidth="1"/>
    <col min="14094" max="14106" width="0" style="175" hidden="1" customWidth="1"/>
    <col min="14107" max="14107" width="1.85546875" style="175" bestFit="1" customWidth="1"/>
    <col min="14108" max="14333" width="10.28515625" style="175" customWidth="1"/>
    <col min="14334" max="14334" width="5.85546875" style="175" customWidth="1"/>
    <col min="14335" max="14335" width="67.140625" style="175" customWidth="1"/>
    <col min="14336" max="14336" width="6" style="175" customWidth="1"/>
    <col min="14337" max="14337" width="12.5703125" style="175" customWidth="1"/>
    <col min="14338" max="14342" width="11.42578125" style="175" customWidth="1"/>
    <col min="14343" max="14343" width="4.42578125" style="175"/>
    <col min="14344" max="14344" width="7.140625" style="175" customWidth="1"/>
    <col min="14345" max="14345" width="67.140625" style="175" customWidth="1"/>
    <col min="14346" max="14346" width="25.85546875" style="175" customWidth="1"/>
    <col min="14347" max="14347" width="11.42578125" style="175" customWidth="1"/>
    <col min="14348" max="14348" width="13.7109375" style="175" customWidth="1"/>
    <col min="14349" max="14349" width="2.7109375" style="175" customWidth="1"/>
    <col min="14350" max="14362" width="0" style="175" hidden="1" customWidth="1"/>
    <col min="14363" max="14363" width="1.85546875" style="175" bestFit="1" customWidth="1"/>
    <col min="14364" max="14589" width="10.28515625" style="175" customWidth="1"/>
    <col min="14590" max="14590" width="5.85546875" style="175" customWidth="1"/>
    <col min="14591" max="14591" width="67.140625" style="175" customWidth="1"/>
    <col min="14592" max="14592" width="6" style="175" customWidth="1"/>
    <col min="14593" max="14593" width="12.5703125" style="175" customWidth="1"/>
    <col min="14594" max="14598" width="11.42578125" style="175" customWidth="1"/>
    <col min="14599" max="14599" width="4.42578125" style="175"/>
    <col min="14600" max="14600" width="7.140625" style="175" customWidth="1"/>
    <col min="14601" max="14601" width="67.140625" style="175" customWidth="1"/>
    <col min="14602" max="14602" width="25.85546875" style="175" customWidth="1"/>
    <col min="14603" max="14603" width="11.42578125" style="175" customWidth="1"/>
    <col min="14604" max="14604" width="13.7109375" style="175" customWidth="1"/>
    <col min="14605" max="14605" width="2.7109375" style="175" customWidth="1"/>
    <col min="14606" max="14618" width="0" style="175" hidden="1" customWidth="1"/>
    <col min="14619" max="14619" width="1.85546875" style="175" bestFit="1" customWidth="1"/>
    <col min="14620" max="14845" width="10.28515625" style="175" customWidth="1"/>
    <col min="14846" max="14846" width="5.85546875" style="175" customWidth="1"/>
    <col min="14847" max="14847" width="67.140625" style="175" customWidth="1"/>
    <col min="14848" max="14848" width="6" style="175" customWidth="1"/>
    <col min="14849" max="14849" width="12.5703125" style="175" customWidth="1"/>
    <col min="14850" max="14854" width="11.42578125" style="175" customWidth="1"/>
    <col min="14855" max="14855" width="4.42578125" style="175"/>
    <col min="14856" max="14856" width="7.140625" style="175" customWidth="1"/>
    <col min="14857" max="14857" width="67.140625" style="175" customWidth="1"/>
    <col min="14858" max="14858" width="25.85546875" style="175" customWidth="1"/>
    <col min="14859" max="14859" width="11.42578125" style="175" customWidth="1"/>
    <col min="14860" max="14860" width="13.7109375" style="175" customWidth="1"/>
    <col min="14861" max="14861" width="2.7109375" style="175" customWidth="1"/>
    <col min="14862" max="14874" width="0" style="175" hidden="1" customWidth="1"/>
    <col min="14875" max="14875" width="1.85546875" style="175" bestFit="1" customWidth="1"/>
    <col min="14876" max="15101" width="10.28515625" style="175" customWidth="1"/>
    <col min="15102" max="15102" width="5.85546875" style="175" customWidth="1"/>
    <col min="15103" max="15103" width="67.140625" style="175" customWidth="1"/>
    <col min="15104" max="15104" width="6" style="175" customWidth="1"/>
    <col min="15105" max="15105" width="12.5703125" style="175" customWidth="1"/>
    <col min="15106" max="15110" width="11.42578125" style="175" customWidth="1"/>
    <col min="15111" max="15111" width="4.42578125" style="175"/>
    <col min="15112" max="15112" width="7.140625" style="175" customWidth="1"/>
    <col min="15113" max="15113" width="67.140625" style="175" customWidth="1"/>
    <col min="15114" max="15114" width="25.85546875" style="175" customWidth="1"/>
    <col min="15115" max="15115" width="11.42578125" style="175" customWidth="1"/>
    <col min="15116" max="15116" width="13.7109375" style="175" customWidth="1"/>
    <col min="15117" max="15117" width="2.7109375" style="175" customWidth="1"/>
    <col min="15118" max="15130" width="0" style="175" hidden="1" customWidth="1"/>
    <col min="15131" max="15131" width="1.85546875" style="175" bestFit="1" customWidth="1"/>
    <col min="15132" max="15357" width="10.28515625" style="175" customWidth="1"/>
    <col min="15358" max="15358" width="5.85546875" style="175" customWidth="1"/>
    <col min="15359" max="15359" width="67.140625" style="175" customWidth="1"/>
    <col min="15360" max="15360" width="6" style="175" customWidth="1"/>
    <col min="15361" max="15361" width="12.5703125" style="175" customWidth="1"/>
    <col min="15362" max="15366" width="11.42578125" style="175" customWidth="1"/>
    <col min="15367" max="15367" width="4.42578125" style="175"/>
    <col min="15368" max="15368" width="7.140625" style="175" customWidth="1"/>
    <col min="15369" max="15369" width="67.140625" style="175" customWidth="1"/>
    <col min="15370" max="15370" width="25.85546875" style="175" customWidth="1"/>
    <col min="15371" max="15371" width="11.42578125" style="175" customWidth="1"/>
    <col min="15372" max="15372" width="13.7109375" style="175" customWidth="1"/>
    <col min="15373" max="15373" width="2.7109375" style="175" customWidth="1"/>
    <col min="15374" max="15386" width="0" style="175" hidden="1" customWidth="1"/>
    <col min="15387" max="15387" width="1.85546875" style="175" bestFit="1" customWidth="1"/>
    <col min="15388" max="15613" width="10.28515625" style="175" customWidth="1"/>
    <col min="15614" max="15614" width="5.85546875" style="175" customWidth="1"/>
    <col min="15615" max="15615" width="67.140625" style="175" customWidth="1"/>
    <col min="15616" max="15616" width="6" style="175" customWidth="1"/>
    <col min="15617" max="15617" width="12.5703125" style="175" customWidth="1"/>
    <col min="15618" max="15622" width="11.42578125" style="175" customWidth="1"/>
    <col min="15623" max="15623" width="4.42578125" style="175"/>
    <col min="15624" max="15624" width="7.140625" style="175" customWidth="1"/>
    <col min="15625" max="15625" width="67.140625" style="175" customWidth="1"/>
    <col min="15626" max="15626" width="25.85546875" style="175" customWidth="1"/>
    <col min="15627" max="15627" width="11.42578125" style="175" customWidth="1"/>
    <col min="15628" max="15628" width="13.7109375" style="175" customWidth="1"/>
    <col min="15629" max="15629" width="2.7109375" style="175" customWidth="1"/>
    <col min="15630" max="15642" width="0" style="175" hidden="1" customWidth="1"/>
    <col min="15643" max="15643" width="1.85546875" style="175" bestFit="1" customWidth="1"/>
    <col min="15644" max="15869" width="10.28515625" style="175" customWidth="1"/>
    <col min="15870" max="15870" width="5.85546875" style="175" customWidth="1"/>
    <col min="15871" max="15871" width="67.140625" style="175" customWidth="1"/>
    <col min="15872" max="15872" width="6" style="175" customWidth="1"/>
    <col min="15873" max="15873" width="12.5703125" style="175" customWidth="1"/>
    <col min="15874" max="15878" width="11.42578125" style="175" customWidth="1"/>
    <col min="15879" max="15879" width="4.42578125" style="175"/>
    <col min="15880" max="15880" width="7.140625" style="175" customWidth="1"/>
    <col min="15881" max="15881" width="67.140625" style="175" customWidth="1"/>
    <col min="15882" max="15882" width="25.85546875" style="175" customWidth="1"/>
    <col min="15883" max="15883" width="11.42578125" style="175" customWidth="1"/>
    <col min="15884" max="15884" width="13.7109375" style="175" customWidth="1"/>
    <col min="15885" max="15885" width="2.7109375" style="175" customWidth="1"/>
    <col min="15886" max="15898" width="0" style="175" hidden="1" customWidth="1"/>
    <col min="15899" max="15899" width="1.85546875" style="175" bestFit="1" customWidth="1"/>
    <col min="15900" max="16125" width="10.28515625" style="175" customWidth="1"/>
    <col min="16126" max="16126" width="5.85546875" style="175" customWidth="1"/>
    <col min="16127" max="16127" width="67.140625" style="175" customWidth="1"/>
    <col min="16128" max="16128" width="6" style="175" customWidth="1"/>
    <col min="16129" max="16129" width="12.5703125" style="175" customWidth="1"/>
    <col min="16130" max="16134" width="11.42578125" style="175" customWidth="1"/>
    <col min="16135" max="16135" width="4.42578125" style="175"/>
    <col min="16136" max="16136" width="7.140625" style="175" customWidth="1"/>
    <col min="16137" max="16137" width="67.140625" style="175" customWidth="1"/>
    <col min="16138" max="16138" width="25.85546875" style="175" customWidth="1"/>
    <col min="16139" max="16139" width="11.42578125" style="175" customWidth="1"/>
    <col min="16140" max="16140" width="13.7109375" style="175" customWidth="1"/>
    <col min="16141" max="16141" width="2.7109375" style="175" customWidth="1"/>
    <col min="16142" max="16154" width="0" style="175" hidden="1" customWidth="1"/>
    <col min="16155" max="16155" width="1.85546875" style="175" bestFit="1" customWidth="1"/>
    <col min="16156" max="16384" width="10.28515625" style="175" customWidth="1"/>
  </cols>
  <sheetData>
    <row r="1" spans="1:27" ht="15" customHeight="1">
      <c r="A1" s="170"/>
      <c r="B1" s="375"/>
      <c r="C1" s="353" t="str">
        <f>IF(C8="-","[Participant's name]",C8)</f>
        <v>[Participant's name]</v>
      </c>
      <c r="D1" s="180"/>
      <c r="F1" s="171"/>
      <c r="G1" s="172" t="s">
        <v>372</v>
      </c>
      <c r="H1" s="173"/>
      <c r="I1" s="174"/>
      <c r="J1" s="174"/>
      <c r="K1" s="174"/>
      <c r="L1" s="174"/>
      <c r="M1" s="174"/>
      <c r="N1" s="174"/>
      <c r="O1" s="174"/>
      <c r="P1" s="174"/>
      <c r="Q1" s="174"/>
      <c r="R1" s="174"/>
      <c r="S1" s="174"/>
      <c r="T1" s="174"/>
      <c r="U1" s="174"/>
      <c r="V1" s="174"/>
      <c r="W1" s="174"/>
      <c r="X1" s="174"/>
      <c r="Y1" s="174"/>
      <c r="Z1" s="174"/>
      <c r="AA1" s="172" t="s">
        <v>372</v>
      </c>
    </row>
    <row r="2" spans="1:27" ht="15" customHeight="1">
      <c r="A2" s="95"/>
      <c r="B2" s="94"/>
      <c r="C2" s="93" t="str">
        <f>IF(C18="-","[Method of Calculation of the SCR]",C18)</f>
        <v>[Method of Calculation of the SCR]</v>
      </c>
      <c r="D2" s="180"/>
      <c r="F2" s="171"/>
      <c r="G2" s="172"/>
      <c r="H2" s="173"/>
      <c r="I2" s="174"/>
      <c r="J2" s="174"/>
      <c r="K2" s="174"/>
      <c r="L2" s="174"/>
      <c r="M2" s="174"/>
      <c r="N2" s="174"/>
      <c r="O2" s="174"/>
      <c r="P2" s="174"/>
      <c r="Q2" s="174"/>
      <c r="R2" s="174"/>
      <c r="S2" s="174"/>
      <c r="T2" s="174"/>
      <c r="U2" s="174"/>
      <c r="V2" s="174"/>
      <c r="W2" s="174"/>
      <c r="X2" s="174"/>
      <c r="Y2" s="174"/>
      <c r="Z2" s="174"/>
      <c r="AA2" s="172"/>
    </row>
    <row r="3" spans="1:27" ht="15.75">
      <c r="A3" s="176" t="s">
        <v>421</v>
      </c>
      <c r="B3" s="91"/>
      <c r="C3" s="90" t="str">
        <f>_Version</f>
        <v>EIOPA-ST21_Templates-(20210302)</v>
      </c>
      <c r="D3" s="180"/>
      <c r="F3" s="171"/>
      <c r="G3" s="172" t="s">
        <v>372</v>
      </c>
      <c r="H3" s="177"/>
      <c r="I3" s="177"/>
      <c r="V3" s="178"/>
      <c r="AA3" s="172" t="s">
        <v>372</v>
      </c>
    </row>
    <row r="4" spans="1:27" ht="15" customHeight="1">
      <c r="A4" s="179"/>
      <c r="B4" s="179"/>
      <c r="C4" s="180"/>
      <c r="D4" s="180"/>
      <c r="E4" s="180"/>
      <c r="F4" s="180"/>
      <c r="G4" s="172" t="s">
        <v>372</v>
      </c>
      <c r="H4" s="181" t="s">
        <v>390</v>
      </c>
      <c r="I4" s="182" t="s">
        <v>390</v>
      </c>
      <c r="J4" s="181" t="s">
        <v>390</v>
      </c>
      <c r="K4" s="181" t="s">
        <v>390</v>
      </c>
      <c r="L4" s="181">
        <v>0</v>
      </c>
      <c r="M4" s="182" t="s">
        <v>390</v>
      </c>
      <c r="N4" s="182" t="s">
        <v>390</v>
      </c>
      <c r="O4" s="182" t="s">
        <v>390</v>
      </c>
      <c r="P4" s="183" t="s">
        <v>390</v>
      </c>
      <c r="Q4" s="183" t="s">
        <v>390</v>
      </c>
      <c r="R4" s="183" t="s">
        <v>390</v>
      </c>
      <c r="S4" s="183" t="s">
        <v>390</v>
      </c>
      <c r="T4" s="183" t="s">
        <v>390</v>
      </c>
      <c r="V4" s="175" t="s">
        <v>422</v>
      </c>
      <c r="W4" s="175" t="s">
        <v>423</v>
      </c>
      <c r="AA4" s="172" t="s">
        <v>372</v>
      </c>
    </row>
    <row r="5" spans="1:27" ht="15" customHeight="1">
      <c r="A5" s="377"/>
      <c r="B5" s="179"/>
      <c r="C5" s="179"/>
      <c r="D5" s="171"/>
      <c r="E5" s="171"/>
      <c r="F5" s="171"/>
      <c r="G5" s="172" t="s">
        <v>372</v>
      </c>
      <c r="H5" s="184" t="s">
        <v>424</v>
      </c>
      <c r="I5" s="185" t="s">
        <v>425</v>
      </c>
      <c r="J5" s="184" t="s">
        <v>426</v>
      </c>
      <c r="K5" s="186" t="s">
        <v>427</v>
      </c>
      <c r="L5" s="186">
        <v>1</v>
      </c>
      <c r="M5" s="182" t="s">
        <v>381</v>
      </c>
      <c r="N5" s="182" t="s">
        <v>428</v>
      </c>
      <c r="O5" s="187" t="s">
        <v>429</v>
      </c>
      <c r="P5" s="175" t="s">
        <v>430</v>
      </c>
      <c r="Q5" s="175" t="s">
        <v>431</v>
      </c>
      <c r="R5" s="175" t="s">
        <v>429</v>
      </c>
      <c r="S5" s="175" t="s">
        <v>432</v>
      </c>
      <c r="T5" s="175" t="s">
        <v>433</v>
      </c>
      <c r="V5" s="175" t="s">
        <v>434</v>
      </c>
      <c r="W5" s="175" t="s">
        <v>435</v>
      </c>
      <c r="AA5" s="172" t="s">
        <v>372</v>
      </c>
    </row>
    <row r="6" spans="1:27" ht="15" customHeight="1" thickBot="1">
      <c r="A6" s="179"/>
      <c r="B6" s="179"/>
      <c r="C6" s="180"/>
      <c r="D6" s="180"/>
      <c r="E6" s="180"/>
      <c r="F6" s="180"/>
      <c r="G6" s="172" t="s">
        <v>372</v>
      </c>
      <c r="H6" s="188" t="s">
        <v>436</v>
      </c>
      <c r="I6" s="185" t="s">
        <v>437</v>
      </c>
      <c r="J6" s="184" t="s">
        <v>438</v>
      </c>
      <c r="K6" s="189" t="s">
        <v>439</v>
      </c>
      <c r="L6" s="189">
        <v>1000</v>
      </c>
      <c r="M6" s="182" t="s">
        <v>440</v>
      </c>
      <c r="N6" s="182" t="s">
        <v>441</v>
      </c>
      <c r="O6" s="187" t="s">
        <v>442</v>
      </c>
      <c r="P6" s="187" t="s">
        <v>443</v>
      </c>
      <c r="Q6" s="187" t="s">
        <v>431</v>
      </c>
      <c r="R6" s="187" t="s">
        <v>429</v>
      </c>
      <c r="S6" s="187" t="s">
        <v>432</v>
      </c>
      <c r="T6" s="187" t="s">
        <v>444</v>
      </c>
      <c r="V6" s="175" t="s">
        <v>429</v>
      </c>
      <c r="W6" s="175" t="s">
        <v>431</v>
      </c>
      <c r="AA6" s="172" t="s">
        <v>372</v>
      </c>
    </row>
    <row r="7" spans="1:27" ht="15.75">
      <c r="A7" s="179"/>
      <c r="B7" s="498" t="s">
        <v>445</v>
      </c>
      <c r="C7" s="499"/>
      <c r="G7" s="172" t="s">
        <v>372</v>
      </c>
      <c r="H7" s="190" t="s">
        <v>446</v>
      </c>
      <c r="I7" s="190" t="s">
        <v>446</v>
      </c>
      <c r="J7" s="184" t="s">
        <v>447</v>
      </c>
      <c r="N7" s="182" t="s">
        <v>448</v>
      </c>
      <c r="O7" s="187" t="s">
        <v>449</v>
      </c>
      <c r="P7" s="187" t="s">
        <v>450</v>
      </c>
      <c r="Q7" s="187" t="s">
        <v>451</v>
      </c>
      <c r="R7" s="187" t="s">
        <v>442</v>
      </c>
      <c r="S7" s="187" t="s">
        <v>432</v>
      </c>
      <c r="T7" s="187" t="s">
        <v>452</v>
      </c>
      <c r="V7" s="175" t="s">
        <v>453</v>
      </c>
      <c r="W7" s="175" t="s">
        <v>454</v>
      </c>
      <c r="AA7" s="172" t="s">
        <v>372</v>
      </c>
    </row>
    <row r="8" spans="1:27">
      <c r="A8" s="191"/>
      <c r="B8" s="192" t="s">
        <v>395</v>
      </c>
      <c r="C8" s="429" t="s">
        <v>390</v>
      </c>
      <c r="G8" s="172" t="s">
        <v>372</v>
      </c>
      <c r="H8" s="193"/>
      <c r="J8" s="184" t="s">
        <v>455</v>
      </c>
      <c r="O8" s="187" t="s">
        <v>456</v>
      </c>
      <c r="P8" s="187" t="s">
        <v>457</v>
      </c>
      <c r="Q8" s="187" t="s">
        <v>458</v>
      </c>
      <c r="R8" s="187" t="s">
        <v>459</v>
      </c>
      <c r="S8" s="187" t="s">
        <v>432</v>
      </c>
      <c r="T8" s="187" t="s">
        <v>460</v>
      </c>
      <c r="V8" s="175" t="s">
        <v>461</v>
      </c>
      <c r="W8" s="175" t="s">
        <v>462</v>
      </c>
      <c r="AA8" s="172" t="s">
        <v>372</v>
      </c>
    </row>
    <row r="9" spans="1:27">
      <c r="A9" s="191"/>
      <c r="B9" s="192" t="s">
        <v>396</v>
      </c>
      <c r="C9" s="429" t="s">
        <v>390</v>
      </c>
      <c r="G9" s="172" t="s">
        <v>372</v>
      </c>
      <c r="H9" s="193"/>
      <c r="J9" s="188" t="s">
        <v>463</v>
      </c>
      <c r="M9" s="194"/>
      <c r="O9" s="187" t="s">
        <v>464</v>
      </c>
      <c r="P9" s="187" t="s">
        <v>465</v>
      </c>
      <c r="Q9" s="187" t="s">
        <v>431</v>
      </c>
      <c r="R9" s="187" t="s">
        <v>429</v>
      </c>
      <c r="S9" s="187" t="s">
        <v>432</v>
      </c>
      <c r="T9" s="187" t="s">
        <v>466</v>
      </c>
      <c r="V9" s="175" t="s">
        <v>467</v>
      </c>
      <c r="W9" s="175" t="s">
        <v>468</v>
      </c>
      <c r="AA9" s="172" t="s">
        <v>372</v>
      </c>
    </row>
    <row r="10" spans="1:27">
      <c r="A10" s="191"/>
      <c r="B10" s="192" t="s">
        <v>1156</v>
      </c>
      <c r="C10" s="429" t="s">
        <v>390</v>
      </c>
      <c r="G10" s="172" t="s">
        <v>372</v>
      </c>
      <c r="M10" s="195"/>
      <c r="O10" s="187" t="s">
        <v>453</v>
      </c>
      <c r="P10" s="187" t="s">
        <v>469</v>
      </c>
      <c r="Q10" s="187" t="s">
        <v>470</v>
      </c>
      <c r="R10" s="187" t="s">
        <v>456</v>
      </c>
      <c r="S10" s="187" t="s">
        <v>432</v>
      </c>
      <c r="T10" s="187" t="s">
        <v>471</v>
      </c>
      <c r="V10" s="175" t="s">
        <v>472</v>
      </c>
      <c r="W10" s="175" t="s">
        <v>473</v>
      </c>
      <c r="AA10" s="172" t="s">
        <v>372</v>
      </c>
    </row>
    <row r="11" spans="1:27">
      <c r="A11" s="191"/>
      <c r="B11" s="192" t="s">
        <v>474</v>
      </c>
      <c r="C11" s="429" t="s">
        <v>390</v>
      </c>
      <c r="G11" s="172" t="s">
        <v>372</v>
      </c>
      <c r="H11" s="193"/>
      <c r="M11" s="195"/>
      <c r="O11" s="187" t="s">
        <v>459</v>
      </c>
      <c r="P11" s="187" t="s">
        <v>475</v>
      </c>
      <c r="Q11" s="187" t="s">
        <v>476</v>
      </c>
      <c r="R11" s="187" t="s">
        <v>464</v>
      </c>
      <c r="S11" s="187" t="s">
        <v>432</v>
      </c>
      <c r="T11" s="187" t="s">
        <v>477</v>
      </c>
      <c r="V11" s="175" t="s">
        <v>478</v>
      </c>
      <c r="W11" s="175" t="s">
        <v>479</v>
      </c>
      <c r="AA11" s="172" t="s">
        <v>372</v>
      </c>
    </row>
    <row r="12" spans="1:27">
      <c r="A12" s="191"/>
      <c r="B12" s="192" t="s">
        <v>480</v>
      </c>
      <c r="C12" s="429" t="s">
        <v>390</v>
      </c>
      <c r="G12" s="172" t="s">
        <v>372</v>
      </c>
      <c r="O12" s="187" t="s">
        <v>481</v>
      </c>
      <c r="P12" s="187" t="s">
        <v>482</v>
      </c>
      <c r="Q12" s="187" t="s">
        <v>431</v>
      </c>
      <c r="R12" s="187" t="s">
        <v>429</v>
      </c>
      <c r="S12" s="187" t="s">
        <v>432</v>
      </c>
      <c r="T12" s="187" t="s">
        <v>483</v>
      </c>
      <c r="V12" s="175" t="s">
        <v>449</v>
      </c>
      <c r="W12" s="175" t="s">
        <v>484</v>
      </c>
      <c r="AA12" s="172" t="s">
        <v>372</v>
      </c>
    </row>
    <row r="13" spans="1:27">
      <c r="A13" s="191"/>
      <c r="B13" s="192" t="s">
        <v>485</v>
      </c>
      <c r="C13" s="430" t="s">
        <v>390</v>
      </c>
      <c r="G13" s="172" t="s">
        <v>372</v>
      </c>
      <c r="O13" s="187" t="s">
        <v>486</v>
      </c>
      <c r="P13" s="187" t="s">
        <v>487</v>
      </c>
      <c r="Q13" s="187" t="s">
        <v>431</v>
      </c>
      <c r="R13" s="187" t="s">
        <v>429</v>
      </c>
      <c r="S13" s="187" t="s">
        <v>432</v>
      </c>
      <c r="T13" s="187" t="s">
        <v>488</v>
      </c>
      <c r="V13" s="175" t="s">
        <v>489</v>
      </c>
      <c r="W13" s="175" t="s">
        <v>490</v>
      </c>
      <c r="AA13" s="172" t="s">
        <v>372</v>
      </c>
    </row>
    <row r="14" spans="1:27">
      <c r="A14" s="191"/>
      <c r="B14" s="192" t="s">
        <v>491</v>
      </c>
      <c r="C14" s="431" t="s">
        <v>440</v>
      </c>
      <c r="G14" s="172" t="s">
        <v>372</v>
      </c>
      <c r="O14" s="187" t="s">
        <v>492</v>
      </c>
      <c r="P14" s="187" t="s">
        <v>493</v>
      </c>
      <c r="Q14" s="187" t="s">
        <v>431</v>
      </c>
      <c r="R14" s="187" t="s">
        <v>429</v>
      </c>
      <c r="S14" s="187" t="s">
        <v>432</v>
      </c>
      <c r="T14" s="187" t="s">
        <v>494</v>
      </c>
      <c r="V14" s="175" t="s">
        <v>495</v>
      </c>
      <c r="W14" s="175" t="s">
        <v>496</v>
      </c>
      <c r="AA14" s="172" t="s">
        <v>372</v>
      </c>
    </row>
    <row r="15" spans="1:27" hidden="1">
      <c r="A15" s="191"/>
      <c r="B15" s="192"/>
      <c r="C15" s="429"/>
      <c r="G15" s="172" t="s">
        <v>372</v>
      </c>
      <c r="O15" s="187" t="s">
        <v>497</v>
      </c>
      <c r="P15" s="187" t="s">
        <v>498</v>
      </c>
      <c r="Q15" s="187" t="s">
        <v>431</v>
      </c>
      <c r="R15" s="187" t="s">
        <v>429</v>
      </c>
      <c r="S15" s="187" t="s">
        <v>432</v>
      </c>
      <c r="T15" s="187" t="s">
        <v>499</v>
      </c>
      <c r="V15" s="175" t="s">
        <v>500</v>
      </c>
      <c r="W15" s="175" t="s">
        <v>501</v>
      </c>
      <c r="AA15" s="172" t="s">
        <v>372</v>
      </c>
    </row>
    <row r="16" spans="1:27">
      <c r="A16" s="191"/>
      <c r="B16" s="192" t="s">
        <v>502</v>
      </c>
      <c r="C16" s="432" t="s">
        <v>503</v>
      </c>
      <c r="G16" s="172" t="s">
        <v>372</v>
      </c>
      <c r="O16" s="187" t="s">
        <v>504</v>
      </c>
      <c r="P16" s="187" t="s">
        <v>505</v>
      </c>
      <c r="Q16" s="187" t="s">
        <v>431</v>
      </c>
      <c r="R16" s="187" t="s">
        <v>429</v>
      </c>
      <c r="S16" s="187" t="s">
        <v>432</v>
      </c>
      <c r="T16" s="187" t="s">
        <v>506</v>
      </c>
      <c r="V16" s="175" t="s">
        <v>507</v>
      </c>
      <c r="W16" s="175" t="s">
        <v>508</v>
      </c>
      <c r="AA16" s="172" t="s">
        <v>372</v>
      </c>
    </row>
    <row r="17" spans="1:27">
      <c r="A17" s="191"/>
      <c r="B17" s="192" t="s">
        <v>509</v>
      </c>
      <c r="C17" s="429" t="s">
        <v>390</v>
      </c>
      <c r="G17" s="172" t="s">
        <v>372</v>
      </c>
      <c r="J17" s="175" t="s">
        <v>510</v>
      </c>
      <c r="O17" s="187" t="s">
        <v>511</v>
      </c>
      <c r="P17" s="187" t="s">
        <v>512</v>
      </c>
      <c r="Q17" s="187" t="s">
        <v>513</v>
      </c>
      <c r="R17" s="187" t="s">
        <v>481</v>
      </c>
      <c r="S17" s="187" t="s">
        <v>432</v>
      </c>
      <c r="T17" s="187" t="s">
        <v>514</v>
      </c>
      <c r="V17" s="175" t="s">
        <v>515</v>
      </c>
      <c r="W17" s="175" t="s">
        <v>516</v>
      </c>
      <c r="AA17" s="172" t="s">
        <v>372</v>
      </c>
    </row>
    <row r="18" spans="1:27">
      <c r="A18" s="191"/>
      <c r="B18" s="192" t="s">
        <v>517</v>
      </c>
      <c r="C18" s="429" t="s">
        <v>390</v>
      </c>
      <c r="G18" s="172" t="s">
        <v>372</v>
      </c>
      <c r="O18" s="187"/>
      <c r="P18" s="187" t="s">
        <v>518</v>
      </c>
      <c r="Q18" s="187" t="s">
        <v>519</v>
      </c>
      <c r="R18" s="187" t="s">
        <v>486</v>
      </c>
      <c r="S18" s="187" t="s">
        <v>432</v>
      </c>
      <c r="T18" s="187" t="s">
        <v>520</v>
      </c>
      <c r="V18" s="175" t="s">
        <v>481</v>
      </c>
      <c r="W18" s="175" t="s">
        <v>521</v>
      </c>
      <c r="AA18" s="172" t="s">
        <v>372</v>
      </c>
    </row>
    <row r="19" spans="1:27">
      <c r="A19" s="191"/>
      <c r="B19" s="196" t="s">
        <v>522</v>
      </c>
      <c r="C19" s="433" t="str">
        <f>IF(OR(C18=N6,C18=N7)=TRUE,"Yes (approval is mandatory)","Not relevant")</f>
        <v>Not relevant</v>
      </c>
      <c r="G19" s="172" t="s">
        <v>372</v>
      </c>
      <c r="O19" s="187"/>
      <c r="P19" s="187" t="s">
        <v>523</v>
      </c>
      <c r="Q19" s="187" t="s">
        <v>431</v>
      </c>
      <c r="R19" s="187" t="s">
        <v>429</v>
      </c>
      <c r="S19" s="187" t="s">
        <v>432</v>
      </c>
      <c r="T19" s="187" t="s">
        <v>524</v>
      </c>
      <c r="V19" s="175" t="s">
        <v>525</v>
      </c>
      <c r="W19" s="175" t="s">
        <v>526</v>
      </c>
      <c r="AA19" s="172" t="s">
        <v>372</v>
      </c>
    </row>
    <row r="20" spans="1:27">
      <c r="A20" s="191"/>
      <c r="B20" s="192" t="s">
        <v>527</v>
      </c>
      <c r="C20" s="429" t="s">
        <v>390</v>
      </c>
      <c r="G20" s="172" t="s">
        <v>372</v>
      </c>
      <c r="P20" s="187" t="s">
        <v>528</v>
      </c>
      <c r="Q20" s="187" t="s">
        <v>431</v>
      </c>
      <c r="R20" s="187" t="s">
        <v>429</v>
      </c>
      <c r="S20" s="187" t="s">
        <v>432</v>
      </c>
      <c r="T20" s="187" t="s">
        <v>529</v>
      </c>
      <c r="V20" s="175" t="s">
        <v>530</v>
      </c>
      <c r="W20" s="175" t="s">
        <v>531</v>
      </c>
      <c r="AA20" s="172" t="s">
        <v>372</v>
      </c>
    </row>
    <row r="21" spans="1:27">
      <c r="A21" s="191"/>
      <c r="B21" s="192" t="s">
        <v>401</v>
      </c>
      <c r="C21" s="434">
        <v>44196</v>
      </c>
      <c r="G21" s="172" t="s">
        <v>372</v>
      </c>
      <c r="P21" s="187" t="s">
        <v>532</v>
      </c>
      <c r="Q21" s="187" t="s">
        <v>431</v>
      </c>
      <c r="R21" s="187" t="s">
        <v>533</v>
      </c>
      <c r="S21" s="187" t="s">
        <v>432</v>
      </c>
      <c r="T21" s="187" t="s">
        <v>534</v>
      </c>
      <c r="V21" s="175" t="s">
        <v>535</v>
      </c>
      <c r="W21" s="175" t="s">
        <v>536</v>
      </c>
      <c r="AA21" s="172" t="s">
        <v>372</v>
      </c>
    </row>
    <row r="22" spans="1:27">
      <c r="A22" s="191"/>
      <c r="B22" s="192" t="s">
        <v>1243</v>
      </c>
      <c r="C22" s="429"/>
      <c r="G22" s="172" t="s">
        <v>372</v>
      </c>
      <c r="P22" s="187" t="s">
        <v>537</v>
      </c>
      <c r="Q22" s="187" t="s">
        <v>538</v>
      </c>
      <c r="R22" s="187" t="s">
        <v>449</v>
      </c>
      <c r="S22" s="187" t="s">
        <v>432</v>
      </c>
      <c r="T22" s="187" t="s">
        <v>539</v>
      </c>
      <c r="V22" s="175" t="s">
        <v>540</v>
      </c>
      <c r="W22" s="175" t="s">
        <v>541</v>
      </c>
      <c r="AA22" s="172" t="s">
        <v>372</v>
      </c>
    </row>
    <row r="23" spans="1:27">
      <c r="A23" s="191"/>
      <c r="B23" s="192" t="s">
        <v>542</v>
      </c>
      <c r="C23" s="429" t="s">
        <v>390</v>
      </c>
      <c r="G23" s="172" t="s">
        <v>372</v>
      </c>
      <c r="P23" s="187" t="s">
        <v>543</v>
      </c>
      <c r="Q23" s="187" t="s">
        <v>431</v>
      </c>
      <c r="R23" s="187" t="s">
        <v>544</v>
      </c>
      <c r="S23" s="187" t="s">
        <v>432</v>
      </c>
      <c r="T23" s="187" t="s">
        <v>545</v>
      </c>
      <c r="V23" s="175" t="s">
        <v>546</v>
      </c>
      <c r="W23" s="175" t="s">
        <v>547</v>
      </c>
      <c r="AA23" s="172" t="s">
        <v>372</v>
      </c>
    </row>
    <row r="24" spans="1:27">
      <c r="A24" s="191"/>
      <c r="B24" s="192" t="s">
        <v>1207</v>
      </c>
      <c r="C24" s="435" t="str">
        <f>IFERROR(VLOOKUP(C10,$P$5:$T$33,5,FALSE),"[Automatic from above]")</f>
        <v>[Automatic from above]</v>
      </c>
      <c r="G24" s="172" t="s">
        <v>372</v>
      </c>
      <c r="P24" s="187" t="s">
        <v>548</v>
      </c>
      <c r="Q24" s="187" t="s">
        <v>431</v>
      </c>
      <c r="R24" s="187" t="s">
        <v>429</v>
      </c>
      <c r="S24" s="187" t="s">
        <v>432</v>
      </c>
      <c r="T24" s="187" t="s">
        <v>549</v>
      </c>
      <c r="V24" s="175" t="s">
        <v>511</v>
      </c>
      <c r="W24" s="175" t="s">
        <v>550</v>
      </c>
      <c r="AA24" s="172" t="s">
        <v>372</v>
      </c>
    </row>
    <row r="25" spans="1:27" ht="15.75">
      <c r="A25" s="191"/>
      <c r="B25" s="500" t="s">
        <v>555</v>
      </c>
      <c r="C25" s="501"/>
      <c r="G25" s="172" t="s">
        <v>372</v>
      </c>
      <c r="P25" s="187" t="s">
        <v>1105</v>
      </c>
      <c r="Q25" s="187" t="s">
        <v>431</v>
      </c>
      <c r="R25" s="187" t="s">
        <v>429</v>
      </c>
      <c r="S25" s="187" t="s">
        <v>432</v>
      </c>
      <c r="T25" s="187" t="s">
        <v>1214</v>
      </c>
      <c r="V25" s="175" t="s">
        <v>559</v>
      </c>
      <c r="W25" s="175" t="s">
        <v>560</v>
      </c>
      <c r="AA25" s="172" t="s">
        <v>372</v>
      </c>
    </row>
    <row r="26" spans="1:27">
      <c r="A26" s="191"/>
      <c r="B26" s="192" t="s">
        <v>561</v>
      </c>
      <c r="C26" s="436"/>
      <c r="G26" s="172" t="s">
        <v>372</v>
      </c>
      <c r="P26" s="187" t="s">
        <v>556</v>
      </c>
      <c r="Q26" s="187" t="s">
        <v>557</v>
      </c>
      <c r="R26" s="187" t="s">
        <v>497</v>
      </c>
      <c r="S26" s="187" t="s">
        <v>432</v>
      </c>
      <c r="T26" s="187" t="s">
        <v>558</v>
      </c>
      <c r="V26" s="175" t="s">
        <v>564</v>
      </c>
      <c r="W26" s="175" t="s">
        <v>565</v>
      </c>
      <c r="AA26" s="172" t="s">
        <v>372</v>
      </c>
    </row>
    <row r="27" spans="1:27" ht="15.75" thickBot="1">
      <c r="A27" s="191"/>
      <c r="B27" s="197" t="s">
        <v>566</v>
      </c>
      <c r="C27" s="437" t="str">
        <f>IFERROR(VLOOKUP(C10,$P$5:$T$33,5,FALSE),"[Countrycode]")&amp;"-"&amp;IF(C26=" [N/A]","[Participant ID]",C26)</f>
        <v>[Countrycode]-</v>
      </c>
      <c r="G27" s="172" t="s">
        <v>372</v>
      </c>
      <c r="P27" s="187" t="s">
        <v>562</v>
      </c>
      <c r="Q27" s="187" t="s">
        <v>431</v>
      </c>
      <c r="R27" s="187" t="s">
        <v>429</v>
      </c>
      <c r="S27" s="187" t="s">
        <v>432</v>
      </c>
      <c r="T27" s="187" t="s">
        <v>563</v>
      </c>
      <c r="V27" s="175" t="s">
        <v>570</v>
      </c>
      <c r="W27" s="175" t="s">
        <v>571</v>
      </c>
      <c r="AA27" s="172" t="s">
        <v>372</v>
      </c>
    </row>
    <row r="28" spans="1:27" ht="15.75" thickBot="1">
      <c r="A28" s="191"/>
      <c r="G28" s="172" t="s">
        <v>372</v>
      </c>
      <c r="P28" s="187" t="s">
        <v>567</v>
      </c>
      <c r="Q28" s="187" t="s">
        <v>568</v>
      </c>
      <c r="R28" s="187" t="s">
        <v>504</v>
      </c>
      <c r="S28" s="187" t="s">
        <v>432</v>
      </c>
      <c r="T28" s="187" t="s">
        <v>569</v>
      </c>
      <c r="V28" s="175" t="s">
        <v>574</v>
      </c>
      <c r="W28" s="175" t="s">
        <v>575</v>
      </c>
      <c r="AA28" s="172" t="s">
        <v>372</v>
      </c>
    </row>
    <row r="29" spans="1:27" ht="16.5" thickBot="1">
      <c r="A29" s="179"/>
      <c r="B29" s="502" t="s">
        <v>576</v>
      </c>
      <c r="C29" s="503"/>
      <c r="D29" s="179"/>
      <c r="E29" s="179"/>
      <c r="F29" s="179"/>
      <c r="G29" s="172" t="s">
        <v>372</v>
      </c>
      <c r="P29" s="187" t="s">
        <v>572</v>
      </c>
      <c r="Q29" s="187" t="s">
        <v>431</v>
      </c>
      <c r="R29" s="187" t="s">
        <v>429</v>
      </c>
      <c r="S29" s="187" t="s">
        <v>432</v>
      </c>
      <c r="T29" s="187" t="s">
        <v>573</v>
      </c>
      <c r="V29" s="175" t="s">
        <v>579</v>
      </c>
      <c r="W29" s="175" t="s">
        <v>580</v>
      </c>
      <c r="AA29" s="172" t="s">
        <v>372</v>
      </c>
    </row>
    <row r="30" spans="1:27">
      <c r="B30" s="204" t="s">
        <v>581</v>
      </c>
      <c r="C30" s="438" t="s">
        <v>390</v>
      </c>
      <c r="G30" s="172" t="s">
        <v>372</v>
      </c>
      <c r="P30" s="187" t="s">
        <v>577</v>
      </c>
      <c r="Q30" s="187" t="s">
        <v>431</v>
      </c>
      <c r="R30" s="187" t="s">
        <v>429</v>
      </c>
      <c r="S30" s="187" t="s">
        <v>432</v>
      </c>
      <c r="T30" s="187" t="s">
        <v>578</v>
      </c>
      <c r="V30" s="175" t="s">
        <v>492</v>
      </c>
      <c r="W30" s="175" t="s">
        <v>584</v>
      </c>
      <c r="AA30" s="172" t="s">
        <v>372</v>
      </c>
    </row>
    <row r="31" spans="1:27">
      <c r="B31" s="200" t="s">
        <v>585</v>
      </c>
      <c r="C31" s="439" t="s">
        <v>390</v>
      </c>
      <c r="G31" s="172" t="s">
        <v>372</v>
      </c>
      <c r="P31" s="187" t="s">
        <v>582</v>
      </c>
      <c r="Q31" s="187" t="s">
        <v>431</v>
      </c>
      <c r="R31" s="187" t="s">
        <v>429</v>
      </c>
      <c r="S31" s="187" t="s">
        <v>432</v>
      </c>
      <c r="T31" s="187" t="s">
        <v>583</v>
      </c>
      <c r="V31" s="175" t="s">
        <v>589</v>
      </c>
      <c r="W31" s="175" t="s">
        <v>590</v>
      </c>
      <c r="AA31" s="172" t="s">
        <v>372</v>
      </c>
    </row>
    <row r="32" spans="1:27">
      <c r="B32" s="200" t="s">
        <v>591</v>
      </c>
      <c r="C32" s="439"/>
      <c r="G32" s="172" t="s">
        <v>372</v>
      </c>
      <c r="P32" s="187" t="s">
        <v>586</v>
      </c>
      <c r="Q32" s="187" t="s">
        <v>587</v>
      </c>
      <c r="R32" s="187" t="s">
        <v>511</v>
      </c>
      <c r="S32" s="187" t="s">
        <v>432</v>
      </c>
      <c r="T32" s="187" t="s">
        <v>588</v>
      </c>
      <c r="V32" s="175" t="s">
        <v>595</v>
      </c>
      <c r="W32" s="175" t="s">
        <v>596</v>
      </c>
      <c r="AA32" s="172" t="s">
        <v>372</v>
      </c>
    </row>
    <row r="33" spans="2:27" ht="15.75" thickBot="1">
      <c r="B33" s="201" t="s">
        <v>597</v>
      </c>
      <c r="C33" s="440" t="s">
        <v>390</v>
      </c>
      <c r="D33" s="198"/>
      <c r="E33" s="198"/>
      <c r="F33" s="198"/>
      <c r="G33" s="172" t="s">
        <v>372</v>
      </c>
      <c r="P33" s="187" t="s">
        <v>592</v>
      </c>
      <c r="Q33" s="187" t="s">
        <v>593</v>
      </c>
      <c r="R33" s="187" t="s">
        <v>453</v>
      </c>
      <c r="S33" s="187" t="s">
        <v>432</v>
      </c>
      <c r="T33" s="187" t="s">
        <v>594</v>
      </c>
      <c r="V33" s="175" t="s">
        <v>464</v>
      </c>
      <c r="W33" s="175" t="s">
        <v>602</v>
      </c>
      <c r="AA33" s="172" t="s">
        <v>372</v>
      </c>
    </row>
    <row r="34" spans="2:27">
      <c r="B34" s="200" t="s">
        <v>603</v>
      </c>
      <c r="C34" s="441" t="s">
        <v>390</v>
      </c>
      <c r="G34" s="172" t="s">
        <v>372</v>
      </c>
      <c r="P34" s="187" t="s">
        <v>598</v>
      </c>
      <c r="Q34" s="187" t="s">
        <v>599</v>
      </c>
      <c r="R34" s="187" t="s">
        <v>600</v>
      </c>
      <c r="S34" s="187" t="s">
        <v>601</v>
      </c>
      <c r="T34" s="187"/>
      <c r="V34" s="175" t="s">
        <v>607</v>
      </c>
      <c r="W34" s="175" t="s">
        <v>608</v>
      </c>
      <c r="AA34" s="172" t="s">
        <v>372</v>
      </c>
    </row>
    <row r="35" spans="2:27">
      <c r="B35" s="200" t="s">
        <v>585</v>
      </c>
      <c r="C35" s="442" t="s">
        <v>390</v>
      </c>
      <c r="G35" s="172" t="s">
        <v>372</v>
      </c>
      <c r="P35" s="187" t="s">
        <v>604</v>
      </c>
      <c r="Q35" s="187" t="s">
        <v>605</v>
      </c>
      <c r="R35" s="187" t="s">
        <v>606</v>
      </c>
      <c r="S35" s="187" t="s">
        <v>601</v>
      </c>
      <c r="T35" s="187"/>
      <c r="V35" s="175" t="s">
        <v>612</v>
      </c>
      <c r="W35" s="175" t="s">
        <v>613</v>
      </c>
      <c r="AA35" s="172" t="s">
        <v>372</v>
      </c>
    </row>
    <row r="36" spans="2:27">
      <c r="B36" s="200" t="s">
        <v>591</v>
      </c>
      <c r="C36" s="442" t="s">
        <v>390</v>
      </c>
      <c r="G36" s="172" t="s">
        <v>372</v>
      </c>
      <c r="P36" s="187" t="s">
        <v>609</v>
      </c>
      <c r="Q36" s="187" t="s">
        <v>610</v>
      </c>
      <c r="R36" s="187" t="s">
        <v>611</v>
      </c>
      <c r="S36" s="187" t="s">
        <v>601</v>
      </c>
      <c r="T36" s="187"/>
      <c r="V36" s="175" t="s">
        <v>497</v>
      </c>
      <c r="W36" s="175" t="s">
        <v>617</v>
      </c>
      <c r="AA36" s="172" t="s">
        <v>372</v>
      </c>
    </row>
    <row r="37" spans="2:27" ht="15.75" thickBot="1">
      <c r="B37" s="201" t="s">
        <v>597</v>
      </c>
      <c r="C37" s="443" t="s">
        <v>390</v>
      </c>
      <c r="D37" s="198"/>
      <c r="E37" s="198"/>
      <c r="F37" s="198"/>
      <c r="G37" s="172" t="s">
        <v>372</v>
      </c>
      <c r="P37" s="187" t="s">
        <v>614</v>
      </c>
      <c r="Q37" s="187" t="s">
        <v>615</v>
      </c>
      <c r="R37" s="187" t="s">
        <v>616</v>
      </c>
      <c r="S37" s="187" t="s">
        <v>601</v>
      </c>
      <c r="T37" s="187"/>
      <c r="V37" s="175" t="s">
        <v>620</v>
      </c>
      <c r="W37" s="175" t="s">
        <v>621</v>
      </c>
      <c r="AA37" s="172" t="s">
        <v>372</v>
      </c>
    </row>
    <row r="38" spans="2:27">
      <c r="B38" s="200" t="s">
        <v>622</v>
      </c>
      <c r="C38" s="441" t="s">
        <v>390</v>
      </c>
      <c r="G38" s="172" t="s">
        <v>372</v>
      </c>
      <c r="P38" s="187" t="s">
        <v>618</v>
      </c>
      <c r="Q38" s="187" t="s">
        <v>619</v>
      </c>
      <c r="R38" s="187" t="s">
        <v>467</v>
      </c>
      <c r="S38" s="187" t="s">
        <v>601</v>
      </c>
      <c r="T38" s="187"/>
      <c r="V38" s="175" t="s">
        <v>626</v>
      </c>
      <c r="W38" s="175" t="s">
        <v>627</v>
      </c>
      <c r="AA38" s="172" t="s">
        <v>372</v>
      </c>
    </row>
    <row r="39" spans="2:27">
      <c r="B39" s="200" t="s">
        <v>585</v>
      </c>
      <c r="C39" s="442" t="s">
        <v>390</v>
      </c>
      <c r="G39" s="172" t="s">
        <v>372</v>
      </c>
      <c r="P39" s="187" t="s">
        <v>623</v>
      </c>
      <c r="Q39" s="187" t="s">
        <v>624</v>
      </c>
      <c r="R39" s="187" t="s">
        <v>625</v>
      </c>
      <c r="S39" s="187" t="s">
        <v>601</v>
      </c>
      <c r="T39" s="187"/>
      <c r="V39" s="175" t="s">
        <v>631</v>
      </c>
      <c r="W39" s="175" t="s">
        <v>632</v>
      </c>
      <c r="AA39" s="172" t="s">
        <v>372</v>
      </c>
    </row>
    <row r="40" spans="2:27">
      <c r="B40" s="200" t="s">
        <v>591</v>
      </c>
      <c r="C40" s="442" t="s">
        <v>390</v>
      </c>
      <c r="G40" s="172" t="s">
        <v>372</v>
      </c>
      <c r="P40" s="187" t="s">
        <v>628</v>
      </c>
      <c r="Q40" s="187" t="s">
        <v>629</v>
      </c>
      <c r="R40" s="187" t="s">
        <v>630</v>
      </c>
      <c r="S40" s="187" t="s">
        <v>601</v>
      </c>
      <c r="T40" s="187"/>
      <c r="V40" s="175" t="s">
        <v>636</v>
      </c>
      <c r="W40" s="175" t="s">
        <v>637</v>
      </c>
      <c r="AA40" s="172" t="s">
        <v>372</v>
      </c>
    </row>
    <row r="41" spans="2:27" ht="15.75" thickBot="1">
      <c r="B41" s="201" t="s">
        <v>597</v>
      </c>
      <c r="C41" s="443" t="s">
        <v>390</v>
      </c>
      <c r="G41" s="172" t="s">
        <v>372</v>
      </c>
      <c r="P41" s="187" t="s">
        <v>633</v>
      </c>
      <c r="Q41" s="187" t="s">
        <v>634</v>
      </c>
      <c r="R41" s="187" t="s">
        <v>635</v>
      </c>
      <c r="S41" s="187" t="s">
        <v>601</v>
      </c>
      <c r="T41" s="187"/>
      <c r="V41" s="175" t="s">
        <v>641</v>
      </c>
      <c r="W41" s="175" t="s">
        <v>642</v>
      </c>
      <c r="AA41" s="172" t="s">
        <v>372</v>
      </c>
    </row>
    <row r="42" spans="2:27">
      <c r="G42" s="172" t="s">
        <v>372</v>
      </c>
      <c r="P42" s="187" t="s">
        <v>638</v>
      </c>
      <c r="Q42" s="187" t="s">
        <v>639</v>
      </c>
      <c r="R42" s="187" t="s">
        <v>640</v>
      </c>
      <c r="S42" s="187" t="s">
        <v>601</v>
      </c>
      <c r="T42" s="187"/>
      <c r="V42" s="175" t="s">
        <v>646</v>
      </c>
      <c r="W42" s="175" t="s">
        <v>647</v>
      </c>
      <c r="AA42" s="172" t="s">
        <v>372</v>
      </c>
    </row>
    <row r="43" spans="2:27">
      <c r="G43" s="172" t="s">
        <v>372</v>
      </c>
      <c r="P43" s="187" t="s">
        <v>643</v>
      </c>
      <c r="Q43" s="187" t="s">
        <v>644</v>
      </c>
      <c r="R43" s="187" t="s">
        <v>645</v>
      </c>
      <c r="S43" s="187" t="s">
        <v>601</v>
      </c>
      <c r="T43" s="187"/>
      <c r="V43" s="175" t="s">
        <v>616</v>
      </c>
      <c r="W43" s="175" t="s">
        <v>650</v>
      </c>
      <c r="AA43" s="172" t="s">
        <v>372</v>
      </c>
    </row>
    <row r="44" spans="2:27">
      <c r="G44" s="172" t="s">
        <v>372</v>
      </c>
      <c r="I44" s="175" t="s">
        <v>651</v>
      </c>
      <c r="P44" s="187" t="s">
        <v>648</v>
      </c>
      <c r="Q44" s="187" t="s">
        <v>649</v>
      </c>
      <c r="R44" s="187" t="s">
        <v>554</v>
      </c>
      <c r="S44" s="187" t="s">
        <v>601</v>
      </c>
      <c r="T44" s="187"/>
      <c r="V44" s="175" t="s">
        <v>456</v>
      </c>
      <c r="W44" s="175" t="s">
        <v>654</v>
      </c>
      <c r="AA44" s="172" t="s">
        <v>372</v>
      </c>
    </row>
    <row r="45" spans="2:27">
      <c r="G45" s="172" t="s">
        <v>372</v>
      </c>
      <c r="I45" s="199" t="s">
        <v>655</v>
      </c>
      <c r="P45" s="187" t="s">
        <v>652</v>
      </c>
      <c r="Q45" s="187" t="s">
        <v>653</v>
      </c>
      <c r="R45" s="187" t="s">
        <v>472</v>
      </c>
      <c r="S45" s="187" t="s">
        <v>601</v>
      </c>
      <c r="T45" s="187"/>
      <c r="V45" s="175" t="s">
        <v>658</v>
      </c>
      <c r="W45" s="175" t="s">
        <v>659</v>
      </c>
      <c r="AA45" s="172" t="s">
        <v>372</v>
      </c>
    </row>
    <row r="46" spans="2:27">
      <c r="G46" s="172" t="s">
        <v>372</v>
      </c>
      <c r="P46" s="187" t="s">
        <v>656</v>
      </c>
      <c r="Q46" s="187" t="s">
        <v>657</v>
      </c>
      <c r="R46" s="187" t="s">
        <v>641</v>
      </c>
      <c r="S46" s="187" t="s">
        <v>601</v>
      </c>
      <c r="T46" s="187"/>
      <c r="V46" s="175" t="s">
        <v>662</v>
      </c>
      <c r="W46" s="175" t="s">
        <v>663</v>
      </c>
      <c r="AA46" s="172" t="s">
        <v>372</v>
      </c>
    </row>
    <row r="47" spans="2:27">
      <c r="G47" s="172" t="s">
        <v>372</v>
      </c>
      <c r="P47" s="187" t="s">
        <v>660</v>
      </c>
      <c r="Q47" s="187" t="s">
        <v>661</v>
      </c>
      <c r="R47" s="187" t="s">
        <v>500</v>
      </c>
      <c r="S47" s="187" t="s">
        <v>601</v>
      </c>
      <c r="T47" s="187"/>
      <c r="V47" s="175" t="s">
        <v>666</v>
      </c>
      <c r="W47" s="175" t="s">
        <v>667</v>
      </c>
      <c r="AA47" s="172" t="s">
        <v>372</v>
      </c>
    </row>
    <row r="48" spans="2:27">
      <c r="G48" s="172" t="s">
        <v>372</v>
      </c>
      <c r="P48" s="187" t="s">
        <v>664</v>
      </c>
      <c r="Q48" s="187" t="s">
        <v>665</v>
      </c>
      <c r="R48" s="187" t="s">
        <v>636</v>
      </c>
      <c r="S48" s="187" t="s">
        <v>601</v>
      </c>
      <c r="T48" s="187"/>
      <c r="V48" s="175" t="s">
        <v>630</v>
      </c>
      <c r="W48" s="175" t="s">
        <v>671</v>
      </c>
      <c r="AA48" s="172" t="s">
        <v>372</v>
      </c>
    </row>
    <row r="49" spans="7:27">
      <c r="G49" s="172" t="s">
        <v>372</v>
      </c>
      <c r="P49" s="187" t="s">
        <v>668</v>
      </c>
      <c r="Q49" s="187" t="s">
        <v>669</v>
      </c>
      <c r="R49" s="187" t="s">
        <v>670</v>
      </c>
      <c r="S49" s="187" t="s">
        <v>601</v>
      </c>
      <c r="T49" s="187"/>
      <c r="V49" s="175" t="s">
        <v>675</v>
      </c>
      <c r="W49" s="175" t="s">
        <v>676</v>
      </c>
      <c r="AA49" s="172" t="s">
        <v>372</v>
      </c>
    </row>
    <row r="50" spans="7:27">
      <c r="G50" s="172" t="s">
        <v>372</v>
      </c>
      <c r="P50" s="187" t="s">
        <v>672</v>
      </c>
      <c r="Q50" s="187" t="s">
        <v>673</v>
      </c>
      <c r="R50" s="187" t="s">
        <v>674</v>
      </c>
      <c r="S50" s="187" t="s">
        <v>601</v>
      </c>
      <c r="T50" s="187"/>
      <c r="V50" s="175" t="s">
        <v>679</v>
      </c>
      <c r="W50" s="175" t="s">
        <v>680</v>
      </c>
      <c r="AA50" s="172" t="s">
        <v>372</v>
      </c>
    </row>
    <row r="51" spans="7:27">
      <c r="G51" s="172" t="s">
        <v>372</v>
      </c>
      <c r="P51" s="187" t="s">
        <v>677</v>
      </c>
      <c r="Q51" s="187" t="s">
        <v>678</v>
      </c>
      <c r="R51" s="187" t="s">
        <v>574</v>
      </c>
      <c r="S51" s="187" t="s">
        <v>601</v>
      </c>
      <c r="T51" s="187"/>
      <c r="V51" s="175" t="s">
        <v>684</v>
      </c>
      <c r="W51" s="175" t="s">
        <v>685</v>
      </c>
      <c r="AA51" s="172" t="s">
        <v>372</v>
      </c>
    </row>
    <row r="52" spans="7:27">
      <c r="G52" s="172" t="s">
        <v>372</v>
      </c>
      <c r="P52" s="187" t="s">
        <v>681</v>
      </c>
      <c r="Q52" s="187" t="s">
        <v>682</v>
      </c>
      <c r="R52" s="187" t="s">
        <v>683</v>
      </c>
      <c r="S52" s="187" t="s">
        <v>601</v>
      </c>
      <c r="T52" s="187"/>
      <c r="V52" s="175" t="s">
        <v>688</v>
      </c>
      <c r="W52" s="175" t="s">
        <v>689</v>
      </c>
      <c r="AA52" s="172" t="s">
        <v>372</v>
      </c>
    </row>
    <row r="53" spans="7:27">
      <c r="G53" s="172" t="s">
        <v>372</v>
      </c>
      <c r="P53" s="187" t="s">
        <v>686</v>
      </c>
      <c r="Q53" s="187" t="s">
        <v>687</v>
      </c>
      <c r="R53" s="187" t="s">
        <v>530</v>
      </c>
      <c r="S53" s="187" t="s">
        <v>601</v>
      </c>
      <c r="T53" s="187"/>
      <c r="V53" s="175" t="s">
        <v>692</v>
      </c>
      <c r="W53" s="175" t="s">
        <v>693</v>
      </c>
      <c r="AA53" s="172" t="s">
        <v>372</v>
      </c>
    </row>
    <row r="54" spans="7:27">
      <c r="G54" s="172" t="s">
        <v>372</v>
      </c>
      <c r="P54" s="187" t="s">
        <v>690</v>
      </c>
      <c r="Q54" s="187" t="s">
        <v>691</v>
      </c>
      <c r="R54" s="187" t="s">
        <v>461</v>
      </c>
      <c r="S54" s="187" t="s">
        <v>601</v>
      </c>
      <c r="T54" s="187"/>
      <c r="V54" s="175" t="s">
        <v>696</v>
      </c>
      <c r="W54" s="175" t="s">
        <v>697</v>
      </c>
      <c r="AA54" s="172" t="s">
        <v>372</v>
      </c>
    </row>
    <row r="55" spans="7:27">
      <c r="G55" s="172" t="s">
        <v>372</v>
      </c>
      <c r="P55" s="187" t="s">
        <v>694</v>
      </c>
      <c r="Q55" s="187" t="s">
        <v>695</v>
      </c>
      <c r="R55" s="187" t="s">
        <v>551</v>
      </c>
      <c r="S55" s="187" t="s">
        <v>601</v>
      </c>
      <c r="T55" s="187"/>
      <c r="V55" s="175" t="s">
        <v>504</v>
      </c>
      <c r="W55" s="175" t="s">
        <v>701</v>
      </c>
      <c r="AA55" s="172" t="s">
        <v>372</v>
      </c>
    </row>
    <row r="56" spans="7:27">
      <c r="G56" s="172" t="s">
        <v>372</v>
      </c>
      <c r="P56" s="187" t="s">
        <v>698</v>
      </c>
      <c r="Q56" s="187" t="s">
        <v>699</v>
      </c>
      <c r="R56" s="187" t="s">
        <v>700</v>
      </c>
      <c r="S56" s="187" t="s">
        <v>601</v>
      </c>
      <c r="T56" s="187"/>
      <c r="V56" s="175" t="s">
        <v>635</v>
      </c>
      <c r="W56" s="175" t="s">
        <v>704</v>
      </c>
      <c r="AA56" s="172" t="s">
        <v>372</v>
      </c>
    </row>
    <row r="57" spans="7:27">
      <c r="G57" s="172" t="s">
        <v>372</v>
      </c>
      <c r="P57" s="187" t="s">
        <v>702</v>
      </c>
      <c r="Q57" s="187" t="s">
        <v>703</v>
      </c>
      <c r="R57" s="187" t="s">
        <v>579</v>
      </c>
      <c r="S57" s="187" t="s">
        <v>601</v>
      </c>
      <c r="T57" s="187"/>
      <c r="V57" s="175" t="s">
        <v>707</v>
      </c>
      <c r="W57" s="175" t="s">
        <v>708</v>
      </c>
      <c r="AA57" s="172" t="s">
        <v>372</v>
      </c>
    </row>
    <row r="58" spans="7:27">
      <c r="G58" s="172" t="s">
        <v>372</v>
      </c>
      <c r="P58" s="187" t="s">
        <v>705</v>
      </c>
      <c r="Q58" s="187" t="s">
        <v>706</v>
      </c>
      <c r="R58" s="187" t="s">
        <v>612</v>
      </c>
      <c r="S58" s="187" t="s">
        <v>601</v>
      </c>
      <c r="T58" s="187"/>
      <c r="V58" s="175" t="s">
        <v>712</v>
      </c>
      <c r="W58" s="175" t="s">
        <v>713</v>
      </c>
      <c r="AA58" s="172" t="s">
        <v>372</v>
      </c>
    </row>
    <row r="59" spans="7:27">
      <c r="G59" s="172" t="s">
        <v>372</v>
      </c>
      <c r="P59" s="187" t="s">
        <v>709</v>
      </c>
      <c r="Q59" s="187" t="s">
        <v>710</v>
      </c>
      <c r="R59" s="187" t="s">
        <v>711</v>
      </c>
      <c r="S59" s="187" t="s">
        <v>601</v>
      </c>
      <c r="T59" s="187"/>
      <c r="V59" s="175" t="s">
        <v>716</v>
      </c>
      <c r="W59" s="175" t="s">
        <v>717</v>
      </c>
      <c r="AA59" s="172" t="s">
        <v>372</v>
      </c>
    </row>
    <row r="60" spans="7:27">
      <c r="G60" s="172" t="s">
        <v>372</v>
      </c>
      <c r="P60" s="187" t="s">
        <v>714</v>
      </c>
      <c r="Q60" s="187" t="s">
        <v>715</v>
      </c>
      <c r="R60" s="187" t="s">
        <v>495</v>
      </c>
      <c r="S60" s="187" t="s">
        <v>601</v>
      </c>
      <c r="T60" s="187"/>
      <c r="V60" s="175" t="s">
        <v>683</v>
      </c>
      <c r="W60" s="175" t="s">
        <v>720</v>
      </c>
      <c r="AA60" s="172" t="s">
        <v>372</v>
      </c>
    </row>
    <row r="61" spans="7:27">
      <c r="G61" s="172" t="s">
        <v>372</v>
      </c>
      <c r="P61" s="187" t="s">
        <v>718</v>
      </c>
      <c r="Q61" s="187" t="s">
        <v>719</v>
      </c>
      <c r="R61" s="187" t="s">
        <v>666</v>
      </c>
      <c r="S61" s="187" t="s">
        <v>601</v>
      </c>
      <c r="T61" s="187"/>
      <c r="V61" s="175" t="s">
        <v>723</v>
      </c>
      <c r="W61" s="175" t="s">
        <v>724</v>
      </c>
      <c r="AA61" s="172" t="s">
        <v>372</v>
      </c>
    </row>
    <row r="62" spans="7:27">
      <c r="G62" s="172" t="s">
        <v>372</v>
      </c>
      <c r="P62" s="187" t="s">
        <v>721</v>
      </c>
      <c r="Q62" s="187" t="s">
        <v>722</v>
      </c>
      <c r="R62" s="187" t="s">
        <v>564</v>
      </c>
      <c r="S62" s="187" t="s">
        <v>601</v>
      </c>
      <c r="T62" s="187"/>
      <c r="V62" s="175" t="s">
        <v>727</v>
      </c>
      <c r="W62" s="175" t="s">
        <v>728</v>
      </c>
      <c r="AA62" s="172" t="s">
        <v>372</v>
      </c>
    </row>
    <row r="63" spans="7:27">
      <c r="G63" s="172" t="s">
        <v>372</v>
      </c>
      <c r="P63" s="187" t="s">
        <v>725</v>
      </c>
      <c r="Q63" s="187" t="s">
        <v>726</v>
      </c>
      <c r="R63" s="187" t="s">
        <v>570</v>
      </c>
      <c r="S63" s="187" t="s">
        <v>601</v>
      </c>
      <c r="T63" s="187"/>
      <c r="V63" s="175" t="s">
        <v>459</v>
      </c>
      <c r="W63" s="175" t="s">
        <v>731</v>
      </c>
      <c r="AA63" s="172" t="s">
        <v>372</v>
      </c>
    </row>
    <row r="64" spans="7:27">
      <c r="G64" s="172" t="s">
        <v>372</v>
      </c>
      <c r="P64" s="187" t="s">
        <v>729</v>
      </c>
      <c r="Q64" s="187" t="s">
        <v>730</v>
      </c>
      <c r="R64" s="187" t="s">
        <v>589</v>
      </c>
      <c r="S64" s="187" t="s">
        <v>601</v>
      </c>
      <c r="T64" s="187"/>
      <c r="V64" s="175" t="s">
        <v>735</v>
      </c>
      <c r="W64" s="175" t="s">
        <v>736</v>
      </c>
      <c r="AA64" s="172" t="s">
        <v>372</v>
      </c>
    </row>
    <row r="65" spans="7:27">
      <c r="G65" s="172" t="s">
        <v>372</v>
      </c>
      <c r="P65" s="187" t="s">
        <v>732</v>
      </c>
      <c r="Q65" s="187" t="s">
        <v>733</v>
      </c>
      <c r="R65" s="187" t="s">
        <v>734</v>
      </c>
      <c r="S65" s="187" t="s">
        <v>601</v>
      </c>
      <c r="T65" s="187"/>
      <c r="V65" s="175" t="s">
        <v>442</v>
      </c>
      <c r="W65" s="175" t="s">
        <v>739</v>
      </c>
      <c r="AA65" s="172" t="s">
        <v>372</v>
      </c>
    </row>
    <row r="66" spans="7:27">
      <c r="G66" s="172" t="s">
        <v>372</v>
      </c>
      <c r="P66" s="187" t="s">
        <v>737</v>
      </c>
      <c r="Q66" s="187" t="s">
        <v>738</v>
      </c>
      <c r="R66" s="187" t="s">
        <v>489</v>
      </c>
      <c r="S66" s="187" t="s">
        <v>601</v>
      </c>
      <c r="T66" s="187"/>
      <c r="V66" s="175" t="s">
        <v>611</v>
      </c>
      <c r="W66" s="175" t="s">
        <v>743</v>
      </c>
      <c r="AA66" s="172" t="s">
        <v>372</v>
      </c>
    </row>
    <row r="67" spans="7:27">
      <c r="G67" s="172" t="s">
        <v>372</v>
      </c>
      <c r="P67" s="187" t="s">
        <v>740</v>
      </c>
      <c r="Q67" s="187" t="s">
        <v>741</v>
      </c>
      <c r="R67" s="187" t="s">
        <v>742</v>
      </c>
      <c r="S67" s="187" t="s">
        <v>601</v>
      </c>
      <c r="T67" s="187"/>
      <c r="V67" s="175" t="s">
        <v>700</v>
      </c>
      <c r="W67" s="175" t="s">
        <v>746</v>
      </c>
      <c r="AA67" s="172" t="s">
        <v>372</v>
      </c>
    </row>
    <row r="68" spans="7:27">
      <c r="G68" s="172" t="s">
        <v>372</v>
      </c>
      <c r="P68" s="187" t="s">
        <v>744</v>
      </c>
      <c r="Q68" s="187" t="s">
        <v>745</v>
      </c>
      <c r="R68" s="187" t="s">
        <v>535</v>
      </c>
      <c r="S68" s="187" t="s">
        <v>601</v>
      </c>
      <c r="T68" s="187"/>
      <c r="V68" s="175" t="s">
        <v>674</v>
      </c>
      <c r="W68" s="175" t="s">
        <v>749</v>
      </c>
      <c r="AA68" s="172" t="s">
        <v>372</v>
      </c>
    </row>
    <row r="69" spans="7:27">
      <c r="G69" s="172" t="s">
        <v>372</v>
      </c>
      <c r="P69" s="187" t="s">
        <v>747</v>
      </c>
      <c r="Q69" s="187" t="s">
        <v>748</v>
      </c>
      <c r="R69" s="187" t="s">
        <v>662</v>
      </c>
      <c r="S69" s="187" t="s">
        <v>601</v>
      </c>
      <c r="T69" s="187"/>
      <c r="V69" s="175" t="s">
        <v>486</v>
      </c>
      <c r="W69" s="175" t="s">
        <v>752</v>
      </c>
      <c r="AA69" s="172" t="s">
        <v>372</v>
      </c>
    </row>
    <row r="70" spans="7:27">
      <c r="G70" s="172" t="s">
        <v>372</v>
      </c>
      <c r="P70" s="187" t="s">
        <v>750</v>
      </c>
      <c r="Q70" s="187" t="s">
        <v>751</v>
      </c>
      <c r="R70" s="187" t="s">
        <v>507</v>
      </c>
      <c r="S70" s="187" t="s">
        <v>601</v>
      </c>
      <c r="T70" s="187"/>
      <c r="V70" s="175" t="s">
        <v>755</v>
      </c>
      <c r="W70" s="175" t="s">
        <v>756</v>
      </c>
      <c r="AA70" s="172" t="s">
        <v>372</v>
      </c>
    </row>
    <row r="71" spans="7:27">
      <c r="G71" s="172" t="s">
        <v>372</v>
      </c>
      <c r="P71" s="187" t="s">
        <v>753</v>
      </c>
      <c r="Q71" s="187" t="s">
        <v>754</v>
      </c>
      <c r="R71" s="187" t="s">
        <v>631</v>
      </c>
      <c r="S71" s="187" t="s">
        <v>601</v>
      </c>
      <c r="T71" s="187"/>
      <c r="V71" s="175" t="s">
        <v>670</v>
      </c>
      <c r="W71" s="175" t="s">
        <v>759</v>
      </c>
      <c r="AA71" s="172" t="s">
        <v>372</v>
      </c>
    </row>
    <row r="72" spans="7:27">
      <c r="G72" s="172" t="s">
        <v>372</v>
      </c>
      <c r="P72" s="187" t="s">
        <v>757</v>
      </c>
      <c r="Q72" s="187" t="s">
        <v>758</v>
      </c>
      <c r="R72" s="187" t="s">
        <v>607</v>
      </c>
      <c r="S72" s="187" t="s">
        <v>601</v>
      </c>
      <c r="T72" s="187"/>
      <c r="V72" s="175" t="s">
        <v>762</v>
      </c>
      <c r="W72" s="175" t="s">
        <v>763</v>
      </c>
      <c r="AA72" s="172" t="s">
        <v>372</v>
      </c>
    </row>
    <row r="73" spans="7:27">
      <c r="G73" s="172" t="s">
        <v>372</v>
      </c>
      <c r="P73" s="187" t="s">
        <v>760</v>
      </c>
      <c r="Q73" s="187" t="s">
        <v>761</v>
      </c>
      <c r="R73" s="187" t="s">
        <v>707</v>
      </c>
      <c r="S73" s="187" t="s">
        <v>601</v>
      </c>
      <c r="T73" s="187"/>
      <c r="V73" s="175" t="s">
        <v>766</v>
      </c>
      <c r="W73" s="175" t="s">
        <v>767</v>
      </c>
      <c r="AA73" s="172" t="s">
        <v>372</v>
      </c>
    </row>
    <row r="74" spans="7:27">
      <c r="G74" s="172" t="s">
        <v>372</v>
      </c>
      <c r="P74" s="187" t="s">
        <v>764</v>
      </c>
      <c r="Q74" s="187" t="s">
        <v>765</v>
      </c>
      <c r="R74" s="187" t="s">
        <v>546</v>
      </c>
      <c r="S74" s="187" t="s">
        <v>601</v>
      </c>
      <c r="T74" s="187"/>
      <c r="V74" s="175" t="s">
        <v>711</v>
      </c>
      <c r="W74" s="175" t="s">
        <v>770</v>
      </c>
      <c r="AA74" s="172" t="s">
        <v>372</v>
      </c>
    </row>
    <row r="75" spans="7:27">
      <c r="G75" s="172" t="s">
        <v>372</v>
      </c>
      <c r="P75" s="187" t="s">
        <v>768</v>
      </c>
      <c r="Q75" s="187" t="s">
        <v>769</v>
      </c>
      <c r="R75" s="187" t="s">
        <v>620</v>
      </c>
      <c r="S75" s="187" t="s">
        <v>601</v>
      </c>
      <c r="T75" s="187"/>
      <c r="V75" s="175" t="s">
        <v>742</v>
      </c>
      <c r="W75" s="175" t="s">
        <v>773</v>
      </c>
      <c r="AA75" s="172" t="s">
        <v>372</v>
      </c>
    </row>
    <row r="76" spans="7:27">
      <c r="G76" s="172" t="s">
        <v>372</v>
      </c>
      <c r="P76" s="187" t="s">
        <v>771</v>
      </c>
      <c r="Q76" s="187" t="s">
        <v>772</v>
      </c>
      <c r="R76" s="187" t="s">
        <v>595</v>
      </c>
      <c r="S76" s="187" t="s">
        <v>601</v>
      </c>
      <c r="T76" s="187"/>
      <c r="V76" s="175" t="s">
        <v>776</v>
      </c>
      <c r="W76" s="175" t="s">
        <v>777</v>
      </c>
      <c r="AA76" s="172" t="s">
        <v>372</v>
      </c>
    </row>
    <row r="77" spans="7:27">
      <c r="G77" s="172" t="s">
        <v>372</v>
      </c>
      <c r="P77" s="187" t="s">
        <v>774</v>
      </c>
      <c r="Q77" s="187" t="s">
        <v>775</v>
      </c>
      <c r="R77" s="187" t="s">
        <v>552</v>
      </c>
      <c r="S77" s="187" t="s">
        <v>601</v>
      </c>
      <c r="T77" s="187"/>
      <c r="V77" s="175" t="s">
        <v>780</v>
      </c>
      <c r="W77" s="175" t="s">
        <v>781</v>
      </c>
      <c r="AA77" s="172" t="s">
        <v>372</v>
      </c>
    </row>
    <row r="78" spans="7:27">
      <c r="G78" s="172" t="s">
        <v>372</v>
      </c>
      <c r="P78" s="187" t="s">
        <v>778</v>
      </c>
      <c r="Q78" s="187" t="s">
        <v>779</v>
      </c>
      <c r="R78" s="187" t="s">
        <v>478</v>
      </c>
      <c r="S78" s="187" t="s">
        <v>601</v>
      </c>
      <c r="T78" s="187"/>
      <c r="V78" s="175" t="s">
        <v>784</v>
      </c>
      <c r="W78" s="175" t="s">
        <v>785</v>
      </c>
      <c r="AA78" s="172" t="s">
        <v>372</v>
      </c>
    </row>
    <row r="79" spans="7:27">
      <c r="G79" s="172" t="s">
        <v>372</v>
      </c>
      <c r="P79" s="187" t="s">
        <v>782</v>
      </c>
      <c r="Q79" s="187" t="s">
        <v>783</v>
      </c>
      <c r="R79" s="187" t="s">
        <v>540</v>
      </c>
      <c r="S79" s="187" t="s">
        <v>601</v>
      </c>
      <c r="T79" s="187"/>
      <c r="V79" s="175" t="s">
        <v>600</v>
      </c>
      <c r="W79" s="175" t="s">
        <v>788</v>
      </c>
      <c r="AA79" s="172" t="s">
        <v>372</v>
      </c>
    </row>
    <row r="80" spans="7:27">
      <c r="G80" s="172" t="s">
        <v>372</v>
      </c>
      <c r="P80" s="187" t="s">
        <v>786</v>
      </c>
      <c r="Q80" s="187" t="s">
        <v>787</v>
      </c>
      <c r="R80" s="187" t="s">
        <v>679</v>
      </c>
      <c r="S80" s="187" t="s">
        <v>601</v>
      </c>
      <c r="T80" s="187"/>
      <c r="V80" s="175" t="s">
        <v>734</v>
      </c>
      <c r="W80" s="175" t="s">
        <v>792</v>
      </c>
      <c r="AA80" s="172" t="s">
        <v>372</v>
      </c>
    </row>
    <row r="81" spans="7:27">
      <c r="G81" s="172" t="s">
        <v>372</v>
      </c>
      <c r="P81" s="187" t="s">
        <v>789</v>
      </c>
      <c r="Q81" s="187" t="s">
        <v>790</v>
      </c>
      <c r="R81" s="187" t="s">
        <v>791</v>
      </c>
      <c r="S81" s="187" t="s">
        <v>601</v>
      </c>
      <c r="T81" s="187"/>
      <c r="V81" s="175" t="s">
        <v>794</v>
      </c>
      <c r="W81" s="175" t="s">
        <v>795</v>
      </c>
      <c r="AA81" s="172" t="s">
        <v>372</v>
      </c>
    </row>
    <row r="82" spans="7:27">
      <c r="G82" s="172" t="s">
        <v>372</v>
      </c>
      <c r="P82" s="187" t="s">
        <v>793</v>
      </c>
      <c r="Q82" s="187" t="s">
        <v>538</v>
      </c>
      <c r="R82" s="187" t="s">
        <v>449</v>
      </c>
      <c r="S82" s="187" t="s">
        <v>601</v>
      </c>
      <c r="T82" s="187"/>
      <c r="V82" s="175" t="s">
        <v>798</v>
      </c>
      <c r="W82" s="175" t="s">
        <v>799</v>
      </c>
      <c r="AA82" s="172" t="s">
        <v>372</v>
      </c>
    </row>
    <row r="83" spans="7:27">
      <c r="G83" s="172" t="s">
        <v>372</v>
      </c>
      <c r="P83" s="187" t="s">
        <v>796</v>
      </c>
      <c r="Q83" s="187" t="s">
        <v>797</v>
      </c>
      <c r="R83" s="187" t="s">
        <v>646</v>
      </c>
      <c r="S83" s="187" t="s">
        <v>601</v>
      </c>
      <c r="T83" s="187"/>
      <c r="V83" s="175" t="s">
        <v>802</v>
      </c>
      <c r="W83" s="175" t="s">
        <v>803</v>
      </c>
      <c r="AA83" s="172" t="s">
        <v>372</v>
      </c>
    </row>
    <row r="84" spans="7:27">
      <c r="G84" s="172" t="s">
        <v>372</v>
      </c>
      <c r="P84" s="187" t="s">
        <v>800</v>
      </c>
      <c r="Q84" s="187" t="s">
        <v>801</v>
      </c>
      <c r="R84" s="187" t="s">
        <v>515</v>
      </c>
      <c r="S84" s="187" t="s">
        <v>601</v>
      </c>
      <c r="T84" s="187"/>
      <c r="V84" s="175" t="s">
        <v>606</v>
      </c>
      <c r="W84" s="175" t="s">
        <v>806</v>
      </c>
      <c r="AA84" s="172" t="s">
        <v>372</v>
      </c>
    </row>
    <row r="85" spans="7:27">
      <c r="G85" s="172" t="s">
        <v>372</v>
      </c>
      <c r="P85" s="187" t="s">
        <v>804</v>
      </c>
      <c r="Q85" s="187" t="s">
        <v>805</v>
      </c>
      <c r="R85" s="187" t="s">
        <v>798</v>
      </c>
      <c r="S85" s="187" t="s">
        <v>601</v>
      </c>
      <c r="T85" s="187"/>
      <c r="V85" s="175" t="s">
        <v>809</v>
      </c>
      <c r="W85" s="175" t="s">
        <v>810</v>
      </c>
      <c r="AA85" s="172" t="s">
        <v>372</v>
      </c>
    </row>
    <row r="86" spans="7:27">
      <c r="G86" s="172" t="s">
        <v>372</v>
      </c>
      <c r="P86" s="187" t="s">
        <v>807</v>
      </c>
      <c r="Q86" s="187" t="s">
        <v>808</v>
      </c>
      <c r="R86" s="187" t="s">
        <v>692</v>
      </c>
      <c r="S86" s="187" t="s">
        <v>601</v>
      </c>
      <c r="T86" s="187"/>
      <c r="V86" s="175" t="s">
        <v>813</v>
      </c>
      <c r="W86" s="175" t="s">
        <v>814</v>
      </c>
      <c r="AA86" s="172" t="s">
        <v>372</v>
      </c>
    </row>
    <row r="87" spans="7:27">
      <c r="G87" s="172" t="s">
        <v>372</v>
      </c>
      <c r="P87" s="187" t="s">
        <v>811</v>
      </c>
      <c r="Q87" s="187" t="s">
        <v>812</v>
      </c>
      <c r="R87" s="187" t="s">
        <v>559</v>
      </c>
      <c r="S87" s="187" t="s">
        <v>601</v>
      </c>
      <c r="T87" s="187"/>
      <c r="V87" s="175" t="s">
        <v>817</v>
      </c>
      <c r="W87" s="175" t="s">
        <v>818</v>
      </c>
      <c r="AA87" s="172" t="s">
        <v>372</v>
      </c>
    </row>
    <row r="88" spans="7:27">
      <c r="G88" s="172" t="s">
        <v>372</v>
      </c>
      <c r="P88" s="187" t="s">
        <v>815</v>
      </c>
      <c r="Q88" s="187" t="s">
        <v>816</v>
      </c>
      <c r="R88" s="187" t="s">
        <v>525</v>
      </c>
      <c r="S88" s="187" t="s">
        <v>601</v>
      </c>
      <c r="T88" s="187"/>
      <c r="V88" s="175" t="s">
        <v>821</v>
      </c>
      <c r="W88" s="175" t="s">
        <v>822</v>
      </c>
      <c r="AA88" s="172" t="s">
        <v>372</v>
      </c>
    </row>
    <row r="89" spans="7:27">
      <c r="G89" s="172" t="s">
        <v>372</v>
      </c>
      <c r="P89" s="187" t="s">
        <v>819</v>
      </c>
      <c r="Q89" s="187" t="s">
        <v>820</v>
      </c>
      <c r="R89" s="187" t="s">
        <v>434</v>
      </c>
      <c r="S89" s="187" t="s">
        <v>601</v>
      </c>
      <c r="T89" s="187"/>
      <c r="V89" s="175" t="s">
        <v>825</v>
      </c>
      <c r="W89" s="175" t="s">
        <v>826</v>
      </c>
      <c r="AA89" s="172" t="s">
        <v>372</v>
      </c>
    </row>
    <row r="90" spans="7:27">
      <c r="G90" s="172" t="s">
        <v>372</v>
      </c>
      <c r="P90" s="187" t="s">
        <v>823</v>
      </c>
      <c r="Q90" s="187" t="s">
        <v>824</v>
      </c>
      <c r="R90" s="187" t="s">
        <v>723</v>
      </c>
      <c r="S90" s="187" t="s">
        <v>601</v>
      </c>
      <c r="T90" s="187"/>
      <c r="V90" s="175" t="s">
        <v>640</v>
      </c>
      <c r="W90" s="175" t="s">
        <v>829</v>
      </c>
      <c r="AA90" s="172" t="s">
        <v>372</v>
      </c>
    </row>
    <row r="91" spans="7:27">
      <c r="G91" s="172" t="s">
        <v>372</v>
      </c>
      <c r="P91" s="187" t="s">
        <v>827</v>
      </c>
      <c r="Q91" s="187" t="s">
        <v>828</v>
      </c>
      <c r="R91" s="187" t="s">
        <v>658</v>
      </c>
      <c r="S91" s="187" t="s">
        <v>601</v>
      </c>
      <c r="T91" s="187"/>
      <c r="V91" s="175" t="s">
        <v>833</v>
      </c>
      <c r="W91" s="175" t="s">
        <v>834</v>
      </c>
      <c r="AA91" s="172" t="s">
        <v>372</v>
      </c>
    </row>
    <row r="92" spans="7:27">
      <c r="G92" s="172" t="s">
        <v>372</v>
      </c>
      <c r="P92" s="187" t="s">
        <v>830</v>
      </c>
      <c r="Q92" s="187" t="s">
        <v>831</v>
      </c>
      <c r="R92" s="187" t="s">
        <v>832</v>
      </c>
      <c r="S92" s="187" t="s">
        <v>601</v>
      </c>
      <c r="T92" s="187"/>
      <c r="V92" s="175" t="s">
        <v>835</v>
      </c>
      <c r="W92" s="175" t="s">
        <v>836</v>
      </c>
      <c r="AA92" s="172" t="s">
        <v>372</v>
      </c>
    </row>
    <row r="93" spans="7:27">
      <c r="G93" s="172" t="s">
        <v>372</v>
      </c>
      <c r="V93" s="175" t="s">
        <v>837</v>
      </c>
      <c r="W93" s="175" t="s">
        <v>838</v>
      </c>
      <c r="AA93" s="172" t="s">
        <v>372</v>
      </c>
    </row>
    <row r="94" spans="7:27">
      <c r="G94" s="172" t="s">
        <v>372</v>
      </c>
      <c r="V94" s="175" t="s">
        <v>839</v>
      </c>
      <c r="W94" s="175" t="s">
        <v>840</v>
      </c>
      <c r="AA94" s="172" t="s">
        <v>372</v>
      </c>
    </row>
    <row r="95" spans="7:27">
      <c r="G95" s="172" t="s">
        <v>372</v>
      </c>
      <c r="V95" s="175" t="s">
        <v>841</v>
      </c>
      <c r="W95" s="175" t="s">
        <v>842</v>
      </c>
      <c r="AA95" s="172" t="s">
        <v>372</v>
      </c>
    </row>
    <row r="96" spans="7:27">
      <c r="G96" s="172" t="s">
        <v>372</v>
      </c>
      <c r="V96" s="175" t="s">
        <v>843</v>
      </c>
      <c r="W96" s="175" t="s">
        <v>844</v>
      </c>
      <c r="AA96" s="172" t="s">
        <v>372</v>
      </c>
    </row>
    <row r="97" spans="7:27">
      <c r="G97" s="172" t="s">
        <v>372</v>
      </c>
      <c r="V97" s="175" t="s">
        <v>845</v>
      </c>
      <c r="W97" s="175" t="s">
        <v>846</v>
      </c>
      <c r="AA97" s="172" t="s">
        <v>372</v>
      </c>
    </row>
    <row r="98" spans="7:27">
      <c r="G98" s="172" t="s">
        <v>372</v>
      </c>
      <c r="V98" s="175" t="s">
        <v>847</v>
      </c>
      <c r="W98" s="175" t="s">
        <v>848</v>
      </c>
      <c r="AA98" s="172" t="s">
        <v>372</v>
      </c>
    </row>
    <row r="99" spans="7:27">
      <c r="G99" s="172" t="s">
        <v>372</v>
      </c>
      <c r="V99" s="175" t="s">
        <v>849</v>
      </c>
      <c r="W99" s="175" t="s">
        <v>850</v>
      </c>
      <c r="AA99" s="172" t="s">
        <v>372</v>
      </c>
    </row>
    <row r="100" spans="7:27">
      <c r="G100" s="172" t="s">
        <v>372</v>
      </c>
      <c r="V100" s="175" t="s">
        <v>791</v>
      </c>
      <c r="W100" s="175" t="s">
        <v>851</v>
      </c>
      <c r="AA100" s="172" t="s">
        <v>372</v>
      </c>
    </row>
    <row r="101" spans="7:27">
      <c r="G101" s="172" t="s">
        <v>372</v>
      </c>
      <c r="J101" s="193"/>
      <c r="K101" s="193"/>
      <c r="L101" s="193"/>
      <c r="V101" s="175" t="s">
        <v>852</v>
      </c>
      <c r="W101" s="175" t="s">
        <v>853</v>
      </c>
      <c r="AA101" s="172" t="s">
        <v>372</v>
      </c>
    </row>
    <row r="102" spans="7:27">
      <c r="G102" s="172" t="s">
        <v>372</v>
      </c>
      <c r="V102" s="175" t="s">
        <v>854</v>
      </c>
      <c r="W102" s="175" t="s">
        <v>855</v>
      </c>
      <c r="AA102" s="172" t="s">
        <v>372</v>
      </c>
    </row>
    <row r="103" spans="7:27">
      <c r="G103" s="172" t="s">
        <v>372</v>
      </c>
      <c r="V103" s="175" t="s">
        <v>645</v>
      </c>
      <c r="W103" s="175" t="s">
        <v>856</v>
      </c>
      <c r="AA103" s="172" t="s">
        <v>372</v>
      </c>
    </row>
    <row r="104" spans="7:27">
      <c r="G104" s="172" t="s">
        <v>372</v>
      </c>
      <c r="V104" s="175" t="s">
        <v>857</v>
      </c>
      <c r="W104" s="175" t="s">
        <v>858</v>
      </c>
      <c r="AA104" s="172" t="s">
        <v>372</v>
      </c>
    </row>
    <row r="105" spans="7:27">
      <c r="G105" s="172" t="s">
        <v>372</v>
      </c>
      <c r="V105" s="175" t="s">
        <v>859</v>
      </c>
      <c r="W105" s="175" t="s">
        <v>860</v>
      </c>
      <c r="AA105" s="172" t="s">
        <v>372</v>
      </c>
    </row>
    <row r="106" spans="7:27">
      <c r="G106" s="172" t="s">
        <v>372</v>
      </c>
      <c r="V106" s="175" t="s">
        <v>861</v>
      </c>
      <c r="W106" s="175" t="s">
        <v>862</v>
      </c>
      <c r="AA106" s="172" t="s">
        <v>372</v>
      </c>
    </row>
    <row r="107" spans="7:27">
      <c r="G107" s="172" t="s">
        <v>372</v>
      </c>
      <c r="V107" s="175" t="s">
        <v>863</v>
      </c>
      <c r="W107" s="175" t="s">
        <v>864</v>
      </c>
      <c r="AA107" s="172" t="s">
        <v>372</v>
      </c>
    </row>
    <row r="108" spans="7:27">
      <c r="G108" s="172" t="s">
        <v>372</v>
      </c>
      <c r="V108" s="175" t="s">
        <v>865</v>
      </c>
      <c r="W108" s="175" t="s">
        <v>866</v>
      </c>
      <c r="AA108" s="172" t="s">
        <v>372</v>
      </c>
    </row>
    <row r="109" spans="7:27">
      <c r="G109" s="172" t="s">
        <v>372</v>
      </c>
      <c r="V109" s="175" t="s">
        <v>867</v>
      </c>
      <c r="W109" s="175" t="s">
        <v>868</v>
      </c>
      <c r="AA109" s="172" t="s">
        <v>372</v>
      </c>
    </row>
    <row r="110" spans="7:27">
      <c r="G110" s="172" t="s">
        <v>372</v>
      </c>
      <c r="V110" s="175" t="s">
        <v>869</v>
      </c>
      <c r="W110" s="175" t="s">
        <v>870</v>
      </c>
      <c r="AA110" s="172" t="s">
        <v>372</v>
      </c>
    </row>
    <row r="111" spans="7:27">
      <c r="G111" s="172" t="s">
        <v>372</v>
      </c>
      <c r="V111" s="175" t="s">
        <v>871</v>
      </c>
      <c r="W111" s="175" t="s">
        <v>872</v>
      </c>
      <c r="AA111" s="172" t="s">
        <v>372</v>
      </c>
    </row>
    <row r="112" spans="7:27">
      <c r="G112" s="172" t="s">
        <v>372</v>
      </c>
      <c r="V112" s="175" t="s">
        <v>873</v>
      </c>
      <c r="W112" s="175" t="s">
        <v>874</v>
      </c>
      <c r="AA112" s="172" t="s">
        <v>372</v>
      </c>
    </row>
    <row r="113" spans="7:27">
      <c r="G113" s="172" t="s">
        <v>372</v>
      </c>
      <c r="V113" s="175" t="s">
        <v>346</v>
      </c>
      <c r="W113" s="175" t="s">
        <v>875</v>
      </c>
      <c r="AA113" s="172" t="s">
        <v>372</v>
      </c>
    </row>
    <row r="114" spans="7:27">
      <c r="G114" s="172" t="s">
        <v>372</v>
      </c>
      <c r="V114" s="175" t="s">
        <v>876</v>
      </c>
      <c r="W114" s="175" t="s">
        <v>877</v>
      </c>
      <c r="AA114" s="172" t="s">
        <v>372</v>
      </c>
    </row>
    <row r="115" spans="7:27">
      <c r="G115" s="172" t="s">
        <v>372</v>
      </c>
      <c r="H115" s="172" t="s">
        <v>372</v>
      </c>
      <c r="I115" s="172" t="s">
        <v>372</v>
      </c>
      <c r="J115" s="172" t="s">
        <v>372</v>
      </c>
      <c r="K115" s="172" t="s">
        <v>372</v>
      </c>
      <c r="L115" s="172" t="s">
        <v>372</v>
      </c>
      <c r="M115" s="172" t="s">
        <v>372</v>
      </c>
      <c r="N115" s="172" t="s">
        <v>372</v>
      </c>
      <c r="O115" s="172"/>
      <c r="U115" s="172" t="s">
        <v>372</v>
      </c>
      <c r="V115" s="175" t="s">
        <v>878</v>
      </c>
      <c r="W115" s="175" t="s">
        <v>879</v>
      </c>
      <c r="Z115" s="172"/>
      <c r="AA115" s="172" t="s">
        <v>372</v>
      </c>
    </row>
    <row r="116" spans="7:27">
      <c r="P116" s="172" t="s">
        <v>372</v>
      </c>
      <c r="Q116" s="172" t="s">
        <v>372</v>
      </c>
      <c r="R116" s="172"/>
      <c r="S116" s="172" t="s">
        <v>372</v>
      </c>
      <c r="T116" s="172" t="s">
        <v>372</v>
      </c>
      <c r="V116" s="175" t="s">
        <v>880</v>
      </c>
      <c r="W116" s="175" t="s">
        <v>881</v>
      </c>
    </row>
    <row r="117" spans="7:27">
      <c r="V117" s="175" t="s">
        <v>882</v>
      </c>
      <c r="W117" s="175" t="s">
        <v>883</v>
      </c>
    </row>
    <row r="118" spans="7:27">
      <c r="V118" s="175" t="s">
        <v>884</v>
      </c>
      <c r="W118" s="175" t="s">
        <v>885</v>
      </c>
    </row>
    <row r="119" spans="7:27">
      <c r="V119" s="175" t="s">
        <v>886</v>
      </c>
      <c r="W119" s="175" t="s">
        <v>887</v>
      </c>
    </row>
    <row r="120" spans="7:27">
      <c r="V120" s="175" t="s">
        <v>888</v>
      </c>
      <c r="W120" s="175" t="s">
        <v>889</v>
      </c>
    </row>
    <row r="121" spans="7:27">
      <c r="V121" s="175" t="s">
        <v>890</v>
      </c>
      <c r="W121" s="175" t="s">
        <v>891</v>
      </c>
    </row>
    <row r="122" spans="7:27">
      <c r="V122" s="175" t="s">
        <v>892</v>
      </c>
      <c r="W122" s="175" t="s">
        <v>893</v>
      </c>
    </row>
    <row r="123" spans="7:27">
      <c r="V123" s="175" t="s">
        <v>894</v>
      </c>
      <c r="W123" s="175" t="s">
        <v>895</v>
      </c>
    </row>
    <row r="124" spans="7:27">
      <c r="V124" s="175" t="s">
        <v>896</v>
      </c>
      <c r="W124" s="175" t="s">
        <v>897</v>
      </c>
    </row>
    <row r="125" spans="7:27">
      <c r="V125" s="175" t="s">
        <v>898</v>
      </c>
      <c r="W125" s="175" t="s">
        <v>899</v>
      </c>
    </row>
    <row r="126" spans="7:27">
      <c r="V126" s="175" t="s">
        <v>900</v>
      </c>
      <c r="W126" s="175" t="s">
        <v>901</v>
      </c>
    </row>
    <row r="127" spans="7:27">
      <c r="V127" s="175" t="s">
        <v>902</v>
      </c>
      <c r="W127" s="175" t="s">
        <v>903</v>
      </c>
    </row>
    <row r="128" spans="7:27">
      <c r="V128" s="175" t="s">
        <v>904</v>
      </c>
      <c r="W128" s="175" t="s">
        <v>905</v>
      </c>
    </row>
    <row r="129" spans="22:23">
      <c r="V129" s="175" t="s">
        <v>906</v>
      </c>
      <c r="W129" s="175" t="s">
        <v>907</v>
      </c>
    </row>
    <row r="130" spans="22:23">
      <c r="V130" s="175" t="s">
        <v>908</v>
      </c>
      <c r="W130" s="175" t="s">
        <v>909</v>
      </c>
    </row>
    <row r="131" spans="22:23">
      <c r="V131" s="175" t="s">
        <v>910</v>
      </c>
      <c r="W131" s="175" t="s">
        <v>911</v>
      </c>
    </row>
    <row r="132" spans="22:23">
      <c r="V132" s="175" t="s">
        <v>912</v>
      </c>
      <c r="W132" s="175" t="s">
        <v>913</v>
      </c>
    </row>
    <row r="133" spans="22:23">
      <c r="V133" s="175" t="s">
        <v>914</v>
      </c>
      <c r="W133" s="175" t="s">
        <v>915</v>
      </c>
    </row>
    <row r="134" spans="22:23">
      <c r="V134" s="175" t="s">
        <v>916</v>
      </c>
      <c r="W134" s="175" t="s">
        <v>917</v>
      </c>
    </row>
    <row r="135" spans="22:23">
      <c r="V135" s="175" t="s">
        <v>918</v>
      </c>
      <c r="W135" s="175" t="s">
        <v>919</v>
      </c>
    </row>
    <row r="136" spans="22:23">
      <c r="V136" s="175" t="s">
        <v>920</v>
      </c>
      <c r="W136" s="175" t="s">
        <v>921</v>
      </c>
    </row>
    <row r="137" spans="22:23">
      <c r="V137" s="175" t="s">
        <v>922</v>
      </c>
      <c r="W137" s="175" t="s">
        <v>923</v>
      </c>
    </row>
    <row r="138" spans="22:23">
      <c r="V138" s="175" t="s">
        <v>924</v>
      </c>
      <c r="W138" s="175" t="s">
        <v>925</v>
      </c>
    </row>
    <row r="139" spans="22:23">
      <c r="V139" s="175" t="s">
        <v>926</v>
      </c>
      <c r="W139" s="175" t="s">
        <v>927</v>
      </c>
    </row>
    <row r="140" spans="22:23">
      <c r="V140" s="175" t="s">
        <v>928</v>
      </c>
      <c r="W140" s="175" t="s">
        <v>929</v>
      </c>
    </row>
    <row r="141" spans="22:23">
      <c r="V141" s="175" t="s">
        <v>930</v>
      </c>
      <c r="W141" s="175" t="s">
        <v>931</v>
      </c>
    </row>
    <row r="142" spans="22:23">
      <c r="V142" s="175" t="s">
        <v>932</v>
      </c>
      <c r="W142" s="175" t="s">
        <v>933</v>
      </c>
    </row>
    <row r="143" spans="22:23">
      <c r="V143" s="175" t="s">
        <v>934</v>
      </c>
      <c r="W143" s="175" t="s">
        <v>935</v>
      </c>
    </row>
    <row r="144" spans="22:23">
      <c r="V144" s="175" t="s">
        <v>936</v>
      </c>
      <c r="W144" s="175" t="s">
        <v>937</v>
      </c>
    </row>
    <row r="145" spans="22:23">
      <c r="V145" s="175" t="s">
        <v>938</v>
      </c>
      <c r="W145" s="175" t="s">
        <v>939</v>
      </c>
    </row>
    <row r="146" spans="22:23">
      <c r="V146" s="175" t="s">
        <v>940</v>
      </c>
      <c r="W146" s="175" t="s">
        <v>941</v>
      </c>
    </row>
    <row r="147" spans="22:23">
      <c r="V147" s="175" t="s">
        <v>942</v>
      </c>
      <c r="W147" s="175" t="s">
        <v>943</v>
      </c>
    </row>
    <row r="148" spans="22:23">
      <c r="V148" s="175" t="s">
        <v>944</v>
      </c>
      <c r="W148" s="175" t="s">
        <v>945</v>
      </c>
    </row>
    <row r="149" spans="22:23">
      <c r="V149" s="175" t="s">
        <v>946</v>
      </c>
      <c r="W149" s="175" t="s">
        <v>947</v>
      </c>
    </row>
    <row r="150" spans="22:23">
      <c r="V150" s="175" t="s">
        <v>625</v>
      </c>
      <c r="W150" s="175" t="s">
        <v>948</v>
      </c>
    </row>
    <row r="151" spans="22:23">
      <c r="V151" s="175" t="s">
        <v>949</v>
      </c>
      <c r="W151" s="175" t="s">
        <v>950</v>
      </c>
    </row>
    <row r="152" spans="22:23">
      <c r="V152" s="175" t="s">
        <v>951</v>
      </c>
      <c r="W152" s="175" t="s">
        <v>952</v>
      </c>
    </row>
    <row r="153" spans="22:23">
      <c r="V153" s="175" t="s">
        <v>953</v>
      </c>
      <c r="W153" s="175" t="s">
        <v>954</v>
      </c>
    </row>
    <row r="154" spans="22:23">
      <c r="V154" s="175" t="s">
        <v>955</v>
      </c>
      <c r="W154" s="175" t="s">
        <v>956</v>
      </c>
    </row>
    <row r="155" spans="22:23">
      <c r="V155" s="175" t="s">
        <v>957</v>
      </c>
      <c r="W155" s="175" t="s">
        <v>958</v>
      </c>
    </row>
    <row r="156" spans="22:23">
      <c r="V156" s="175" t="s">
        <v>959</v>
      </c>
      <c r="W156" s="175" t="s">
        <v>960</v>
      </c>
    </row>
    <row r="157" spans="22:23">
      <c r="V157" s="175" t="s">
        <v>961</v>
      </c>
      <c r="W157" s="175" t="s">
        <v>962</v>
      </c>
    </row>
    <row r="158" spans="22:23">
      <c r="V158" s="175" t="s">
        <v>963</v>
      </c>
      <c r="W158" s="175" t="s">
        <v>964</v>
      </c>
    </row>
    <row r="159" spans="22:23">
      <c r="V159" s="175" t="s">
        <v>965</v>
      </c>
      <c r="W159" s="175" t="s">
        <v>966</v>
      </c>
    </row>
    <row r="160" spans="22:23">
      <c r="V160" s="175" t="s">
        <v>967</v>
      </c>
      <c r="W160" s="175" t="s">
        <v>968</v>
      </c>
    </row>
    <row r="161" spans="22:23">
      <c r="V161" s="175" t="s">
        <v>969</v>
      </c>
      <c r="W161" s="175" t="s">
        <v>970</v>
      </c>
    </row>
    <row r="162" spans="22:23">
      <c r="V162" s="175" t="s">
        <v>971</v>
      </c>
      <c r="W162" s="175" t="s">
        <v>972</v>
      </c>
    </row>
    <row r="163" spans="22:23">
      <c r="V163" s="175" t="s">
        <v>973</v>
      </c>
      <c r="W163" s="175" t="s">
        <v>974</v>
      </c>
    </row>
    <row r="164" spans="22:23">
      <c r="V164" s="175" t="s">
        <v>975</v>
      </c>
      <c r="W164" s="175" t="s">
        <v>976</v>
      </c>
    </row>
    <row r="165" spans="22:23">
      <c r="V165" s="175" t="s">
        <v>977</v>
      </c>
      <c r="W165" s="175" t="s">
        <v>978</v>
      </c>
    </row>
    <row r="166" spans="22:23">
      <c r="V166" s="175" t="s">
        <v>979</v>
      </c>
      <c r="W166" s="175" t="s">
        <v>980</v>
      </c>
    </row>
    <row r="167" spans="22:23">
      <c r="V167" s="175" t="s">
        <v>981</v>
      </c>
      <c r="W167" s="175" t="s">
        <v>982</v>
      </c>
    </row>
  </sheetData>
  <sheetProtection algorithmName="SHA-512" hashValue="qDvYBK3o0q9+yqiYVHDMZRcCgfMvMbGVfJCSwIYdI74Ll67X6HvR/XwFnKX+b2rw44G49MKKaednaWKA5kHbuQ==" saltValue="X6ET1hOm86+kzXcEnIU6oA==" spinCount="100000" sheet="1" objects="1" scenarios="1"/>
  <mergeCells count="3">
    <mergeCell ref="B7:C7"/>
    <mergeCell ref="B25:C25"/>
    <mergeCell ref="B29:C29"/>
  </mergeCells>
  <conditionalFormatting sqref="C12 C19 C8:C10">
    <cfRule type="expression" dxfId="11" priority="25" stopIfTrue="1">
      <formula>_GroupReply</formula>
    </cfRule>
  </conditionalFormatting>
  <conditionalFormatting sqref="C13">
    <cfRule type="expression" dxfId="10" priority="24" stopIfTrue="1">
      <formula>_GroupReply</formula>
    </cfRule>
  </conditionalFormatting>
  <conditionalFormatting sqref="C21">
    <cfRule type="expression" dxfId="9" priority="23" stopIfTrue="1">
      <formula>_GroupReply</formula>
    </cfRule>
  </conditionalFormatting>
  <conditionalFormatting sqref="C27">
    <cfRule type="expression" dxfId="8" priority="16" stopIfTrue="1">
      <formula>_GroupReply</formula>
    </cfRule>
  </conditionalFormatting>
  <conditionalFormatting sqref="C34:C41">
    <cfRule type="expression" dxfId="7" priority="9" stopIfTrue="1">
      <formula>_GroupReply</formula>
    </cfRule>
  </conditionalFormatting>
  <conditionalFormatting sqref="C15">
    <cfRule type="expression" dxfId="6" priority="7" stopIfTrue="1">
      <formula>_GroupReply</formula>
    </cfRule>
  </conditionalFormatting>
  <conditionalFormatting sqref="C17:C18">
    <cfRule type="expression" dxfId="5" priority="6" stopIfTrue="1">
      <formula>_GroupReply</formula>
    </cfRule>
  </conditionalFormatting>
  <conditionalFormatting sqref="C20">
    <cfRule type="expression" dxfId="4" priority="5" stopIfTrue="1">
      <formula>_GroupReply</formula>
    </cfRule>
  </conditionalFormatting>
  <conditionalFormatting sqref="C22:C23">
    <cfRule type="expression" dxfId="3" priority="4" stopIfTrue="1">
      <formula>_GroupReply</formula>
    </cfRule>
  </conditionalFormatting>
  <conditionalFormatting sqref="C30:C33">
    <cfRule type="expression" dxfId="2" priority="2" stopIfTrue="1">
      <formula>_GroupReply</formula>
    </cfRule>
  </conditionalFormatting>
  <conditionalFormatting sqref="C26">
    <cfRule type="expression" dxfId="1" priority="1" stopIfTrue="1">
      <formula>_GroupReply</formula>
    </cfRule>
  </conditionalFormatting>
  <dataValidations count="5">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26">
      <formula1>6</formula1>
    </dataValidation>
    <dataValidation type="list" allowBlank="1" showInputMessage="1" showErrorMessage="1" sqref="C18">
      <formula1>$N$4:$N$7</formula1>
    </dataValidation>
    <dataValidation type="list" allowBlank="1" showInputMessage="1" showErrorMessage="1" sqref="C23">
      <formula1>$O$4:$O$17</formula1>
    </dataValidation>
    <dataValidation type="list" allowBlank="1" showInputMessage="1" showErrorMessage="1" sqref="C12 C15 C17 C20">
      <formula1>$I$4:$I$6</formula1>
    </dataValidation>
    <dataValidation type="list" allowBlank="1" showInputMessage="1" showErrorMessage="1" sqref="C10">
      <formula1>$P$4:$P$33</formula1>
    </dataValidation>
  </dataValidations>
  <pageMargins left="0.35433070866141736" right="0.39370078740157483" top="0.39370078740157483" bottom="0.27559055118110237" header="0.31496062992125984" footer="0.19685039370078741"/>
  <pageSetup paperSize="9" scale="32" orientation="landscape" r:id="rId1"/>
  <headerFooter alignWithMargins="0">
    <oddHeader>&amp;C&amp;"-,Bold"&amp;12&amp;KFF0000TECHNICAL DRAFT NOT YET SUBMITTED TO INTERNAL DISCUSSION AND APPROVAL</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36"/>
  <sheetViews>
    <sheetView showGridLines="0" zoomScale="80" zoomScaleNormal="80" workbookViewId="0">
      <selection activeCell="F16" sqref="F16"/>
    </sheetView>
  </sheetViews>
  <sheetFormatPr defaultColWidth="9.140625" defaultRowHeight="15"/>
  <cols>
    <col min="1" max="1" width="7.140625" style="155" customWidth="1"/>
    <col min="2" max="2" width="50.42578125" style="155" customWidth="1"/>
    <col min="3" max="3" width="10" style="155" customWidth="1"/>
    <col min="4" max="4" width="52.5703125" style="155" customWidth="1"/>
    <col min="5" max="5" width="4.28515625" style="155" customWidth="1"/>
    <col min="6" max="6" width="28.5703125" style="155" customWidth="1"/>
    <col min="7" max="7" width="28.140625" style="155" customWidth="1"/>
    <col min="8" max="8" width="15.5703125" style="155" customWidth="1"/>
    <col min="9" max="10" width="15.140625" style="155" customWidth="1"/>
    <col min="11" max="11" width="15.28515625" style="155" customWidth="1"/>
    <col min="12" max="12" width="20.42578125" style="155" hidden="1" customWidth="1"/>
    <col min="13" max="13" width="34.28515625" style="155" customWidth="1"/>
    <col min="14" max="14" width="19.42578125" style="155" customWidth="1"/>
    <col min="15" max="15" width="12" style="155" customWidth="1"/>
    <col min="16" max="16" width="14.5703125" style="155" customWidth="1"/>
    <col min="17" max="17" width="13.7109375" style="155" customWidth="1"/>
    <col min="18" max="18" width="14.5703125" style="155" customWidth="1"/>
    <col min="19" max="19" width="16.42578125" style="155" customWidth="1"/>
    <col min="20" max="20" width="15.85546875" style="155" customWidth="1"/>
    <col min="21" max="16384" width="9.140625" style="155"/>
  </cols>
  <sheetData>
    <row r="1" spans="1:12" ht="15" customHeight="1">
      <c r="A1" s="152" t="s">
        <v>1204</v>
      </c>
      <c r="B1" s="153"/>
      <c r="C1" s="153"/>
      <c r="D1" s="354" t="str">
        <f>IF(P.Participant!C8="-","[Participant's name]",P.Participant!C8)</f>
        <v>[Participant's name]</v>
      </c>
      <c r="E1" s="164"/>
      <c r="F1" s="164"/>
      <c r="L1" s="155" t="s">
        <v>294</v>
      </c>
    </row>
    <row r="2" spans="1:12" ht="15" customHeight="1">
      <c r="A2" s="152"/>
      <c r="B2" s="154"/>
      <c r="C2" s="154"/>
      <c r="D2" s="156" t="str">
        <f>IF(P.Participant!C18="-","[Method for calculation of the SCR]",P.Participant!C18)</f>
        <v>[Method for calculation of the SCR]</v>
      </c>
      <c r="E2" s="164"/>
      <c r="F2" s="164"/>
      <c r="L2" s="157" t="s">
        <v>390</v>
      </c>
    </row>
    <row r="3" spans="1:12" ht="15" customHeight="1">
      <c r="A3" s="158" t="s">
        <v>391</v>
      </c>
      <c r="B3" s="159"/>
      <c r="C3" s="160"/>
      <c r="D3" s="161" t="str">
        <f>_Version</f>
        <v>EIOPA-ST21_Templates-(20210302)</v>
      </c>
      <c r="E3" s="164"/>
      <c r="F3" s="164"/>
      <c r="L3" s="162" t="s">
        <v>392</v>
      </c>
    </row>
    <row r="4" spans="1:12" s="164" customFormat="1" ht="15" customHeight="1">
      <c r="A4" s="163"/>
      <c r="L4" s="162" t="s">
        <v>393</v>
      </c>
    </row>
    <row r="5" spans="1:12" s="164" customFormat="1" ht="15" customHeight="1">
      <c r="A5" s="377"/>
      <c r="L5" s="162" t="s">
        <v>394</v>
      </c>
    </row>
    <row r="6" spans="1:12" ht="15" customHeight="1">
      <c r="D6" s="165" t="s">
        <v>2</v>
      </c>
      <c r="F6" s="164"/>
      <c r="G6" s="164"/>
    </row>
    <row r="7" spans="1:12">
      <c r="B7" s="166" t="s">
        <v>1154</v>
      </c>
      <c r="C7" s="165" t="s">
        <v>5</v>
      </c>
      <c r="D7" s="444" t="str">
        <f>IF(P.Participant!C8="-","[Participant's name]",P.Participant!C8)</f>
        <v>[Participant's name]</v>
      </c>
      <c r="E7" s="167"/>
      <c r="F7" s="164"/>
      <c r="G7" s="164"/>
    </row>
    <row r="8" spans="1:12">
      <c r="B8" s="166" t="s">
        <v>1155</v>
      </c>
      <c r="C8" s="165" t="s">
        <v>7</v>
      </c>
      <c r="D8" s="445" t="str">
        <f>P.Participant!C9</f>
        <v>-</v>
      </c>
      <c r="E8" s="167"/>
      <c r="F8" s="164"/>
      <c r="G8" s="164"/>
      <c r="L8" s="157" t="s">
        <v>390</v>
      </c>
    </row>
    <row r="9" spans="1:12">
      <c r="B9" s="166" t="s">
        <v>1156</v>
      </c>
      <c r="C9" s="165" t="s">
        <v>13</v>
      </c>
      <c r="D9" s="445" t="str">
        <f>P.Participant!C10</f>
        <v>-</v>
      </c>
      <c r="E9" s="168"/>
      <c r="F9" s="164"/>
      <c r="G9" s="164"/>
      <c r="L9" s="157" t="s">
        <v>397</v>
      </c>
    </row>
    <row r="10" spans="1:12">
      <c r="B10" s="166" t="s">
        <v>1157</v>
      </c>
      <c r="C10" s="165" t="s">
        <v>15</v>
      </c>
      <c r="D10" s="489"/>
      <c r="E10" s="167"/>
      <c r="F10" s="164"/>
      <c r="G10" s="164"/>
      <c r="L10" s="157" t="s">
        <v>398</v>
      </c>
    </row>
    <row r="11" spans="1:12">
      <c r="B11" s="166" t="s">
        <v>399</v>
      </c>
      <c r="C11" s="165" t="s">
        <v>17</v>
      </c>
      <c r="D11" s="489"/>
      <c r="E11" s="168"/>
      <c r="F11" s="164"/>
      <c r="G11" s="164"/>
    </row>
    <row r="12" spans="1:12">
      <c r="B12" s="166" t="s">
        <v>400</v>
      </c>
      <c r="C12" s="165" t="s">
        <v>19</v>
      </c>
      <c r="D12" s="446" t="str">
        <f>P.Participant!C13</f>
        <v>-</v>
      </c>
      <c r="E12" s="168"/>
      <c r="F12" s="164"/>
      <c r="G12" s="164"/>
      <c r="L12" s="157" t="s">
        <v>390</v>
      </c>
    </row>
    <row r="13" spans="1:12">
      <c r="B13" s="166" t="s">
        <v>401</v>
      </c>
      <c r="C13" s="165" t="s">
        <v>21</v>
      </c>
      <c r="D13" s="447">
        <f>P.Participant!C21</f>
        <v>44196</v>
      </c>
      <c r="E13" s="168"/>
      <c r="F13" s="164"/>
      <c r="G13" s="164"/>
      <c r="L13" s="157" t="s">
        <v>402</v>
      </c>
    </row>
    <row r="14" spans="1:12">
      <c r="B14" s="166" t="s">
        <v>403</v>
      </c>
      <c r="C14" s="165" t="s">
        <v>23</v>
      </c>
      <c r="D14" s="489"/>
      <c r="E14" s="168"/>
      <c r="F14" s="164"/>
      <c r="G14" s="164"/>
      <c r="L14" s="157" t="s">
        <v>404</v>
      </c>
    </row>
    <row r="15" spans="1:12">
      <c r="B15" s="166" t="s">
        <v>405</v>
      </c>
      <c r="C15" s="165" t="s">
        <v>25</v>
      </c>
      <c r="D15" s="445" t="str">
        <f>P.Participant!C23</f>
        <v>-</v>
      </c>
      <c r="E15" s="168"/>
      <c r="F15" s="164"/>
      <c r="G15" s="164"/>
      <c r="L15" s="157" t="s">
        <v>406</v>
      </c>
    </row>
    <row r="16" spans="1:12">
      <c r="B16" s="166" t="s">
        <v>407</v>
      </c>
      <c r="C16" s="165" t="s">
        <v>27</v>
      </c>
      <c r="D16" s="448" t="s">
        <v>390</v>
      </c>
      <c r="E16" s="168"/>
      <c r="F16" s="164"/>
      <c r="G16" s="164"/>
    </row>
    <row r="17" spans="2:12">
      <c r="B17" s="166" t="s">
        <v>1158</v>
      </c>
      <c r="C17" s="165" t="s">
        <v>29</v>
      </c>
      <c r="D17" s="449" t="str">
        <f>P.Participant!C18</f>
        <v>-</v>
      </c>
      <c r="E17" s="168"/>
      <c r="F17" s="164"/>
      <c r="G17" s="164"/>
      <c r="L17" s="157" t="s">
        <v>390</v>
      </c>
    </row>
    <row r="18" spans="2:12">
      <c r="B18" s="166" t="s">
        <v>1159</v>
      </c>
      <c r="C18" s="165" t="s">
        <v>31</v>
      </c>
      <c r="D18" s="450" t="s">
        <v>390</v>
      </c>
      <c r="E18" s="168"/>
      <c r="F18" s="164"/>
      <c r="G18" s="164"/>
      <c r="L18" s="157" t="s">
        <v>408</v>
      </c>
    </row>
    <row r="19" spans="2:12">
      <c r="B19" s="166" t="s">
        <v>409</v>
      </c>
      <c r="C19" s="165" t="s">
        <v>33</v>
      </c>
      <c r="D19" s="489"/>
      <c r="E19" s="168"/>
      <c r="F19" s="164"/>
      <c r="G19" s="164"/>
      <c r="L19" s="157" t="s">
        <v>410</v>
      </c>
    </row>
    <row r="20" spans="2:12">
      <c r="B20" s="166" t="s">
        <v>1160</v>
      </c>
      <c r="C20" s="165" t="s">
        <v>35</v>
      </c>
      <c r="D20" s="448" t="s">
        <v>390</v>
      </c>
      <c r="E20" s="168"/>
      <c r="F20" s="164"/>
      <c r="G20" s="164"/>
    </row>
    <row r="21" spans="2:12">
      <c r="B21" s="166" t="s">
        <v>1161</v>
      </c>
      <c r="C21" s="165" t="s">
        <v>37</v>
      </c>
      <c r="D21" s="450" t="s">
        <v>397</v>
      </c>
      <c r="E21" s="168"/>
      <c r="F21" s="164"/>
      <c r="G21" s="164"/>
      <c r="L21" s="157" t="s">
        <v>390</v>
      </c>
    </row>
    <row r="22" spans="2:12">
      <c r="B22" s="166" t="s">
        <v>1162</v>
      </c>
      <c r="C22" s="165" t="s">
        <v>39</v>
      </c>
      <c r="D22" s="450" t="s">
        <v>390</v>
      </c>
      <c r="E22" s="168"/>
      <c r="F22" s="164"/>
      <c r="G22" s="164"/>
      <c r="L22" s="157" t="s">
        <v>412</v>
      </c>
    </row>
    <row r="23" spans="2:12">
      <c r="B23" s="166" t="s">
        <v>411</v>
      </c>
      <c r="C23" s="165" t="s">
        <v>41</v>
      </c>
      <c r="D23" s="450" t="s">
        <v>390</v>
      </c>
      <c r="E23" s="168"/>
      <c r="F23" s="164"/>
      <c r="G23" s="164"/>
      <c r="L23" s="157" t="s">
        <v>414</v>
      </c>
    </row>
    <row r="24" spans="2:12">
      <c r="B24" s="166" t="s">
        <v>413</v>
      </c>
      <c r="C24" s="165" t="s">
        <v>43</v>
      </c>
      <c r="D24" s="450" t="s">
        <v>390</v>
      </c>
      <c r="E24" s="168"/>
      <c r="F24" s="164"/>
      <c r="G24" s="164"/>
    </row>
    <row r="25" spans="2:12">
      <c r="B25" s="166" t="s">
        <v>415</v>
      </c>
      <c r="C25" s="165" t="s">
        <v>45</v>
      </c>
      <c r="D25" s="490"/>
      <c r="F25" s="164"/>
      <c r="G25" s="164"/>
    </row>
    <row r="26" spans="2:12">
      <c r="B26" s="169" t="s">
        <v>416</v>
      </c>
      <c r="L26" s="157" t="s">
        <v>390</v>
      </c>
    </row>
    <row r="27" spans="2:12">
      <c r="B27" s="169" t="s">
        <v>417</v>
      </c>
      <c r="L27" s="157" t="s">
        <v>418</v>
      </c>
    </row>
    <row r="28" spans="2:12">
      <c r="B28" s="169" t="s">
        <v>419</v>
      </c>
      <c r="L28" s="157" t="s">
        <v>420</v>
      </c>
    </row>
    <row r="30" spans="2:12">
      <c r="L30" s="155" t="s">
        <v>1404</v>
      </c>
    </row>
    <row r="31" spans="2:12">
      <c r="L31" s="155" t="s">
        <v>1405</v>
      </c>
    </row>
    <row r="32" spans="2:12">
      <c r="L32" s="155" t="s">
        <v>390</v>
      </c>
    </row>
    <row r="33" spans="12:12">
      <c r="L33" s="155" t="s">
        <v>390</v>
      </c>
    </row>
    <row r="34" spans="12:12">
      <c r="L34" s="155" t="s">
        <v>1406</v>
      </c>
    </row>
    <row r="35" spans="12:12">
      <c r="L35" s="155" t="s">
        <v>1407</v>
      </c>
    </row>
    <row r="36" spans="12:12">
      <c r="L36" s="155" t="s">
        <v>1408</v>
      </c>
    </row>
  </sheetData>
  <sheetProtection algorithmName="SHA-512" hashValue="lqkojbAybeOsNSPE58gvifKBB1WXCNIeH7Ofopsw3dzcY7iq3BGGc60gaw+FOJz0AJB/DBeqliWxate7Vh1G4g==" saltValue="xY97WtTro0CGu5mJg41Elw==" spinCount="100000" sheet="1" objects="1" scenarios="1"/>
  <conditionalFormatting sqref="D13">
    <cfRule type="expression" dxfId="0" priority="1" stopIfTrue="1">
      <formula>_GroupReply</formula>
    </cfRule>
  </conditionalFormatting>
  <dataValidations count="6">
    <dataValidation type="list" allowBlank="1" showInputMessage="1" showErrorMessage="1" sqref="D21">
      <formula1>$L$8:$L$10</formula1>
    </dataValidation>
    <dataValidation type="list" allowBlank="1" showInputMessage="1" showErrorMessage="1" sqref="D22">
      <formula1>$L$12:$L$15</formula1>
    </dataValidation>
    <dataValidation type="list" allowBlank="1" showInputMessage="1" showErrorMessage="1" sqref="D23">
      <formula1>$L$17:$L$19</formula1>
    </dataValidation>
    <dataValidation type="list" allowBlank="1" showInputMessage="1" showErrorMessage="1" sqref="D24">
      <formula1>$L$21:$L$23</formula1>
    </dataValidation>
    <dataValidation type="list" allowBlank="1" showInputMessage="1" showErrorMessage="1" sqref="D18">
      <formula1>$L$30:$L$32</formula1>
    </dataValidation>
    <dataValidation type="list" allowBlank="1" showInputMessage="1" showErrorMessage="1" sqref="D20">
      <formula1>$L$33:$L$36</formula1>
    </dataValidation>
  </dataValidations>
  <pageMargins left="0.7" right="0.7"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1"/>
  <sheetViews>
    <sheetView showGridLines="0" topLeftCell="A4" zoomScale="85" zoomScaleNormal="85" zoomScaleSheetLayoutView="70" workbookViewId="0">
      <selection activeCell="I17" sqref="I17"/>
    </sheetView>
  </sheetViews>
  <sheetFormatPr defaultColWidth="9.140625" defaultRowHeight="15"/>
  <cols>
    <col min="1" max="1" width="9.140625" style="42"/>
    <col min="2" max="2" width="21.140625" customWidth="1"/>
    <col min="3" max="3" width="39" customWidth="1"/>
    <col min="4" max="4" width="44.28515625" customWidth="1"/>
    <col min="5" max="5" width="24" style="42" customWidth="1"/>
    <col min="6" max="7" width="24" customWidth="1"/>
    <col min="8" max="8" width="35.140625" customWidth="1"/>
    <col min="9" max="9" width="34.28515625" customWidth="1"/>
    <col min="10" max="10" width="35.140625" bestFit="1" customWidth="1"/>
  </cols>
  <sheetData>
    <row r="1" spans="1:10" s="42" customFormat="1" ht="21" customHeight="1">
      <c r="A1" s="376"/>
      <c r="B1" s="327"/>
      <c r="C1" s="324"/>
      <c r="D1" s="324"/>
      <c r="E1" s="324"/>
      <c r="F1" s="324"/>
      <c r="G1" s="324"/>
      <c r="H1" s="355" t="str">
        <f>IF(P.Participant!C8="-","[Participant's name]",P.Participant!C8)</f>
        <v>[Participant's name]</v>
      </c>
    </row>
    <row r="2" spans="1:10" s="42" customFormat="1">
      <c r="A2" s="324"/>
      <c r="B2" s="326"/>
      <c r="C2" s="324"/>
      <c r="D2" s="325"/>
      <c r="E2" s="324"/>
      <c r="F2" s="324"/>
      <c r="G2" s="324"/>
      <c r="H2" s="156" t="str">
        <f>IF(P.Participant!C18="-","[Method for calculation of the SCR]",P.Participant!C18)</f>
        <v>[Method for calculation of the SCR]</v>
      </c>
    </row>
    <row r="3" spans="1:10" s="42" customFormat="1" ht="17.25" customHeight="1">
      <c r="A3" s="331" t="s">
        <v>1205</v>
      </c>
      <c r="B3" s="324"/>
      <c r="C3" s="324"/>
      <c r="D3" s="154"/>
      <c r="E3" s="324"/>
      <c r="F3" s="324"/>
      <c r="G3" s="324"/>
      <c r="H3" s="330" t="str">
        <f>_Version</f>
        <v>EIOPA-ST21_Templates-(20210302)</v>
      </c>
    </row>
    <row r="4" spans="1:10" s="42" customFormat="1">
      <c r="A4" s="332"/>
    </row>
    <row r="5" spans="1:10" s="358" customFormat="1">
      <c r="A5" s="332"/>
    </row>
    <row r="6" spans="1:10" s="358" customFormat="1" ht="15.75">
      <c r="A6" s="341"/>
      <c r="B6" s="358" t="s">
        <v>1251</v>
      </c>
      <c r="D6" s="377"/>
    </row>
    <row r="7" spans="1:10" s="358" customFormat="1">
      <c r="A7" s="343"/>
      <c r="B7" s="358" t="s">
        <v>1252</v>
      </c>
    </row>
    <row r="8" spans="1:10" s="42" customFormat="1"/>
    <row r="9" spans="1:10" ht="30">
      <c r="B9" s="317" t="s">
        <v>342</v>
      </c>
      <c r="C9" s="317" t="s">
        <v>343</v>
      </c>
      <c r="D9" s="317" t="s">
        <v>344</v>
      </c>
      <c r="E9" s="317" t="s">
        <v>983</v>
      </c>
      <c r="F9" s="317" t="s">
        <v>1229</v>
      </c>
      <c r="G9" s="317" t="s">
        <v>1228</v>
      </c>
      <c r="H9" s="388" t="s">
        <v>1289</v>
      </c>
      <c r="I9" s="83"/>
      <c r="J9" s="42"/>
    </row>
    <row r="10" spans="1:10" s="42" customFormat="1" ht="39.950000000000003" customHeight="1">
      <c r="B10" s="504" t="s">
        <v>348</v>
      </c>
      <c r="C10" s="315" t="s">
        <v>347</v>
      </c>
      <c r="D10" s="316"/>
      <c r="E10" s="451"/>
      <c r="F10" s="451"/>
      <c r="G10" s="451"/>
      <c r="H10" s="387" t="s">
        <v>1138</v>
      </c>
    </row>
    <row r="11" spans="1:10" s="42" customFormat="1" ht="39.950000000000003" customHeight="1">
      <c r="B11" s="505"/>
      <c r="C11" s="315" t="s">
        <v>360</v>
      </c>
      <c r="D11" s="316"/>
      <c r="E11" s="451"/>
      <c r="F11" s="451"/>
      <c r="G11" s="451"/>
      <c r="H11" s="387" t="s">
        <v>1137</v>
      </c>
    </row>
    <row r="12" spans="1:10" s="42" customFormat="1" ht="39.950000000000003" customHeight="1">
      <c r="B12" s="505"/>
      <c r="C12" s="315" t="s">
        <v>984</v>
      </c>
      <c r="D12" s="316"/>
      <c r="E12" s="342"/>
      <c r="F12" s="451"/>
      <c r="G12" s="451"/>
      <c r="H12" s="387" t="s">
        <v>1139</v>
      </c>
    </row>
    <row r="13" spans="1:10" s="42" customFormat="1" ht="39.950000000000003" customHeight="1">
      <c r="B13" s="506"/>
      <c r="C13" s="315" t="s">
        <v>985</v>
      </c>
      <c r="D13" s="316"/>
      <c r="E13" s="342"/>
      <c r="F13" s="451"/>
      <c r="G13" s="451"/>
      <c r="H13" s="387" t="s">
        <v>1140</v>
      </c>
    </row>
    <row r="14" spans="1:10" s="42" customFormat="1" ht="39.950000000000003" customHeight="1">
      <c r="B14" s="507" t="s">
        <v>357</v>
      </c>
      <c r="C14" s="315" t="s">
        <v>986</v>
      </c>
      <c r="D14" s="316"/>
      <c r="E14" s="342"/>
      <c r="F14" s="451"/>
      <c r="G14" s="451"/>
      <c r="H14" s="387" t="s">
        <v>1141</v>
      </c>
    </row>
    <row r="15" spans="1:10" s="42" customFormat="1" ht="39.950000000000003" customHeight="1">
      <c r="B15" s="508"/>
      <c r="C15" s="315" t="s">
        <v>358</v>
      </c>
      <c r="D15" s="316"/>
      <c r="E15" s="342"/>
      <c r="F15" s="451"/>
      <c r="G15" s="451"/>
      <c r="H15" s="387" t="s">
        <v>1142</v>
      </c>
    </row>
    <row r="16" spans="1:10" s="42" customFormat="1" ht="39.950000000000003" customHeight="1">
      <c r="B16" s="508"/>
      <c r="C16" s="315" t="s">
        <v>987</v>
      </c>
      <c r="D16" s="316"/>
      <c r="E16" s="342"/>
      <c r="F16" s="451"/>
      <c r="G16" s="451"/>
      <c r="H16" s="387" t="s">
        <v>1143</v>
      </c>
    </row>
    <row r="17" spans="2:8" s="42" customFormat="1" ht="39.950000000000003" customHeight="1">
      <c r="B17" s="508"/>
      <c r="C17" s="315" t="s">
        <v>988</v>
      </c>
      <c r="D17" s="316"/>
      <c r="E17" s="342"/>
      <c r="F17" s="451"/>
      <c r="G17" s="451"/>
      <c r="H17" s="387" t="s">
        <v>1144</v>
      </c>
    </row>
    <row r="18" spans="2:8" s="42" customFormat="1" ht="39.950000000000003" customHeight="1">
      <c r="B18" s="508"/>
      <c r="C18" s="315" t="s">
        <v>359</v>
      </c>
      <c r="D18" s="316"/>
      <c r="E18" s="342"/>
      <c r="F18" s="451"/>
      <c r="G18" s="451"/>
      <c r="H18" s="387" t="s">
        <v>1145</v>
      </c>
    </row>
    <row r="19" spans="2:8" s="42" customFormat="1" ht="39.950000000000003" customHeight="1">
      <c r="B19" s="509"/>
      <c r="C19" s="315" t="s">
        <v>989</v>
      </c>
      <c r="D19" s="316"/>
      <c r="E19" s="342"/>
      <c r="F19" s="451"/>
      <c r="G19" s="451"/>
      <c r="H19" s="387" t="s">
        <v>1217</v>
      </c>
    </row>
    <row r="20" spans="2:8" ht="54.75" customHeight="1">
      <c r="B20" s="507" t="s">
        <v>185</v>
      </c>
      <c r="C20" s="315" t="s">
        <v>990</v>
      </c>
      <c r="D20" s="316"/>
      <c r="E20" s="342"/>
      <c r="F20" s="451"/>
      <c r="G20" s="451"/>
      <c r="H20" s="387" t="s">
        <v>1146</v>
      </c>
    </row>
    <row r="21" spans="2:8" ht="44.25" customHeight="1">
      <c r="B21" s="508"/>
      <c r="C21" s="315" t="s">
        <v>991</v>
      </c>
      <c r="D21" s="316"/>
      <c r="E21" s="342"/>
      <c r="F21" s="451"/>
      <c r="G21" s="451"/>
      <c r="H21" s="387" t="s">
        <v>1147</v>
      </c>
    </row>
    <row r="22" spans="2:8" ht="44.25" customHeight="1">
      <c r="B22" s="508"/>
      <c r="C22" s="315" t="s">
        <v>992</v>
      </c>
      <c r="D22" s="316"/>
      <c r="E22" s="342"/>
      <c r="F22" s="451"/>
      <c r="G22" s="451"/>
      <c r="H22" s="387" t="s">
        <v>1148</v>
      </c>
    </row>
    <row r="23" spans="2:8" ht="42.75" customHeight="1">
      <c r="B23" s="508"/>
      <c r="C23" s="315" t="s">
        <v>993</v>
      </c>
      <c r="D23" s="316"/>
      <c r="E23" s="342"/>
      <c r="F23" s="451"/>
      <c r="G23" s="451"/>
      <c r="H23" s="387" t="s">
        <v>1149</v>
      </c>
    </row>
    <row r="24" spans="2:8" ht="117.95" customHeight="1">
      <c r="B24" s="509"/>
      <c r="C24" s="315" t="s">
        <v>994</v>
      </c>
      <c r="D24" s="316"/>
      <c r="E24" s="342"/>
      <c r="F24" s="452"/>
      <c r="G24" s="452"/>
      <c r="H24" s="387" t="s">
        <v>1150</v>
      </c>
    </row>
    <row r="25" spans="2:8" s="42" customFormat="1" ht="42.75" customHeight="1">
      <c r="B25" s="507" t="s">
        <v>345</v>
      </c>
      <c r="C25" s="315" t="s">
        <v>995</v>
      </c>
      <c r="D25" s="316"/>
      <c r="E25" s="342"/>
      <c r="F25" s="452"/>
      <c r="G25" s="452"/>
      <c r="H25" s="387" t="s">
        <v>362</v>
      </c>
    </row>
    <row r="26" spans="2:8" s="42" customFormat="1" ht="71.25" customHeight="1">
      <c r="B26" s="508"/>
      <c r="C26" s="315" t="s">
        <v>996</v>
      </c>
      <c r="D26" s="316"/>
      <c r="E26" s="342"/>
      <c r="F26" s="452"/>
      <c r="G26" s="452"/>
      <c r="H26" s="387" t="s">
        <v>364</v>
      </c>
    </row>
    <row r="27" spans="2:8" s="42" customFormat="1" ht="51.75" customHeight="1">
      <c r="B27" s="508"/>
      <c r="C27" s="315" t="s">
        <v>997</v>
      </c>
      <c r="D27" s="316"/>
      <c r="E27" s="342"/>
      <c r="F27" s="452"/>
      <c r="G27" s="452"/>
      <c r="H27" s="387" t="s">
        <v>363</v>
      </c>
    </row>
    <row r="28" spans="2:8" s="42" customFormat="1" ht="49.5" customHeight="1">
      <c r="B28" s="508"/>
      <c r="C28" s="315" t="s">
        <v>998</v>
      </c>
      <c r="D28" s="316"/>
      <c r="E28" s="342"/>
      <c r="F28" s="452"/>
      <c r="G28" s="452"/>
      <c r="H28" s="387" t="s">
        <v>1466</v>
      </c>
    </row>
    <row r="29" spans="2:8" s="42" customFormat="1" ht="55.5" customHeight="1">
      <c r="B29" s="508"/>
      <c r="C29" s="315" t="s">
        <v>999</v>
      </c>
      <c r="D29" s="316"/>
      <c r="E29" s="342"/>
      <c r="F29" s="452"/>
      <c r="G29" s="452"/>
      <c r="H29" s="387" t="s">
        <v>1218</v>
      </c>
    </row>
    <row r="30" spans="2:8" s="42" customFormat="1" ht="51">
      <c r="B30" s="508"/>
      <c r="C30" s="315" t="s">
        <v>1000</v>
      </c>
      <c r="D30" s="316"/>
      <c r="E30" s="342"/>
      <c r="F30" s="452"/>
      <c r="G30" s="452"/>
      <c r="H30" s="387" t="s">
        <v>361</v>
      </c>
    </row>
    <row r="31" spans="2:8" s="42" customFormat="1" ht="66" customHeight="1">
      <c r="B31" s="508"/>
      <c r="C31" s="315" t="s">
        <v>1001</v>
      </c>
      <c r="D31" s="316"/>
      <c r="E31" s="342"/>
      <c r="F31" s="452"/>
      <c r="G31" s="452"/>
      <c r="H31" s="387" t="s">
        <v>1467</v>
      </c>
    </row>
    <row r="32" spans="2:8" s="42" customFormat="1" ht="69.75" customHeight="1">
      <c r="B32" s="509"/>
      <c r="C32" s="315" t="s">
        <v>1002</v>
      </c>
      <c r="D32" s="316"/>
      <c r="E32" s="342"/>
      <c r="F32" s="452"/>
      <c r="G32" s="452"/>
      <c r="H32" s="387" t="s">
        <v>1151</v>
      </c>
    </row>
    <row r="33" spans="2:10" ht="46.5" customHeight="1">
      <c r="B33" s="507" t="s">
        <v>346</v>
      </c>
      <c r="C33" s="315" t="s">
        <v>1003</v>
      </c>
      <c r="D33" s="316"/>
      <c r="E33" s="342"/>
      <c r="F33" s="452"/>
      <c r="G33" s="452"/>
      <c r="H33" s="387" t="s">
        <v>349</v>
      </c>
    </row>
    <row r="34" spans="2:10" s="42" customFormat="1" ht="50.25" customHeight="1">
      <c r="B34" s="508"/>
      <c r="C34" s="315" t="s">
        <v>1004</v>
      </c>
      <c r="D34" s="316"/>
      <c r="E34" s="342"/>
      <c r="F34" s="452"/>
      <c r="G34" s="452"/>
      <c r="H34" s="387" t="s">
        <v>365</v>
      </c>
    </row>
    <row r="35" spans="2:10" s="42" customFormat="1" ht="56.25" customHeight="1">
      <c r="B35" s="508"/>
      <c r="C35" s="315" t="s">
        <v>1005</v>
      </c>
      <c r="D35" s="316"/>
      <c r="E35" s="342"/>
      <c r="F35" s="452"/>
      <c r="G35" s="452"/>
      <c r="H35" s="387" t="s">
        <v>366</v>
      </c>
    </row>
    <row r="36" spans="2:10" ht="51.75" customHeight="1">
      <c r="B36" s="508"/>
      <c r="C36" s="315" t="s">
        <v>1006</v>
      </c>
      <c r="D36" s="316"/>
      <c r="E36" s="453"/>
      <c r="F36" s="452"/>
      <c r="G36" s="452"/>
      <c r="H36" s="387" t="s">
        <v>369</v>
      </c>
    </row>
    <row r="37" spans="2:10" s="42" customFormat="1" ht="87.6" customHeight="1">
      <c r="B37" s="508"/>
      <c r="C37" s="315" t="s">
        <v>1153</v>
      </c>
      <c r="D37" s="316"/>
      <c r="E37" s="453"/>
      <c r="F37" s="452"/>
      <c r="G37" s="452"/>
      <c r="H37" s="387" t="s">
        <v>1219</v>
      </c>
      <c r="J37" s="271"/>
    </row>
    <row r="38" spans="2:10" s="42" customFormat="1" ht="72" customHeight="1">
      <c r="B38" s="508"/>
      <c r="C38" s="315" t="s">
        <v>1007</v>
      </c>
      <c r="D38" s="316"/>
      <c r="E38" s="453"/>
      <c r="F38" s="452"/>
      <c r="G38" s="452"/>
      <c r="H38" s="387" t="s">
        <v>1220</v>
      </c>
    </row>
    <row r="39" spans="2:10" s="42" customFormat="1" ht="38.25">
      <c r="B39" s="508"/>
      <c r="C39" s="315" t="s">
        <v>1008</v>
      </c>
      <c r="D39" s="316"/>
      <c r="E39" s="342"/>
      <c r="F39" s="452"/>
      <c r="G39" s="452"/>
      <c r="H39" s="387" t="s">
        <v>369</v>
      </c>
    </row>
    <row r="40" spans="2:10" s="42" customFormat="1" ht="79.5" customHeight="1">
      <c r="B40" s="508"/>
      <c r="C40" s="315" t="s">
        <v>1009</v>
      </c>
      <c r="D40" s="316"/>
      <c r="E40" s="342"/>
      <c r="F40" s="452"/>
      <c r="G40" s="452"/>
      <c r="H40" s="387" t="s">
        <v>367</v>
      </c>
    </row>
    <row r="41" spans="2:10" ht="69.75" customHeight="1">
      <c r="B41" s="509"/>
      <c r="C41" s="315" t="s">
        <v>1010</v>
      </c>
      <c r="D41" s="316"/>
      <c r="E41" s="342"/>
      <c r="F41" s="452"/>
      <c r="G41" s="452"/>
      <c r="H41" s="387" t="s">
        <v>368</v>
      </c>
    </row>
  </sheetData>
  <sheetProtection algorithmName="SHA-512" hashValue="ppMzqo68RmTeY/wrOuLgRSO/bRPiZe9grK6Qh/4d37jaB6klU1UHfn6kuinIRe7vW+EcSWIKeY/fXbEmY4V8wQ==" saltValue="KrysNWoJQkKCzFuq6KKlSA==" spinCount="100000" sheet="1" objects="1" scenarios="1"/>
  <mergeCells count="5">
    <mergeCell ref="B10:B13"/>
    <mergeCell ref="B33:B41"/>
    <mergeCell ref="B20:B24"/>
    <mergeCell ref="B25:B32"/>
    <mergeCell ref="B14:B19"/>
  </mergeCells>
  <pageMargins left="0.7" right="0.7" top="0.75" bottom="0.75" header="0.3" footer="0.3"/>
  <pageSetup paperSize="9" scale="33" orientation="portrait" r:id="rId1"/>
  <headerFooter>
    <oddHeader>&amp;LEIOPA-REFS-18-011&amp;C&amp;"-,Bold"Indicators&amp;R&amp;KFF0000EIOPA REGULAR USE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249977111117893"/>
  </sheetPr>
  <dimension ref="A1:G96"/>
  <sheetViews>
    <sheetView showGridLines="0" zoomScale="75" zoomScaleNormal="85" workbookViewId="0">
      <selection activeCell="C62" sqref="C62"/>
    </sheetView>
  </sheetViews>
  <sheetFormatPr defaultColWidth="9.140625" defaultRowHeight="15"/>
  <cols>
    <col min="1" max="1" width="55.85546875" style="5" bestFit="1" customWidth="1"/>
    <col min="2" max="2" width="14.140625" style="5" customWidth="1"/>
    <col min="3" max="3" width="18.42578125" style="5" customWidth="1"/>
    <col min="4" max="4" width="31.7109375" style="42" customWidth="1"/>
    <col min="5" max="16384" width="9.140625" style="42"/>
  </cols>
  <sheetData>
    <row r="1" spans="1:7">
      <c r="A1" s="329" t="s">
        <v>159</v>
      </c>
      <c r="B1" s="333"/>
      <c r="C1" s="328" t="str">
        <f>IF(P.Participant!C8="-","[Participant's name]",P.Participant!C8)</f>
        <v>[Participant's name]</v>
      </c>
    </row>
    <row r="2" spans="1:7">
      <c r="A2" s="329"/>
      <c r="B2" s="324"/>
      <c r="C2" s="328" t="str">
        <f>IF(P.Participant!C18="-","[Method for calculation of the SCR]",P.Participant!C18)</f>
        <v>[Method for calculation of the SCR]</v>
      </c>
    </row>
    <row r="3" spans="1:7">
      <c r="A3" s="329" t="s">
        <v>0</v>
      </c>
      <c r="B3" s="324"/>
      <c r="C3" s="328" t="str">
        <f>_Version</f>
        <v>EIOPA-ST21_Templates-(20210302)</v>
      </c>
    </row>
    <row r="4" spans="1:7">
      <c r="A4" s="326" t="s">
        <v>160</v>
      </c>
      <c r="B4" s="333"/>
      <c r="C4" s="333"/>
    </row>
    <row r="5" spans="1:7">
      <c r="A5" s="314"/>
      <c r="B5" s="42"/>
      <c r="C5" s="358"/>
    </row>
    <row r="6" spans="1:7" ht="15.75">
      <c r="A6" s="377"/>
      <c r="B6" s="7"/>
    </row>
    <row r="7" spans="1:7">
      <c r="A7" s="319"/>
      <c r="B7" s="2"/>
      <c r="G7" s="2"/>
    </row>
    <row r="8" spans="1:7">
      <c r="A8" s="6"/>
      <c r="B8" s="6"/>
      <c r="C8" s="463" t="s">
        <v>1</v>
      </c>
      <c r="G8" s="2"/>
    </row>
    <row r="9" spans="1:7">
      <c r="A9" s="6"/>
      <c r="B9" s="6"/>
      <c r="C9" s="463" t="s">
        <v>2</v>
      </c>
      <c r="G9" s="7"/>
    </row>
    <row r="10" spans="1:7">
      <c r="A10" s="64" t="s">
        <v>3</v>
      </c>
      <c r="B10" s="65"/>
      <c r="C10" s="462"/>
    </row>
    <row r="11" spans="1:7">
      <c r="A11" s="66" t="s">
        <v>4</v>
      </c>
      <c r="B11" s="63" t="s">
        <v>5</v>
      </c>
      <c r="C11" s="454"/>
      <c r="D11" s="97"/>
      <c r="F11" s="67"/>
      <c r="G11" s="67"/>
    </row>
    <row r="12" spans="1:7">
      <c r="A12" s="66" t="s">
        <v>6</v>
      </c>
      <c r="B12" s="63" t="s">
        <v>7</v>
      </c>
      <c r="C12" s="454"/>
      <c r="D12" s="97"/>
      <c r="F12" s="68"/>
      <c r="G12" s="68"/>
    </row>
    <row r="13" spans="1:7">
      <c r="A13" s="66" t="s">
        <v>8</v>
      </c>
      <c r="B13" s="63" t="s">
        <v>9</v>
      </c>
      <c r="C13" s="454"/>
      <c r="F13" s="68"/>
      <c r="G13" s="68"/>
    </row>
    <row r="14" spans="1:7">
      <c r="A14" s="66" t="s">
        <v>10</v>
      </c>
      <c r="B14" s="63" t="s">
        <v>11</v>
      </c>
      <c r="C14" s="454"/>
      <c r="F14" s="68"/>
      <c r="G14" s="68"/>
    </row>
    <row r="15" spans="1:7">
      <c r="A15" s="66" t="s">
        <v>12</v>
      </c>
      <c r="B15" s="63" t="s">
        <v>13</v>
      </c>
      <c r="C15" s="454"/>
      <c r="F15" s="68"/>
      <c r="G15" s="68"/>
    </row>
    <row r="16" spans="1:7">
      <c r="A16" s="66" t="s">
        <v>14</v>
      </c>
      <c r="B16" s="63" t="s">
        <v>15</v>
      </c>
      <c r="C16" s="454"/>
      <c r="F16" s="68"/>
      <c r="G16" s="68"/>
    </row>
    <row r="17" spans="1:7" ht="25.5">
      <c r="A17" s="70" t="s">
        <v>16</v>
      </c>
      <c r="B17" s="63" t="s">
        <v>17</v>
      </c>
      <c r="C17" s="457">
        <f>SUM(C18,C19,C20,C23,C28,C29,C30,C31)</f>
        <v>0</v>
      </c>
      <c r="F17" s="68"/>
      <c r="G17" s="68"/>
    </row>
    <row r="18" spans="1:7">
      <c r="A18" s="71" t="s">
        <v>18</v>
      </c>
      <c r="B18" s="63" t="s">
        <v>19</v>
      </c>
      <c r="C18" s="454"/>
      <c r="F18" s="68"/>
      <c r="G18" s="68"/>
    </row>
    <row r="19" spans="1:7">
      <c r="A19" s="71" t="s">
        <v>20</v>
      </c>
      <c r="B19" s="63" t="s">
        <v>21</v>
      </c>
      <c r="C19" s="454"/>
    </row>
    <row r="20" spans="1:7">
      <c r="A20" s="71" t="s">
        <v>22</v>
      </c>
      <c r="B20" s="63" t="s">
        <v>23</v>
      </c>
      <c r="C20" s="457">
        <f>SUM(C21:C22)</f>
        <v>0</v>
      </c>
    </row>
    <row r="21" spans="1:7">
      <c r="A21" s="72" t="s">
        <v>24</v>
      </c>
      <c r="B21" s="63" t="s">
        <v>25</v>
      </c>
      <c r="C21" s="455"/>
    </row>
    <row r="22" spans="1:7">
      <c r="A22" s="72" t="s">
        <v>26</v>
      </c>
      <c r="B22" s="63" t="s">
        <v>27</v>
      </c>
      <c r="C22" s="455"/>
    </row>
    <row r="23" spans="1:7">
      <c r="A23" s="71" t="s">
        <v>28</v>
      </c>
      <c r="B23" s="63" t="s">
        <v>29</v>
      </c>
      <c r="C23" s="457">
        <f>SUM(C24:C27)</f>
        <v>0</v>
      </c>
    </row>
    <row r="24" spans="1:7">
      <c r="A24" s="72" t="s">
        <v>30</v>
      </c>
      <c r="B24" s="63" t="s">
        <v>31</v>
      </c>
      <c r="C24" s="454"/>
    </row>
    <row r="25" spans="1:7">
      <c r="A25" s="72" t="s">
        <v>32</v>
      </c>
      <c r="B25" s="63" t="s">
        <v>33</v>
      </c>
      <c r="C25" s="454"/>
    </row>
    <row r="26" spans="1:7">
      <c r="A26" s="72" t="s">
        <v>34</v>
      </c>
      <c r="B26" s="63" t="s">
        <v>35</v>
      </c>
      <c r="C26" s="454"/>
    </row>
    <row r="27" spans="1:7">
      <c r="A27" s="72" t="s">
        <v>36</v>
      </c>
      <c r="B27" s="63" t="s">
        <v>37</v>
      </c>
      <c r="C27" s="454"/>
    </row>
    <row r="28" spans="1:7">
      <c r="A28" s="71" t="s">
        <v>38</v>
      </c>
      <c r="B28" s="63" t="s">
        <v>39</v>
      </c>
      <c r="C28" s="454"/>
    </row>
    <row r="29" spans="1:7">
      <c r="A29" s="71" t="s">
        <v>40</v>
      </c>
      <c r="B29" s="63" t="s">
        <v>41</v>
      </c>
      <c r="C29" s="454"/>
    </row>
    <row r="30" spans="1:7">
      <c r="A30" s="71" t="s">
        <v>42</v>
      </c>
      <c r="B30" s="63" t="s">
        <v>43</v>
      </c>
      <c r="C30" s="454"/>
    </row>
    <row r="31" spans="1:7">
      <c r="A31" s="71" t="s">
        <v>44</v>
      </c>
      <c r="B31" s="63" t="s">
        <v>45</v>
      </c>
      <c r="C31" s="454"/>
    </row>
    <row r="32" spans="1:7">
      <c r="A32" s="66" t="s">
        <v>46</v>
      </c>
      <c r="B32" s="63" t="s">
        <v>47</v>
      </c>
      <c r="C32" s="454"/>
    </row>
    <row r="33" spans="1:3">
      <c r="A33" s="66" t="s">
        <v>48</v>
      </c>
      <c r="B33" s="63" t="s">
        <v>49</v>
      </c>
      <c r="C33" s="457">
        <f>SUM(C34:C36)</f>
        <v>0</v>
      </c>
    </row>
    <row r="34" spans="1:3">
      <c r="A34" s="71" t="s">
        <v>50</v>
      </c>
      <c r="B34" s="63" t="s">
        <v>51</v>
      </c>
      <c r="C34" s="455"/>
    </row>
    <row r="35" spans="1:3">
      <c r="A35" s="71" t="s">
        <v>52</v>
      </c>
      <c r="B35" s="63" t="s">
        <v>53</v>
      </c>
      <c r="C35" s="455"/>
    </row>
    <row r="36" spans="1:3">
      <c r="A36" s="71" t="s">
        <v>54</v>
      </c>
      <c r="B36" s="63" t="s">
        <v>55</v>
      </c>
      <c r="C36" s="455"/>
    </row>
    <row r="37" spans="1:3">
      <c r="A37" s="73" t="s">
        <v>56</v>
      </c>
      <c r="B37" s="63" t="s">
        <v>57</v>
      </c>
      <c r="C37" s="457">
        <f>SUM(C38,C41,C44)</f>
        <v>0</v>
      </c>
    </row>
    <row r="38" spans="1:3">
      <c r="A38" s="74" t="s">
        <v>58</v>
      </c>
      <c r="B38" s="63" t="s">
        <v>59</v>
      </c>
      <c r="C38" s="458">
        <f>SUM(C39:C40)</f>
        <v>0</v>
      </c>
    </row>
    <row r="39" spans="1:3">
      <c r="A39" s="72" t="s">
        <v>60</v>
      </c>
      <c r="B39" s="63" t="s">
        <v>61</v>
      </c>
      <c r="C39" s="455"/>
    </row>
    <row r="40" spans="1:3">
      <c r="A40" s="72" t="s">
        <v>62</v>
      </c>
      <c r="B40" s="63" t="s">
        <v>63</v>
      </c>
      <c r="C40" s="455"/>
    </row>
    <row r="41" spans="1:3" ht="26.25">
      <c r="A41" s="75" t="s">
        <v>64</v>
      </c>
      <c r="B41" s="63" t="s">
        <v>65</v>
      </c>
      <c r="C41" s="459">
        <f>SUM(C42:C43)</f>
        <v>0</v>
      </c>
    </row>
    <row r="42" spans="1:3">
      <c r="A42" s="72" t="s">
        <v>66</v>
      </c>
      <c r="B42" s="63" t="s">
        <v>67</v>
      </c>
      <c r="C42" s="455"/>
    </row>
    <row r="43" spans="1:3">
      <c r="A43" s="72" t="s">
        <v>68</v>
      </c>
      <c r="B43" s="63" t="s">
        <v>69</v>
      </c>
      <c r="C43" s="455"/>
    </row>
    <row r="44" spans="1:3">
      <c r="A44" s="71" t="s">
        <v>70</v>
      </c>
      <c r="B44" s="63" t="s">
        <v>71</v>
      </c>
      <c r="C44" s="455"/>
    </row>
    <row r="45" spans="1:3">
      <c r="A45" s="66" t="s">
        <v>72</v>
      </c>
      <c r="B45" s="63" t="s">
        <v>73</v>
      </c>
      <c r="C45" s="454"/>
    </row>
    <row r="46" spans="1:3">
      <c r="A46" s="66" t="s">
        <v>74</v>
      </c>
      <c r="B46" s="63" t="s">
        <v>75</v>
      </c>
      <c r="C46" s="454"/>
    </row>
    <row r="47" spans="1:3">
      <c r="A47" s="66" t="s">
        <v>76</v>
      </c>
      <c r="B47" s="63" t="s">
        <v>77</v>
      </c>
      <c r="C47" s="454"/>
    </row>
    <row r="48" spans="1:3">
      <c r="A48" s="66" t="s">
        <v>78</v>
      </c>
      <c r="B48" s="63" t="s">
        <v>79</v>
      </c>
      <c r="C48" s="454"/>
    </row>
    <row r="49" spans="1:3">
      <c r="A49" s="66" t="s">
        <v>80</v>
      </c>
      <c r="B49" s="63" t="s">
        <v>81</v>
      </c>
      <c r="C49" s="454"/>
    </row>
    <row r="50" spans="1:3" ht="26.25">
      <c r="A50" s="76" t="s">
        <v>82</v>
      </c>
      <c r="B50" s="63" t="s">
        <v>83</v>
      </c>
      <c r="C50" s="454"/>
    </row>
    <row r="51" spans="1:3">
      <c r="A51" s="66" t="s">
        <v>84</v>
      </c>
      <c r="B51" s="63" t="s">
        <v>85</v>
      </c>
      <c r="C51" s="454"/>
    </row>
    <row r="52" spans="1:3">
      <c r="A52" s="66" t="s">
        <v>86</v>
      </c>
      <c r="B52" s="63" t="s">
        <v>87</v>
      </c>
      <c r="C52" s="454"/>
    </row>
    <row r="53" spans="1:3">
      <c r="A53" s="64" t="s">
        <v>88</v>
      </c>
      <c r="B53" s="63" t="s">
        <v>89</v>
      </c>
      <c r="C53" s="457">
        <f>SUM(C13,C14,C15,C16,C17,C32,C33,C37,C45,C46,C47,C48,C49,C50,C51,C52)</f>
        <v>0</v>
      </c>
    </row>
    <row r="54" spans="1:3">
      <c r="A54" s="64" t="s">
        <v>90</v>
      </c>
      <c r="B54" s="63"/>
      <c r="C54" s="461"/>
    </row>
    <row r="55" spans="1:3">
      <c r="A55" s="66" t="s">
        <v>91</v>
      </c>
      <c r="B55" s="63" t="s">
        <v>92</v>
      </c>
      <c r="C55" s="457">
        <f>SUM(C56,C60)</f>
        <v>0</v>
      </c>
    </row>
    <row r="56" spans="1:3">
      <c r="A56" s="71" t="s">
        <v>93</v>
      </c>
      <c r="B56" s="63" t="s">
        <v>94</v>
      </c>
      <c r="C56" s="457">
        <f>SUM(C57:C59)</f>
        <v>0</v>
      </c>
    </row>
    <row r="57" spans="1:3">
      <c r="A57" s="72" t="s">
        <v>95</v>
      </c>
      <c r="B57" s="63" t="s">
        <v>96</v>
      </c>
      <c r="C57" s="455"/>
    </row>
    <row r="58" spans="1:3">
      <c r="A58" s="72" t="s">
        <v>97</v>
      </c>
      <c r="B58" s="63" t="s">
        <v>98</v>
      </c>
      <c r="C58" s="455"/>
    </row>
    <row r="59" spans="1:3">
      <c r="A59" s="72" t="s">
        <v>99</v>
      </c>
      <c r="B59" s="63" t="s">
        <v>100</v>
      </c>
      <c r="C59" s="455"/>
    </row>
    <row r="60" spans="1:3">
      <c r="A60" s="71" t="s">
        <v>101</v>
      </c>
      <c r="B60" s="63" t="s">
        <v>102</v>
      </c>
      <c r="C60" s="457">
        <f>SUM(C61:C63)</f>
        <v>0</v>
      </c>
    </row>
    <row r="61" spans="1:3">
      <c r="A61" s="72" t="s">
        <v>95</v>
      </c>
      <c r="B61" s="63" t="s">
        <v>103</v>
      </c>
      <c r="C61" s="455"/>
    </row>
    <row r="62" spans="1:3">
      <c r="A62" s="72" t="s">
        <v>97</v>
      </c>
      <c r="B62" s="63" t="s">
        <v>104</v>
      </c>
      <c r="C62" s="455"/>
    </row>
    <row r="63" spans="1:3">
      <c r="A63" s="72" t="s">
        <v>99</v>
      </c>
      <c r="B63" s="63" t="s">
        <v>105</v>
      </c>
      <c r="C63" s="455"/>
    </row>
    <row r="64" spans="1:3">
      <c r="A64" s="66" t="s">
        <v>106</v>
      </c>
      <c r="B64" s="63" t="s">
        <v>107</v>
      </c>
      <c r="C64" s="457">
        <f>SUM(C65,C69)</f>
        <v>0</v>
      </c>
    </row>
    <row r="65" spans="1:3">
      <c r="A65" s="71" t="s">
        <v>108</v>
      </c>
      <c r="B65" s="63" t="s">
        <v>109</v>
      </c>
      <c r="C65" s="457">
        <f>SUM(C66:C68)</f>
        <v>0</v>
      </c>
    </row>
    <row r="66" spans="1:3">
      <c r="A66" s="72" t="s">
        <v>95</v>
      </c>
      <c r="B66" s="63" t="s">
        <v>110</v>
      </c>
      <c r="C66" s="455"/>
    </row>
    <row r="67" spans="1:3">
      <c r="A67" s="72" t="s">
        <v>97</v>
      </c>
      <c r="B67" s="63" t="s">
        <v>111</v>
      </c>
      <c r="C67" s="455"/>
    </row>
    <row r="68" spans="1:3">
      <c r="A68" s="72" t="s">
        <v>99</v>
      </c>
      <c r="B68" s="63" t="s">
        <v>112</v>
      </c>
      <c r="C68" s="455"/>
    </row>
    <row r="69" spans="1:3" ht="26.25">
      <c r="A69" s="75" t="s">
        <v>113</v>
      </c>
      <c r="B69" s="63" t="s">
        <v>114</v>
      </c>
      <c r="C69" s="460">
        <f>SUM(C70:C72)</f>
        <v>0</v>
      </c>
    </row>
    <row r="70" spans="1:3">
      <c r="A70" s="72" t="s">
        <v>95</v>
      </c>
      <c r="B70" s="63" t="s">
        <v>115</v>
      </c>
      <c r="C70" s="456"/>
    </row>
    <row r="71" spans="1:3">
      <c r="A71" s="72" t="s">
        <v>97</v>
      </c>
      <c r="B71" s="63" t="s">
        <v>116</v>
      </c>
      <c r="C71" s="455"/>
    </row>
    <row r="72" spans="1:3">
      <c r="A72" s="72" t="s">
        <v>99</v>
      </c>
      <c r="B72" s="63" t="s">
        <v>117</v>
      </c>
      <c r="C72" s="455"/>
    </row>
    <row r="73" spans="1:3">
      <c r="A73" s="66" t="s">
        <v>118</v>
      </c>
      <c r="B73" s="63" t="s">
        <v>119</v>
      </c>
      <c r="C73" s="460">
        <f>SUM(C74:C76)</f>
        <v>0</v>
      </c>
    </row>
    <row r="74" spans="1:3">
      <c r="A74" s="71" t="s">
        <v>95</v>
      </c>
      <c r="B74" s="63" t="s">
        <v>120</v>
      </c>
      <c r="C74" s="455"/>
    </row>
    <row r="75" spans="1:3">
      <c r="A75" s="71" t="s">
        <v>97</v>
      </c>
      <c r="B75" s="63" t="s">
        <v>121</v>
      </c>
      <c r="C75" s="455"/>
    </row>
    <row r="76" spans="1:3">
      <c r="A76" s="71" t="s">
        <v>99</v>
      </c>
      <c r="B76" s="63" t="s">
        <v>122</v>
      </c>
      <c r="C76" s="455"/>
    </row>
    <row r="77" spans="1:3">
      <c r="A77" s="66" t="s">
        <v>123</v>
      </c>
      <c r="B77" s="63" t="s">
        <v>124</v>
      </c>
      <c r="C77" s="454"/>
    </row>
    <row r="78" spans="1:3">
      <c r="A78" s="66" t="s">
        <v>125</v>
      </c>
      <c r="B78" s="63" t="s">
        <v>126</v>
      </c>
      <c r="C78" s="454"/>
    </row>
    <row r="79" spans="1:3">
      <c r="A79" s="66" t="s">
        <v>127</v>
      </c>
      <c r="B79" s="63" t="s">
        <v>128</v>
      </c>
      <c r="C79" s="454"/>
    </row>
    <row r="80" spans="1:3">
      <c r="A80" s="66" t="s">
        <v>129</v>
      </c>
      <c r="B80" s="63" t="s">
        <v>130</v>
      </c>
      <c r="C80" s="454"/>
    </row>
    <row r="81" spans="1:3">
      <c r="A81" s="66" t="s">
        <v>131</v>
      </c>
      <c r="B81" s="63" t="s">
        <v>132</v>
      </c>
      <c r="C81" s="454"/>
    </row>
    <row r="82" spans="1:3">
      <c r="A82" s="66" t="s">
        <v>133</v>
      </c>
      <c r="B82" s="63" t="s">
        <v>134</v>
      </c>
      <c r="C82" s="454"/>
    </row>
    <row r="83" spans="1:3">
      <c r="A83" s="66" t="s">
        <v>40</v>
      </c>
      <c r="B83" s="63" t="s">
        <v>135</v>
      </c>
      <c r="C83" s="454"/>
    </row>
    <row r="84" spans="1:3">
      <c r="A84" s="66" t="s">
        <v>136</v>
      </c>
      <c r="B84" s="63" t="s">
        <v>137</v>
      </c>
      <c r="C84" s="454"/>
    </row>
    <row r="85" spans="1:3">
      <c r="A85" s="76" t="s">
        <v>138</v>
      </c>
      <c r="B85" s="63" t="s">
        <v>139</v>
      </c>
      <c r="C85" s="454"/>
    </row>
    <row r="86" spans="1:3">
      <c r="A86" s="66" t="s">
        <v>140</v>
      </c>
      <c r="B86" s="63" t="s">
        <v>141</v>
      </c>
      <c r="C86" s="454"/>
    </row>
    <row r="87" spans="1:3">
      <c r="A87" s="66" t="s">
        <v>142</v>
      </c>
      <c r="B87" s="63" t="s">
        <v>143</v>
      </c>
      <c r="C87" s="454"/>
    </row>
    <row r="88" spans="1:3">
      <c r="A88" s="66" t="s">
        <v>144</v>
      </c>
      <c r="B88" s="63" t="s">
        <v>145</v>
      </c>
      <c r="C88" s="454"/>
    </row>
    <row r="89" spans="1:3">
      <c r="A89" s="66" t="s">
        <v>146</v>
      </c>
      <c r="B89" s="63" t="s">
        <v>147</v>
      </c>
      <c r="C89" s="460">
        <f>SUM(C90:C91)</f>
        <v>0</v>
      </c>
    </row>
    <row r="90" spans="1:3">
      <c r="A90" s="71" t="s">
        <v>148</v>
      </c>
      <c r="B90" s="63" t="s">
        <v>149</v>
      </c>
      <c r="C90" s="455"/>
    </row>
    <row r="91" spans="1:3">
      <c r="A91" s="71" t="s">
        <v>150</v>
      </c>
      <c r="B91" s="63" t="s">
        <v>151</v>
      </c>
      <c r="C91" s="455"/>
    </row>
    <row r="92" spans="1:3">
      <c r="A92" s="66" t="s">
        <v>152</v>
      </c>
      <c r="B92" s="63" t="s">
        <v>153</v>
      </c>
      <c r="C92" s="454"/>
    </row>
    <row r="93" spans="1:3">
      <c r="A93" s="64" t="s">
        <v>154</v>
      </c>
      <c r="B93" s="63" t="s">
        <v>155</v>
      </c>
      <c r="C93" s="460">
        <f>SUM(C55,C64,C73,C78:C89,C92)</f>
        <v>0</v>
      </c>
    </row>
    <row r="94" spans="1:3">
      <c r="A94" s="64" t="s">
        <v>156</v>
      </c>
      <c r="B94" s="63" t="s">
        <v>157</v>
      </c>
      <c r="C94" s="460">
        <f>C53-C93</f>
        <v>0</v>
      </c>
    </row>
    <row r="95" spans="1:3">
      <c r="A95" s="3"/>
      <c r="B95" s="3"/>
    </row>
    <row r="96" spans="1:3">
      <c r="A96" s="42"/>
      <c r="B96" s="42"/>
    </row>
  </sheetData>
  <sheetProtection algorithmName="SHA-512" hashValue="w9cT4Stler9T2OAlPS5Gepg9C7dsRbr/PG6nYK9MHmgmoBOKWWii0MC/7mSn4nwcIqqCDLDboSuJL+bnyGGPuA==" saltValue="5aVOnSnYX1fSVH3Lz4Mukw==" spinCount="100000" sheet="1" objects="1" scenarios="1"/>
  <pageMargins left="0.7" right="0.7" top="0.75" bottom="0.75" header="0.3" footer="0.3"/>
  <pageSetup paperSize="9" scale="49" orientation="portrait" r:id="rId1"/>
  <headerFooter>
    <oddHeader>&amp;LEIOPA-REFS-18-011&amp;C&amp;"-,Bold"Balance Sheet&amp;REIOPA REGULAR USE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249977111117893"/>
  </sheetPr>
  <dimension ref="A1:M24"/>
  <sheetViews>
    <sheetView showGridLines="0" zoomScale="85" zoomScaleNormal="85" workbookViewId="0">
      <selection activeCell="F19" sqref="F19"/>
    </sheetView>
  </sheetViews>
  <sheetFormatPr defaultColWidth="9.140625" defaultRowHeight="12"/>
  <cols>
    <col min="1" max="1" width="54.140625" style="5" bestFit="1" customWidth="1"/>
    <col min="2" max="2" width="9.140625" style="5"/>
    <col min="3" max="3" width="12.5703125" style="5" customWidth="1"/>
    <col min="4" max="4" width="15.140625" style="5" bestFit="1" customWidth="1"/>
    <col min="5" max="5" width="9.28515625" style="5" bestFit="1" customWidth="1"/>
    <col min="6" max="6" width="15.140625" style="5" bestFit="1" customWidth="1"/>
    <col min="7" max="7" width="9.140625" style="5"/>
    <col min="8" max="8" width="13.140625" style="5" customWidth="1"/>
    <col min="9" max="9" width="13.5703125" style="5" customWidth="1"/>
    <col min="10" max="10" width="11.28515625" style="5" customWidth="1"/>
    <col min="11" max="11" width="11.42578125" style="5" customWidth="1"/>
    <col min="12" max="12" width="11.85546875" style="5" customWidth="1"/>
    <col min="13" max="13" width="10.140625" style="5" bestFit="1" customWidth="1"/>
    <col min="14" max="16384" width="9.140625" style="5"/>
  </cols>
  <sheetData>
    <row r="1" spans="1:13" s="42" customFormat="1" ht="15">
      <c r="A1" s="329" t="s">
        <v>162</v>
      </c>
      <c r="B1" s="333"/>
      <c r="C1" s="333"/>
      <c r="D1" s="324"/>
      <c r="E1" s="324"/>
      <c r="F1" s="324"/>
      <c r="G1" s="324"/>
      <c r="H1" s="324"/>
      <c r="I1" s="324"/>
      <c r="J1" s="324"/>
      <c r="K1" s="324"/>
      <c r="L1" s="328" t="str">
        <f>IF(P.Participant!C8="-","[Participant's name]",P.Participant!C8)</f>
        <v>[Participant's name]</v>
      </c>
    </row>
    <row r="2" spans="1:13" s="42" customFormat="1" ht="15">
      <c r="A2" s="329"/>
      <c r="B2" s="324"/>
      <c r="C2" s="324"/>
      <c r="D2" s="324"/>
      <c r="E2" s="324"/>
      <c r="F2" s="324"/>
      <c r="G2" s="324"/>
      <c r="H2" s="324"/>
      <c r="I2" s="324"/>
      <c r="J2" s="324"/>
      <c r="K2" s="324"/>
      <c r="L2" s="328" t="str">
        <f>IF(P.Participant!C18="-","[Method for calculation of the SCR]",P.Participant!C18)</f>
        <v>[Method for calculation of the SCR]</v>
      </c>
    </row>
    <row r="3" spans="1:13" s="42" customFormat="1" ht="15">
      <c r="A3" s="329" t="s">
        <v>163</v>
      </c>
      <c r="B3" s="324"/>
      <c r="C3" s="333"/>
      <c r="D3" s="324"/>
      <c r="E3" s="324"/>
      <c r="F3" s="324"/>
      <c r="G3" s="324"/>
      <c r="H3" s="324"/>
      <c r="I3" s="324"/>
      <c r="J3" s="324"/>
      <c r="K3" s="324"/>
      <c r="L3" s="328" t="str">
        <f>_Version</f>
        <v>EIOPA-ST21_Templates-(20210302)</v>
      </c>
    </row>
    <row r="4" spans="1:13" s="42" customFormat="1" ht="15">
      <c r="B4" s="2"/>
      <c r="C4" s="2"/>
      <c r="D4" s="2"/>
      <c r="E4" s="2"/>
      <c r="F4" s="2"/>
      <c r="G4" s="2"/>
      <c r="H4" s="2"/>
      <c r="I4" s="2"/>
      <c r="J4" s="2"/>
      <c r="K4" s="2"/>
      <c r="L4" s="2"/>
    </row>
    <row r="5" spans="1:13" ht="15.75">
      <c r="A5" s="62" t="s">
        <v>164</v>
      </c>
      <c r="B5" s="2"/>
      <c r="C5" s="377"/>
      <c r="D5" s="2"/>
      <c r="E5" s="2"/>
      <c r="F5" s="2"/>
      <c r="G5" s="2"/>
      <c r="H5" s="2"/>
      <c r="I5" s="2"/>
      <c r="J5" s="2"/>
      <c r="K5" s="2"/>
      <c r="L5" s="19"/>
    </row>
    <row r="6" spans="1:13">
      <c r="A6" s="321" t="s">
        <v>165</v>
      </c>
      <c r="B6" s="2"/>
      <c r="C6" s="2"/>
      <c r="D6" s="19"/>
      <c r="E6" s="19"/>
      <c r="F6" s="20"/>
      <c r="G6" s="20"/>
      <c r="H6" s="12"/>
      <c r="I6" s="12"/>
      <c r="J6" s="15"/>
      <c r="K6" s="19"/>
      <c r="L6" s="19"/>
    </row>
    <row r="7" spans="1:13">
      <c r="A7" s="322"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319"/>
      <c r="B9" s="2"/>
      <c r="C9" s="19"/>
      <c r="D9" s="19"/>
      <c r="E9" s="19"/>
      <c r="F9" s="15"/>
      <c r="G9" s="15"/>
      <c r="H9" s="19"/>
      <c r="I9" s="19"/>
      <c r="J9" s="15"/>
      <c r="K9" s="19"/>
      <c r="L9" s="19"/>
    </row>
    <row r="10" spans="1:13" ht="12" customHeight="1">
      <c r="A10" s="2"/>
      <c r="B10" s="2"/>
      <c r="C10" s="510" t="s">
        <v>166</v>
      </c>
      <c r="D10" s="512" t="s">
        <v>167</v>
      </c>
      <c r="E10" s="513"/>
      <c r="F10" s="513"/>
      <c r="G10" s="513"/>
      <c r="H10" s="513"/>
      <c r="I10" s="513"/>
      <c r="J10" s="513"/>
      <c r="K10" s="513"/>
      <c r="L10" s="514"/>
    </row>
    <row r="11" spans="1:13" ht="84">
      <c r="A11" s="17"/>
      <c r="B11" s="17"/>
      <c r="C11" s="511"/>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2.75">
      <c r="A13" s="64" t="s">
        <v>185</v>
      </c>
      <c r="B13" s="63" t="s">
        <v>5</v>
      </c>
      <c r="C13" s="464"/>
      <c r="D13" s="464"/>
      <c r="E13" s="464"/>
      <c r="F13" s="464"/>
      <c r="G13" s="464"/>
      <c r="H13" s="464"/>
      <c r="I13" s="464"/>
      <c r="J13" s="464"/>
      <c r="K13" s="464"/>
      <c r="L13" s="464"/>
      <c r="M13" s="11"/>
    </row>
    <row r="14" spans="1:13" ht="12.75">
      <c r="A14" s="99" t="s">
        <v>186</v>
      </c>
      <c r="B14" s="63" t="s">
        <v>7</v>
      </c>
      <c r="C14" s="464"/>
      <c r="D14" s="464"/>
      <c r="E14" s="464"/>
      <c r="F14" s="464"/>
      <c r="G14" s="464"/>
      <c r="H14" s="464"/>
      <c r="I14" s="464"/>
      <c r="J14" s="464"/>
      <c r="K14" s="464"/>
      <c r="L14" s="464"/>
      <c r="M14" s="390"/>
    </row>
    <row r="15" spans="1:13" ht="12.75">
      <c r="A15" s="66" t="s">
        <v>156</v>
      </c>
      <c r="B15" s="63" t="s">
        <v>9</v>
      </c>
      <c r="C15" s="465"/>
      <c r="D15" s="465"/>
      <c r="E15" s="465"/>
      <c r="F15" s="465"/>
      <c r="G15" s="465"/>
      <c r="H15" s="465"/>
      <c r="I15" s="465"/>
      <c r="J15" s="465"/>
      <c r="K15" s="465"/>
      <c r="L15" s="465"/>
      <c r="M15" s="11"/>
    </row>
    <row r="16" spans="1:13" ht="12.75">
      <c r="A16" s="66" t="s">
        <v>187</v>
      </c>
      <c r="B16" s="63" t="s">
        <v>11</v>
      </c>
      <c r="C16" s="464"/>
      <c r="D16" s="464"/>
      <c r="E16" s="464"/>
      <c r="F16" s="464"/>
      <c r="G16" s="464"/>
      <c r="H16" s="464"/>
      <c r="I16" s="464"/>
      <c r="J16" s="464"/>
      <c r="K16" s="464"/>
      <c r="L16" s="464"/>
      <c r="M16" s="13"/>
    </row>
    <row r="17" spans="1:13" ht="12.75">
      <c r="A17" s="99" t="s">
        <v>370</v>
      </c>
      <c r="B17" s="63" t="s">
        <v>13</v>
      </c>
      <c r="C17" s="464"/>
      <c r="D17" s="464"/>
      <c r="E17" s="464"/>
      <c r="F17" s="464"/>
      <c r="G17" s="464"/>
      <c r="H17" s="464"/>
      <c r="I17" s="464"/>
      <c r="J17" s="464"/>
      <c r="K17" s="464"/>
      <c r="L17" s="464"/>
      <c r="M17" s="21"/>
    </row>
    <row r="18" spans="1:13" ht="12.75">
      <c r="A18" s="66" t="s">
        <v>188</v>
      </c>
      <c r="B18" s="63" t="s">
        <v>15</v>
      </c>
      <c r="C18" s="464"/>
      <c r="D18" s="464"/>
      <c r="E18" s="464"/>
      <c r="F18" s="464"/>
      <c r="G18" s="464"/>
      <c r="H18" s="464"/>
      <c r="I18" s="464"/>
      <c r="J18" s="464"/>
      <c r="K18" s="464"/>
      <c r="L18" s="464"/>
      <c r="M18" s="10"/>
    </row>
    <row r="19" spans="1:13" ht="12.75">
      <c r="A19" s="66" t="s">
        <v>189</v>
      </c>
      <c r="B19" s="63" t="s">
        <v>17</v>
      </c>
      <c r="C19" s="464"/>
      <c r="D19" s="464"/>
      <c r="E19" s="464"/>
      <c r="F19" s="464"/>
      <c r="G19" s="464"/>
      <c r="H19" s="464"/>
      <c r="I19" s="464"/>
      <c r="J19" s="464"/>
      <c r="K19" s="464"/>
      <c r="L19" s="464"/>
      <c r="M19" s="10"/>
    </row>
    <row r="20" spans="1:13" ht="12.75">
      <c r="A20" s="70" t="s">
        <v>190</v>
      </c>
      <c r="B20" s="63" t="s">
        <v>19</v>
      </c>
      <c r="C20" s="464"/>
      <c r="D20" s="464"/>
      <c r="E20" s="464"/>
      <c r="F20" s="464"/>
      <c r="G20" s="464"/>
      <c r="H20" s="464"/>
      <c r="I20" s="464"/>
      <c r="J20" s="464"/>
      <c r="K20" s="464"/>
      <c r="L20" s="464"/>
      <c r="M20" s="10"/>
    </row>
    <row r="21" spans="1:13" ht="12.75">
      <c r="A21" s="99" t="s">
        <v>191</v>
      </c>
      <c r="B21" s="63" t="s">
        <v>21</v>
      </c>
      <c r="C21" s="464"/>
      <c r="D21" s="464"/>
      <c r="E21" s="464"/>
      <c r="F21" s="464"/>
      <c r="G21" s="464"/>
      <c r="H21" s="464"/>
      <c r="I21" s="464"/>
      <c r="J21" s="464"/>
      <c r="K21" s="464"/>
      <c r="L21" s="464"/>
      <c r="M21" s="11"/>
    </row>
    <row r="22" spans="1:13">
      <c r="D22" s="22"/>
      <c r="E22" s="21"/>
      <c r="F22" s="21"/>
      <c r="G22" s="21"/>
      <c r="H22" s="21"/>
      <c r="I22" s="21"/>
      <c r="J22" s="21"/>
      <c r="K22" s="21"/>
      <c r="L22" s="21"/>
      <c r="M22" s="8"/>
    </row>
    <row r="23" spans="1:13">
      <c r="D23" s="11"/>
      <c r="M23" s="8"/>
    </row>
    <row r="24" spans="1:13">
      <c r="D24" s="11"/>
    </row>
  </sheetData>
  <sheetProtection algorithmName="SHA-512" hashValue="YHplFYynyled0i7ulehYJK7nAaucmBivEZo2FgM/3nP3/o0QrkWrkK6DCN03J30FcbjZk0QOKCQX3PRtuMI9Dg==" saltValue="SCvWKDNOGhn7bxx94uNWJw==" spinCount="100000" sheet="1" objects="1" scenarios="1"/>
  <protectedRanges>
    <protectedRange sqref="C13:L21" name="Range1"/>
  </protectedRanges>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sheetPr>
  <dimension ref="A1:J113"/>
  <sheetViews>
    <sheetView showGridLines="0" zoomScaleNormal="100" zoomScaleSheetLayoutView="80" zoomScalePageLayoutView="70" workbookViewId="0">
      <selection activeCell="D94" sqref="D94"/>
    </sheetView>
  </sheetViews>
  <sheetFormatPr defaultColWidth="9.140625" defaultRowHeight="15"/>
  <cols>
    <col min="1" max="1" width="16.7109375" style="42" bestFit="1" customWidth="1"/>
    <col min="2" max="2" width="46.140625" style="42" customWidth="1"/>
    <col min="3" max="8" width="17.85546875" style="42" customWidth="1"/>
    <col min="9" max="16384" width="9.140625" style="42"/>
  </cols>
  <sheetData>
    <row r="1" spans="1:10">
      <c r="A1" s="329" t="s">
        <v>192</v>
      </c>
      <c r="B1" s="333"/>
      <c r="C1" s="333"/>
      <c r="D1" s="324"/>
      <c r="E1" s="324"/>
      <c r="F1" s="324"/>
      <c r="G1" s="324"/>
      <c r="H1" s="328" t="str">
        <f>IF(P.Participant!C8="-","[Participant's name]",P.Participant!C8)</f>
        <v>[Participant's name]</v>
      </c>
    </row>
    <row r="2" spans="1:10">
      <c r="A2" s="329"/>
      <c r="B2" s="324"/>
      <c r="C2" s="324"/>
      <c r="D2" s="324"/>
      <c r="E2" s="324"/>
      <c r="F2" s="324"/>
      <c r="G2" s="324"/>
      <c r="H2" s="328" t="str">
        <f>IF(P.Participant!C18="-","[Method for calculation of the SCR]",P.Participant!C18)</f>
        <v>[Method for calculation of the SCR]</v>
      </c>
    </row>
    <row r="3" spans="1:10">
      <c r="A3" s="113" t="s">
        <v>345</v>
      </c>
      <c r="B3" s="324"/>
      <c r="C3" s="324"/>
      <c r="D3" s="324"/>
      <c r="E3" s="324"/>
      <c r="F3" s="324"/>
      <c r="G3" s="324"/>
      <c r="H3" s="328" t="str">
        <f>_Version</f>
        <v>EIOPA-ST21_Templates-(20210302)</v>
      </c>
    </row>
    <row r="4" spans="1:10" s="60" customFormat="1">
      <c r="A4" s="320"/>
      <c r="B4" s="21"/>
      <c r="C4" s="21"/>
    </row>
    <row r="5" spans="1:10">
      <c r="A5" s="62" t="s">
        <v>193</v>
      </c>
      <c r="B5" s="21"/>
      <c r="C5" s="21"/>
      <c r="D5" s="60"/>
      <c r="E5" s="60"/>
      <c r="F5" s="60"/>
      <c r="G5" s="60"/>
      <c r="H5" s="60"/>
      <c r="I5" s="60"/>
      <c r="J5" s="60"/>
    </row>
    <row r="6" spans="1:10" ht="15.75">
      <c r="A6" s="321" t="s">
        <v>165</v>
      </c>
      <c r="B6" s="377"/>
    </row>
    <row r="7" spans="1:10">
      <c r="A7" s="322" t="s">
        <v>158</v>
      </c>
    </row>
    <row r="8" spans="1:10">
      <c r="A8" s="35"/>
    </row>
    <row r="9" spans="1:10">
      <c r="A9" s="25"/>
      <c r="C9" s="41"/>
      <c r="D9" s="24"/>
      <c r="E9" s="24"/>
      <c r="F9" s="24"/>
      <c r="G9" s="24"/>
      <c r="H9" s="41"/>
      <c r="I9" s="41"/>
    </row>
    <row r="10" spans="1:10">
      <c r="A10" s="24"/>
      <c r="B10" s="21"/>
      <c r="C10" s="33"/>
      <c r="D10" s="109" t="s">
        <v>194</v>
      </c>
      <c r="E10" s="109" t="s">
        <v>195</v>
      </c>
      <c r="F10" s="109" t="s">
        <v>196</v>
      </c>
      <c r="G10" s="109" t="s">
        <v>189</v>
      </c>
      <c r="H10" s="109" t="s">
        <v>190</v>
      </c>
      <c r="I10" s="41"/>
    </row>
    <row r="11" spans="1:10">
      <c r="A11" s="41"/>
      <c r="B11" s="33"/>
      <c r="C11" s="33"/>
      <c r="D11" s="110" t="s">
        <v>2</v>
      </c>
      <c r="E11" s="110" t="s">
        <v>161</v>
      </c>
      <c r="F11" s="110" t="s">
        <v>177</v>
      </c>
      <c r="G11" s="110" t="s">
        <v>178</v>
      </c>
      <c r="H11" s="110" t="s">
        <v>179</v>
      </c>
      <c r="I11" s="41"/>
    </row>
    <row r="12" spans="1:10" ht="24">
      <c r="A12" s="41"/>
      <c r="B12" s="103" t="s">
        <v>197</v>
      </c>
      <c r="C12" s="110"/>
      <c r="D12" s="397"/>
      <c r="E12" s="397"/>
      <c r="F12" s="397"/>
      <c r="G12" s="397"/>
      <c r="H12" s="397"/>
      <c r="I12" s="41"/>
    </row>
    <row r="13" spans="1:10">
      <c r="A13" s="41"/>
      <c r="B13" s="104" t="s">
        <v>198</v>
      </c>
      <c r="C13" s="110" t="s">
        <v>5</v>
      </c>
      <c r="D13" s="399">
        <f>SUM(E13,G13)</f>
        <v>0</v>
      </c>
      <c r="E13" s="455"/>
      <c r="F13" s="397"/>
      <c r="G13" s="455"/>
      <c r="H13" s="397"/>
      <c r="I13" s="1"/>
    </row>
    <row r="14" spans="1:10" ht="24">
      <c r="A14" s="41"/>
      <c r="B14" s="104" t="s">
        <v>199</v>
      </c>
      <c r="C14" s="110" t="s">
        <v>7</v>
      </c>
      <c r="D14" s="399">
        <f>SUM(E14,G14)</f>
        <v>0</v>
      </c>
      <c r="E14" s="455"/>
      <c r="F14" s="397"/>
      <c r="G14" s="455"/>
      <c r="H14" s="397"/>
      <c r="I14" s="1"/>
    </row>
    <row r="15" spans="1:10" ht="24">
      <c r="A15" s="41"/>
      <c r="B15" s="104" t="s">
        <v>200</v>
      </c>
      <c r="C15" s="110" t="s">
        <v>9</v>
      </c>
      <c r="D15" s="399">
        <f>SUM(E15,G15)</f>
        <v>0</v>
      </c>
      <c r="E15" s="455"/>
      <c r="F15" s="397"/>
      <c r="G15" s="455"/>
      <c r="H15" s="397"/>
      <c r="I15" s="1"/>
    </row>
    <row r="16" spans="1:10" ht="36">
      <c r="A16" s="41"/>
      <c r="B16" s="104" t="s">
        <v>201</v>
      </c>
      <c r="C16" s="110" t="s">
        <v>11</v>
      </c>
      <c r="D16" s="399">
        <f>SUM(E16,G16)</f>
        <v>0</v>
      </c>
      <c r="E16" s="455"/>
      <c r="F16" s="397"/>
      <c r="G16" s="455"/>
      <c r="H16" s="397"/>
      <c r="I16" s="1"/>
    </row>
    <row r="17" spans="1:9">
      <c r="A17" s="41"/>
      <c r="B17" s="104" t="s">
        <v>202</v>
      </c>
      <c r="C17" s="110" t="s">
        <v>13</v>
      </c>
      <c r="D17" s="399">
        <f>SUM(F17:H17)</f>
        <v>0</v>
      </c>
      <c r="E17" s="397"/>
      <c r="F17" s="455"/>
      <c r="G17" s="455"/>
      <c r="H17" s="455"/>
      <c r="I17" s="1"/>
    </row>
    <row r="18" spans="1:9" ht="24">
      <c r="A18" s="41"/>
      <c r="B18" s="104" t="s">
        <v>203</v>
      </c>
      <c r="C18" s="110" t="s">
        <v>15</v>
      </c>
      <c r="D18" s="399">
        <f>SUM(F18:H18)</f>
        <v>0</v>
      </c>
      <c r="E18" s="397"/>
      <c r="F18" s="455"/>
      <c r="G18" s="455"/>
      <c r="H18" s="455"/>
      <c r="I18" s="1"/>
    </row>
    <row r="19" spans="1:9">
      <c r="A19" s="41"/>
      <c r="B19" s="104" t="s">
        <v>204</v>
      </c>
      <c r="C19" s="110" t="s">
        <v>17</v>
      </c>
      <c r="D19" s="399">
        <f>SUM(E19)</f>
        <v>0</v>
      </c>
      <c r="E19" s="455"/>
      <c r="F19" s="397"/>
      <c r="G19" s="397"/>
      <c r="H19" s="397"/>
      <c r="I19" s="1"/>
    </row>
    <row r="20" spans="1:9">
      <c r="A20" s="41"/>
      <c r="B20" s="104" t="s">
        <v>205</v>
      </c>
      <c r="C20" s="110" t="s">
        <v>19</v>
      </c>
      <c r="D20" s="399">
        <f>SUM(E20)</f>
        <v>0</v>
      </c>
      <c r="E20" s="455"/>
      <c r="F20" s="397"/>
      <c r="G20" s="397"/>
      <c r="H20" s="397"/>
      <c r="I20" s="1"/>
    </row>
    <row r="21" spans="1:9">
      <c r="A21" s="41"/>
      <c r="B21" s="104" t="s">
        <v>206</v>
      </c>
      <c r="C21" s="110" t="s">
        <v>21</v>
      </c>
      <c r="D21" s="399">
        <f>SUM(F21:H21)</f>
        <v>0</v>
      </c>
      <c r="E21" s="397"/>
      <c r="F21" s="455"/>
      <c r="G21" s="455"/>
      <c r="H21" s="455"/>
      <c r="I21" s="1"/>
    </row>
    <row r="22" spans="1:9">
      <c r="A22" s="41"/>
      <c r="B22" s="104" t="s">
        <v>207</v>
      </c>
      <c r="C22" s="110" t="s">
        <v>23</v>
      </c>
      <c r="D22" s="399">
        <f>SUM(F22:H22)</f>
        <v>0</v>
      </c>
      <c r="E22" s="397"/>
      <c r="F22" s="455"/>
      <c r="G22" s="455"/>
      <c r="H22" s="455"/>
      <c r="I22" s="1"/>
    </row>
    <row r="23" spans="1:9">
      <c r="A23" s="41"/>
      <c r="B23" s="104" t="s">
        <v>208</v>
      </c>
      <c r="C23" s="110" t="s">
        <v>25</v>
      </c>
      <c r="D23" s="399">
        <f>SUM(F23:H23)</f>
        <v>0</v>
      </c>
      <c r="E23" s="397"/>
      <c r="F23" s="455"/>
      <c r="G23" s="455"/>
      <c r="H23" s="455"/>
      <c r="I23" s="1"/>
    </row>
    <row r="24" spans="1:9" ht="24">
      <c r="A24" s="41"/>
      <c r="B24" s="104" t="s">
        <v>209</v>
      </c>
      <c r="C24" s="110" t="s">
        <v>27</v>
      </c>
      <c r="D24" s="399">
        <f>SUM(F24:H24)</f>
        <v>0</v>
      </c>
      <c r="E24" s="397"/>
      <c r="F24" s="455"/>
      <c r="G24" s="455"/>
      <c r="H24" s="455"/>
      <c r="I24" s="1"/>
    </row>
    <row r="25" spans="1:9">
      <c r="A25" s="41"/>
      <c r="B25" s="104" t="s">
        <v>210</v>
      </c>
      <c r="C25" s="110" t="s">
        <v>29</v>
      </c>
      <c r="D25" s="399">
        <f>SUM(E25)</f>
        <v>0</v>
      </c>
      <c r="E25" s="455"/>
      <c r="F25" s="397"/>
      <c r="G25" s="397"/>
      <c r="H25" s="397"/>
      <c r="I25" s="1"/>
    </row>
    <row r="26" spans="1:9">
      <c r="A26" s="41"/>
      <c r="B26" s="104" t="s">
        <v>146</v>
      </c>
      <c r="C26" s="110" t="s">
        <v>31</v>
      </c>
      <c r="D26" s="399">
        <f>SUM(F26:H26)</f>
        <v>0</v>
      </c>
      <c r="E26" s="397"/>
      <c r="F26" s="455"/>
      <c r="G26" s="455"/>
      <c r="H26" s="455"/>
      <c r="I26" s="1"/>
    </row>
    <row r="27" spans="1:9">
      <c r="A27" s="41"/>
      <c r="B27" s="104" t="s">
        <v>211</v>
      </c>
      <c r="C27" s="110" t="s">
        <v>33</v>
      </c>
      <c r="D27" s="399">
        <f>SUM(F27:H27)</f>
        <v>0</v>
      </c>
      <c r="E27" s="397"/>
      <c r="F27" s="455"/>
      <c r="G27" s="455"/>
      <c r="H27" s="455"/>
      <c r="I27" s="1"/>
    </row>
    <row r="28" spans="1:9" ht="24">
      <c r="A28" s="41"/>
      <c r="B28" s="104" t="s">
        <v>212</v>
      </c>
      <c r="C28" s="110" t="s">
        <v>35</v>
      </c>
      <c r="D28" s="399">
        <f>SUM(H28)</f>
        <v>0</v>
      </c>
      <c r="E28" s="397"/>
      <c r="F28" s="397"/>
      <c r="G28" s="397"/>
      <c r="H28" s="455"/>
      <c r="I28" s="1"/>
    </row>
    <row r="29" spans="1:9" ht="24">
      <c r="A29" s="41"/>
      <c r="B29" s="104" t="s">
        <v>213</v>
      </c>
      <c r="C29" s="110" t="s">
        <v>37</v>
      </c>
      <c r="D29" s="399">
        <f>SUM(H29)</f>
        <v>0</v>
      </c>
      <c r="E29" s="397"/>
      <c r="F29" s="397"/>
      <c r="G29" s="397"/>
      <c r="H29" s="455"/>
      <c r="I29" s="1"/>
    </row>
    <row r="30" spans="1:9" ht="24">
      <c r="A30" s="41"/>
      <c r="B30" s="104" t="s">
        <v>214</v>
      </c>
      <c r="C30" s="110" t="s">
        <v>39</v>
      </c>
      <c r="D30" s="399">
        <f>SUM(E30:H30)</f>
        <v>0</v>
      </c>
      <c r="E30" s="455"/>
      <c r="F30" s="455"/>
      <c r="G30" s="455"/>
      <c r="H30" s="455"/>
      <c r="I30" s="1"/>
    </row>
    <row r="31" spans="1:9" ht="24">
      <c r="A31" s="41"/>
      <c r="B31" s="104" t="s">
        <v>215</v>
      </c>
      <c r="C31" s="110" t="s">
        <v>41</v>
      </c>
      <c r="D31" s="399">
        <f t="shared" ref="D31:D33" si="0">SUM(E31:H31)</f>
        <v>0</v>
      </c>
      <c r="E31" s="455"/>
      <c r="F31" s="455"/>
      <c r="G31" s="455"/>
      <c r="H31" s="455"/>
      <c r="I31" s="1"/>
    </row>
    <row r="32" spans="1:9" ht="24">
      <c r="A32" s="41"/>
      <c r="B32" s="104" t="s">
        <v>216</v>
      </c>
      <c r="C32" s="110" t="s">
        <v>43</v>
      </c>
      <c r="D32" s="399">
        <f t="shared" si="0"/>
        <v>0</v>
      </c>
      <c r="E32" s="455"/>
      <c r="F32" s="455"/>
      <c r="G32" s="455"/>
      <c r="H32" s="455"/>
      <c r="I32" s="1"/>
    </row>
    <row r="33" spans="1:9">
      <c r="A33" s="41"/>
      <c r="B33" s="104" t="s">
        <v>217</v>
      </c>
      <c r="C33" s="110" t="s">
        <v>45</v>
      </c>
      <c r="D33" s="399">
        <f t="shared" si="0"/>
        <v>0</v>
      </c>
      <c r="E33" s="455"/>
      <c r="F33" s="455"/>
      <c r="G33" s="455"/>
      <c r="H33" s="455"/>
      <c r="I33" s="1"/>
    </row>
    <row r="34" spans="1:9" ht="36">
      <c r="A34" s="41"/>
      <c r="B34" s="103" t="s">
        <v>218</v>
      </c>
      <c r="C34" s="110"/>
      <c r="D34" s="397"/>
      <c r="E34" s="397"/>
      <c r="F34" s="397"/>
      <c r="G34" s="397"/>
      <c r="H34" s="397"/>
      <c r="I34" s="41"/>
    </row>
    <row r="35" spans="1:9" ht="48">
      <c r="A35" s="41"/>
      <c r="B35" s="104" t="s">
        <v>218</v>
      </c>
      <c r="C35" s="110" t="s">
        <v>47</v>
      </c>
      <c r="D35" s="455"/>
      <c r="E35" s="397"/>
      <c r="F35" s="397"/>
      <c r="G35" s="397"/>
      <c r="H35" s="397"/>
      <c r="I35" s="21"/>
    </row>
    <row r="36" spans="1:9">
      <c r="A36" s="41"/>
      <c r="B36" s="103" t="s">
        <v>219</v>
      </c>
      <c r="C36" s="110"/>
      <c r="D36" s="397"/>
      <c r="E36" s="397"/>
      <c r="F36" s="397"/>
      <c r="G36" s="397"/>
      <c r="H36" s="397"/>
      <c r="I36" s="41"/>
    </row>
    <row r="37" spans="1:9" ht="36">
      <c r="A37" s="41"/>
      <c r="B37" s="104" t="s">
        <v>220</v>
      </c>
      <c r="C37" s="110" t="s">
        <v>49</v>
      </c>
      <c r="D37" s="395">
        <f>SUM(E37:H37)</f>
        <v>0</v>
      </c>
      <c r="E37" s="455"/>
      <c r="F37" s="455"/>
      <c r="G37" s="455"/>
      <c r="H37" s="455"/>
      <c r="I37" s="21"/>
    </row>
    <row r="38" spans="1:9" ht="24">
      <c r="A38" s="41"/>
      <c r="B38" s="105" t="s">
        <v>221</v>
      </c>
      <c r="C38" s="111" t="s">
        <v>51</v>
      </c>
      <c r="D38" s="455"/>
      <c r="E38" s="455"/>
      <c r="F38" s="455"/>
      <c r="G38" s="455"/>
      <c r="H38" s="397"/>
      <c r="I38" s="21"/>
    </row>
    <row r="39" spans="1:9" ht="24">
      <c r="A39" s="41"/>
      <c r="B39" s="104" t="s">
        <v>222</v>
      </c>
      <c r="C39" s="110" t="s">
        <v>53</v>
      </c>
      <c r="D39" s="455"/>
      <c r="E39" s="455"/>
      <c r="F39" s="455"/>
      <c r="G39" s="455"/>
      <c r="H39" s="455"/>
      <c r="I39" s="21"/>
    </row>
    <row r="40" spans="1:9" ht="24">
      <c r="A40" s="41"/>
      <c r="B40" s="104" t="s">
        <v>223</v>
      </c>
      <c r="C40" s="110" t="s">
        <v>55</v>
      </c>
      <c r="D40" s="455"/>
      <c r="E40" s="455"/>
      <c r="F40" s="455"/>
      <c r="G40" s="455"/>
      <c r="H40" s="455"/>
      <c r="I40" s="21"/>
    </row>
    <row r="41" spans="1:9">
      <c r="A41" s="41"/>
      <c r="B41" s="104" t="s">
        <v>224</v>
      </c>
      <c r="C41" s="110" t="s">
        <v>57</v>
      </c>
      <c r="D41" s="455"/>
      <c r="E41" s="455"/>
      <c r="F41" s="455"/>
      <c r="G41" s="455"/>
      <c r="H41" s="455"/>
      <c r="I41" s="21"/>
    </row>
    <row r="42" spans="1:9">
      <c r="A42" s="41"/>
      <c r="B42" s="103" t="s">
        <v>225</v>
      </c>
      <c r="C42" s="110" t="s">
        <v>59</v>
      </c>
      <c r="D42" s="455"/>
      <c r="E42" s="455"/>
      <c r="F42" s="455"/>
      <c r="G42" s="455"/>
      <c r="H42" s="455"/>
      <c r="I42" s="21"/>
    </row>
    <row r="43" spans="1:9">
      <c r="A43" s="41"/>
      <c r="B43" s="103" t="s">
        <v>226</v>
      </c>
      <c r="C43" s="110" t="s">
        <v>61</v>
      </c>
      <c r="D43" s="395">
        <f>D13+D15+D16+D17+D19+D21+D23+D25+D26+D28+D30+D32-D42</f>
        <v>0</v>
      </c>
      <c r="E43" s="455"/>
      <c r="F43" s="455"/>
      <c r="G43" s="455"/>
      <c r="H43" s="455"/>
      <c r="I43" s="21"/>
    </row>
    <row r="44" spans="1:9">
      <c r="A44" s="41"/>
      <c r="B44" s="106" t="s">
        <v>227</v>
      </c>
      <c r="C44" s="110"/>
      <c r="D44" s="397"/>
      <c r="E44" s="397"/>
      <c r="F44" s="397"/>
      <c r="G44" s="397"/>
      <c r="H44" s="397"/>
      <c r="I44" s="21"/>
    </row>
    <row r="45" spans="1:9" ht="24">
      <c r="A45" s="41"/>
      <c r="B45" s="104" t="s">
        <v>228</v>
      </c>
      <c r="C45" s="110" t="s">
        <v>63</v>
      </c>
      <c r="D45" s="395">
        <f>SUM(G45)</f>
        <v>0</v>
      </c>
      <c r="E45" s="397"/>
      <c r="F45" s="397"/>
      <c r="G45" s="455"/>
      <c r="H45" s="397"/>
      <c r="I45" s="21"/>
    </row>
    <row r="46" spans="1:9" ht="48">
      <c r="A46" s="41"/>
      <c r="B46" s="104" t="s">
        <v>229</v>
      </c>
      <c r="C46" s="110" t="s">
        <v>65</v>
      </c>
      <c r="D46" s="395">
        <f>SUM(G46)</f>
        <v>0</v>
      </c>
      <c r="E46" s="397"/>
      <c r="F46" s="397"/>
      <c r="G46" s="455"/>
      <c r="H46" s="397"/>
      <c r="I46" s="21"/>
    </row>
    <row r="47" spans="1:9" ht="24">
      <c r="A47" s="41"/>
      <c r="B47" s="104" t="s">
        <v>230</v>
      </c>
      <c r="C47" s="110" t="s">
        <v>67</v>
      </c>
      <c r="D47" s="395">
        <f>SUM(G47:H47)</f>
        <v>0</v>
      </c>
      <c r="E47" s="397"/>
      <c r="F47" s="397"/>
      <c r="G47" s="455"/>
      <c r="H47" s="455"/>
      <c r="I47" s="21"/>
    </row>
    <row r="48" spans="1:9" ht="24">
      <c r="A48" s="41"/>
      <c r="B48" s="104" t="s">
        <v>231</v>
      </c>
      <c r="C48" s="110" t="s">
        <v>69</v>
      </c>
      <c r="D48" s="395">
        <f>SUM(G48:H48)</f>
        <v>0</v>
      </c>
      <c r="E48" s="397"/>
      <c r="F48" s="397"/>
      <c r="G48" s="455"/>
      <c r="H48" s="455"/>
      <c r="I48" s="21"/>
    </row>
    <row r="49" spans="1:9" ht="24">
      <c r="A49" s="41"/>
      <c r="B49" s="104" t="s">
        <v>232</v>
      </c>
      <c r="C49" s="110" t="s">
        <v>71</v>
      </c>
      <c r="D49" s="395">
        <f>SUM(G49)</f>
        <v>0</v>
      </c>
      <c r="E49" s="397"/>
      <c r="F49" s="397"/>
      <c r="G49" s="455"/>
      <c r="H49" s="397"/>
      <c r="I49" s="21"/>
    </row>
    <row r="50" spans="1:9" ht="24">
      <c r="A50" s="41"/>
      <c r="B50" s="104" t="s">
        <v>233</v>
      </c>
      <c r="C50" s="110" t="s">
        <v>73</v>
      </c>
      <c r="D50" s="395">
        <f>SUM(G50:H50)</f>
        <v>0</v>
      </c>
      <c r="E50" s="397"/>
      <c r="F50" s="397"/>
      <c r="G50" s="455"/>
      <c r="H50" s="455"/>
      <c r="I50" s="21"/>
    </row>
    <row r="51" spans="1:9" ht="36">
      <c r="A51" s="41"/>
      <c r="B51" s="104" t="s">
        <v>234</v>
      </c>
      <c r="C51" s="110" t="s">
        <v>75</v>
      </c>
      <c r="D51" s="395">
        <f>SUM(G51)</f>
        <v>0</v>
      </c>
      <c r="E51" s="397"/>
      <c r="F51" s="397"/>
      <c r="G51" s="455"/>
      <c r="H51" s="397"/>
      <c r="I51" s="21"/>
    </row>
    <row r="52" spans="1:9" ht="36">
      <c r="A52" s="41"/>
      <c r="B52" s="104" t="s">
        <v>235</v>
      </c>
      <c r="C52" s="110" t="s">
        <v>77</v>
      </c>
      <c r="D52" s="395">
        <f>SUM(G52:H52)</f>
        <v>0</v>
      </c>
      <c r="E52" s="397"/>
      <c r="F52" s="397"/>
      <c r="G52" s="455"/>
      <c r="H52" s="455"/>
      <c r="I52" s="21"/>
    </row>
    <row r="53" spans="1:9">
      <c r="A53" s="41"/>
      <c r="B53" s="107" t="s">
        <v>236</v>
      </c>
      <c r="C53" s="110" t="s">
        <v>79</v>
      </c>
      <c r="D53" s="395">
        <f>SUM(G53:H53)</f>
        <v>0</v>
      </c>
      <c r="E53" s="397"/>
      <c r="F53" s="397"/>
      <c r="G53" s="455"/>
      <c r="H53" s="455"/>
      <c r="I53" s="21"/>
    </row>
    <row r="54" spans="1:9">
      <c r="A54" s="41"/>
      <c r="B54" s="107" t="s">
        <v>237</v>
      </c>
      <c r="C54" s="110" t="s">
        <v>81</v>
      </c>
      <c r="D54" s="395">
        <f>SUM(G54:H54)</f>
        <v>0</v>
      </c>
      <c r="E54" s="397"/>
      <c r="F54" s="397"/>
      <c r="G54" s="455"/>
      <c r="H54" s="455"/>
      <c r="I54" s="21"/>
    </row>
    <row r="55" spans="1:9">
      <c r="A55" s="41"/>
      <c r="B55" s="106" t="s">
        <v>238</v>
      </c>
      <c r="C55" s="110" t="s">
        <v>83</v>
      </c>
      <c r="D55" s="395">
        <f>SUM(D45:D54)</f>
        <v>0</v>
      </c>
      <c r="E55" s="397"/>
      <c r="F55" s="397"/>
      <c r="G55" s="455"/>
      <c r="H55" s="455"/>
      <c r="I55" s="21"/>
    </row>
    <row r="56" spans="1:9">
      <c r="A56" s="21"/>
      <c r="B56" s="106" t="s">
        <v>239</v>
      </c>
      <c r="C56" s="110"/>
      <c r="D56" s="397"/>
      <c r="E56" s="397"/>
      <c r="F56" s="397"/>
      <c r="G56" s="397"/>
      <c r="H56" s="397"/>
      <c r="I56" s="41"/>
    </row>
    <row r="57" spans="1:9" ht="36">
      <c r="A57" s="21"/>
      <c r="B57" s="104" t="s">
        <v>240</v>
      </c>
      <c r="C57" s="110" t="s">
        <v>85</v>
      </c>
      <c r="D57" s="455"/>
      <c r="E57" s="455"/>
      <c r="F57" s="455"/>
      <c r="G57" s="455"/>
      <c r="H57" s="397"/>
      <c r="I57" s="21"/>
    </row>
    <row r="58" spans="1:9">
      <c r="A58" s="21"/>
      <c r="B58" s="104" t="s">
        <v>241</v>
      </c>
      <c r="C58" s="110" t="s">
        <v>87</v>
      </c>
      <c r="D58" s="455"/>
      <c r="E58" s="455"/>
      <c r="F58" s="455"/>
      <c r="G58" s="455"/>
      <c r="H58" s="455"/>
      <c r="I58" s="21"/>
    </row>
    <row r="59" spans="1:9">
      <c r="A59" s="21"/>
      <c r="B59" s="104" t="s">
        <v>242</v>
      </c>
      <c r="C59" s="110" t="s">
        <v>243</v>
      </c>
      <c r="D59" s="455"/>
      <c r="E59" s="455"/>
      <c r="F59" s="455"/>
      <c r="G59" s="455"/>
      <c r="H59" s="397"/>
      <c r="I59" s="21"/>
    </row>
    <row r="60" spans="1:9">
      <c r="A60" s="21"/>
      <c r="B60" s="104" t="s">
        <v>244</v>
      </c>
      <c r="C60" s="110" t="s">
        <v>245</v>
      </c>
      <c r="D60" s="455"/>
      <c r="E60" s="455"/>
      <c r="F60" s="455"/>
      <c r="G60" s="455"/>
      <c r="H60" s="455"/>
      <c r="I60" s="21"/>
    </row>
    <row r="61" spans="1:9">
      <c r="A61" s="21"/>
      <c r="B61" s="106" t="s">
        <v>246</v>
      </c>
      <c r="C61" s="110"/>
      <c r="D61" s="397"/>
      <c r="E61" s="397"/>
      <c r="F61" s="397"/>
      <c r="G61" s="397"/>
      <c r="H61" s="397"/>
      <c r="I61" s="21"/>
    </row>
    <row r="62" spans="1:9" ht="24">
      <c r="A62" s="21"/>
      <c r="B62" s="104" t="s">
        <v>247</v>
      </c>
      <c r="C62" s="110" t="s">
        <v>248</v>
      </c>
      <c r="D62" s="455"/>
      <c r="E62" s="455"/>
      <c r="F62" s="455"/>
      <c r="G62" s="455"/>
      <c r="H62" s="455"/>
      <c r="I62" s="21"/>
    </row>
    <row r="63" spans="1:9" ht="24">
      <c r="A63" s="21"/>
      <c r="B63" s="274" t="s">
        <v>1166</v>
      </c>
      <c r="C63" s="273"/>
      <c r="D63" s="466"/>
      <c r="E63" s="466"/>
      <c r="F63" s="466"/>
      <c r="G63" s="466"/>
      <c r="H63" s="466"/>
      <c r="I63" s="21"/>
    </row>
    <row r="64" spans="1:9" ht="24">
      <c r="A64" s="21"/>
      <c r="B64" s="274" t="s">
        <v>1167</v>
      </c>
      <c r="C64" s="273"/>
      <c r="D64" s="466"/>
      <c r="E64" s="466"/>
      <c r="F64" s="466"/>
      <c r="G64" s="466"/>
      <c r="H64" s="466"/>
      <c r="I64" s="21"/>
    </row>
    <row r="65" spans="1:9" ht="24">
      <c r="A65" s="21"/>
      <c r="B65" s="104" t="s">
        <v>249</v>
      </c>
      <c r="C65" s="110" t="s">
        <v>250</v>
      </c>
      <c r="D65" s="455"/>
      <c r="E65" s="455"/>
      <c r="F65" s="455"/>
      <c r="G65" s="455"/>
      <c r="H65" s="455"/>
      <c r="I65" s="21"/>
    </row>
    <row r="66" spans="1:9" ht="36">
      <c r="A66" s="41"/>
      <c r="B66" s="104" t="s">
        <v>251</v>
      </c>
      <c r="C66" s="110" t="s">
        <v>94</v>
      </c>
      <c r="D66" s="455"/>
      <c r="E66" s="455"/>
      <c r="F66" s="455"/>
      <c r="G66" s="455"/>
      <c r="H66" s="455"/>
      <c r="I66" s="21"/>
    </row>
    <row r="67" spans="1:9" ht="24">
      <c r="A67" s="41"/>
      <c r="B67" s="104" t="s">
        <v>252</v>
      </c>
      <c r="C67" s="110" t="s">
        <v>96</v>
      </c>
      <c r="D67" s="455"/>
      <c r="E67" s="455"/>
      <c r="F67" s="455"/>
      <c r="G67" s="455"/>
      <c r="H67" s="397"/>
      <c r="I67" s="1"/>
    </row>
    <row r="68" spans="1:9" ht="36">
      <c r="A68" s="41"/>
      <c r="B68" s="104" t="s">
        <v>253</v>
      </c>
      <c r="C68" s="110" t="s">
        <v>102</v>
      </c>
      <c r="D68" s="455"/>
      <c r="E68" s="455"/>
      <c r="F68" s="455"/>
      <c r="G68" s="455"/>
      <c r="H68" s="455"/>
      <c r="I68" s="21"/>
    </row>
    <row r="69" spans="1:9" ht="24">
      <c r="A69" s="41"/>
      <c r="B69" s="104" t="s">
        <v>254</v>
      </c>
      <c r="C69" s="110" t="s">
        <v>103</v>
      </c>
      <c r="D69" s="455"/>
      <c r="E69" s="455"/>
      <c r="F69" s="455"/>
      <c r="G69" s="455"/>
      <c r="H69" s="397"/>
      <c r="I69" s="21"/>
    </row>
    <row r="70" spans="1:9">
      <c r="A70" s="21"/>
      <c r="B70" s="103" t="s">
        <v>255</v>
      </c>
      <c r="C70" s="110" t="s">
        <v>105</v>
      </c>
      <c r="D70" s="455"/>
      <c r="E70" s="397"/>
      <c r="F70" s="397"/>
      <c r="G70" s="397"/>
      <c r="H70" s="397"/>
      <c r="I70" s="21"/>
    </row>
    <row r="71" spans="1:9">
      <c r="A71" s="41"/>
      <c r="B71" s="103" t="s">
        <v>256</v>
      </c>
      <c r="C71" s="110" t="s">
        <v>109</v>
      </c>
      <c r="D71" s="455"/>
      <c r="E71" s="397"/>
      <c r="F71" s="397"/>
      <c r="G71" s="397"/>
      <c r="H71" s="397"/>
      <c r="I71" s="1"/>
    </row>
    <row r="72" spans="1:9" ht="36">
      <c r="A72" s="41"/>
      <c r="B72" s="103" t="s">
        <v>257</v>
      </c>
      <c r="C72" s="110" t="s">
        <v>111</v>
      </c>
      <c r="D72" s="467"/>
      <c r="E72" s="397"/>
      <c r="F72" s="397"/>
      <c r="G72" s="397"/>
      <c r="H72" s="397"/>
      <c r="I72" s="21"/>
    </row>
    <row r="73" spans="1:9" ht="24">
      <c r="A73" s="41"/>
      <c r="B73" s="103" t="s">
        <v>258</v>
      </c>
      <c r="C73" s="110" t="s">
        <v>114</v>
      </c>
      <c r="D73" s="467"/>
      <c r="E73" s="397"/>
      <c r="F73" s="397"/>
      <c r="G73" s="397"/>
      <c r="H73" s="397"/>
      <c r="I73" s="21"/>
    </row>
    <row r="74" spans="1:9" ht="36">
      <c r="A74" s="41"/>
      <c r="B74" s="108" t="s">
        <v>259</v>
      </c>
      <c r="C74" s="111" t="s">
        <v>115</v>
      </c>
      <c r="D74" s="455"/>
      <c r="E74" s="455"/>
      <c r="F74" s="455"/>
      <c r="G74" s="455"/>
      <c r="H74" s="455"/>
      <c r="I74" s="21"/>
    </row>
    <row r="75" spans="1:9">
      <c r="A75" s="41"/>
      <c r="B75" s="103" t="s">
        <v>260</v>
      </c>
      <c r="C75" s="110" t="s">
        <v>116</v>
      </c>
      <c r="D75" s="455"/>
      <c r="E75" s="397"/>
      <c r="F75" s="397"/>
      <c r="G75" s="397"/>
      <c r="H75" s="397"/>
      <c r="I75" s="21"/>
    </row>
    <row r="76" spans="1:9" ht="24">
      <c r="A76" s="41"/>
      <c r="B76" s="104" t="s">
        <v>1164</v>
      </c>
      <c r="C76" s="273"/>
      <c r="D76" s="466"/>
      <c r="E76" s="400"/>
      <c r="F76" s="400"/>
      <c r="G76" s="400"/>
      <c r="H76" s="400"/>
      <c r="I76" s="21"/>
    </row>
    <row r="77" spans="1:9" ht="24">
      <c r="A77" s="41"/>
      <c r="B77" s="104" t="s">
        <v>1165</v>
      </c>
      <c r="C77" s="273"/>
      <c r="D77" s="466"/>
      <c r="E77" s="400"/>
      <c r="F77" s="400"/>
      <c r="G77" s="400"/>
      <c r="H77" s="400"/>
      <c r="I77" s="21"/>
    </row>
    <row r="78" spans="1:9">
      <c r="A78" s="41"/>
      <c r="B78" s="108" t="s">
        <v>261</v>
      </c>
      <c r="C78" s="111" t="s">
        <v>117</v>
      </c>
      <c r="D78" s="455"/>
      <c r="E78" s="397"/>
      <c r="F78" s="397"/>
      <c r="G78" s="397"/>
      <c r="H78" s="397"/>
      <c r="I78" s="21"/>
    </row>
    <row r="79" spans="1:9" ht="24">
      <c r="A79" s="21"/>
      <c r="B79" s="103" t="s">
        <v>262</v>
      </c>
      <c r="C79" s="110" t="s">
        <v>119</v>
      </c>
      <c r="D79" s="467"/>
      <c r="E79" s="397"/>
      <c r="F79" s="397"/>
      <c r="G79" s="397"/>
      <c r="H79" s="397"/>
      <c r="I79" s="21"/>
    </row>
    <row r="80" spans="1:9">
      <c r="A80" s="33"/>
      <c r="B80" s="33"/>
      <c r="C80" s="33"/>
      <c r="D80" s="41"/>
      <c r="E80" s="36"/>
      <c r="F80" s="36"/>
      <c r="G80" s="41"/>
      <c r="H80" s="41"/>
      <c r="I80" s="41"/>
    </row>
    <row r="81" spans="1:9">
      <c r="A81" s="41"/>
      <c r="B81" s="41"/>
      <c r="C81" s="41"/>
      <c r="D81" s="41"/>
      <c r="E81" s="41"/>
      <c r="F81" s="41"/>
      <c r="G81" s="41"/>
      <c r="H81" s="41"/>
      <c r="I81" s="41"/>
    </row>
    <row r="82" spans="1:9">
      <c r="A82" s="21"/>
      <c r="B82" s="41"/>
      <c r="C82" s="41"/>
      <c r="D82" s="41"/>
      <c r="E82" s="41"/>
      <c r="F82" s="41"/>
      <c r="G82" s="41"/>
      <c r="H82" s="41"/>
      <c r="I82" s="41"/>
    </row>
    <row r="83" spans="1:9">
      <c r="A83" s="21"/>
      <c r="B83" s="21"/>
      <c r="C83" s="21"/>
      <c r="D83" s="21"/>
      <c r="E83" s="21"/>
      <c r="F83" s="21"/>
      <c r="G83" s="21"/>
      <c r="H83" s="21"/>
      <c r="I83" s="21"/>
    </row>
    <row r="84" spans="1:9">
      <c r="A84" s="21"/>
      <c r="B84" s="21"/>
      <c r="C84" s="21"/>
      <c r="D84" s="21"/>
      <c r="E84" s="21"/>
      <c r="F84" s="21"/>
      <c r="G84" s="21"/>
      <c r="H84" s="21"/>
      <c r="I84" s="21"/>
    </row>
    <row r="85" spans="1:9">
      <c r="A85" s="5"/>
      <c r="B85" s="5"/>
      <c r="C85" s="5"/>
      <c r="D85" s="5"/>
      <c r="E85" s="5"/>
      <c r="F85" s="5"/>
      <c r="G85" s="5"/>
      <c r="H85" s="5"/>
      <c r="I85" s="5"/>
    </row>
    <row r="86" spans="1:9">
      <c r="A86" s="62" t="s">
        <v>263</v>
      </c>
      <c r="B86" s="5"/>
      <c r="C86" s="5"/>
      <c r="D86" s="5"/>
      <c r="E86" s="5"/>
      <c r="F86" s="5"/>
      <c r="G86" s="5"/>
      <c r="H86" s="5"/>
      <c r="I86" s="5"/>
    </row>
    <row r="87" spans="1:9">
      <c r="A87" s="30" t="s">
        <v>165</v>
      </c>
      <c r="B87" s="5"/>
      <c r="C87" s="5"/>
      <c r="D87" s="5"/>
      <c r="E87" s="5"/>
      <c r="F87" s="5"/>
      <c r="G87" s="5"/>
      <c r="H87" s="5"/>
      <c r="I87" s="5"/>
    </row>
    <row r="88" spans="1:9">
      <c r="A88" s="37" t="s">
        <v>158</v>
      </c>
      <c r="B88" s="5"/>
      <c r="C88" s="5"/>
      <c r="D88" s="5"/>
      <c r="E88" s="5"/>
      <c r="F88" s="5"/>
      <c r="G88" s="5"/>
      <c r="H88" s="5"/>
      <c r="I88" s="5"/>
    </row>
    <row r="89" spans="1:9">
      <c r="A89" s="5"/>
      <c r="B89" s="5"/>
      <c r="C89" s="5"/>
      <c r="D89" s="5"/>
      <c r="E89" s="5"/>
      <c r="F89" s="5"/>
      <c r="G89" s="5"/>
      <c r="H89" s="5"/>
      <c r="I89" s="5"/>
    </row>
    <row r="90" spans="1:9">
      <c r="A90" s="16" t="s">
        <v>210</v>
      </c>
      <c r="B90" s="5"/>
      <c r="C90" s="5"/>
      <c r="D90" s="5"/>
      <c r="E90" s="5"/>
      <c r="F90" s="5"/>
      <c r="G90" s="5"/>
      <c r="H90" s="5"/>
      <c r="I90" s="5"/>
    </row>
    <row r="91" spans="1:9">
      <c r="A91" s="5"/>
      <c r="B91" s="5"/>
      <c r="C91" s="5"/>
      <c r="D91" s="5"/>
      <c r="G91" s="5"/>
      <c r="H91" s="5"/>
      <c r="I91" s="5"/>
    </row>
    <row r="92" spans="1:9">
      <c r="A92" s="5"/>
      <c r="B92" s="5"/>
      <c r="C92" s="5"/>
      <c r="D92" s="110" t="s">
        <v>180</v>
      </c>
      <c r="G92" s="5"/>
      <c r="H92" s="5"/>
      <c r="I92" s="5"/>
    </row>
    <row r="93" spans="1:9">
      <c r="A93" s="5"/>
      <c r="B93" s="106" t="s">
        <v>210</v>
      </c>
      <c r="C93" s="110"/>
      <c r="D93" s="340"/>
      <c r="G93" s="26"/>
      <c r="H93" s="26"/>
      <c r="I93" s="26"/>
    </row>
    <row r="94" spans="1:9">
      <c r="A94" s="5"/>
      <c r="B94" s="107" t="s">
        <v>156</v>
      </c>
      <c r="C94" s="110" t="s">
        <v>120</v>
      </c>
      <c r="D94" s="395">
        <f>'0.BS'!C94</f>
        <v>0</v>
      </c>
      <c r="G94" s="34"/>
      <c r="H94" s="26"/>
      <c r="I94" s="32"/>
    </row>
    <row r="95" spans="1:9">
      <c r="A95" s="5"/>
      <c r="B95" s="107" t="s">
        <v>266</v>
      </c>
      <c r="C95" s="110" t="s">
        <v>121</v>
      </c>
      <c r="D95" s="455"/>
      <c r="G95" s="34"/>
      <c r="H95" s="26"/>
      <c r="I95" s="32"/>
    </row>
    <row r="96" spans="1:9">
      <c r="A96" s="5"/>
      <c r="B96" s="107" t="s">
        <v>267</v>
      </c>
      <c r="C96" s="110" t="s">
        <v>122</v>
      </c>
      <c r="D96" s="455"/>
      <c r="G96" s="34"/>
      <c r="H96" s="26"/>
      <c r="I96" s="32"/>
    </row>
    <row r="97" spans="1:9">
      <c r="A97" s="5"/>
      <c r="B97" s="107" t="s">
        <v>268</v>
      </c>
      <c r="C97" s="110" t="s">
        <v>124</v>
      </c>
      <c r="D97" s="455"/>
      <c r="G97" s="34"/>
      <c r="H97" s="26"/>
      <c r="I97" s="32"/>
    </row>
    <row r="98" spans="1:9" ht="24">
      <c r="A98" s="5"/>
      <c r="B98" s="104" t="s">
        <v>269</v>
      </c>
      <c r="C98" s="110" t="s">
        <v>126</v>
      </c>
      <c r="D98" s="455"/>
      <c r="G98" s="34"/>
      <c r="H98" s="26"/>
      <c r="I98" s="32"/>
    </row>
    <row r="99" spans="1:9">
      <c r="A99" s="5"/>
      <c r="B99" s="107" t="s">
        <v>270</v>
      </c>
      <c r="C99" s="110" t="s">
        <v>128</v>
      </c>
      <c r="D99" s="455"/>
      <c r="G99" s="34"/>
      <c r="H99" s="26"/>
      <c r="I99" s="32"/>
    </row>
    <row r="100" spans="1:9">
      <c r="A100" s="31"/>
      <c r="B100" s="106" t="s">
        <v>210</v>
      </c>
      <c r="C100" s="110" t="s">
        <v>130</v>
      </c>
      <c r="D100" s="395">
        <f>IFERROR((D94-D95-D96-D97-D98-D99),"-")</f>
        <v>0</v>
      </c>
      <c r="G100" s="34"/>
      <c r="H100" s="26"/>
      <c r="I100" s="32"/>
    </row>
    <row r="101" spans="1:9">
      <c r="A101" s="31"/>
      <c r="B101" s="112" t="s">
        <v>271</v>
      </c>
      <c r="C101" s="110"/>
      <c r="D101" s="397"/>
      <c r="G101" s="34"/>
      <c r="H101" s="26"/>
      <c r="I101" s="32"/>
    </row>
    <row r="102" spans="1:9" ht="24">
      <c r="A102" s="31"/>
      <c r="B102" s="104" t="s">
        <v>272</v>
      </c>
      <c r="C102" s="110" t="s">
        <v>132</v>
      </c>
      <c r="D102" s="455"/>
      <c r="G102" s="41"/>
      <c r="H102" s="13"/>
      <c r="I102" s="26"/>
    </row>
    <row r="103" spans="1:9" ht="24">
      <c r="A103" s="31"/>
      <c r="B103" s="104" t="s">
        <v>273</v>
      </c>
      <c r="C103" s="110" t="s">
        <v>134</v>
      </c>
      <c r="D103" s="455"/>
      <c r="G103" s="35"/>
      <c r="H103" s="13"/>
      <c r="I103" s="39"/>
    </row>
    <row r="104" spans="1:9">
      <c r="A104" s="31"/>
      <c r="B104" s="106" t="s">
        <v>274</v>
      </c>
      <c r="C104" s="110" t="s">
        <v>135</v>
      </c>
      <c r="D104" s="395">
        <f>SUM(D102:D103)</f>
        <v>0</v>
      </c>
      <c r="G104" s="35"/>
      <c r="H104" s="13"/>
      <c r="I104" s="39"/>
    </row>
    <row r="105" spans="1:9">
      <c r="A105" s="31"/>
      <c r="B105" s="29"/>
      <c r="C105" s="29"/>
      <c r="D105" s="28"/>
      <c r="G105" s="28"/>
      <c r="H105" s="35"/>
      <c r="I105" s="31"/>
    </row>
    <row r="106" spans="1:9">
      <c r="G106" s="28"/>
      <c r="H106" s="28"/>
      <c r="I106" s="31"/>
    </row>
    <row r="107" spans="1:9">
      <c r="G107" s="28"/>
      <c r="H107" s="35"/>
      <c r="I107" s="31"/>
    </row>
    <row r="108" spans="1:9">
      <c r="G108" s="28"/>
      <c r="H108" s="28"/>
      <c r="I108" s="31"/>
    </row>
    <row r="109" spans="1:9">
      <c r="G109" s="28"/>
      <c r="H109" s="35"/>
      <c r="I109" s="31"/>
    </row>
    <row r="110" spans="1:9">
      <c r="G110" s="28"/>
      <c r="H110" s="28"/>
      <c r="I110" s="31"/>
    </row>
    <row r="111" spans="1:9">
      <c r="G111" s="28"/>
      <c r="H111" s="35"/>
      <c r="I111" s="31"/>
    </row>
    <row r="112" spans="1:9">
      <c r="G112" s="28"/>
      <c r="H112" s="28"/>
      <c r="I112" s="31"/>
    </row>
    <row r="113" spans="7:9">
      <c r="G113" s="28"/>
      <c r="H113" s="35"/>
      <c r="I113" s="31"/>
    </row>
  </sheetData>
  <sheetProtection algorithmName="SHA-512" hashValue="cI2YedX6VSCpKmm/xaicezpdPDF0jCOVsuhA2eD6m2x6wnKgcDDZuYkHu02EhlBN68y8S7h7FFrWZA22F4caLw==" saltValue="F62wmIg1OTCdV1dYLN1tEg==" spinCount="100000" sheet="1" objects="1" scenarios="1"/>
  <pageMargins left="0.7" right="0.7" top="0.75" bottom="0.75" header="0.3" footer="0.3"/>
  <pageSetup paperSize="9" scale="29" orientation="portrait" r:id="rId1"/>
  <headerFooter>
    <oddHeader>&amp;LEIOPA-REFS-18-011&amp;C&amp;"-,Bold"Own Funds&amp;R&amp;KFF0000EIOPA REGULAR USE</oddHeader>
  </headerFooter>
  <rowBreaks count="1" manualBreakCount="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D95758703E6FD4593334C4DF28568B3" ma:contentTypeVersion="" ma:contentTypeDescription="Create a new document." ma:contentTypeScope="" ma:versionID="e2870fb81b49e23399f4a76d8810ff41">
  <xsd:schema xmlns:xsd="http://www.w3.org/2001/XMLSchema" xmlns:xs="http://www.w3.org/2001/XMLSchema" xmlns:p="http://schemas.microsoft.com/office/2006/metadata/properties" xmlns:ns2="87a1b80d-0259-434c-b61f-95c5504169c4" targetNamespace="http://schemas.microsoft.com/office/2006/metadata/properties" ma:root="true" ma:fieldsID="58a5e7260cf1860370793c9d7e7079bb" ns2:_="">
    <xsd:import namespace="87a1b80d-0259-434c-b61f-95c5504169c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1b80d-0259-434c-b61f-95c5504169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4FF1A-2083-4276-8346-FAA3F1A26B39}">
  <ds:schemaRefs>
    <ds:schemaRef ds:uri="87a1b80d-0259-434c-b61f-95c5504169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74F253-FBA2-4283-9EDD-07027D58EDA0}">
  <ds:schemaRefs>
    <ds:schemaRef ds:uri="http://schemas.microsoft.com/sharepoint/v3/contenttype/forms"/>
  </ds:schemaRefs>
</ds:datastoreItem>
</file>

<file path=customXml/itemProps3.xml><?xml version="1.0" encoding="utf-8"?>
<ds:datastoreItem xmlns:ds="http://schemas.openxmlformats.org/officeDocument/2006/customXml" ds:itemID="{068B1942-ECF6-4108-BE01-33EE424AF5D4}">
  <ds:schemaRefs/>
</ds:datastoreItem>
</file>

<file path=customXml/itemProps4.xml><?xml version="1.0" encoding="utf-8"?>
<ds:datastoreItem xmlns:ds="http://schemas.openxmlformats.org/officeDocument/2006/customXml" ds:itemID="{26C015B3-5CDE-4BA8-8831-ACC85613D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1b80d-0259-434c-b61f-95c550416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33</vt:i4>
      </vt:variant>
      <vt:variant>
        <vt:lpstr>Named Ranges</vt:lpstr>
      </vt:variant>
      <vt:variant>
        <vt:i4>3</vt:i4>
      </vt:variant>
    </vt:vector>
  </HeadingPairs>
  <TitlesOfParts>
    <vt:vector size="36" baseType="lpstr">
      <vt:lpstr>I.Information</vt:lpstr>
      <vt:lpstr>I.Index</vt:lpstr>
      <vt:lpstr>Status of the template</vt:lpstr>
      <vt:lpstr>P.Participant</vt:lpstr>
      <vt:lpstr>P.Gen</vt:lpstr>
      <vt:lpstr>Indicators</vt:lpstr>
      <vt:lpstr>0.BS</vt:lpstr>
      <vt:lpstr>0.LTG</vt:lpstr>
      <vt:lpstr>0.OF</vt:lpstr>
      <vt:lpstr>0.SCR.SF</vt:lpstr>
      <vt:lpstr>0.SCR.PIM</vt:lpstr>
      <vt:lpstr>0.SCR.FIM</vt:lpstr>
      <vt:lpstr>0.Assets</vt:lpstr>
      <vt:lpstr>0.Liabilities.Char</vt:lpstr>
      <vt:lpstr>0.Misc</vt:lpstr>
      <vt:lpstr>FBS.BS</vt:lpstr>
      <vt:lpstr>FBS.LTG</vt:lpstr>
      <vt:lpstr>FBS.OF</vt:lpstr>
      <vt:lpstr>FBS.SCR.SF</vt:lpstr>
      <vt:lpstr>FBS.SCR.PIM</vt:lpstr>
      <vt:lpstr>FBS.SCR.FIM</vt:lpstr>
      <vt:lpstr>FBS.Assets</vt:lpstr>
      <vt:lpstr>FBS.Liabilities.Char</vt:lpstr>
      <vt:lpstr>FBS.Misc</vt:lpstr>
      <vt:lpstr>CBS.BS</vt:lpstr>
      <vt:lpstr>CBS.LTG</vt:lpstr>
      <vt:lpstr>CBS.OF</vt:lpstr>
      <vt:lpstr>CBS.SCR.SF</vt:lpstr>
      <vt:lpstr>CBS.SCR.PIM</vt:lpstr>
      <vt:lpstr>CBS.SCR.FIM</vt:lpstr>
      <vt:lpstr>CBS.Assets</vt:lpstr>
      <vt:lpstr>CBS.Liabilities.Char</vt:lpstr>
      <vt:lpstr>CBS.Misc</vt:lpstr>
      <vt:lpstr>P.Participant!_ParticipantName</vt:lpstr>
      <vt:lpstr>P.Participant!_SCRMethod</vt:lpstr>
      <vt:lpstr>_Version</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Eveline Turturescu</dc:creator>
  <cp:lastModifiedBy>Matteo Sottocornola</cp:lastModifiedBy>
  <cp:lastPrinted>2021-03-09T07:27:28Z</cp:lastPrinted>
  <dcterms:created xsi:type="dcterms:W3CDTF">2018-02-06T13:36:04Z</dcterms:created>
  <dcterms:modified xsi:type="dcterms:W3CDTF">2021-05-05T08:11:18Z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0x0101000D95758703E6FD4593334C4DF28568B3</vt:lpwstr>
  </property>
  <property fmtid="{D5CDD505-2E9C-101B-9397-08002B2CF9AE}" pid="4" name="ERIS_Keywords">
    <vt:lpwstr>3;#Financial Stability|049b862d-b39b-44a2-9998-86d5f061724c;#6;#Stress Tests|310a71fb-0b6d-4cce-965f-02ba7f2cca49;#7;#Insurance|7d742bda-a71f-46ed-a0a2-2b27d7f827fc</vt:lpwstr>
  </property>
  <property fmtid="{D5CDD505-2E9C-101B-9397-08002B2CF9AE}" pid="5" name="ERIS_Department">
    <vt:lpwstr>1;#Risks ＆ Financial Stability Department|364f0868-cf23-4007-af85-0c17c2d1b8b6</vt:lpwstr>
  </property>
  <property fmtid="{D5CDD505-2E9C-101B-9397-08002B2CF9AE}" pid="6" name="ERIS_DocumentType">
    <vt:lpwstr>58;#Technical Document|1a5bea9a-9455-4b42-9695-f3d22fbcc445</vt:lpwstr>
  </property>
  <property fmtid="{D5CDD505-2E9C-101B-9397-08002B2CF9AE}" pid="7" name="ERIS_Language">
    <vt:lpwstr>2;#English|2741a941-2920-4ba4-aa70-d8ed6ac1785d</vt:lpwstr>
  </property>
  <property fmtid="{D5CDD505-2E9C-101B-9397-08002B2CF9AE}" pid="8" name="RecordPoint_WorkflowType">
    <vt:lpwstr>ActiveSubmitStub</vt:lpwstr>
  </property>
  <property fmtid="{D5CDD505-2E9C-101B-9397-08002B2CF9AE}" pid="9" name="RecordPoint_ActiveItemUniqueId">
    <vt:lpwstr>{45680686-bffb-4e73-bf9d-88a79b609118}</vt:lpwstr>
  </property>
  <property fmtid="{D5CDD505-2E9C-101B-9397-08002B2CF9AE}" pid="10" name="RecordPoint_SubmissionCompleted">
    <vt:lpwstr>2021-03-31T13:18:23.2937869+00:00</vt:lpwstr>
  </property>
  <property fmtid="{D5CDD505-2E9C-101B-9397-08002B2CF9AE}" pid="11" name="RecordPoint_ActiveItemWebId">
    <vt:lpwstr>{9c9d3f1c-d43e-412d-b5ba-25b99655e7b0}</vt:lpwstr>
  </property>
  <property fmtid="{D5CDD505-2E9C-101B-9397-08002B2CF9AE}" pid="12" name="RecordPoint_ActiveItemSiteId">
    <vt:lpwstr>{61999160-d9b8-4a87-bd5b-b288d02af9da}</vt:lpwstr>
  </property>
  <property fmtid="{D5CDD505-2E9C-101B-9397-08002B2CF9AE}" pid="13" name="RecordPoint_ActiveItemListId">
    <vt:lpwstr>{ca4c0939-3a23-45b2-bce3-50204c13e9b5}</vt:lpwstr>
  </property>
  <property fmtid="{D5CDD505-2E9C-101B-9397-08002B2CF9AE}" pid="14" name="RecordPoint_RecordNumberSubmitted">
    <vt:lpwstr>EIOPA(2021)0016710</vt:lpwstr>
  </property>
  <property fmtid="{D5CDD505-2E9C-101B-9397-08002B2CF9AE}" pid="15" name="RecordPoint_SubmissionDate">
    <vt:lpwstr/>
  </property>
  <property fmtid="{D5CDD505-2E9C-101B-9397-08002B2CF9AE}" pid="16" name="RecordPoint_RecordFormat">
    <vt:lpwstr/>
  </property>
  <property fmtid="{D5CDD505-2E9C-101B-9397-08002B2CF9AE}" pid="17" name="RecordPoint_ActiveItemMoved">
    <vt:lpwstr/>
  </property>
  <property fmtid="{D5CDD505-2E9C-101B-9397-08002B2CF9AE}" pid="18" name="Involved Party">
    <vt:lpwstr/>
  </property>
  <property fmtid="{D5CDD505-2E9C-101B-9397-08002B2CF9AE}" pid="19" name="lf7ec453acb346f5b4feea7d032d6f2c">
    <vt:lpwstr/>
  </property>
  <property fmtid="{D5CDD505-2E9C-101B-9397-08002B2CF9AE}" pid="20" name="Document Topic">
    <vt:lpwstr/>
  </property>
  <property fmtid="{D5CDD505-2E9C-101B-9397-08002B2CF9AE}" pid="21" name="Document Type">
    <vt:lpwstr/>
  </property>
  <property fmtid="{D5CDD505-2E9C-101B-9397-08002B2CF9AE}" pid="22" name="obb4efe42ba0440ebcc21f478af52bc7">
    <vt:lpwstr/>
  </property>
  <property fmtid="{D5CDD505-2E9C-101B-9397-08002B2CF9AE}" pid="23" name="m4764fd034b84a6e893e168ee26c887c">
    <vt:lpwstr/>
  </property>
  <property fmtid="{D5CDD505-2E9C-101B-9397-08002B2CF9AE}" pid="24" name="{A44787D4-0540-4523-9961-78E4036D8C6D}">
    <vt:lpwstr>{F0FBE060-046C-4B2E-A892-688DCA90FC86}</vt:lpwstr>
  </property>
</Properties>
</file>