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120" yWindow="-120" windowWidth="29040" windowHeight="15840" tabRatio="769"/>
  </bookViews>
  <sheets>
    <sheet name="README" sheetId="16" r:id="rId1"/>
    <sheet name="Instr_2021_A" sheetId="19" r:id="rId2"/>
    <sheet name="Instr_2021_B" sheetId="10" r:id="rId3"/>
    <sheet name="BMP_2021" sheetId="15" r:id="rId4"/>
  </sheets>
  <definedNames>
    <definedName name="_xlnm._FilterDatabase" localSheetId="3" hidden="1">BMP_2021!$B$9:$R$9</definedName>
    <definedName name="_xlnm._FilterDatabase" localSheetId="1" hidden="1">Instr_2021_A!$A$7:$X$7</definedName>
    <definedName name="EUR_CRA" localSheetId="1">Instr_2021_A!$V$35</definedName>
    <definedName name="GBP_CRA" localSheetId="1">Instr_2021_A!$W$35</definedName>
    <definedName name="USD_CRA" localSheetId="1">Instr_2021_A!$X$35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60" i="15" l="1"/>
  <c r="A1" i="10" l="1"/>
  <c r="A1" i="19"/>
  <c r="A89" i="15" l="1"/>
  <c r="A76" i="15" l="1"/>
  <c r="A63" i="15"/>
  <c r="A62" i="15"/>
  <c r="A61" i="15"/>
  <c r="A60" i="15"/>
  <c r="A64" i="15"/>
  <c r="A117" i="15" l="1"/>
  <c r="A116" i="15"/>
  <c r="A115" i="15"/>
  <c r="A114" i="15"/>
  <c r="A113" i="15"/>
  <c r="A112" i="15"/>
  <c r="A111" i="15"/>
  <c r="A110" i="15"/>
  <c r="A109" i="15"/>
  <c r="A108" i="15"/>
  <c r="A107" i="15"/>
  <c r="A106" i="15"/>
  <c r="A105" i="15"/>
  <c r="A104" i="15"/>
  <c r="A103" i="15"/>
  <c r="A102" i="15"/>
  <c r="A101" i="15"/>
  <c r="A100" i="15"/>
  <c r="A99" i="15"/>
  <c r="A98" i="15"/>
  <c r="A97" i="15"/>
  <c r="A96" i="15"/>
  <c r="A95" i="15"/>
  <c r="A94" i="15"/>
  <c r="A93" i="15"/>
  <c r="A92" i="15"/>
  <c r="A91" i="15"/>
  <c r="A90" i="15"/>
  <c r="A88" i="15"/>
  <c r="A87" i="15"/>
  <c r="A86" i="15"/>
  <c r="A85" i="15"/>
  <c r="A84" i="15"/>
  <c r="A83" i="15"/>
  <c r="A82" i="15"/>
  <c r="A81" i="15"/>
  <c r="A80" i="15"/>
  <c r="A79" i="15"/>
  <c r="A78" i="15"/>
  <c r="A77" i="15"/>
  <c r="A75" i="15"/>
  <c r="A74" i="15"/>
  <c r="A73" i="15"/>
  <c r="A72" i="15"/>
  <c r="A71" i="15"/>
  <c r="A70" i="15"/>
  <c r="A69" i="15"/>
  <c r="A68" i="15"/>
  <c r="A67" i="15"/>
  <c r="A66" i="15"/>
  <c r="A65"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N6" i="19"/>
  <c r="AM6" i="19"/>
  <c r="AL6" i="19"/>
  <c r="AK6" i="19"/>
  <c r="AJ6" i="19"/>
  <c r="AI6" i="19"/>
  <c r="AH6" i="19"/>
  <c r="AG6" i="19"/>
  <c r="AF6" i="19"/>
  <c r="AE6" i="19"/>
  <c r="AD6" i="19"/>
  <c r="AC6" i="19"/>
  <c r="AB6" i="19"/>
  <c r="AA6" i="19"/>
  <c r="Z6" i="19"/>
  <c r="Y6" i="19"/>
  <c r="X6" i="19"/>
  <c r="W6" i="19"/>
  <c r="V6" i="19"/>
  <c r="U6" i="19"/>
  <c r="T6" i="19"/>
  <c r="S6" i="19"/>
  <c r="R6" i="19"/>
  <c r="Q6" i="19"/>
  <c r="P6" i="19"/>
  <c r="O6" i="19"/>
  <c r="N6" i="19"/>
  <c r="M6" i="19"/>
  <c r="L6" i="19"/>
  <c r="K6" i="19"/>
  <c r="J6" i="19"/>
  <c r="I6" i="19"/>
  <c r="H6" i="19"/>
  <c r="G6" i="19"/>
  <c r="F6" i="19"/>
  <c r="E6" i="19"/>
  <c r="D6" i="19"/>
  <c r="C6" i="19"/>
  <c r="B6" i="19"/>
  <c r="A6" i="19"/>
  <c r="C10" i="10" l="1"/>
  <c r="B9" i="10"/>
  <c r="H10" i="10"/>
  <c r="C9" i="10"/>
  <c r="B8" i="10"/>
  <c r="B11" i="10"/>
  <c r="H9" i="10"/>
  <c r="C8" i="10"/>
  <c r="H11" i="10"/>
  <c r="C11" i="10"/>
  <c r="B10" i="10"/>
  <c r="H8" i="10"/>
  <c r="AK110" i="15" l="1"/>
  <c r="AK107" i="15"/>
  <c r="AJ106" i="15"/>
  <c r="AK111" i="15"/>
  <c r="AK105" i="15"/>
  <c r="AK114" i="15"/>
  <c r="AJ114" i="15"/>
  <c r="AK116" i="15"/>
  <c r="AJ116" i="15"/>
  <c r="AK115" i="15"/>
  <c r="AJ115" i="15"/>
  <c r="AK117" i="15"/>
  <c r="AJ117" i="15"/>
  <c r="AJ28" i="15"/>
  <c r="AK106" i="15"/>
  <c r="AK72" i="15"/>
  <c r="AJ110" i="15"/>
  <c r="AJ19" i="15"/>
  <c r="AK69" i="15"/>
  <c r="AJ103" i="15"/>
  <c r="AJ108" i="15"/>
  <c r="AK70" i="15"/>
  <c r="AK104" i="15"/>
  <c r="AK108" i="15"/>
  <c r="AJ109" i="15"/>
  <c r="AJ111" i="15"/>
  <c r="AK103" i="15"/>
  <c r="AJ107" i="15"/>
  <c r="AJ104" i="15"/>
  <c r="AK109" i="15"/>
  <c r="AJ24" i="15" l="1"/>
  <c r="AJ102" i="15"/>
  <c r="AK102" i="15"/>
  <c r="AJ55" i="15"/>
  <c r="AK55" i="15"/>
  <c r="AK37" i="15"/>
  <c r="AK48" i="15"/>
  <c r="AJ11" i="15"/>
  <c r="AK87" i="15"/>
  <c r="AK59" i="15"/>
  <c r="AJ78" i="15"/>
  <c r="AJ56" i="15"/>
  <c r="AK32" i="15"/>
  <c r="AK49" i="15"/>
  <c r="AJ33" i="15"/>
  <c r="AK33" i="15"/>
  <c r="AJ31" i="15"/>
  <c r="AK31" i="15"/>
  <c r="AJ15" i="15"/>
  <c r="AJ42" i="15"/>
  <c r="AJ16" i="15"/>
  <c r="AK16" i="15"/>
  <c r="AJ47" i="15"/>
  <c r="AJ35" i="15"/>
  <c r="AJ21" i="15"/>
  <c r="AK21" i="15"/>
  <c r="AK20" i="15"/>
  <c r="AJ58" i="15"/>
  <c r="AK58" i="15"/>
  <c r="AK46" i="15"/>
  <c r="AK23" i="15"/>
  <c r="AJ23" i="15"/>
  <c r="AK17" i="15"/>
  <c r="AJ105" i="15"/>
  <c r="AJ17" i="15"/>
  <c r="AK61" i="15"/>
  <c r="AK74" i="15"/>
  <c r="AJ59" i="15"/>
  <c r="AK95" i="15"/>
  <c r="AK68" i="15"/>
  <c r="AJ64" i="15"/>
  <c r="AK88" i="15"/>
  <c r="AJ61" i="15"/>
  <c r="AK39" i="15"/>
  <c r="AJ101" i="15"/>
  <c r="AJ46" i="15"/>
  <c r="AJ45" i="15"/>
  <c r="AJ25" i="15"/>
  <c r="AK97" i="15"/>
  <c r="AJ96" i="15"/>
  <c r="AK83" i="15"/>
  <c r="AJ95" i="15"/>
  <c r="AK65" i="15"/>
  <c r="AK79" i="15"/>
  <c r="AJ27" i="15"/>
  <c r="AJ68" i="15"/>
  <c r="AK63" i="15"/>
  <c r="AJ63" i="15"/>
  <c r="AK84" i="15"/>
  <c r="AJ39" i="15"/>
  <c r="AK98" i="15"/>
  <c r="AJ34" i="15"/>
  <c r="AK82" i="15"/>
  <c r="AJ90" i="15"/>
  <c r="AJ69" i="15"/>
  <c r="AJ94" i="15"/>
  <c r="AJ38" i="15"/>
  <c r="AJ30" i="15"/>
  <c r="AK86" i="15"/>
  <c r="AJ48" i="15"/>
  <c r="AJ93" i="15"/>
  <c r="AK93" i="15"/>
  <c r="AK78" i="15"/>
  <c r="AJ65" i="15"/>
  <c r="AK64" i="15"/>
  <c r="AK62" i="15"/>
  <c r="AK35" i="15"/>
  <c r="AJ62" i="15"/>
  <c r="AK60" i="15"/>
  <c r="AJ112" i="15"/>
  <c r="AJ76" i="15"/>
  <c r="AJ75" i="15"/>
  <c r="AJ71" i="15"/>
  <c r="AJ91" i="15"/>
  <c r="AJ44" i="15"/>
  <c r="AJ54" i="15"/>
  <c r="AK36" i="15"/>
  <c r="AJ32" i="15"/>
  <c r="AK24" i="15"/>
  <c r="AJ18" i="15"/>
  <c r="AK77" i="15"/>
  <c r="AJ49" i="15"/>
  <c r="AJ14" i="15"/>
  <c r="AK13" i="15"/>
  <c r="AJ98" i="15"/>
  <c r="AK71" i="15"/>
  <c r="AK92" i="15"/>
  <c r="AJ70" i="15"/>
  <c r="AJ40" i="15"/>
  <c r="AJ67" i="15"/>
  <c r="AK101" i="15"/>
  <c r="AK67" i="15"/>
  <c r="AJ100" i="15"/>
  <c r="AJ66" i="15"/>
  <c r="AJ99" i="15"/>
  <c r="AK91" i="15"/>
  <c r="AK73" i="15"/>
  <c r="AJ80" i="15"/>
  <c r="AK112" i="15"/>
  <c r="AK76" i="15"/>
  <c r="AJ73" i="15"/>
  <c r="AK81" i="15"/>
  <c r="AJ72" i="15"/>
  <c r="AJ37" i="15"/>
  <c r="AJ22" i="15"/>
  <c r="AJ12" i="15"/>
  <c r="AK15" i="15"/>
  <c r="AJ10" i="15"/>
  <c r="AK43" i="15"/>
  <c r="AK85" i="15"/>
  <c r="AJ57" i="15"/>
  <c r="AJ41" i="15"/>
  <c r="AK10" i="15"/>
  <c r="AJ20" i="15"/>
  <c r="AJ113" i="15"/>
  <c r="AJ89" i="15"/>
  <c r="AJ92" i="15"/>
  <c r="AK80" i="15"/>
  <c r="AK100" i="15"/>
  <c r="AK66" i="15"/>
  <c r="AK47" i="15"/>
  <c r="AK113" i="15"/>
  <c r="AK89" i="15"/>
  <c r="AK75" i="15"/>
  <c r="AK56" i="15"/>
  <c r="AK96" i="15"/>
  <c r="AJ74" i="15"/>
  <c r="AJ97" i="15"/>
  <c r="AK99" i="15"/>
  <c r="AJ26" i="15"/>
  <c r="AK90" i="15"/>
  <c r="AJ81" i="15"/>
  <c r="AK30" i="15"/>
  <c r="AJ43" i="15"/>
  <c r="AJ29" i="15"/>
  <c r="AK94" i="15"/>
  <c r="AJ13" i="15"/>
  <c r="AK42" i="15"/>
  <c r="AJ36" i="15"/>
  <c r="AK12" i="15"/>
  <c r="AK11" i="15"/>
  <c r="AK29" i="15"/>
  <c r="AK41" i="15"/>
  <c r="AK40" i="15"/>
  <c r="AK19" i="15"/>
  <c r="AK22" i="15"/>
  <c r="AK28" i="15"/>
  <c r="AK44" i="15"/>
  <c r="AK38" i="15"/>
  <c r="AK14" i="15"/>
  <c r="AK27" i="15"/>
  <c r="AK26" i="15"/>
  <c r="AK34" i="15"/>
  <c r="AK25" i="15"/>
  <c r="AK54" i="15"/>
  <c r="AK57" i="15"/>
  <c r="AK45" i="15"/>
  <c r="AK18" i="15"/>
  <c r="AJ84" i="15" l="1"/>
  <c r="AJ86" i="15"/>
  <c r="AJ88" i="15"/>
  <c r="AJ83" i="15"/>
  <c r="AJ87" i="15"/>
  <c r="AJ77" i="15"/>
  <c r="AJ85" i="15"/>
  <c r="AJ82" i="15"/>
  <c r="AJ79" i="15"/>
  <c r="AJ50" i="15"/>
  <c r="AK50" i="15"/>
  <c r="AJ53" i="15"/>
  <c r="AK53" i="15"/>
  <c r="AJ51" i="15"/>
  <c r="AK51" i="15"/>
  <c r="AJ52" i="15"/>
  <c r="AK52" i="15"/>
  <c r="AE6" i="15" l="1"/>
  <c r="M6" i="15"/>
  <c r="Y6" i="15"/>
  <c r="Q6" i="15"/>
  <c r="S6" i="15"/>
  <c r="W6" i="15"/>
  <c r="AA6" i="15"/>
  <c r="AI6" i="15"/>
  <c r="AC6" i="15"/>
  <c r="O6" i="15"/>
  <c r="AG6" i="15"/>
  <c r="U6" i="15"/>
  <c r="D6" i="15"/>
  <c r="F6" i="15"/>
  <c r="AH6" i="15"/>
  <c r="H6" i="15"/>
  <c r="X6" i="15"/>
  <c r="I6" i="15"/>
  <c r="T6" i="15"/>
  <c r="AF6" i="15"/>
  <c r="N6" i="15"/>
  <c r="V6" i="15"/>
  <c r="AB6" i="15"/>
  <c r="L6" i="15"/>
  <c r="G6" i="15"/>
  <c r="P6" i="15"/>
  <c r="C6" i="15"/>
  <c r="Z6" i="15"/>
  <c r="J6" i="15"/>
  <c r="R6" i="15"/>
  <c r="E6" i="15"/>
  <c r="B6" i="15"/>
  <c r="K6" i="15"/>
  <c r="AD6" i="15"/>
</calcChain>
</file>

<file path=xl/comments1.xml><?xml version="1.0" encoding="utf-8"?>
<comments xmlns="http://schemas.openxmlformats.org/spreadsheetml/2006/main">
  <authors>
    <author>Author</author>
  </authors>
  <commentList>
    <comment ref="A7" authorId="0" shapeId="0">
      <text>
        <r>
          <rPr>
            <sz val="9"/>
            <color indexed="81"/>
            <rFont val="Segoe UI"/>
            <family val="2"/>
          </rPr>
          <t>Fixed block structure:
&lt;instr_type&gt;-&lt;ccy&gt;-&lt;sector_level_1&gt;-&lt;sector_level_2&gt;-&lt;issuer_short&gt;-&lt;rating&gt;-&lt;seniority&gt;-&lt;maturity&gt;</t>
        </r>
      </text>
    </comment>
    <comment ref="F7" authorId="0" shapeId="0">
      <text>
        <r>
          <rPr>
            <sz val="9"/>
            <color indexed="81"/>
            <rFont val="Tahoma"/>
            <family val="2"/>
          </rPr>
          <t>The same issuer should be used for those assets, for which only the maturity differs.</t>
        </r>
      </text>
    </comment>
    <comment ref="H7" authorId="0" shapeId="0">
      <text>
        <r>
          <rPr>
            <sz val="9"/>
            <color indexed="81"/>
            <rFont val="Tahoma"/>
            <family val="2"/>
          </rPr>
          <t xml:space="preserve">By default the Issuer and Issue ratings are considered identical, except for AAA instruments for which the Issuer rating is specified in the "Comments" column. </t>
        </r>
      </text>
    </comment>
    <comment ref="I7" authorId="0" shapeId="0">
      <text>
        <r>
          <rPr>
            <sz val="9"/>
            <color indexed="81"/>
            <rFont val="Tahoma"/>
            <family val="2"/>
          </rPr>
          <t>"COV" = covered bond
"SEN_UNS" = senior unsecured</t>
        </r>
      </text>
    </comment>
    <comment ref="O7" authorId="0" shapeId="0">
      <text>
        <r>
          <rPr>
            <sz val="9"/>
            <color indexed="81"/>
            <rFont val="Segoe UI"/>
            <family val="2"/>
          </rPr>
          <t>'currency' in this column is not to be mixed up with the reporting currency in col. C; here the ccy is required for mapping the correct rfr so that the valuation formula for 'calibration_target' works.</t>
        </r>
      </text>
    </comment>
  </commentList>
</comments>
</file>

<file path=xl/comments2.xml><?xml version="1.0" encoding="utf-8"?>
<comments xmlns="http://schemas.openxmlformats.org/spreadsheetml/2006/main">
  <authors>
    <author>Author</author>
  </authors>
  <commentList>
    <comment ref="L9" authorId="0" shapeId="0">
      <text>
        <r>
          <rPr>
            <sz val="9"/>
            <color indexed="81"/>
            <rFont val="Segoe UI"/>
            <family val="2"/>
          </rPr>
          <t xml:space="preserve">Simplified liability structure, i.e. these positions carry a negative sign. </t>
        </r>
      </text>
    </comment>
    <comment ref="M9" authorId="0" shapeId="0">
      <text>
        <r>
          <rPr>
            <sz val="9"/>
            <color indexed="81"/>
            <rFont val="Segoe UI"/>
            <family val="2"/>
          </rPr>
          <t xml:space="preserve">Simplified liability structure, i.e. these positions carry a negative sign. </t>
        </r>
      </text>
    </comment>
    <comment ref="N9" authorId="0" shapeId="0">
      <text>
        <r>
          <rPr>
            <sz val="9"/>
            <color indexed="81"/>
            <rFont val="Segoe UI"/>
            <family val="2"/>
          </rPr>
          <t xml:space="preserve">Simplified liability structure, i.e. these positions carry a negative sign. </t>
        </r>
      </text>
    </comment>
    <comment ref="O9" authorId="0" shapeId="0">
      <text>
        <r>
          <rPr>
            <sz val="9"/>
            <color indexed="81"/>
            <rFont val="Segoe UI"/>
            <family val="2"/>
          </rPr>
          <t xml:space="preserve">Simplified liability structure, i.e. these positions carry a negative sign. </t>
        </r>
      </text>
    </comment>
  </commentList>
</comments>
</file>

<file path=xl/sharedStrings.xml><?xml version="1.0" encoding="utf-8"?>
<sst xmlns="http://schemas.openxmlformats.org/spreadsheetml/2006/main" count="1321" uniqueCount="310">
  <si>
    <t>Definition EUR benchmark portfolios</t>
  </si>
  <si>
    <t>Code of financial position</t>
  </si>
  <si>
    <t>CORP</t>
  </si>
  <si>
    <t>EQ</t>
  </si>
  <si>
    <t>EUR</t>
  </si>
  <si>
    <t>BE</t>
  </si>
  <si>
    <t>FR</t>
  </si>
  <si>
    <t>A</t>
  </si>
  <si>
    <t>IT</t>
  </si>
  <si>
    <t>GBP</t>
  </si>
  <si>
    <t>US</t>
  </si>
  <si>
    <t>USD</t>
  </si>
  <si>
    <t>AAA</t>
  </si>
  <si>
    <t>AA</t>
  </si>
  <si>
    <t>BBB</t>
  </si>
  <si>
    <t>BB</t>
  </si>
  <si>
    <t>SX5T</t>
  </si>
  <si>
    <t>MSDEE15N</t>
  </si>
  <si>
    <t>TUKXG</t>
  </si>
  <si>
    <t>SPTR500N</t>
  </si>
  <si>
    <t>Exchange rate EUR/GBP (i.e., how much British pound is received in exchange for one EUR)</t>
  </si>
  <si>
    <t>Exchange rate EUR/USD (i.e., how much US dollar is received in exchange for one EUR)</t>
  </si>
  <si>
    <t>ccy</t>
  </si>
  <si>
    <t>instr_type</t>
  </si>
  <si>
    <t>sector_level_1</t>
  </si>
  <si>
    <t>sector_level_2</t>
  </si>
  <si>
    <t>maturity</t>
  </si>
  <si>
    <t>FI</t>
  </si>
  <si>
    <t>GOV</t>
  </si>
  <si>
    <t>AT</t>
  </si>
  <si>
    <t>instr_name</t>
  </si>
  <si>
    <t>xxx</t>
  </si>
  <si>
    <t>DE</t>
  </si>
  <si>
    <t>ES</t>
  </si>
  <si>
    <t>IE</t>
  </si>
  <si>
    <t>NL</t>
  </si>
  <si>
    <t>PT</t>
  </si>
  <si>
    <t>UK</t>
  </si>
  <si>
    <t>comments</t>
  </si>
  <si>
    <t>issuer_short</t>
  </si>
  <si>
    <t>issuer_long</t>
  </si>
  <si>
    <t>Austria Govt Bond</t>
  </si>
  <si>
    <t>Belgium Govt Bond</t>
  </si>
  <si>
    <t>Germany Govt Bond</t>
  </si>
  <si>
    <t>Spain Govt Bond</t>
  </si>
  <si>
    <t>France Govt Bond</t>
  </si>
  <si>
    <t>Ireland Govt Bond</t>
  </si>
  <si>
    <t>Italy Govt Bond</t>
  </si>
  <si>
    <t>Netherlands Govt Bond</t>
  </si>
  <si>
    <t>Portugal Govt Bond</t>
  </si>
  <si>
    <t>United Kingdom Govt Bond</t>
  </si>
  <si>
    <t>United States Govt Bond</t>
  </si>
  <si>
    <t>seniority</t>
  </si>
  <si>
    <t>rating</t>
  </si>
  <si>
    <t>CENTRAL</t>
  </si>
  <si>
    <t>FIN</t>
  </si>
  <si>
    <t>SEN_UNS</t>
  </si>
  <si>
    <t>COV</t>
  </si>
  <si>
    <t>RFR</t>
  </si>
  <si>
    <t>EIOPA</t>
  </si>
  <si>
    <t>EU</t>
  </si>
  <si>
    <t>RES</t>
  </si>
  <si>
    <t>COM</t>
  </si>
  <si>
    <t>Zero-coupon bond free from credit risk; Note: The initial value is expected to lie in line with the Solvency II risk-free interest rate curve per reference-date of this study, excl. VA, as officially published by EIOPA.</t>
  </si>
  <si>
    <t>SUPRA</t>
  </si>
  <si>
    <t>ESM</t>
  </si>
  <si>
    <t>European Stability Mechanism</t>
  </si>
  <si>
    <t>INFL</t>
  </si>
  <si>
    <t>FX</t>
  </si>
  <si>
    <t>PCP</t>
  </si>
  <si>
    <t>INS</t>
  </si>
  <si>
    <t>underlying</t>
  </si>
  <si>
    <t>option_maturity</t>
  </si>
  <si>
    <t>underlying_term</t>
  </si>
  <si>
    <t>moneyness</t>
  </si>
  <si>
    <t>MSCI Daily Net TR Europe Euro. Initial market value as at reference date of study.</t>
  </si>
  <si>
    <t>EURO STOXX 50 Net Return EUR. Initial market value as at reference date of study.</t>
  </si>
  <si>
    <t>Additional information for derivative instruments</t>
  </si>
  <si>
    <t>PUBL</t>
  </si>
  <si>
    <t>EuroStoxx50</t>
  </si>
  <si>
    <t>MSCI_Europe</t>
  </si>
  <si>
    <t>FTSE100</t>
  </si>
  <si>
    <t>S_P500</t>
  </si>
  <si>
    <t>This sheet contains the specification of all instruments which are part of the study.</t>
  </si>
  <si>
    <t>zero-coupon bond</t>
  </si>
  <si>
    <t>zero-coupon bond issued by European Stability Mechanism</t>
  </si>
  <si>
    <t>DER</t>
  </si>
  <si>
    <t>SWA</t>
  </si>
  <si>
    <t>10_10</t>
  </si>
  <si>
    <t>PUT</t>
  </si>
  <si>
    <t>6M</t>
  </si>
  <si>
    <t>6M-EURIBOR</t>
  </si>
  <si>
    <t>1_10</t>
  </si>
  <si>
    <t>20_20</t>
  </si>
  <si>
    <t>notional_/_pos_units</t>
  </si>
  <si>
    <t>ATM</t>
  </si>
  <si>
    <t>EUR_BMP_01</t>
  </si>
  <si>
    <t>EUR_BMP_02</t>
  </si>
  <si>
    <t>EUR_BMP_03</t>
  </si>
  <si>
    <t>EUR_BMP_04</t>
  </si>
  <si>
    <t>EUR_BMP_05</t>
  </si>
  <si>
    <t>EUR_BMP_06</t>
  </si>
  <si>
    <t>EUR_BMP_07</t>
  </si>
  <si>
    <t>EUR_BMP_08</t>
  </si>
  <si>
    <t>EUR_BMP_09</t>
  </si>
  <si>
    <t>EUR_BMP_10</t>
  </si>
  <si>
    <t>zero-coupon covered bond (German Pfandbrief) issued by AA-rated bank</t>
  </si>
  <si>
    <t>Dutch residential real-estate. No leveraging. Initial market value at reference date of study = 1 million EUR.</t>
  </si>
  <si>
    <t>REC</t>
  </si>
  <si>
    <t>1-year EUR swaption on a 10-year swap, Start date: reference date of study, Expiry date of the option: reference date + 1 year (Underlying: receiver swap, receive fix annually, pay 6-month Euribor semi-anually, Time-to-maturity: 10 years, Standard calendar conventions, Choose fixed payment such that "the strike is at-the-money", Notional: 1 million EUR).</t>
  </si>
  <si>
    <t>10-year EUR swaption on a 10-year swap, Start date: reference date of study, Expiry date of the option: reference date + 10 years (Underlying: receiver swap, receive fix annually, pay 6-month Euribor semi-anually, Time-to-maturity: 10 years, Standard calendar conventions, Choose fixed payment such that "the strike is at-the-money", Notional: 1 million EUR).</t>
  </si>
  <si>
    <t>20-year EUR swaption on a 20-year swap, Start date: reference date of study, Expiry date of the option: reference date + 20 years (Underlying: receiver swap, receive fix annually, pay 6-month Euribor semi-anually, Time-to-maturity: 20 years, Standard calendar conventions, Choose fixed payment such that "the strike is at-the-money", Notional: 1 million EUR).</t>
  </si>
  <si>
    <t>Commercial real-estate: large office building located in the center of Paris, France. Completely leased on a long term basis, high rental income. No leveraging. Initial market value at reference date of study = 1 million EUR.</t>
  </si>
  <si>
    <t>Commercial real-estate: large office building located in the center of Frankfurt-am-Main, Germany. Completely leased on a long term basis, high rental income. No leveraging. Initial market value at reference date of study = 1 million EUR.</t>
  </si>
  <si>
    <t>Commercial real-estate: large office building located in the center of Milan, Italy. Completely leased on a long term basis, high rental income. No leveraging. Initial market value at reference date of study = 1 million EUR.</t>
  </si>
  <si>
    <t>calibration_target</t>
  </si>
  <si>
    <t>rfr_ccy</t>
  </si>
  <si>
    <t>rfr</t>
  </si>
  <si>
    <t>Receiver_Swap_6M_EURIBOR</t>
  </si>
  <si>
    <t>AA-rated bank located in DE, FR, IT or NL. If relevant for your model results, please specify your chosen issuer country in the qualitative questionnaire.</t>
  </si>
  <si>
    <t>Internationally active bank located in DE, FR, IT or NL. If relevant for your model results, please specify your chosen issuer country in the qualitative questionnaire.</t>
  </si>
  <si>
    <t>Multinational corporate located in DE, FR, IT or NL. If relevant for your model results, please specify your chosen issuer country in the qualitative questionnaire.</t>
  </si>
  <si>
    <t>Inflation linked bond free from credit risk</t>
  </si>
  <si>
    <t>SOV</t>
  </si>
  <si>
    <t>NA</t>
  </si>
  <si>
    <t>Other-EQ</t>
  </si>
  <si>
    <t>Other-RE</t>
  </si>
  <si>
    <t>NONFIN</t>
  </si>
  <si>
    <t>BMP market value</t>
  </si>
  <si>
    <t>Position units in benchmark portfolio</t>
  </si>
  <si>
    <t>Strategic equity participation in a non-listed insurance entity (no currency risk).  Initial market value at reference date of study = 1 million EUR.</t>
  </si>
  <si>
    <t>FTSE 100 Total Return Index. Initial market value as at reference date of study. Values exptected in EUR, but no FX risk GBP vs. EUR should be considered (potentially GBP has to be converted in EUR, per simulated scenario). For details see instructions.</t>
  </si>
  <si>
    <t>S&amp;P 500 Net Total Return Index. Initial market value as at reference date of study. Values exptected in EUR, but no FX risk USD vs. EUR should be considered (potentially USD has to be converted in EUR, per simulated scenario).</t>
  </si>
  <si>
    <t>Commercial real-estate: large office building located in the center of London, UK. Completely leased on a long term basis, high rental income. No leveraging. Initial market value at reference date of study = 1 million EUR. Values exptected in EUR, but no FX risk GBP vs. EUR should be considered (potentially GBP has to be converted in EUR, per simulated scenario). For details see instructions.</t>
  </si>
  <si>
    <t>zero-coupon bond issued in GBP but to be reported in EUR, i.e. FX risk is included. For details see instructions.</t>
  </si>
  <si>
    <t>zero-coupon bond issued in USD but to be reported in EUR, i.e. FX risk is included. For details see instructions.</t>
  </si>
  <si>
    <t>Instrument MV in EUR</t>
  </si>
  <si>
    <t>calibration_target_va</t>
  </si>
  <si>
    <t>VA (bps)</t>
  </si>
  <si>
    <t>EUR_BMPL_01</t>
  </si>
  <si>
    <t>EUR_BMPL_01_VA</t>
  </si>
  <si>
    <t>Instrument MV in EUR incl. VA</t>
  </si>
  <si>
    <t>EUR_BMP_AL_01_01</t>
  </si>
  <si>
    <t>EUR_BMP_AL_01_01_VA</t>
  </si>
  <si>
    <t>EUR_BMP_AL_02_01</t>
  </si>
  <si>
    <t>EUR_BMP_AL_02_01_VA</t>
  </si>
  <si>
    <t>EUR_BMP_AL_03_01</t>
  </si>
  <si>
    <t>EUR_BMP_AL_03_01_VA</t>
  </si>
  <si>
    <t>EUR_BMP_AL_04_01</t>
  </si>
  <si>
    <t>EUR_BMP_AL_04_01_VA</t>
  </si>
  <si>
    <t>EUR_BMP_AL_05_01</t>
  </si>
  <si>
    <t>EUR_BMP_AL_05_01_VA</t>
  </si>
  <si>
    <t>EUR_BMP_AL_01_02</t>
  </si>
  <si>
    <t>EUR_BMP_AL_01_02_VA</t>
  </si>
  <si>
    <t>EUR_BMP_AL_02_02</t>
  </si>
  <si>
    <t>EUR_BMP_AL_02_02_VA</t>
  </si>
  <si>
    <t>EUR_BMP_AL_03_02</t>
  </si>
  <si>
    <t>EUR_BMP_AL_03_02_VA</t>
  </si>
  <si>
    <t>EUR_BMP_AL_04_02</t>
  </si>
  <si>
    <t>EUR_BMP_AL_04_02_VA</t>
  </si>
  <si>
    <t>EUR_BMP_AL_05_02</t>
  </si>
  <si>
    <t>EUR_BMP_AL_05_02_VA</t>
  </si>
  <si>
    <t>A_EUR_LLong</t>
  </si>
  <si>
    <t>A_EUR_LLong_VA</t>
  </si>
  <si>
    <t>A_DE_LLong</t>
  </si>
  <si>
    <t>A_DE_LLong_VA</t>
  </si>
  <si>
    <t>A_IT_LLong</t>
  </si>
  <si>
    <t>A_SOV_LLong</t>
  </si>
  <si>
    <t>A_SOV_LLong_VA</t>
  </si>
  <si>
    <t>A_CORP_LLong</t>
  </si>
  <si>
    <t>A_CORP_LLong_VA</t>
  </si>
  <si>
    <t>A_IT_LLong_VA</t>
  </si>
  <si>
    <t>A_EUR_LShort</t>
  </si>
  <si>
    <t>A_EUR_LShort_VA</t>
  </si>
  <si>
    <t>A_DE_LShort</t>
  </si>
  <si>
    <t>A_DE_LShort_VA</t>
  </si>
  <si>
    <t>A_IT_LShort</t>
  </si>
  <si>
    <t>A_SOV_LShort</t>
  </si>
  <si>
    <t>A_SOV_LShort_VA</t>
  </si>
  <si>
    <t>A_CORP_LShort</t>
  </si>
  <si>
    <t>A_CORP_LShort_VA</t>
  </si>
  <si>
    <t>A_IT_LShort_VA</t>
  </si>
  <si>
    <t>LIAB_Long</t>
  </si>
  <si>
    <t>LIAB_Long_VA</t>
  </si>
  <si>
    <t>LIAB_Short</t>
  </si>
  <si>
    <t>LIAB_Short_VA</t>
  </si>
  <si>
    <t>cra (bps)</t>
  </si>
  <si>
    <t>CRA (bps)</t>
  </si>
  <si>
    <t>EUR_BMPL_02</t>
  </si>
  <si>
    <t>EUR_BMPL_02_VA</t>
  </si>
  <si>
    <t>DER-EUR-SWA-REC-6M-NA-NA-1_10</t>
  </si>
  <si>
    <t>DER-EUR-SWA-REC-6M-NA-NA-10_10</t>
  </si>
  <si>
    <t>DER-EUR-SWA-REC-6M-NA-NA-20_20</t>
  </si>
  <si>
    <t>DER-EUR-EQ-PUT-SX5T-NA-NA-05</t>
  </si>
  <si>
    <t>Inflation linked Zero-coupon Bond free from credit risk with the principal amount indexed on the Harmonised Index of Consumers Price excluding Tabacco of the Eurozone</t>
  </si>
  <si>
    <t>Inflation linked Zero-coupon Bond free from credit risk with the principal amount indexed on the Harmonised Index of British Consumers Price including Tabacco in GBP.</t>
  </si>
  <si>
    <t>5-year equity put on Eurostoxx50. Expiry date: reference date of study + 5 years, Strike: at-the-money, Premium paid upfront, Cash-settled in EUR. Underlying index is the instrument 'Other-EQ-EUR-PUBL-EU-SX5T-NA-NA-NA', the Total Return index of the Eurostoxx 50</t>
  </si>
  <si>
    <t>Remark that the initial market value of each benchmark portfolio is derived by multiplying the position units of the portfolio’s constituents with its respective calibration targets prescribed in the sheet ‘Instr_2021_A’. By definition, the market values then add up to 1.000 for asset only portfolios, -1.000 for the liability only portfolio and a target leverage for the combined asset / liability portfolios. For this reason the column ‘position unit’ does not add up to 1. However, in order to derive the market value based fraction of an instrument one can simply calculate the product ‘position’ times ‘calibration target’ and divide this by 1000.</t>
  </si>
  <si>
    <t>EIOPA RFR_spot_no_va 2021/12/31</t>
  </si>
  <si>
    <t>EIOPA RFR_spot_va 2021/12/31</t>
  </si>
  <si>
    <t>VA (bps) according to EIOPA RFR_spot_va 2021/12/31</t>
  </si>
  <si>
    <t>GOV-FI-AT-NA-NA-05</t>
  </si>
  <si>
    <t>GOV-FI-AT-NA-NA-10</t>
  </si>
  <si>
    <t>GOV-FI-AT-NA-NA-20</t>
  </si>
  <si>
    <t>GOV-FI-BE-NA-NA-05</t>
  </si>
  <si>
    <t>GOV-FI-BE-NA-NA-10</t>
  </si>
  <si>
    <t>GOV-FI-BE-NA-NA-20</t>
  </si>
  <si>
    <t>GOV-FI-DE-NA-NA-05</t>
  </si>
  <si>
    <t>GOV-FI-DE-NA-NA-10</t>
  </si>
  <si>
    <t>GOV-FI-DE-NA-NA-20</t>
  </si>
  <si>
    <t>GOV-FI-ES-NA-NA-05</t>
  </si>
  <si>
    <t>GOV-FI-ES-NA-NA-10</t>
  </si>
  <si>
    <t>GOV-FI-ES-NA-NA-20</t>
  </si>
  <si>
    <t>GOV-FI-FR-NA-NA-05</t>
  </si>
  <si>
    <t>GOV-FI-FR-NA-NA-10</t>
  </si>
  <si>
    <t>GOV-FI-FR-NA-NA-20</t>
  </si>
  <si>
    <t>GOV-FI-IE-NA-NA-05</t>
  </si>
  <si>
    <t>GOV-FI-IE-NA-NA-10</t>
  </si>
  <si>
    <t>GOV-FI-IE-NA-NA-20</t>
  </si>
  <si>
    <t>GOV-FI-IT-NA-NA-05</t>
  </si>
  <si>
    <t>GOV-FI-IT-NA-NA-10</t>
  </si>
  <si>
    <t>GOV-FI-IT-NA-NA-20</t>
  </si>
  <si>
    <t>GOV-FI-NL-NA-NA-05</t>
  </si>
  <si>
    <t>GOV-FI-NL-NA-NA-10</t>
  </si>
  <si>
    <t>GOV-FI-NL-NA-NA-20</t>
  </si>
  <si>
    <t>GOV-FI-PT-NA-NA-05</t>
  </si>
  <si>
    <t>GOV-FI-UK-NA-NA-05</t>
  </si>
  <si>
    <t>GOV-FI-US-NA-NA-05</t>
  </si>
  <si>
    <t>CORP-FI-ESM-NA-NA-10</t>
  </si>
  <si>
    <t>CORP-FI-NA-FIN-AAA-COV-05</t>
  </si>
  <si>
    <t>CORP-FI-NA-FIN-AAA-COV-10</t>
  </si>
  <si>
    <t>CORP-FI-NA-FIN-AA-SEN_UNS-05</t>
  </si>
  <si>
    <t>CORP-FI-NA-FIN-AA-SEN_UNS-10</t>
  </si>
  <si>
    <t>CORP-FI-NA-FIN-A-SEN_UNS-05</t>
  </si>
  <si>
    <t>CORP-FI-NA-FIN-A-SEN_UNS-10</t>
  </si>
  <si>
    <t>CORP-FI-NA-FIN-BBB-SEN_UNS-05</t>
  </si>
  <si>
    <t>CORP-FI-NA-FIN-BBB-SEN_UNS-10</t>
  </si>
  <si>
    <t>CORP-FI-NA-FIN-BB-SEN_UNS-05</t>
  </si>
  <si>
    <t>CORP-FI-NA-FIN-BB-SEN_UNS-10</t>
  </si>
  <si>
    <t>CORP-FI-NA-NONFIN-AA-SEN_UNS-05</t>
  </si>
  <si>
    <t>CORP-FI-NA-NONFIN-AA-SEN_UNS-10</t>
  </si>
  <si>
    <t>CORP-FI-NA-NONFIN-A-SEN_UNS-05</t>
  </si>
  <si>
    <t>CORP-FI-NA-NONFIN-A-SEN_UNS-10</t>
  </si>
  <si>
    <t>CORP-FI-NA-NONFIN-BBB-SEN_UNS-05</t>
  </si>
  <si>
    <t>CORP-FI-NA-NONFIN-BBB-SEN_UNS-10</t>
  </si>
  <si>
    <t>CORP-FI-NA-NONFIN-BB-SEN_UNS-05</t>
  </si>
  <si>
    <t>CORP-FI-NA-NONFIN-BB-SEN_UNS-10</t>
  </si>
  <si>
    <t>Other-EQ-EUR-PUBL-EU-SX5T-NA-NA-NA</t>
  </si>
  <si>
    <t>Other-EQ-EUR-PUBL-EU-MSDEE15N-NA-NA-NA</t>
  </si>
  <si>
    <t>Other-EQ-EUR-PUBL-UK-TUKXG-NA-NA-NA</t>
  </si>
  <si>
    <t>Other-EQ-EUR-PUBL-US-SPTR500N-NA-NA-NA</t>
  </si>
  <si>
    <t>FX-GBP-NA-NA-NA-NA-NA-NA</t>
  </si>
  <si>
    <t>FX-USD-NA-NA-NA-NA-NA-NA</t>
  </si>
  <si>
    <t>FI-EUR-RFR-INFL-NA-NA-SEN_UNS-01</t>
  </si>
  <si>
    <t>FI-EUR-RFR-INFL-NA-NA-SEN_UNS-05</t>
  </si>
  <si>
    <t>FI-EUR-RFR-INFL-NA-NA-SEN_UNS-10</t>
  </si>
  <si>
    <t>FI-EUR-RFR-INFL-NA-NA-SEN_UNS-20</t>
  </si>
  <si>
    <t>FI-USD-RFR-INFL-NA-NA-SEN_UNS-01</t>
  </si>
  <si>
    <t>Inflation linked Zero-coupon Bond free from credit risk with the principal amount indexed on the Harmonised Index of US Consumers Price including Tabacco in USD</t>
  </si>
  <si>
    <t>FI-GBP-RFR-INFL-NA-NA-SEN_UNS-01</t>
  </si>
  <si>
    <t>CORP-FI-NA-FIN-AAA-SEN_UNS-05</t>
  </si>
  <si>
    <t>CORP-FI-NA-FIN-AAA-SEN_UNS-10</t>
  </si>
  <si>
    <t>CORP-FI-NA-NONFIN-AAA-SEN_UNS-05</t>
  </si>
  <si>
    <t>CORP-FI-NA-NONFIN-AAA-SEN_UNS-10</t>
  </si>
  <si>
    <t>FI-EUR-RFR-NA-NA-NA-NA-01</t>
  </si>
  <si>
    <t>FI-EUR-RFR-NA-NA-NA-NA-03</t>
  </si>
  <si>
    <t>FI-EUR-RFR-NA-NA-NA-NA-05</t>
  </si>
  <si>
    <t>FI-EUR-RFR-NA-NA-NA-NA-07</t>
  </si>
  <si>
    <t>FI-EUR-RFR-NA-NA-NA-NA-10</t>
  </si>
  <si>
    <t>FI-EUR-RFR-NA-NA-NA-NA-15</t>
  </si>
  <si>
    <t>FI-EUR-RFR-NA-NA-NA-NA-20</t>
  </si>
  <si>
    <t>FI-EUR-RFR-NA-NA-NA-NA-25</t>
  </si>
  <si>
    <t>FI-EUR-RFR-NA-NA-NA-NA-30</t>
  </si>
  <si>
    <t>FI-EUR-RFR-NA-NA-NA-NA-40</t>
  </si>
  <si>
    <t>FI-EUR-RFR-NA-NA-NA-NA-50</t>
  </si>
  <si>
    <t>FI-EUR-RFR-NA-NA-NA-NA-60</t>
  </si>
  <si>
    <t>FI-GBP-RFR-NA-NA-NA-NA-01</t>
  </si>
  <si>
    <t>FI-GBP-RFR-NA-NA-NA-NA-03</t>
  </si>
  <si>
    <t>FI-GBP-RFR-NA-NA-NA-NA-05</t>
  </si>
  <si>
    <t>FI-GBP-RFR-NA-NA-NA-NA-07</t>
  </si>
  <si>
    <t>FI-GBP-RFR-NA-NA-NA-NA-10</t>
  </si>
  <si>
    <t>FI-GBP-RFR-NA-NA-NA-NA-15</t>
  </si>
  <si>
    <t>FI-GBP-RFR-NA-NA-NA-NA-20</t>
  </si>
  <si>
    <t>FI-GBP-RFR-NA-NA-NA-NA-25</t>
  </si>
  <si>
    <t>FI-GBP-RFR-NA-NA-NA-NA-30</t>
  </si>
  <si>
    <t>FI-GBP-RFR-NA-NA-NA-NA-40</t>
  </si>
  <si>
    <t>FI-GBP-RFR-NA-NA-NA-NA-50</t>
  </si>
  <si>
    <t>FI-GBP-RFR-NA-NA-NA-NA-60</t>
  </si>
  <si>
    <t>FI-USD-RFR-NA-NA-NA-NA-01</t>
  </si>
  <si>
    <t>FI-USD-RFR-NA-NA-NA-NA-03</t>
  </si>
  <si>
    <t>FI-USD-RFR-NA-NA-NA-NA-05</t>
  </si>
  <si>
    <t>FI-USD-RFR-NA-NA-NA-NA-07</t>
  </si>
  <si>
    <t>FI-USD-RFR-NA-NA-NA-NA-10</t>
  </si>
  <si>
    <t>FI-USD-RFR-NA-NA-NA-NA-15</t>
  </si>
  <si>
    <t>FI-USD-RFR-NA-NA-NA-NA-20</t>
  </si>
  <si>
    <t>FI-USD-RFR-NA-NA-NA-NA-25</t>
  </si>
  <si>
    <t>FI-USD-RFR-NA-NA-NA-NA-30</t>
  </si>
  <si>
    <t>FI-USD-RFR-NA-NA-NA-NA-40</t>
  </si>
  <si>
    <t>FI-USD-RFR-NA-NA-NA-NA-50</t>
  </si>
  <si>
    <t>FI-USD-RFR-NA-NA-NA-NA-60</t>
  </si>
  <si>
    <t>Other-EQ-EUR-PCP-EU-INS-NA-NA-NA</t>
  </si>
  <si>
    <t>Other-RE-EUR-RES-NL-NA-NA-NA-NA</t>
  </si>
  <si>
    <t>Other-RE-EUR-COM-FR-NA-NA-NA-NA</t>
  </si>
  <si>
    <t>Other-RE-EUR-COM-DE-NA-NA-NA-NA</t>
  </si>
  <si>
    <t>Other-RE-EUR-COM-UK-NA-NA-NA-NA</t>
  </si>
  <si>
    <t>Other-RE-EUR-COM-IT-NA-NA-NA-NA</t>
  </si>
  <si>
    <t>MCRCS YE 2021</t>
  </si>
  <si>
    <r>
      <rPr>
        <b/>
        <u/>
        <sz val="10"/>
        <rFont val="Arial"/>
        <family val="2"/>
      </rPr>
      <t>This is the specification of financial instruments and benchmark portfolios of the the Market &amp; credit risk modelling comparative study.</t>
    </r>
    <r>
      <rPr>
        <b/>
        <sz val="10"/>
        <rFont val="Arial"/>
        <family val="2"/>
      </rPr>
      <t xml:space="preserve">
</t>
    </r>
    <r>
      <rPr>
        <sz val="10"/>
        <rFont val="Arial"/>
        <family val="2"/>
      </rPr>
      <t xml:space="preserve">
</t>
    </r>
  </si>
  <si>
    <t>For further explanation, please refer to the document 'MCRCS_year-end_2021_Instructions'.</t>
  </si>
  <si>
    <t>Current edition: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</si>
</sst>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
    <numFmt numFmtId="165" formatCode="0.000%"/>
    <numFmt numFmtId="166" formatCode="0.0"/>
    <numFmt numFmtId="167" formatCode="0.000000E+00"/>
  </numFmts>
  <fonts count="3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Arial"/>
      <family val="2"/>
    </font>
    <font>
      <sz val="10"/>
      <color theme="1"/>
      <name val="Arial"/>
      <family val="2"/>
    </font>
    <font>
      <i/>
      <sz val="10"/>
      <color theme="1"/>
      <name val="Arial"/>
      <family val="2"/>
    </font>
    <font>
      <sz val="10"/>
      <name val="Arial"/>
      <family val="2"/>
    </font>
    <font>
      <sz val="9"/>
      <color indexed="81"/>
      <name val="Segoe UI"/>
      <family val="2"/>
    </font>
    <font>
      <b/>
      <u/>
      <sz val="10"/>
      <color theme="1"/>
      <name val="Calibri"/>
      <family val="2"/>
      <scheme val="minor"/>
    </font>
    <font>
      <sz val="10"/>
      <color theme="1"/>
      <name val="Calibri"/>
      <family val="2"/>
      <scheme val="minor"/>
    </font>
    <font>
      <sz val="10"/>
      <color theme="0" tint="-0.249977111117893"/>
      <name val="Calibri"/>
      <family val="2"/>
      <scheme val="minor"/>
    </font>
    <font>
      <b/>
      <sz val="10"/>
      <color theme="1"/>
      <name val="Calibri"/>
      <family val="2"/>
      <scheme val="minor"/>
    </font>
    <font>
      <sz val="10"/>
      <color theme="0" tint="-0.499984740745262"/>
      <name val="Calibri"/>
      <family val="2"/>
      <scheme val="minor"/>
    </font>
    <font>
      <sz val="9"/>
      <color indexed="81"/>
      <name val="Tahoma"/>
      <family val="2"/>
    </font>
    <font>
      <sz val="9"/>
      <color theme="1"/>
      <name val="Arial"/>
      <family val="2"/>
    </font>
    <font>
      <b/>
      <sz val="10"/>
      <name val="Arial"/>
      <family val="2"/>
    </font>
    <font>
      <b/>
      <u/>
      <sz val="10"/>
      <name val="Arial"/>
      <family val="2"/>
    </font>
    <font>
      <i/>
      <sz val="10"/>
      <name val="Arial"/>
      <family val="2"/>
    </font>
    <font>
      <b/>
      <i/>
      <sz val="11"/>
      <color theme="1"/>
      <name val="Calibri"/>
      <family val="2"/>
      <scheme val="minor"/>
    </font>
    <font>
      <sz val="10"/>
      <name val="Calibri"/>
      <family val="2"/>
      <scheme val="minor"/>
    </font>
    <font>
      <sz val="11"/>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59999389629810485"/>
        <bgColor indexed="64"/>
      </patternFill>
    </fill>
    <fill>
      <patternFill patternType="lightUp">
        <bgColor theme="7" tint="0.59999389629810485"/>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tint="-0.34998626667073579"/>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ashed">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9" fontId="1" fillId="0" borderId="0" applyFont="0" applyFill="0" applyBorder="0" applyAlignment="0" applyProtection="0"/>
  </cellStyleXfs>
  <cellXfs count="81">
    <xf numFmtId="0" fontId="0" fillId="0" borderId="0" xfId="0"/>
    <xf numFmtId="0" fontId="18" fillId="33" borderId="0" xfId="0" applyFont="1" applyFill="1"/>
    <xf numFmtId="0" fontId="19" fillId="33" borderId="0" xfId="0" applyFont="1" applyFill="1"/>
    <xf numFmtId="0" fontId="0" fillId="33" borderId="0" xfId="0" applyFill="1"/>
    <xf numFmtId="0" fontId="20" fillId="35" borderId="0" xfId="42" applyFont="1" applyFill="1" applyAlignment="1">
      <alignment vertical="top" wrapText="1"/>
    </xf>
    <xf numFmtId="0" fontId="19" fillId="33" borderId="0" xfId="0" applyFont="1" applyFill="1" applyAlignment="1">
      <alignment vertical="top"/>
    </xf>
    <xf numFmtId="0" fontId="0" fillId="0" borderId="10" xfId="0" applyBorder="1" applyAlignment="1">
      <alignment wrapText="1"/>
    </xf>
    <xf numFmtId="0" fontId="23" fillId="0" borderId="0" xfId="0" applyFont="1"/>
    <xf numFmtId="0" fontId="24" fillId="0" borderId="0" xfId="0" applyFont="1"/>
    <xf numFmtId="0" fontId="24" fillId="0" borderId="0" xfId="0" applyFont="1" applyAlignment="1">
      <alignment wrapText="1"/>
    </xf>
    <xf numFmtId="3" fontId="24" fillId="0" borderId="0" xfId="0" applyNumberFormat="1" applyFont="1"/>
    <xf numFmtId="0" fontId="25" fillId="0" borderId="0" xfId="0" applyFont="1"/>
    <xf numFmtId="0" fontId="25" fillId="0" borderId="0" xfId="0" applyFont="1" applyAlignment="1">
      <alignment wrapText="1"/>
    </xf>
    <xf numFmtId="3" fontId="25" fillId="0" borderId="0" xfId="0" applyNumberFormat="1" applyFont="1"/>
    <xf numFmtId="0" fontId="26" fillId="36" borderId="10" xfId="0" applyFont="1" applyFill="1" applyBorder="1"/>
    <xf numFmtId="0" fontId="26" fillId="36" borderId="10" xfId="0" applyFont="1" applyFill="1" applyBorder="1" applyAlignment="1">
      <alignment wrapText="1"/>
    </xf>
    <xf numFmtId="3" fontId="26" fillId="36" borderId="10" xfId="0" applyNumberFormat="1" applyFont="1" applyFill="1" applyBorder="1"/>
    <xf numFmtId="0" fontId="24" fillId="0" borderId="10" xfId="0" applyFont="1" applyBorder="1"/>
    <xf numFmtId="0" fontId="24" fillId="0" borderId="10" xfId="0" applyFont="1" applyBorder="1" applyAlignment="1">
      <alignment wrapText="1"/>
    </xf>
    <xf numFmtId="3" fontId="24" fillId="36" borderId="10" xfId="0" applyNumberFormat="1" applyFont="1" applyFill="1" applyBorder="1"/>
    <xf numFmtId="0" fontId="21" fillId="33" borderId="10" xfId="42" applyFont="1" applyFill="1" applyBorder="1" applyAlignment="1">
      <alignment vertical="top" wrapText="1"/>
    </xf>
    <xf numFmtId="3" fontId="0" fillId="36" borderId="10" xfId="0" applyNumberFormat="1" applyFill="1" applyBorder="1" applyAlignment="1">
      <alignment wrapText="1"/>
    </xf>
    <xf numFmtId="0" fontId="19" fillId="33" borderId="10" xfId="42" applyFont="1" applyFill="1" applyBorder="1" applyAlignment="1">
      <alignment vertical="top" wrapText="1"/>
    </xf>
    <xf numFmtId="0" fontId="23" fillId="0" borderId="0" xfId="0" applyFont="1" applyAlignment="1"/>
    <xf numFmtId="0" fontId="24" fillId="0" borderId="0" xfId="0" applyFont="1" applyAlignment="1"/>
    <xf numFmtId="0" fontId="27" fillId="0" borderId="10" xfId="0" applyFont="1" applyBorder="1" applyAlignment="1">
      <alignment wrapText="1"/>
    </xf>
    <xf numFmtId="0" fontId="29" fillId="33" borderId="0" xfId="0" applyFont="1" applyFill="1" applyAlignment="1">
      <alignment vertical="top"/>
    </xf>
    <xf numFmtId="0" fontId="19" fillId="34" borderId="0" xfId="0" applyFont="1" applyFill="1" applyAlignment="1">
      <alignment horizontal="left" vertical="top" wrapText="1"/>
    </xf>
    <xf numFmtId="3" fontId="0" fillId="36" borderId="11" xfId="0" applyNumberFormat="1" applyFill="1" applyBorder="1" applyAlignment="1">
      <alignment wrapText="1"/>
    </xf>
    <xf numFmtId="0" fontId="26" fillId="37" borderId="10" xfId="0" applyFont="1" applyFill="1" applyBorder="1"/>
    <xf numFmtId="0" fontId="0" fillId="36" borderId="10" xfId="0" applyFill="1" applyBorder="1"/>
    <xf numFmtId="0" fontId="24" fillId="37" borderId="10" xfId="0" applyFont="1" applyFill="1" applyBorder="1"/>
    <xf numFmtId="0" fontId="24" fillId="38" borderId="10" xfId="0" applyFont="1" applyFill="1" applyBorder="1"/>
    <xf numFmtId="164" fontId="19" fillId="33" borderId="0" xfId="0" applyNumberFormat="1" applyFont="1" applyFill="1" applyAlignment="1">
      <alignment vertical="top"/>
    </xf>
    <xf numFmtId="0" fontId="19" fillId="33" borderId="0" xfId="0" applyFont="1" applyFill="1" applyAlignment="1">
      <alignment horizontal="left" vertical="top" wrapText="1"/>
    </xf>
    <xf numFmtId="167" fontId="29" fillId="33" borderId="0" xfId="0" applyNumberFormat="1" applyFont="1" applyFill="1" applyAlignment="1">
      <alignment vertical="top"/>
    </xf>
    <xf numFmtId="167" fontId="29" fillId="35" borderId="0" xfId="0" applyNumberFormat="1" applyFont="1" applyFill="1" applyAlignment="1">
      <alignment vertical="top"/>
    </xf>
    <xf numFmtId="167" fontId="29" fillId="39" borderId="0" xfId="0" applyNumberFormat="1" applyFont="1" applyFill="1" applyAlignment="1">
      <alignment vertical="top"/>
    </xf>
    <xf numFmtId="167" fontId="29" fillId="40" borderId="0" xfId="0" applyNumberFormat="1" applyFont="1" applyFill="1" applyAlignment="1">
      <alignment vertical="top"/>
    </xf>
    <xf numFmtId="2" fontId="19" fillId="33" borderId="0" xfId="0" applyNumberFormat="1" applyFont="1" applyFill="1" applyAlignment="1">
      <alignment horizontal="left" vertical="top" wrapText="1"/>
    </xf>
    <xf numFmtId="0" fontId="0" fillId="36" borderId="10" xfId="0" applyFont="1" applyFill="1" applyBorder="1"/>
    <xf numFmtId="0" fontId="24" fillId="0" borderId="0" xfId="0" applyFont="1" applyAlignment="1">
      <alignment vertical="top" wrapText="1"/>
    </xf>
    <xf numFmtId="0" fontId="25" fillId="0" borderId="0" xfId="0" applyFont="1" applyAlignment="1">
      <alignment vertical="top" wrapText="1"/>
    </xf>
    <xf numFmtId="0" fontId="26" fillId="36" borderId="10" xfId="0" applyFont="1" applyFill="1" applyBorder="1" applyAlignment="1">
      <alignment vertical="top" wrapText="1"/>
    </xf>
    <xf numFmtId="0" fontId="24" fillId="0" borderId="10" xfId="0" applyFont="1" applyBorder="1" applyAlignment="1">
      <alignment vertical="top" wrapText="1"/>
    </xf>
    <xf numFmtId="0" fontId="19" fillId="33" borderId="0" xfId="0" applyFont="1" applyFill="1" applyAlignment="1">
      <alignment horizontal="left" vertical="top" wrapText="1"/>
    </xf>
    <xf numFmtId="0" fontId="19" fillId="41" borderId="0" xfId="0" applyFont="1" applyFill="1" applyAlignment="1">
      <alignment horizontal="left" vertical="top" wrapText="1"/>
    </xf>
    <xf numFmtId="167" fontId="29" fillId="41" borderId="0" xfId="0" applyNumberFormat="1" applyFont="1" applyFill="1" applyAlignment="1">
      <alignment vertical="top"/>
    </xf>
    <xf numFmtId="0" fontId="19" fillId="33" borderId="0" xfId="0" applyFont="1" applyFill="1" applyAlignment="1">
      <alignment vertical="top" wrapText="1"/>
    </xf>
    <xf numFmtId="165" fontId="19" fillId="33" borderId="0" xfId="43" applyNumberFormat="1" applyFont="1" applyFill="1" applyAlignment="1">
      <alignment horizontal="left" vertical="top" wrapText="1"/>
    </xf>
    <xf numFmtId="0" fontId="30" fillId="33" borderId="0" xfId="42" applyFont="1" applyFill="1" applyAlignment="1">
      <alignment horizontal="left" vertical="top" wrapText="1"/>
    </xf>
    <xf numFmtId="0" fontId="0" fillId="33" borderId="0" xfId="0" quotePrefix="1" applyFill="1"/>
    <xf numFmtId="0" fontId="0" fillId="33" borderId="0" xfId="0" quotePrefix="1" applyFill="1" applyAlignment="1">
      <alignment wrapText="1"/>
    </xf>
    <xf numFmtId="0" fontId="33" fillId="33" borderId="0" xfId="0" applyFont="1" applyFill="1"/>
    <xf numFmtId="0" fontId="20" fillId="34" borderId="0" xfId="0" applyFont="1" applyFill="1" applyAlignment="1">
      <alignment horizontal="center"/>
    </xf>
    <xf numFmtId="0" fontId="19" fillId="33" borderId="0" xfId="0" applyFont="1" applyFill="1" applyAlignment="1">
      <alignment horizontal="left" vertical="top" wrapText="1"/>
    </xf>
    <xf numFmtId="0" fontId="20" fillId="34" borderId="0" xfId="0" applyFont="1" applyFill="1" applyAlignment="1">
      <alignment horizontal="center"/>
    </xf>
    <xf numFmtId="0" fontId="19" fillId="33" borderId="0" xfId="0" applyFont="1" applyFill="1" applyAlignment="1">
      <alignment horizontal="left" vertical="top" wrapText="1"/>
    </xf>
    <xf numFmtId="0" fontId="19" fillId="33" borderId="0" xfId="0" applyFont="1" applyFill="1" applyAlignment="1">
      <alignment horizontal="left" vertical="top" wrapText="1"/>
    </xf>
    <xf numFmtId="166" fontId="24" fillId="0" borderId="0" xfId="43" applyNumberFormat="1" applyFont="1"/>
    <xf numFmtId="0" fontId="34" fillId="0" borderId="10" xfId="0" applyFont="1" applyBorder="1" applyAlignment="1">
      <alignment wrapText="1"/>
    </xf>
    <xf numFmtId="0" fontId="34" fillId="37" borderId="0" xfId="0" applyFont="1" applyFill="1"/>
    <xf numFmtId="0" fontId="34" fillId="0" borderId="0" xfId="0" applyFont="1"/>
    <xf numFmtId="165" fontId="35" fillId="37" borderId="0" xfId="43" applyNumberFormat="1" applyFont="1" applyFill="1"/>
    <xf numFmtId="0" fontId="35" fillId="37" borderId="0" xfId="0" applyFont="1" applyFill="1"/>
    <xf numFmtId="166" fontId="35" fillId="37" borderId="0" xfId="43" applyNumberFormat="1" applyFont="1" applyFill="1"/>
    <xf numFmtId="0" fontId="35" fillId="37" borderId="12" xfId="0" applyFont="1" applyFill="1" applyBorder="1"/>
    <xf numFmtId="165" fontId="35" fillId="37" borderId="12" xfId="43" applyNumberFormat="1" applyFont="1" applyFill="1" applyBorder="1"/>
    <xf numFmtId="166" fontId="35" fillId="37" borderId="12" xfId="43" applyNumberFormat="1" applyFont="1" applyFill="1" applyBorder="1"/>
    <xf numFmtId="0" fontId="35" fillId="37" borderId="0" xfId="0" applyFont="1" applyFill="1" applyBorder="1"/>
    <xf numFmtId="165" fontId="35" fillId="37" borderId="0" xfId="43" applyNumberFormat="1" applyFont="1" applyFill="1" applyBorder="1"/>
    <xf numFmtId="0" fontId="34" fillId="37" borderId="11" xfId="0" applyFont="1" applyFill="1" applyBorder="1"/>
    <xf numFmtId="0" fontId="34" fillId="37" borderId="13" xfId="0" applyFont="1" applyFill="1" applyBorder="1"/>
    <xf numFmtId="0" fontId="34" fillId="37" borderId="14" xfId="0" applyFont="1" applyFill="1" applyBorder="1"/>
    <xf numFmtId="0" fontId="32" fillId="33" borderId="0" xfId="42" applyFont="1" applyFill="1" applyAlignment="1">
      <alignment horizontal="left" vertical="top" wrapText="1"/>
    </xf>
    <xf numFmtId="0" fontId="35" fillId="36" borderId="10" xfId="0" applyFont="1" applyFill="1" applyBorder="1"/>
    <xf numFmtId="0" fontId="35" fillId="36" borderId="10" xfId="0" applyFont="1" applyFill="1" applyBorder="1" applyAlignment="1">
      <alignment wrapText="1"/>
    </xf>
    <xf numFmtId="3" fontId="35" fillId="36" borderId="11" xfId="0" applyNumberFormat="1" applyFont="1" applyFill="1" applyBorder="1" applyAlignment="1">
      <alignment wrapText="1"/>
    </xf>
    <xf numFmtId="0" fontId="34" fillId="38" borderId="10" xfId="0" applyFont="1" applyFill="1" applyBorder="1"/>
    <xf numFmtId="0" fontId="20" fillId="34" borderId="0" xfId="0" applyFont="1" applyFill="1" applyAlignment="1">
      <alignment horizontal="center"/>
    </xf>
    <xf numFmtId="0" fontId="19" fillId="33" borderId="0" xfId="0" applyFont="1" applyFill="1" applyAlignment="1">
      <alignment horizontal="left" vertical="top"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5" Type="http://schemas.microsoft.com/office/2017/10/relationships/person" Target="persons/person.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abSelected="1" zoomScale="90" zoomScaleNormal="90" workbookViewId="0">
      <selection activeCell="C17" sqref="C17"/>
    </sheetView>
  </sheetViews>
  <sheetFormatPr defaultColWidth="11.42578125" defaultRowHeight="15" x14ac:dyDescent="0.25"/>
  <cols>
    <col min="1" max="1" width="2" customWidth="1"/>
    <col min="2" max="2" width="115.42578125" customWidth="1"/>
  </cols>
  <sheetData>
    <row r="1" spans="1:3" x14ac:dyDescent="0.25">
      <c r="A1" s="3"/>
      <c r="B1" s="3"/>
      <c r="C1" s="3"/>
    </row>
    <row r="2" spans="1:3" ht="63.75" x14ac:dyDescent="0.25">
      <c r="A2" s="3"/>
      <c r="B2" s="50" t="s">
        <v>307</v>
      </c>
      <c r="C2" s="3"/>
    </row>
    <row r="3" spans="1:3" x14ac:dyDescent="0.25">
      <c r="A3" s="3"/>
      <c r="B3" s="50" t="s">
        <v>309</v>
      </c>
      <c r="C3" s="3"/>
    </row>
    <row r="4" spans="1:3" x14ac:dyDescent="0.25">
      <c r="A4" s="3"/>
      <c r="B4" s="50" t="s">
        <v>306</v>
      </c>
      <c r="C4" s="3"/>
    </row>
    <row r="5" spans="1:3" x14ac:dyDescent="0.25">
      <c r="A5" s="3"/>
      <c r="B5" s="74" t="s">
        <v>308</v>
      </c>
      <c r="C5" s="3"/>
    </row>
    <row r="6" spans="1:3" x14ac:dyDescent="0.25">
      <c r="A6" s="3"/>
      <c r="B6" s="3"/>
      <c r="C6" s="3"/>
    </row>
    <row r="7" spans="1:3" x14ac:dyDescent="0.25">
      <c r="A7" s="3"/>
      <c r="B7" s="53"/>
      <c r="C7" s="3"/>
    </row>
    <row r="8" spans="1:3" x14ac:dyDescent="0.25">
      <c r="A8" s="3"/>
      <c r="B8" s="3"/>
      <c r="C8" s="3"/>
    </row>
    <row r="9" spans="1:3" x14ac:dyDescent="0.25">
      <c r="A9" s="3"/>
      <c r="B9" s="51"/>
      <c r="C9" s="3"/>
    </row>
    <row r="10" spans="1:3" x14ac:dyDescent="0.25">
      <c r="A10" s="3"/>
      <c r="B10" s="52"/>
      <c r="C10" s="3"/>
    </row>
    <row r="11" spans="1:3" x14ac:dyDescent="0.25">
      <c r="A11" s="3"/>
      <c r="B11" s="51"/>
      <c r="C11" s="3"/>
    </row>
    <row r="12" spans="1:3" x14ac:dyDescent="0.25">
      <c r="A12" s="3"/>
      <c r="B12" s="3"/>
      <c r="C12" s="3"/>
    </row>
    <row r="13" spans="1:3" x14ac:dyDescent="0.25">
      <c r="A13" s="3"/>
      <c r="B13" s="3"/>
      <c r="C13" s="3"/>
    </row>
    <row r="14" spans="1:3" x14ac:dyDescent="0.25">
      <c r="A14" s="3"/>
      <c r="B14" s="3"/>
      <c r="C14" s="3"/>
    </row>
    <row r="15" spans="1:3" x14ac:dyDescent="0.25">
      <c r="A15" s="3"/>
      <c r="B15" s="3"/>
      <c r="C15" s="3"/>
    </row>
    <row r="16" spans="1:3" x14ac:dyDescent="0.25">
      <c r="A16" s="3"/>
      <c r="B16" s="3"/>
      <c r="C16" s="3"/>
    </row>
    <row r="17" spans="1:3" x14ac:dyDescent="0.25">
      <c r="A17" s="3"/>
      <c r="B17" s="3"/>
      <c r="C17" s="3"/>
    </row>
    <row r="18" spans="1:3" x14ac:dyDescent="0.25">
      <c r="A18" s="3"/>
      <c r="B18" s="3"/>
      <c r="C18" s="3"/>
    </row>
    <row r="19" spans="1:3" x14ac:dyDescent="0.25">
      <c r="A19" s="3"/>
      <c r="B19" s="3"/>
      <c r="C19" s="3"/>
    </row>
    <row r="20" spans="1:3" x14ac:dyDescent="0.25">
      <c r="A20" s="3"/>
      <c r="B20" s="3"/>
      <c r="C20" s="3"/>
    </row>
  </sheetData>
  <pageMargins left="0.7" right="0.7" top="0.78740157499999996" bottom="0.78740157499999996"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AN115"/>
  <sheetViews>
    <sheetView zoomScale="70" zoomScaleNormal="70" workbookViewId="0">
      <pane xSplit="1" ySplit="7" topLeftCell="B8" activePane="bottomRight" state="frozen"/>
      <selection activeCell="O7" sqref="O7:S110"/>
      <selection pane="topRight" activeCell="O7" sqref="O7:S110"/>
      <selection pane="bottomLeft" activeCell="O7" sqref="O7:S110"/>
      <selection pane="bottomRight" activeCell="A6" sqref="A6"/>
    </sheetView>
  </sheetViews>
  <sheetFormatPr defaultColWidth="11.5703125" defaultRowHeight="12.75" x14ac:dyDescent="0.2"/>
  <cols>
    <col min="1" max="1" width="71.42578125" style="8" bestFit="1" customWidth="1"/>
    <col min="2" max="2" width="10" style="8" bestFit="1" customWidth="1"/>
    <col min="3" max="3" width="10.140625" style="8" customWidth="1"/>
    <col min="4" max="5" width="13.85546875" style="8" bestFit="1" customWidth="1"/>
    <col min="6" max="6" width="11.85546875" style="8" bestFit="1" customWidth="1"/>
    <col min="7" max="7" width="42.85546875" style="9" customWidth="1"/>
    <col min="8" max="8" width="12.42578125" style="8" bestFit="1" customWidth="1"/>
    <col min="9" max="9" width="12.7109375" style="8" bestFit="1" customWidth="1"/>
    <col min="10" max="10" width="8.5703125" style="8" bestFit="1" customWidth="1"/>
    <col min="11" max="11" width="58.28515625" style="41" customWidth="1"/>
    <col min="12" max="12" width="21.7109375" style="10" bestFit="1" customWidth="1"/>
    <col min="13" max="14" width="18.140625" style="10" customWidth="1"/>
    <col min="15" max="16" width="12" style="10" customWidth="1"/>
    <col min="17" max="17" width="12" style="8" customWidth="1"/>
    <col min="18" max="20" width="11.5703125" style="8"/>
    <col min="21" max="24" width="15.5703125" style="8" customWidth="1"/>
    <col min="25" max="27" width="11.5703125" style="8"/>
    <col min="28" max="29" width="15.5703125" style="8" customWidth="1"/>
    <col min="30" max="31" width="11.5703125" style="8"/>
    <col min="32" max="32" width="16" style="8" customWidth="1"/>
    <col min="33" max="33" width="16.42578125" style="8" customWidth="1"/>
    <col min="34" max="34" width="15.42578125" style="8" customWidth="1"/>
    <col min="35" max="16384" width="11.5703125" style="8"/>
  </cols>
  <sheetData>
    <row r="1" spans="1:40" x14ac:dyDescent="0.2">
      <c r="A1" s="7" t="str">
        <f>"List of financial instruments for "&amp;README!B4</f>
        <v>List of financial instruments for MCRCS YE 2021</v>
      </c>
    </row>
    <row r="2" spans="1:40" x14ac:dyDescent="0.2">
      <c r="A2" s="8" t="s">
        <v>83</v>
      </c>
    </row>
    <row r="5" spans="1:40" x14ac:dyDescent="0.2">
      <c r="A5" s="9"/>
    </row>
    <row r="6" spans="1:40" x14ac:dyDescent="0.2">
      <c r="A6" s="11">
        <f>COLUMN()</f>
        <v>1</v>
      </c>
      <c r="B6" s="11">
        <f>COLUMN()</f>
        <v>2</v>
      </c>
      <c r="C6" s="11">
        <f>COLUMN()</f>
        <v>3</v>
      </c>
      <c r="D6" s="11">
        <f>COLUMN()</f>
        <v>4</v>
      </c>
      <c r="E6" s="11">
        <f>COLUMN()</f>
        <v>5</v>
      </c>
      <c r="F6" s="11">
        <f>COLUMN()</f>
        <v>6</v>
      </c>
      <c r="G6" s="12">
        <f>COLUMN()</f>
        <v>7</v>
      </c>
      <c r="H6" s="11">
        <f>COLUMN()</f>
        <v>8</v>
      </c>
      <c r="I6" s="11">
        <f>COLUMN()</f>
        <v>9</v>
      </c>
      <c r="J6" s="11">
        <f>COLUMN()</f>
        <v>10</v>
      </c>
      <c r="K6" s="42">
        <f>COLUMN()</f>
        <v>11</v>
      </c>
      <c r="L6" s="13">
        <f>COLUMN()</f>
        <v>12</v>
      </c>
      <c r="M6" s="13">
        <f>COLUMN()</f>
        <v>13</v>
      </c>
      <c r="N6" s="13">
        <f>COLUMN()</f>
        <v>14</v>
      </c>
      <c r="O6" s="13">
        <f>COLUMN()</f>
        <v>15</v>
      </c>
      <c r="P6" s="13">
        <f>COLUMN()</f>
        <v>16</v>
      </c>
      <c r="Q6" s="13">
        <f>COLUMN()</f>
        <v>17</v>
      </c>
      <c r="R6" s="13">
        <f>COLUMN()</f>
        <v>18</v>
      </c>
      <c r="S6" s="13">
        <f>COLUMN()</f>
        <v>19</v>
      </c>
      <c r="T6" s="13">
        <f>COLUMN()</f>
        <v>20</v>
      </c>
      <c r="U6" s="13">
        <f>COLUMN()</f>
        <v>21</v>
      </c>
      <c r="V6" s="13">
        <f>COLUMN()</f>
        <v>22</v>
      </c>
      <c r="W6" s="13">
        <f>COLUMN()</f>
        <v>23</v>
      </c>
      <c r="X6" s="13">
        <f>COLUMN()</f>
        <v>24</v>
      </c>
      <c r="Y6" s="13">
        <f>COLUMN()</f>
        <v>25</v>
      </c>
      <c r="Z6" s="13">
        <f>COLUMN()</f>
        <v>26</v>
      </c>
      <c r="AA6" s="13">
        <f>COLUMN()</f>
        <v>27</v>
      </c>
      <c r="AB6" s="13">
        <f>COLUMN()</f>
        <v>28</v>
      </c>
      <c r="AC6" s="13">
        <f>COLUMN()</f>
        <v>29</v>
      </c>
      <c r="AD6" s="13">
        <f>COLUMN()</f>
        <v>30</v>
      </c>
      <c r="AE6" s="13">
        <f>COLUMN()</f>
        <v>31</v>
      </c>
      <c r="AF6" s="13">
        <f>COLUMN()</f>
        <v>32</v>
      </c>
      <c r="AG6" s="13">
        <f>COLUMN()</f>
        <v>33</v>
      </c>
      <c r="AH6" s="13">
        <f>COLUMN()</f>
        <v>34</v>
      </c>
      <c r="AI6" s="13">
        <f>COLUMN()</f>
        <v>35</v>
      </c>
      <c r="AJ6" s="13">
        <f>COLUMN()</f>
        <v>36</v>
      </c>
      <c r="AK6" s="13">
        <f>COLUMN()</f>
        <v>37</v>
      </c>
      <c r="AL6" s="13">
        <f>COLUMN()</f>
        <v>38</v>
      </c>
      <c r="AM6" s="13">
        <f>COLUMN()</f>
        <v>39</v>
      </c>
      <c r="AN6" s="13">
        <f>COLUMN()</f>
        <v>40</v>
      </c>
    </row>
    <row r="7" spans="1:40" x14ac:dyDescent="0.2">
      <c r="A7" s="14" t="s">
        <v>30</v>
      </c>
      <c r="B7" s="14" t="s">
        <v>23</v>
      </c>
      <c r="C7" s="14" t="s">
        <v>22</v>
      </c>
      <c r="D7" s="14" t="s">
        <v>24</v>
      </c>
      <c r="E7" s="14" t="s">
        <v>25</v>
      </c>
      <c r="F7" s="14" t="s">
        <v>39</v>
      </c>
      <c r="G7" s="15" t="s">
        <v>40</v>
      </c>
      <c r="H7" s="14" t="s">
        <v>53</v>
      </c>
      <c r="I7" s="14" t="s">
        <v>52</v>
      </c>
      <c r="J7" s="14" t="s">
        <v>26</v>
      </c>
      <c r="K7" s="43" t="s">
        <v>38</v>
      </c>
      <c r="L7" s="16" t="s">
        <v>94</v>
      </c>
      <c r="M7" s="14" t="s">
        <v>115</v>
      </c>
      <c r="N7" s="14" t="s">
        <v>137</v>
      </c>
      <c r="O7" s="29" t="s">
        <v>116</v>
      </c>
      <c r="P7" s="29" t="s">
        <v>117</v>
      </c>
      <c r="Q7" s="29" t="s">
        <v>186</v>
      </c>
      <c r="R7" s="29" t="s">
        <v>138</v>
      </c>
    </row>
    <row r="8" spans="1:40" ht="15" x14ac:dyDescent="0.25">
      <c r="A8" s="17" t="s">
        <v>201</v>
      </c>
      <c r="B8" s="17" t="s">
        <v>27</v>
      </c>
      <c r="C8" s="17" t="s">
        <v>4</v>
      </c>
      <c r="D8" s="17" t="s">
        <v>28</v>
      </c>
      <c r="E8" s="17" t="s">
        <v>54</v>
      </c>
      <c r="F8" s="17" t="s">
        <v>29</v>
      </c>
      <c r="G8" s="18" t="s">
        <v>41</v>
      </c>
      <c r="H8" s="17" t="s">
        <v>124</v>
      </c>
      <c r="I8" s="17" t="s">
        <v>124</v>
      </c>
      <c r="J8" s="17">
        <v>5</v>
      </c>
      <c r="K8" s="44" t="s">
        <v>84</v>
      </c>
      <c r="L8" s="19">
        <v>1</v>
      </c>
      <c r="M8" s="30">
        <v>1.0161039999999999</v>
      </c>
      <c r="N8" s="75">
        <v>1.0161039999999999</v>
      </c>
      <c r="O8" s="31" t="s">
        <v>4</v>
      </c>
      <c r="P8" s="31">
        <v>-8.4000000000000003E-4</v>
      </c>
      <c r="Q8" s="31">
        <v>10</v>
      </c>
      <c r="R8" s="32"/>
      <c r="T8" s="59"/>
      <c r="U8" s="61" t="s">
        <v>198</v>
      </c>
      <c r="V8" s="61"/>
      <c r="W8" s="61"/>
      <c r="X8" s="61"/>
      <c r="Y8" s="62"/>
      <c r="Z8" s="61" t="s">
        <v>199</v>
      </c>
      <c r="AA8" s="61"/>
      <c r="AB8" s="61"/>
      <c r="AC8" s="61"/>
      <c r="AD8" s="62"/>
      <c r="AE8" s="61" t="s">
        <v>200</v>
      </c>
      <c r="AF8" s="63"/>
      <c r="AG8" s="63"/>
      <c r="AH8" s="63"/>
    </row>
    <row r="9" spans="1:40" ht="15" x14ac:dyDescent="0.25">
      <c r="A9" s="17" t="s">
        <v>202</v>
      </c>
      <c r="B9" s="17" t="s">
        <v>27</v>
      </c>
      <c r="C9" s="17" t="s">
        <v>4</v>
      </c>
      <c r="D9" s="17" t="s">
        <v>28</v>
      </c>
      <c r="E9" s="17" t="s">
        <v>54</v>
      </c>
      <c r="F9" s="17" t="s">
        <v>29</v>
      </c>
      <c r="G9" s="18" t="s">
        <v>41</v>
      </c>
      <c r="H9" s="17" t="s">
        <v>124</v>
      </c>
      <c r="I9" s="17" t="s">
        <v>124</v>
      </c>
      <c r="J9" s="17">
        <v>10</v>
      </c>
      <c r="K9" s="44" t="s">
        <v>84</v>
      </c>
      <c r="L9" s="19">
        <v>1</v>
      </c>
      <c r="M9" s="30">
        <v>0.99074700000000004</v>
      </c>
      <c r="N9" s="75">
        <v>0.99074700000000004</v>
      </c>
      <c r="O9" s="31" t="s">
        <v>4</v>
      </c>
      <c r="P9" s="31">
        <v>2.0500000000000002E-3</v>
      </c>
      <c r="Q9" s="31">
        <v>10</v>
      </c>
      <c r="R9" s="32"/>
      <c r="T9" s="59"/>
      <c r="U9" s="61"/>
      <c r="V9" s="61" t="s">
        <v>4</v>
      </c>
      <c r="W9" s="61" t="s">
        <v>9</v>
      </c>
      <c r="X9" s="61" t="s">
        <v>11</v>
      </c>
      <c r="Y9" s="62"/>
      <c r="Z9" s="61"/>
      <c r="AA9" s="61" t="s">
        <v>4</v>
      </c>
      <c r="AB9" s="61" t="s">
        <v>9</v>
      </c>
      <c r="AC9" s="61" t="s">
        <v>11</v>
      </c>
      <c r="AD9" s="62"/>
      <c r="AE9" s="61"/>
      <c r="AF9" s="61" t="s">
        <v>4</v>
      </c>
      <c r="AG9" s="61" t="s">
        <v>9</v>
      </c>
      <c r="AH9" s="61" t="s">
        <v>11</v>
      </c>
    </row>
    <row r="10" spans="1:40" ht="15" x14ac:dyDescent="0.25">
      <c r="A10" s="17" t="s">
        <v>203</v>
      </c>
      <c r="B10" s="17" t="s">
        <v>27</v>
      </c>
      <c r="C10" s="17" t="s">
        <v>4</v>
      </c>
      <c r="D10" s="17" t="s">
        <v>28</v>
      </c>
      <c r="E10" s="17" t="s">
        <v>54</v>
      </c>
      <c r="F10" s="17" t="s">
        <v>29</v>
      </c>
      <c r="G10" s="18" t="s">
        <v>41</v>
      </c>
      <c r="H10" s="17" t="s">
        <v>124</v>
      </c>
      <c r="I10" s="17" t="s">
        <v>124</v>
      </c>
      <c r="J10" s="17">
        <v>20</v>
      </c>
      <c r="K10" s="44" t="s">
        <v>84</v>
      </c>
      <c r="L10" s="19">
        <v>1</v>
      </c>
      <c r="M10" s="30">
        <v>0.903443</v>
      </c>
      <c r="N10" s="75">
        <v>0.903443</v>
      </c>
      <c r="O10" s="31" t="s">
        <v>4</v>
      </c>
      <c r="P10" s="31">
        <v>4.5599999999999998E-3</v>
      </c>
      <c r="Q10" s="31">
        <v>10</v>
      </c>
      <c r="R10" s="32"/>
      <c r="T10" s="59"/>
      <c r="U10" s="64">
        <v>1</v>
      </c>
      <c r="V10" s="63">
        <v>-5.8500000000000002E-3</v>
      </c>
      <c r="W10" s="63">
        <v>7.8100000000000001E-3</v>
      </c>
      <c r="X10" s="63">
        <v>4.4000000000000003E-3</v>
      </c>
      <c r="Y10" s="62"/>
      <c r="Z10" s="64">
        <v>1</v>
      </c>
      <c r="AA10" s="63">
        <v>-5.5500000000000002E-3</v>
      </c>
      <c r="AB10" s="63">
        <v>8.1099999999999992E-3</v>
      </c>
      <c r="AC10" s="63">
        <v>6.7000000000000002E-3</v>
      </c>
      <c r="AD10" s="62"/>
      <c r="AE10" s="64">
        <v>1</v>
      </c>
      <c r="AF10" s="65">
        <v>3</v>
      </c>
      <c r="AG10" s="65">
        <v>3</v>
      </c>
      <c r="AH10" s="65">
        <v>23</v>
      </c>
    </row>
    <row r="11" spans="1:40" ht="15" x14ac:dyDescent="0.25">
      <c r="A11" s="17" t="s">
        <v>204</v>
      </c>
      <c r="B11" s="17" t="s">
        <v>27</v>
      </c>
      <c r="C11" s="17" t="s">
        <v>4</v>
      </c>
      <c r="D11" s="17" t="s">
        <v>28</v>
      </c>
      <c r="E11" s="17" t="s">
        <v>54</v>
      </c>
      <c r="F11" s="17" t="s">
        <v>5</v>
      </c>
      <c r="G11" s="18" t="s">
        <v>42</v>
      </c>
      <c r="H11" s="17" t="s">
        <v>124</v>
      </c>
      <c r="I11" s="17" t="s">
        <v>124</v>
      </c>
      <c r="J11" s="17">
        <v>5</v>
      </c>
      <c r="K11" s="44" t="s">
        <v>84</v>
      </c>
      <c r="L11" s="19">
        <v>1</v>
      </c>
      <c r="M11" s="30">
        <v>1.017226</v>
      </c>
      <c r="N11" s="75">
        <v>1.017226</v>
      </c>
      <c r="O11" s="31" t="s">
        <v>4</v>
      </c>
      <c r="P11" s="31">
        <v>-8.4000000000000003E-4</v>
      </c>
      <c r="Q11" s="31">
        <v>10</v>
      </c>
      <c r="R11" s="32"/>
      <c r="T11" s="59"/>
      <c r="U11" s="64">
        <v>2</v>
      </c>
      <c r="V11" s="63">
        <v>-3.9500000000000004E-3</v>
      </c>
      <c r="W11" s="63">
        <v>1.103E-2</v>
      </c>
      <c r="X11" s="63">
        <v>8.3499999999999998E-3</v>
      </c>
      <c r="Y11" s="62"/>
      <c r="Z11" s="64">
        <v>2</v>
      </c>
      <c r="AA11" s="63">
        <v>-3.65E-3</v>
      </c>
      <c r="AB11" s="63">
        <v>1.133E-2</v>
      </c>
      <c r="AC11" s="63">
        <v>1.065E-2</v>
      </c>
      <c r="AD11" s="62"/>
      <c r="AE11" s="64">
        <v>2</v>
      </c>
      <c r="AF11" s="65">
        <v>3</v>
      </c>
      <c r="AG11" s="65">
        <v>3</v>
      </c>
      <c r="AH11" s="65">
        <v>23</v>
      </c>
    </row>
    <row r="12" spans="1:40" ht="15" x14ac:dyDescent="0.25">
      <c r="A12" s="17" t="s">
        <v>205</v>
      </c>
      <c r="B12" s="17" t="s">
        <v>27</v>
      </c>
      <c r="C12" s="17" t="s">
        <v>4</v>
      </c>
      <c r="D12" s="17" t="s">
        <v>28</v>
      </c>
      <c r="E12" s="17" t="s">
        <v>54</v>
      </c>
      <c r="F12" s="17" t="s">
        <v>5</v>
      </c>
      <c r="G12" s="18" t="s">
        <v>42</v>
      </c>
      <c r="H12" s="17" t="s">
        <v>124</v>
      </c>
      <c r="I12" s="17" t="s">
        <v>124</v>
      </c>
      <c r="J12" s="17">
        <v>10</v>
      </c>
      <c r="K12" s="44" t="s">
        <v>84</v>
      </c>
      <c r="L12" s="19">
        <v>1</v>
      </c>
      <c r="M12" s="30">
        <v>0.988375</v>
      </c>
      <c r="N12" s="75">
        <v>0.988375</v>
      </c>
      <c r="O12" s="31" t="s">
        <v>4</v>
      </c>
      <c r="P12" s="31">
        <v>2.0500000000000002E-3</v>
      </c>
      <c r="Q12" s="31">
        <v>10</v>
      </c>
      <c r="R12" s="32"/>
      <c r="T12" s="59"/>
      <c r="U12" s="64">
        <v>3</v>
      </c>
      <c r="V12" s="63">
        <v>-2.4599999999999999E-3</v>
      </c>
      <c r="W12" s="63">
        <v>1.2030000000000001E-2</v>
      </c>
      <c r="X12" s="63">
        <v>1.077E-2</v>
      </c>
      <c r="Y12" s="62"/>
      <c r="Z12" s="64">
        <v>3</v>
      </c>
      <c r="AA12" s="63">
        <v>-2.16E-3</v>
      </c>
      <c r="AB12" s="63">
        <v>1.2330000000000001E-2</v>
      </c>
      <c r="AC12" s="63">
        <v>1.307E-2</v>
      </c>
      <c r="AD12" s="62"/>
      <c r="AE12" s="64">
        <v>3</v>
      </c>
      <c r="AF12" s="65">
        <v>3</v>
      </c>
      <c r="AG12" s="65">
        <v>3</v>
      </c>
      <c r="AH12" s="65">
        <v>23</v>
      </c>
    </row>
    <row r="13" spans="1:40" ht="15" x14ac:dyDescent="0.25">
      <c r="A13" s="17" t="s">
        <v>206</v>
      </c>
      <c r="B13" s="17" t="s">
        <v>27</v>
      </c>
      <c r="C13" s="17" t="s">
        <v>4</v>
      </c>
      <c r="D13" s="17" t="s">
        <v>28</v>
      </c>
      <c r="E13" s="17" t="s">
        <v>54</v>
      </c>
      <c r="F13" s="17" t="s">
        <v>5</v>
      </c>
      <c r="G13" s="18" t="s">
        <v>42</v>
      </c>
      <c r="H13" s="17" t="s">
        <v>124</v>
      </c>
      <c r="I13" s="17" t="s">
        <v>124</v>
      </c>
      <c r="J13" s="17">
        <v>20</v>
      </c>
      <c r="K13" s="44" t="s">
        <v>84</v>
      </c>
      <c r="L13" s="19">
        <v>1</v>
      </c>
      <c r="M13" s="30">
        <v>0.86771200000000004</v>
      </c>
      <c r="N13" s="75">
        <v>0.86771200000000004</v>
      </c>
      <c r="O13" s="31" t="s">
        <v>4</v>
      </c>
      <c r="P13" s="31">
        <v>4.5599999999999998E-3</v>
      </c>
      <c r="Q13" s="31">
        <v>10</v>
      </c>
      <c r="R13" s="32"/>
      <c r="T13" s="59"/>
      <c r="U13" s="64">
        <v>4</v>
      </c>
      <c r="V13" s="63">
        <v>-1.4499999999999999E-3</v>
      </c>
      <c r="W13" s="63">
        <v>1.213E-2</v>
      </c>
      <c r="X13" s="63">
        <v>1.1849999999999999E-2</v>
      </c>
      <c r="Y13" s="62"/>
      <c r="Z13" s="64">
        <v>4</v>
      </c>
      <c r="AA13" s="63">
        <v>-1.15E-3</v>
      </c>
      <c r="AB13" s="63">
        <v>1.243E-2</v>
      </c>
      <c r="AC13" s="63">
        <v>1.4149999999999999E-2</v>
      </c>
      <c r="AD13" s="62"/>
      <c r="AE13" s="64">
        <v>4</v>
      </c>
      <c r="AF13" s="65">
        <v>3</v>
      </c>
      <c r="AG13" s="65">
        <v>3</v>
      </c>
      <c r="AH13" s="65">
        <v>23</v>
      </c>
    </row>
    <row r="14" spans="1:40" ht="15" x14ac:dyDescent="0.25">
      <c r="A14" s="17" t="s">
        <v>207</v>
      </c>
      <c r="B14" s="17" t="s">
        <v>27</v>
      </c>
      <c r="C14" s="17" t="s">
        <v>4</v>
      </c>
      <c r="D14" s="17" t="s">
        <v>28</v>
      </c>
      <c r="E14" s="17" t="s">
        <v>54</v>
      </c>
      <c r="F14" s="17" t="s">
        <v>32</v>
      </c>
      <c r="G14" s="18" t="s">
        <v>43</v>
      </c>
      <c r="H14" s="17" t="s">
        <v>124</v>
      </c>
      <c r="I14" s="17" t="s">
        <v>124</v>
      </c>
      <c r="J14" s="17">
        <v>5</v>
      </c>
      <c r="K14" s="44" t="s">
        <v>84</v>
      </c>
      <c r="L14" s="19">
        <v>1</v>
      </c>
      <c r="M14" s="30">
        <v>1.024041</v>
      </c>
      <c r="N14" s="75">
        <v>1.024041</v>
      </c>
      <c r="O14" s="31" t="s">
        <v>4</v>
      </c>
      <c r="P14" s="31">
        <v>-8.4000000000000003E-4</v>
      </c>
      <c r="Q14" s="31">
        <v>10</v>
      </c>
      <c r="R14" s="32"/>
      <c r="T14" s="59"/>
      <c r="U14" s="66">
        <v>5</v>
      </c>
      <c r="V14" s="67">
        <v>-8.4000000000000003E-4</v>
      </c>
      <c r="W14" s="67">
        <v>1.196E-2</v>
      </c>
      <c r="X14" s="67">
        <v>1.2760000000000001E-2</v>
      </c>
      <c r="Y14" s="62"/>
      <c r="Z14" s="66">
        <v>5</v>
      </c>
      <c r="AA14" s="67">
        <v>-5.4000000000000001E-4</v>
      </c>
      <c r="AB14" s="67">
        <v>1.226E-2</v>
      </c>
      <c r="AC14" s="67">
        <v>1.506E-2</v>
      </c>
      <c r="AD14" s="62"/>
      <c r="AE14" s="66">
        <v>5</v>
      </c>
      <c r="AF14" s="68">
        <v>3</v>
      </c>
      <c r="AG14" s="68">
        <v>3</v>
      </c>
      <c r="AH14" s="68">
        <v>23</v>
      </c>
    </row>
    <row r="15" spans="1:40" ht="15" x14ac:dyDescent="0.25">
      <c r="A15" s="17" t="s">
        <v>208</v>
      </c>
      <c r="B15" s="17" t="s">
        <v>27</v>
      </c>
      <c r="C15" s="17" t="s">
        <v>4</v>
      </c>
      <c r="D15" s="17" t="s">
        <v>28</v>
      </c>
      <c r="E15" s="17" t="s">
        <v>54</v>
      </c>
      <c r="F15" s="17" t="s">
        <v>32</v>
      </c>
      <c r="G15" s="18" t="s">
        <v>43</v>
      </c>
      <c r="H15" s="17" t="s">
        <v>124</v>
      </c>
      <c r="I15" s="17" t="s">
        <v>124</v>
      </c>
      <c r="J15" s="17">
        <v>10</v>
      </c>
      <c r="K15" s="44" t="s">
        <v>84</v>
      </c>
      <c r="L15" s="19">
        <v>1</v>
      </c>
      <c r="M15" s="30">
        <v>1.0204260000000001</v>
      </c>
      <c r="N15" s="75">
        <v>1.0204260000000001</v>
      </c>
      <c r="O15" s="31" t="s">
        <v>4</v>
      </c>
      <c r="P15" s="31">
        <v>2.0500000000000002E-3</v>
      </c>
      <c r="Q15" s="31">
        <v>10</v>
      </c>
      <c r="R15" s="32"/>
      <c r="T15" s="59"/>
      <c r="U15" s="64">
        <v>6</v>
      </c>
      <c r="V15" s="63">
        <v>-2.5999999999999998E-4</v>
      </c>
      <c r="W15" s="63">
        <v>1.1679999999999999E-2</v>
      </c>
      <c r="X15" s="63">
        <v>1.332E-2</v>
      </c>
      <c r="Y15" s="62"/>
      <c r="Z15" s="64">
        <v>6</v>
      </c>
      <c r="AA15" s="63">
        <v>4.0000000000000003E-5</v>
      </c>
      <c r="AB15" s="63">
        <v>1.1979999999999999E-2</v>
      </c>
      <c r="AC15" s="63">
        <v>1.562E-2</v>
      </c>
      <c r="AD15" s="62"/>
      <c r="AE15" s="64">
        <v>6</v>
      </c>
      <c r="AF15" s="65">
        <v>3</v>
      </c>
      <c r="AG15" s="65">
        <v>3</v>
      </c>
      <c r="AH15" s="65">
        <v>23</v>
      </c>
    </row>
    <row r="16" spans="1:40" ht="15" x14ac:dyDescent="0.25">
      <c r="A16" s="17" t="s">
        <v>209</v>
      </c>
      <c r="B16" s="17" t="s">
        <v>27</v>
      </c>
      <c r="C16" s="17" t="s">
        <v>4</v>
      </c>
      <c r="D16" s="17" t="s">
        <v>28</v>
      </c>
      <c r="E16" s="17" t="s">
        <v>54</v>
      </c>
      <c r="F16" s="17" t="s">
        <v>32</v>
      </c>
      <c r="G16" s="18" t="s">
        <v>43</v>
      </c>
      <c r="H16" s="17" t="s">
        <v>124</v>
      </c>
      <c r="I16" s="17" t="s">
        <v>124</v>
      </c>
      <c r="J16" s="17">
        <v>20</v>
      </c>
      <c r="K16" s="44" t="s">
        <v>84</v>
      </c>
      <c r="L16" s="19">
        <v>1</v>
      </c>
      <c r="M16" s="30">
        <v>0.993224</v>
      </c>
      <c r="N16" s="75">
        <v>0.993224</v>
      </c>
      <c r="O16" s="31" t="s">
        <v>4</v>
      </c>
      <c r="P16" s="31">
        <v>4.5599999999999998E-3</v>
      </c>
      <c r="Q16" s="31">
        <v>10</v>
      </c>
      <c r="R16" s="32"/>
      <c r="T16" s="59"/>
      <c r="U16" s="64">
        <v>7</v>
      </c>
      <c r="V16" s="63">
        <v>2.9999999999999997E-4</v>
      </c>
      <c r="W16" s="63">
        <v>1.14E-2</v>
      </c>
      <c r="X16" s="63">
        <v>1.383E-2</v>
      </c>
      <c r="Y16" s="62"/>
      <c r="Z16" s="64">
        <v>7</v>
      </c>
      <c r="AA16" s="63">
        <v>5.9999999999999995E-4</v>
      </c>
      <c r="AB16" s="63">
        <v>1.17E-2</v>
      </c>
      <c r="AC16" s="63">
        <v>1.6129999999999999E-2</v>
      </c>
      <c r="AD16" s="62"/>
      <c r="AE16" s="64">
        <v>7</v>
      </c>
      <c r="AF16" s="65">
        <v>3</v>
      </c>
      <c r="AG16" s="65">
        <v>3</v>
      </c>
      <c r="AH16" s="65">
        <v>23</v>
      </c>
    </row>
    <row r="17" spans="1:34" ht="15" x14ac:dyDescent="0.25">
      <c r="A17" s="17" t="s">
        <v>210</v>
      </c>
      <c r="B17" s="17" t="s">
        <v>27</v>
      </c>
      <c r="C17" s="17" t="s">
        <v>4</v>
      </c>
      <c r="D17" s="17" t="s">
        <v>28</v>
      </c>
      <c r="E17" s="17" t="s">
        <v>54</v>
      </c>
      <c r="F17" s="17" t="s">
        <v>33</v>
      </c>
      <c r="G17" s="18" t="s">
        <v>44</v>
      </c>
      <c r="H17" s="17" t="s">
        <v>124</v>
      </c>
      <c r="I17" s="17" t="s">
        <v>124</v>
      </c>
      <c r="J17" s="17">
        <v>5</v>
      </c>
      <c r="K17" s="44" t="s">
        <v>84</v>
      </c>
      <c r="L17" s="19">
        <v>1</v>
      </c>
      <c r="M17" s="30">
        <v>1.0030559999999999</v>
      </c>
      <c r="N17" s="75">
        <v>1.0030559999999999</v>
      </c>
      <c r="O17" s="31" t="s">
        <v>4</v>
      </c>
      <c r="P17" s="31">
        <v>-8.4000000000000003E-4</v>
      </c>
      <c r="Q17" s="31">
        <v>10</v>
      </c>
      <c r="R17" s="32"/>
      <c r="T17" s="59"/>
      <c r="U17" s="64">
        <v>8</v>
      </c>
      <c r="V17" s="63">
        <v>8.8000000000000003E-4</v>
      </c>
      <c r="W17" s="63">
        <v>1.123E-2</v>
      </c>
      <c r="X17" s="63">
        <v>1.4330000000000001E-2</v>
      </c>
      <c r="Y17" s="62"/>
      <c r="Z17" s="64">
        <v>8</v>
      </c>
      <c r="AA17" s="63">
        <v>1.1800000000000001E-3</v>
      </c>
      <c r="AB17" s="63">
        <v>1.153E-2</v>
      </c>
      <c r="AC17" s="63">
        <v>1.6629999999999999E-2</v>
      </c>
      <c r="AD17" s="62"/>
      <c r="AE17" s="64">
        <v>8</v>
      </c>
      <c r="AF17" s="65">
        <v>3</v>
      </c>
      <c r="AG17" s="65">
        <v>3</v>
      </c>
      <c r="AH17" s="65">
        <v>23</v>
      </c>
    </row>
    <row r="18" spans="1:34" ht="15" x14ac:dyDescent="0.25">
      <c r="A18" s="17" t="s">
        <v>211</v>
      </c>
      <c r="B18" s="17" t="s">
        <v>27</v>
      </c>
      <c r="C18" s="17" t="s">
        <v>4</v>
      </c>
      <c r="D18" s="17" t="s">
        <v>28</v>
      </c>
      <c r="E18" s="17" t="s">
        <v>54</v>
      </c>
      <c r="F18" s="17" t="s">
        <v>33</v>
      </c>
      <c r="G18" s="18" t="s">
        <v>44</v>
      </c>
      <c r="H18" s="17" t="s">
        <v>124</v>
      </c>
      <c r="I18" s="17" t="s">
        <v>124</v>
      </c>
      <c r="J18" s="17">
        <v>10</v>
      </c>
      <c r="K18" s="44" t="s">
        <v>84</v>
      </c>
      <c r="L18" s="19">
        <v>1</v>
      </c>
      <c r="M18" s="30">
        <v>0.94766399999999995</v>
      </c>
      <c r="N18" s="75">
        <v>0.94766399999999995</v>
      </c>
      <c r="O18" s="31" t="s">
        <v>4</v>
      </c>
      <c r="P18" s="31">
        <v>2.0500000000000002E-3</v>
      </c>
      <c r="Q18" s="31">
        <v>10</v>
      </c>
      <c r="R18" s="32"/>
      <c r="T18" s="59"/>
      <c r="U18" s="64">
        <v>9</v>
      </c>
      <c r="V18" s="63">
        <v>1.47E-3</v>
      </c>
      <c r="W18" s="63">
        <v>1.115E-2</v>
      </c>
      <c r="X18" s="63">
        <v>1.461E-2</v>
      </c>
      <c r="Y18" s="62"/>
      <c r="Z18" s="64">
        <v>9</v>
      </c>
      <c r="AA18" s="63">
        <v>1.7700000000000001E-3</v>
      </c>
      <c r="AB18" s="63">
        <v>1.145E-2</v>
      </c>
      <c r="AC18" s="63">
        <v>1.6910000000000001E-2</v>
      </c>
      <c r="AD18" s="62"/>
      <c r="AE18" s="64">
        <v>9</v>
      </c>
      <c r="AF18" s="65">
        <v>3</v>
      </c>
      <c r="AG18" s="65">
        <v>3</v>
      </c>
      <c r="AH18" s="65">
        <v>23</v>
      </c>
    </row>
    <row r="19" spans="1:34" ht="15" x14ac:dyDescent="0.25">
      <c r="A19" s="17" t="s">
        <v>212</v>
      </c>
      <c r="B19" s="17" t="s">
        <v>27</v>
      </c>
      <c r="C19" s="17" t="s">
        <v>4</v>
      </c>
      <c r="D19" s="17" t="s">
        <v>28</v>
      </c>
      <c r="E19" s="17" t="s">
        <v>54</v>
      </c>
      <c r="F19" s="17" t="s">
        <v>33</v>
      </c>
      <c r="G19" s="18" t="s">
        <v>44</v>
      </c>
      <c r="H19" s="17" t="s">
        <v>124</v>
      </c>
      <c r="I19" s="17" t="s">
        <v>124</v>
      </c>
      <c r="J19" s="17">
        <v>20</v>
      </c>
      <c r="K19" s="44" t="s">
        <v>84</v>
      </c>
      <c r="L19" s="19">
        <v>1</v>
      </c>
      <c r="M19" s="30">
        <v>0.79024700000000003</v>
      </c>
      <c r="N19" s="75">
        <v>0.79024700000000003</v>
      </c>
      <c r="O19" s="31" t="s">
        <v>4</v>
      </c>
      <c r="P19" s="31">
        <v>4.5599999999999998E-3</v>
      </c>
      <c r="Q19" s="31">
        <v>10</v>
      </c>
      <c r="R19" s="32"/>
      <c r="T19" s="59"/>
      <c r="U19" s="66">
        <v>10</v>
      </c>
      <c r="V19" s="67">
        <v>2.0500000000000002E-3</v>
      </c>
      <c r="W19" s="67">
        <v>1.111E-2</v>
      </c>
      <c r="X19" s="67">
        <v>1.495E-2</v>
      </c>
      <c r="Y19" s="62"/>
      <c r="Z19" s="66">
        <v>10</v>
      </c>
      <c r="AA19" s="67">
        <v>2.3500000000000001E-3</v>
      </c>
      <c r="AB19" s="67">
        <v>1.141E-2</v>
      </c>
      <c r="AC19" s="67">
        <v>1.7250000000000001E-2</v>
      </c>
      <c r="AD19" s="62"/>
      <c r="AE19" s="66">
        <v>10</v>
      </c>
      <c r="AF19" s="68">
        <v>3</v>
      </c>
      <c r="AG19" s="68">
        <v>3</v>
      </c>
      <c r="AH19" s="68">
        <v>23</v>
      </c>
    </row>
    <row r="20" spans="1:34" ht="15" x14ac:dyDescent="0.25">
      <c r="A20" s="17" t="s">
        <v>213</v>
      </c>
      <c r="B20" s="17" t="s">
        <v>27</v>
      </c>
      <c r="C20" s="17" t="s">
        <v>4</v>
      </c>
      <c r="D20" s="17" t="s">
        <v>28</v>
      </c>
      <c r="E20" s="17" t="s">
        <v>54</v>
      </c>
      <c r="F20" s="17" t="s">
        <v>6</v>
      </c>
      <c r="G20" s="18" t="s">
        <v>45</v>
      </c>
      <c r="H20" s="17" t="s">
        <v>124</v>
      </c>
      <c r="I20" s="17" t="s">
        <v>124</v>
      </c>
      <c r="J20" s="17">
        <v>5</v>
      </c>
      <c r="K20" s="44" t="s">
        <v>84</v>
      </c>
      <c r="L20" s="19">
        <v>1</v>
      </c>
      <c r="M20" s="30">
        <v>1.0148809999999999</v>
      </c>
      <c r="N20" s="75">
        <v>1.0148809999999999</v>
      </c>
      <c r="O20" s="31" t="s">
        <v>4</v>
      </c>
      <c r="P20" s="31">
        <v>-8.4000000000000003E-4</v>
      </c>
      <c r="Q20" s="31">
        <v>10</v>
      </c>
      <c r="R20" s="32"/>
      <c r="T20" s="59"/>
      <c r="U20" s="64">
        <v>11</v>
      </c>
      <c r="V20" s="63">
        <v>2.5200000000000001E-3</v>
      </c>
      <c r="W20" s="63">
        <v>1.107E-2</v>
      </c>
      <c r="X20" s="63">
        <v>1.523E-2</v>
      </c>
      <c r="Y20" s="62"/>
      <c r="Z20" s="64">
        <v>11</v>
      </c>
      <c r="AA20" s="63">
        <v>2.82E-3</v>
      </c>
      <c r="AB20" s="63">
        <v>1.137E-2</v>
      </c>
      <c r="AC20" s="63">
        <v>1.753E-2</v>
      </c>
      <c r="AD20" s="62"/>
      <c r="AE20" s="64">
        <v>11</v>
      </c>
      <c r="AF20" s="65">
        <v>3</v>
      </c>
      <c r="AG20" s="65">
        <v>3</v>
      </c>
      <c r="AH20" s="65">
        <v>23</v>
      </c>
    </row>
    <row r="21" spans="1:34" ht="15" x14ac:dyDescent="0.25">
      <c r="A21" s="17" t="s">
        <v>214</v>
      </c>
      <c r="B21" s="17" t="s">
        <v>27</v>
      </c>
      <c r="C21" s="17" t="s">
        <v>4</v>
      </c>
      <c r="D21" s="17" t="s">
        <v>28</v>
      </c>
      <c r="E21" s="17" t="s">
        <v>54</v>
      </c>
      <c r="F21" s="17" t="s">
        <v>6</v>
      </c>
      <c r="G21" s="18" t="s">
        <v>45</v>
      </c>
      <c r="H21" s="17" t="s">
        <v>124</v>
      </c>
      <c r="I21" s="17" t="s">
        <v>124</v>
      </c>
      <c r="J21" s="17">
        <v>10</v>
      </c>
      <c r="K21" s="44" t="s">
        <v>84</v>
      </c>
      <c r="L21" s="19">
        <v>1</v>
      </c>
      <c r="M21" s="30">
        <v>0.98541800000000002</v>
      </c>
      <c r="N21" s="75">
        <v>0.98541800000000002</v>
      </c>
      <c r="O21" s="31" t="s">
        <v>4</v>
      </c>
      <c r="P21" s="31">
        <v>2.0500000000000002E-3</v>
      </c>
      <c r="Q21" s="31">
        <v>10</v>
      </c>
      <c r="R21" s="32"/>
      <c r="T21" s="59"/>
      <c r="U21" s="64">
        <v>12</v>
      </c>
      <c r="V21" s="63">
        <v>3.0100000000000001E-3</v>
      </c>
      <c r="W21" s="63">
        <v>1.103E-2</v>
      </c>
      <c r="X21" s="63">
        <v>1.545E-2</v>
      </c>
      <c r="Y21" s="62"/>
      <c r="Z21" s="64">
        <v>12</v>
      </c>
      <c r="AA21" s="63">
        <v>3.31E-3</v>
      </c>
      <c r="AB21" s="63">
        <v>1.133E-2</v>
      </c>
      <c r="AC21" s="63">
        <v>1.7749999999999998E-2</v>
      </c>
      <c r="AD21" s="62"/>
      <c r="AE21" s="64">
        <v>12</v>
      </c>
      <c r="AF21" s="65">
        <v>3</v>
      </c>
      <c r="AG21" s="65">
        <v>3</v>
      </c>
      <c r="AH21" s="65">
        <v>23</v>
      </c>
    </row>
    <row r="22" spans="1:34" ht="15" x14ac:dyDescent="0.25">
      <c r="A22" s="17" t="s">
        <v>215</v>
      </c>
      <c r="B22" s="17" t="s">
        <v>27</v>
      </c>
      <c r="C22" s="17" t="s">
        <v>4</v>
      </c>
      <c r="D22" s="17" t="s">
        <v>28</v>
      </c>
      <c r="E22" s="17" t="s">
        <v>54</v>
      </c>
      <c r="F22" s="17" t="s">
        <v>6</v>
      </c>
      <c r="G22" s="18" t="s">
        <v>45</v>
      </c>
      <c r="H22" s="17" t="s">
        <v>124</v>
      </c>
      <c r="I22" s="17" t="s">
        <v>124</v>
      </c>
      <c r="J22" s="17">
        <v>20</v>
      </c>
      <c r="K22" s="44" t="s">
        <v>84</v>
      </c>
      <c r="L22" s="19">
        <v>1</v>
      </c>
      <c r="M22" s="30">
        <v>0.87846500000000005</v>
      </c>
      <c r="N22" s="75">
        <v>0.87846500000000005</v>
      </c>
      <c r="O22" s="31" t="s">
        <v>4</v>
      </c>
      <c r="P22" s="31">
        <v>4.5599999999999998E-3</v>
      </c>
      <c r="Q22" s="31">
        <v>10</v>
      </c>
      <c r="R22" s="32"/>
      <c r="T22" s="59"/>
      <c r="U22" s="64">
        <v>13</v>
      </c>
      <c r="V22" s="63">
        <v>3.4499999999999999E-3</v>
      </c>
      <c r="W22" s="63">
        <v>1.0970000000000001E-2</v>
      </c>
      <c r="X22" s="63">
        <v>1.566E-2</v>
      </c>
      <c r="Y22" s="62"/>
      <c r="Z22" s="64">
        <v>13</v>
      </c>
      <c r="AA22" s="63">
        <v>3.7499999999999999E-3</v>
      </c>
      <c r="AB22" s="63">
        <v>1.1270000000000001E-2</v>
      </c>
      <c r="AC22" s="63">
        <v>1.796E-2</v>
      </c>
      <c r="AD22" s="62"/>
      <c r="AE22" s="64">
        <v>13</v>
      </c>
      <c r="AF22" s="65">
        <v>3</v>
      </c>
      <c r="AG22" s="65">
        <v>3</v>
      </c>
      <c r="AH22" s="65">
        <v>23</v>
      </c>
    </row>
    <row r="23" spans="1:34" ht="15" x14ac:dyDescent="0.25">
      <c r="A23" s="17" t="s">
        <v>216</v>
      </c>
      <c r="B23" s="17" t="s">
        <v>27</v>
      </c>
      <c r="C23" s="17" t="s">
        <v>4</v>
      </c>
      <c r="D23" s="17" t="s">
        <v>28</v>
      </c>
      <c r="E23" s="17" t="s">
        <v>54</v>
      </c>
      <c r="F23" s="17" t="s">
        <v>34</v>
      </c>
      <c r="G23" s="18" t="s">
        <v>46</v>
      </c>
      <c r="H23" s="17" t="s">
        <v>124</v>
      </c>
      <c r="I23" s="17" t="s">
        <v>124</v>
      </c>
      <c r="J23" s="17">
        <v>5</v>
      </c>
      <c r="K23" s="44" t="s">
        <v>84</v>
      </c>
      <c r="L23" s="19">
        <v>1</v>
      </c>
      <c r="M23" s="30">
        <v>1.0124930000000001</v>
      </c>
      <c r="N23" s="75">
        <v>1.0124930000000001</v>
      </c>
      <c r="O23" s="31" t="s">
        <v>4</v>
      </c>
      <c r="P23" s="31">
        <v>-8.4000000000000003E-4</v>
      </c>
      <c r="Q23" s="31">
        <v>10</v>
      </c>
      <c r="R23" s="32"/>
      <c r="T23" s="59"/>
      <c r="U23" s="64">
        <v>14</v>
      </c>
      <c r="V23" s="63">
        <v>3.79E-3</v>
      </c>
      <c r="W23" s="63">
        <v>1.09E-2</v>
      </c>
      <c r="X23" s="63">
        <v>1.5879999999999998E-2</v>
      </c>
      <c r="Y23" s="62"/>
      <c r="Z23" s="64">
        <v>14</v>
      </c>
      <c r="AA23" s="63">
        <v>4.0899999999999999E-3</v>
      </c>
      <c r="AB23" s="63">
        <v>1.12E-2</v>
      </c>
      <c r="AC23" s="63">
        <v>1.8180000000000002E-2</v>
      </c>
      <c r="AD23" s="62"/>
      <c r="AE23" s="64">
        <v>14</v>
      </c>
      <c r="AF23" s="65">
        <v>3</v>
      </c>
      <c r="AG23" s="65">
        <v>3</v>
      </c>
      <c r="AH23" s="65">
        <v>23</v>
      </c>
    </row>
    <row r="24" spans="1:34" ht="15" x14ac:dyDescent="0.25">
      <c r="A24" s="17" t="s">
        <v>217</v>
      </c>
      <c r="B24" s="17" t="s">
        <v>27</v>
      </c>
      <c r="C24" s="17" t="s">
        <v>4</v>
      </c>
      <c r="D24" s="17" t="s">
        <v>28</v>
      </c>
      <c r="E24" s="17" t="s">
        <v>54</v>
      </c>
      <c r="F24" s="17" t="s">
        <v>34</v>
      </c>
      <c r="G24" s="18" t="s">
        <v>46</v>
      </c>
      <c r="H24" s="17" t="s">
        <v>124</v>
      </c>
      <c r="I24" s="17" t="s">
        <v>124</v>
      </c>
      <c r="J24" s="17">
        <v>10</v>
      </c>
      <c r="K24" s="44" t="s">
        <v>84</v>
      </c>
      <c r="L24" s="19">
        <v>1</v>
      </c>
      <c r="M24" s="30">
        <v>0.97748299999999999</v>
      </c>
      <c r="N24" s="75">
        <v>0.97748299999999999</v>
      </c>
      <c r="O24" s="31" t="s">
        <v>4</v>
      </c>
      <c r="P24" s="31">
        <v>2.0500000000000002E-3</v>
      </c>
      <c r="Q24" s="31">
        <v>10</v>
      </c>
      <c r="R24" s="32"/>
      <c r="T24" s="59"/>
      <c r="U24" s="66">
        <v>15</v>
      </c>
      <c r="V24" s="67">
        <v>3.9899999999999996E-3</v>
      </c>
      <c r="W24" s="67">
        <v>1.082E-2</v>
      </c>
      <c r="X24" s="67">
        <v>1.6070000000000001E-2</v>
      </c>
      <c r="Y24" s="62"/>
      <c r="Z24" s="66">
        <v>15</v>
      </c>
      <c r="AA24" s="67">
        <v>4.2900000000000004E-3</v>
      </c>
      <c r="AB24" s="67">
        <v>1.112E-2</v>
      </c>
      <c r="AC24" s="67">
        <v>1.8370000000000001E-2</v>
      </c>
      <c r="AD24" s="62"/>
      <c r="AE24" s="66">
        <v>15</v>
      </c>
      <c r="AF24" s="68">
        <v>3</v>
      </c>
      <c r="AG24" s="68">
        <v>3</v>
      </c>
      <c r="AH24" s="68">
        <v>23</v>
      </c>
    </row>
    <row r="25" spans="1:34" ht="15" x14ac:dyDescent="0.25">
      <c r="A25" s="17" t="s">
        <v>218</v>
      </c>
      <c r="B25" s="17" t="s">
        <v>27</v>
      </c>
      <c r="C25" s="17" t="s">
        <v>4</v>
      </c>
      <c r="D25" s="17" t="s">
        <v>28</v>
      </c>
      <c r="E25" s="17" t="s">
        <v>54</v>
      </c>
      <c r="F25" s="17" t="s">
        <v>34</v>
      </c>
      <c r="G25" s="18" t="s">
        <v>46</v>
      </c>
      <c r="H25" s="17" t="s">
        <v>124</v>
      </c>
      <c r="I25" s="17" t="s">
        <v>124</v>
      </c>
      <c r="J25" s="17">
        <v>20</v>
      </c>
      <c r="K25" s="44" t="s">
        <v>84</v>
      </c>
      <c r="L25" s="19">
        <v>1</v>
      </c>
      <c r="M25" s="30">
        <v>0.87012800000000001</v>
      </c>
      <c r="N25" s="75">
        <v>0.87012800000000001</v>
      </c>
      <c r="O25" s="31" t="s">
        <v>4</v>
      </c>
      <c r="P25" s="31">
        <v>4.5599999999999998E-3</v>
      </c>
      <c r="Q25" s="31">
        <v>10</v>
      </c>
      <c r="R25" s="32"/>
      <c r="T25" s="59"/>
      <c r="U25" s="64">
        <v>16</v>
      </c>
      <c r="V25" s="63">
        <v>4.0499999999999998E-3</v>
      </c>
      <c r="W25" s="63">
        <v>1.072E-2</v>
      </c>
      <c r="X25" s="63">
        <v>1.6240000000000001E-2</v>
      </c>
      <c r="Y25" s="62"/>
      <c r="Z25" s="64">
        <v>16</v>
      </c>
      <c r="AA25" s="63">
        <v>4.3499999999999997E-3</v>
      </c>
      <c r="AB25" s="63">
        <v>1.102E-2</v>
      </c>
      <c r="AC25" s="63">
        <v>1.8540000000000001E-2</v>
      </c>
      <c r="AD25" s="62"/>
      <c r="AE25" s="64">
        <v>16</v>
      </c>
      <c r="AF25" s="65">
        <v>3</v>
      </c>
      <c r="AG25" s="65">
        <v>3</v>
      </c>
      <c r="AH25" s="65">
        <v>23</v>
      </c>
    </row>
    <row r="26" spans="1:34" ht="15" x14ac:dyDescent="0.25">
      <c r="A26" s="17" t="s">
        <v>219</v>
      </c>
      <c r="B26" s="17" t="s">
        <v>27</v>
      </c>
      <c r="C26" s="17" t="s">
        <v>4</v>
      </c>
      <c r="D26" s="17" t="s">
        <v>28</v>
      </c>
      <c r="E26" s="17" t="s">
        <v>54</v>
      </c>
      <c r="F26" s="17" t="s">
        <v>8</v>
      </c>
      <c r="G26" s="18" t="s">
        <v>47</v>
      </c>
      <c r="H26" s="17" t="s">
        <v>124</v>
      </c>
      <c r="I26" s="17" t="s">
        <v>124</v>
      </c>
      <c r="J26" s="17">
        <v>5</v>
      </c>
      <c r="K26" s="44" t="s">
        <v>84</v>
      </c>
      <c r="L26" s="19">
        <v>1</v>
      </c>
      <c r="M26" s="30">
        <v>0.97726500000000005</v>
      </c>
      <c r="N26" s="75">
        <v>0.97726500000000005</v>
      </c>
      <c r="O26" s="31" t="s">
        <v>4</v>
      </c>
      <c r="P26" s="31">
        <v>-8.4000000000000003E-4</v>
      </c>
      <c r="Q26" s="31">
        <v>10</v>
      </c>
      <c r="R26" s="32"/>
      <c r="T26" s="59"/>
      <c r="U26" s="64">
        <v>17</v>
      </c>
      <c r="V26" s="63">
        <v>4.0800000000000003E-3</v>
      </c>
      <c r="W26" s="63">
        <v>1.0630000000000001E-2</v>
      </c>
      <c r="X26" s="63">
        <v>1.6379999999999999E-2</v>
      </c>
      <c r="Y26" s="62"/>
      <c r="Z26" s="64">
        <v>17</v>
      </c>
      <c r="AA26" s="63">
        <v>4.3800000000000002E-3</v>
      </c>
      <c r="AB26" s="63">
        <v>1.093E-2</v>
      </c>
      <c r="AC26" s="63">
        <v>1.8679999999999999E-2</v>
      </c>
      <c r="AD26" s="62"/>
      <c r="AE26" s="64">
        <v>17</v>
      </c>
      <c r="AF26" s="65">
        <v>3</v>
      </c>
      <c r="AG26" s="65">
        <v>3</v>
      </c>
      <c r="AH26" s="65">
        <v>23</v>
      </c>
    </row>
    <row r="27" spans="1:34" ht="15" x14ac:dyDescent="0.25">
      <c r="A27" s="17" t="s">
        <v>220</v>
      </c>
      <c r="B27" s="17" t="s">
        <v>27</v>
      </c>
      <c r="C27" s="17" t="s">
        <v>4</v>
      </c>
      <c r="D27" s="17" t="s">
        <v>28</v>
      </c>
      <c r="E27" s="17" t="s">
        <v>54</v>
      </c>
      <c r="F27" s="17" t="s">
        <v>8</v>
      </c>
      <c r="G27" s="18" t="s">
        <v>47</v>
      </c>
      <c r="H27" s="17" t="s">
        <v>124</v>
      </c>
      <c r="I27" s="17" t="s">
        <v>124</v>
      </c>
      <c r="J27" s="17">
        <v>10</v>
      </c>
      <c r="K27" s="44" t="s">
        <v>84</v>
      </c>
      <c r="L27" s="19">
        <v>1</v>
      </c>
      <c r="M27" s="30">
        <v>0.89019000000000004</v>
      </c>
      <c r="N27" s="75">
        <v>0.89019000000000004</v>
      </c>
      <c r="O27" s="31" t="s">
        <v>4</v>
      </c>
      <c r="P27" s="31">
        <v>2.0500000000000002E-3</v>
      </c>
      <c r="Q27" s="31">
        <v>10</v>
      </c>
      <c r="R27" s="32"/>
      <c r="T27" s="59"/>
      <c r="U27" s="64">
        <v>18</v>
      </c>
      <c r="V27" s="63">
        <v>4.1399999999999996E-3</v>
      </c>
      <c r="W27" s="63">
        <v>1.056E-2</v>
      </c>
      <c r="X27" s="63">
        <v>1.6500000000000001E-2</v>
      </c>
      <c r="Y27" s="62"/>
      <c r="Z27" s="64">
        <v>18</v>
      </c>
      <c r="AA27" s="63">
        <v>4.4400000000000004E-3</v>
      </c>
      <c r="AB27" s="63">
        <v>1.086E-2</v>
      </c>
      <c r="AC27" s="63">
        <v>1.8800000000000001E-2</v>
      </c>
      <c r="AD27" s="62"/>
      <c r="AE27" s="64">
        <v>18</v>
      </c>
      <c r="AF27" s="65">
        <v>3</v>
      </c>
      <c r="AG27" s="65">
        <v>3</v>
      </c>
      <c r="AH27" s="65">
        <v>23</v>
      </c>
    </row>
    <row r="28" spans="1:34" ht="15" x14ac:dyDescent="0.25">
      <c r="A28" s="17" t="s">
        <v>221</v>
      </c>
      <c r="B28" s="17" t="s">
        <v>27</v>
      </c>
      <c r="C28" s="17" t="s">
        <v>4</v>
      </c>
      <c r="D28" s="17" t="s">
        <v>28</v>
      </c>
      <c r="E28" s="17" t="s">
        <v>54</v>
      </c>
      <c r="F28" s="17" t="s">
        <v>8</v>
      </c>
      <c r="G28" s="18" t="s">
        <v>47</v>
      </c>
      <c r="H28" s="17" t="s">
        <v>124</v>
      </c>
      <c r="I28" s="17" t="s">
        <v>124</v>
      </c>
      <c r="J28" s="17">
        <v>20</v>
      </c>
      <c r="K28" s="44" t="s">
        <v>84</v>
      </c>
      <c r="L28" s="19">
        <v>1</v>
      </c>
      <c r="M28" s="30">
        <v>0.69895200000000002</v>
      </c>
      <c r="N28" s="75">
        <v>0.69895200000000002</v>
      </c>
      <c r="O28" s="31" t="s">
        <v>4</v>
      </c>
      <c r="P28" s="31">
        <v>4.5599999999999998E-3</v>
      </c>
      <c r="Q28" s="31">
        <v>10</v>
      </c>
      <c r="R28" s="32"/>
      <c r="T28" s="59"/>
      <c r="U28" s="64">
        <v>19</v>
      </c>
      <c r="V28" s="63">
        <v>4.28E-3</v>
      </c>
      <c r="W28" s="63">
        <v>1.051E-2</v>
      </c>
      <c r="X28" s="63">
        <v>1.6590000000000001E-2</v>
      </c>
      <c r="Y28" s="62"/>
      <c r="Z28" s="64">
        <v>19</v>
      </c>
      <c r="AA28" s="63">
        <v>4.5799999999999999E-3</v>
      </c>
      <c r="AB28" s="63">
        <v>1.081E-2</v>
      </c>
      <c r="AC28" s="63">
        <v>1.8890000000000001E-2</v>
      </c>
      <c r="AD28" s="62"/>
      <c r="AE28" s="64">
        <v>19</v>
      </c>
      <c r="AF28" s="65">
        <v>3</v>
      </c>
      <c r="AG28" s="65">
        <v>3</v>
      </c>
      <c r="AH28" s="65">
        <v>23</v>
      </c>
    </row>
    <row r="29" spans="1:34" ht="15" x14ac:dyDescent="0.25">
      <c r="A29" s="17" t="s">
        <v>222</v>
      </c>
      <c r="B29" s="17" t="s">
        <v>27</v>
      </c>
      <c r="C29" s="17" t="s">
        <v>4</v>
      </c>
      <c r="D29" s="17" t="s">
        <v>28</v>
      </c>
      <c r="E29" s="17" t="s">
        <v>54</v>
      </c>
      <c r="F29" s="17" t="s">
        <v>35</v>
      </c>
      <c r="G29" s="18" t="s">
        <v>48</v>
      </c>
      <c r="H29" s="17" t="s">
        <v>124</v>
      </c>
      <c r="I29" s="17" t="s">
        <v>124</v>
      </c>
      <c r="J29" s="17">
        <v>5</v>
      </c>
      <c r="K29" s="44" t="s">
        <v>84</v>
      </c>
      <c r="L29" s="19">
        <v>1</v>
      </c>
      <c r="M29" s="30">
        <v>1.0192190000000001</v>
      </c>
      <c r="N29" s="75">
        <v>1.0192190000000001</v>
      </c>
      <c r="O29" s="31" t="s">
        <v>4</v>
      </c>
      <c r="P29" s="31">
        <v>-8.4000000000000003E-4</v>
      </c>
      <c r="Q29" s="31">
        <v>10</v>
      </c>
      <c r="R29" s="32"/>
      <c r="T29" s="59"/>
      <c r="U29" s="66">
        <v>20</v>
      </c>
      <c r="V29" s="67">
        <v>4.5599999999999998E-3</v>
      </c>
      <c r="W29" s="67">
        <v>1.0500000000000001E-2</v>
      </c>
      <c r="X29" s="67">
        <v>1.6660000000000001E-2</v>
      </c>
      <c r="Y29" s="62"/>
      <c r="Z29" s="66">
        <v>20</v>
      </c>
      <c r="AA29" s="67">
        <v>4.8599999999999997E-3</v>
      </c>
      <c r="AB29" s="67">
        <v>1.0800000000000001E-2</v>
      </c>
      <c r="AC29" s="67">
        <v>1.8960000000000001E-2</v>
      </c>
      <c r="AD29" s="62"/>
      <c r="AE29" s="66">
        <v>20</v>
      </c>
      <c r="AF29" s="68">
        <v>3</v>
      </c>
      <c r="AG29" s="68">
        <v>3</v>
      </c>
      <c r="AH29" s="68">
        <v>23</v>
      </c>
    </row>
    <row r="30" spans="1:34" ht="15" x14ac:dyDescent="0.25">
      <c r="A30" s="17" t="s">
        <v>223</v>
      </c>
      <c r="B30" s="17" t="s">
        <v>27</v>
      </c>
      <c r="C30" s="17" t="s">
        <v>4</v>
      </c>
      <c r="D30" s="17" t="s">
        <v>28</v>
      </c>
      <c r="E30" s="17" t="s">
        <v>54</v>
      </c>
      <c r="F30" s="17" t="s">
        <v>35</v>
      </c>
      <c r="G30" s="18" t="s">
        <v>48</v>
      </c>
      <c r="H30" s="17" t="s">
        <v>124</v>
      </c>
      <c r="I30" s="17" t="s">
        <v>124</v>
      </c>
      <c r="J30" s="17">
        <v>10</v>
      </c>
      <c r="K30" s="44" t="s">
        <v>84</v>
      </c>
      <c r="L30" s="19">
        <v>1</v>
      </c>
      <c r="M30" s="30">
        <v>1.003908</v>
      </c>
      <c r="N30" s="75">
        <v>1.003908</v>
      </c>
      <c r="O30" s="31" t="s">
        <v>4</v>
      </c>
      <c r="P30" s="31">
        <v>2.0500000000000002E-3</v>
      </c>
      <c r="Q30" s="31">
        <v>10</v>
      </c>
      <c r="R30" s="32"/>
      <c r="T30" s="59"/>
      <c r="U30" s="69">
        <v>25</v>
      </c>
      <c r="V30" s="70">
        <v>7.3899999999999999E-3</v>
      </c>
      <c r="W30" s="70">
        <v>1.06E-2</v>
      </c>
      <c r="X30" s="70">
        <v>1.6740000000000001E-2</v>
      </c>
      <c r="Y30" s="62"/>
      <c r="Z30" s="69">
        <v>25</v>
      </c>
      <c r="AA30" s="70">
        <v>7.6699999999999997E-3</v>
      </c>
      <c r="AB30" s="70">
        <v>1.09E-2</v>
      </c>
      <c r="AC30" s="70">
        <v>1.9040000000000001E-2</v>
      </c>
      <c r="AD30" s="62"/>
      <c r="AE30" s="69">
        <v>25</v>
      </c>
      <c r="AF30" s="65">
        <v>2.7999999999999985</v>
      </c>
      <c r="AG30" s="65">
        <v>3</v>
      </c>
      <c r="AH30" s="65">
        <v>23</v>
      </c>
    </row>
    <row r="31" spans="1:34" ht="15" x14ac:dyDescent="0.25">
      <c r="A31" s="17" t="s">
        <v>224</v>
      </c>
      <c r="B31" s="17" t="s">
        <v>27</v>
      </c>
      <c r="C31" s="17" t="s">
        <v>4</v>
      </c>
      <c r="D31" s="17" t="s">
        <v>28</v>
      </c>
      <c r="E31" s="17" t="s">
        <v>54</v>
      </c>
      <c r="F31" s="17" t="s">
        <v>35</v>
      </c>
      <c r="G31" s="18" t="s">
        <v>48</v>
      </c>
      <c r="H31" s="17" t="s">
        <v>124</v>
      </c>
      <c r="I31" s="17" t="s">
        <v>124</v>
      </c>
      <c r="J31" s="17">
        <v>20</v>
      </c>
      <c r="K31" s="44" t="s">
        <v>84</v>
      </c>
      <c r="L31" s="19">
        <v>1</v>
      </c>
      <c r="M31" s="30">
        <v>0.96486400000000005</v>
      </c>
      <c r="N31" s="75">
        <v>0.96486400000000005</v>
      </c>
      <c r="O31" s="31" t="s">
        <v>4</v>
      </c>
      <c r="P31" s="31">
        <v>4.5599999999999998E-3</v>
      </c>
      <c r="Q31" s="31">
        <v>10</v>
      </c>
      <c r="R31" s="32"/>
      <c r="T31" s="59"/>
      <c r="U31" s="69">
        <v>30</v>
      </c>
      <c r="V31" s="70">
        <v>1.073E-2</v>
      </c>
      <c r="W31" s="70">
        <v>9.9500000000000005E-3</v>
      </c>
      <c r="X31" s="70">
        <v>1.6410000000000001E-2</v>
      </c>
      <c r="Y31" s="62"/>
      <c r="Z31" s="69">
        <v>30</v>
      </c>
      <c r="AA31" s="70">
        <v>1.098E-2</v>
      </c>
      <c r="AB31" s="70">
        <v>1.025E-2</v>
      </c>
      <c r="AC31" s="70">
        <v>1.8710000000000001E-2</v>
      </c>
      <c r="AD31" s="62"/>
      <c r="AE31" s="69">
        <v>30</v>
      </c>
      <c r="AF31" s="65">
        <v>2.5000000000000022</v>
      </c>
      <c r="AG31" s="65">
        <v>3</v>
      </c>
      <c r="AH31" s="65">
        <v>23</v>
      </c>
    </row>
    <row r="32" spans="1:34" ht="15" x14ac:dyDescent="0.25">
      <c r="A32" s="17" t="s">
        <v>225</v>
      </c>
      <c r="B32" s="17" t="s">
        <v>27</v>
      </c>
      <c r="C32" s="17" t="s">
        <v>4</v>
      </c>
      <c r="D32" s="17" t="s">
        <v>28</v>
      </c>
      <c r="E32" s="17" t="s">
        <v>54</v>
      </c>
      <c r="F32" s="17" t="s">
        <v>36</v>
      </c>
      <c r="G32" s="18" t="s">
        <v>49</v>
      </c>
      <c r="H32" s="17" t="s">
        <v>124</v>
      </c>
      <c r="I32" s="17" t="s">
        <v>124</v>
      </c>
      <c r="J32" s="17">
        <v>5</v>
      </c>
      <c r="K32" s="44" t="s">
        <v>84</v>
      </c>
      <c r="L32" s="19">
        <v>1</v>
      </c>
      <c r="M32" s="30">
        <v>1.007231</v>
      </c>
      <c r="N32" s="75">
        <v>1.007231</v>
      </c>
      <c r="O32" s="31" t="s">
        <v>4</v>
      </c>
      <c r="P32" s="31">
        <v>-8.4000000000000003E-4</v>
      </c>
      <c r="Q32" s="31">
        <v>10</v>
      </c>
      <c r="R32" s="32"/>
      <c r="T32" s="59"/>
      <c r="U32" s="69">
        <v>40</v>
      </c>
      <c r="V32" s="70">
        <v>1.6219999999999998E-2</v>
      </c>
      <c r="W32" s="70">
        <v>7.5100000000000002E-3</v>
      </c>
      <c r="X32" s="70">
        <v>1.358E-2</v>
      </c>
      <c r="Y32" s="62"/>
      <c r="Z32" s="69">
        <v>40</v>
      </c>
      <c r="AA32" s="70">
        <v>1.6410000000000001E-2</v>
      </c>
      <c r="AB32" s="70">
        <v>7.8100000000000001E-3</v>
      </c>
      <c r="AC32" s="70">
        <v>1.5879999999999998E-2</v>
      </c>
      <c r="AD32" s="62"/>
      <c r="AE32" s="69">
        <v>40</v>
      </c>
      <c r="AF32" s="65">
        <v>1.9000000000000266</v>
      </c>
      <c r="AG32" s="65">
        <v>3</v>
      </c>
      <c r="AH32" s="65">
        <v>23</v>
      </c>
    </row>
    <row r="33" spans="1:34" ht="25.5" x14ac:dyDescent="0.25">
      <c r="A33" s="17" t="s">
        <v>226</v>
      </c>
      <c r="B33" s="17" t="s">
        <v>27</v>
      </c>
      <c r="C33" s="17" t="s">
        <v>4</v>
      </c>
      <c r="D33" s="17" t="s">
        <v>28</v>
      </c>
      <c r="E33" s="17" t="s">
        <v>54</v>
      </c>
      <c r="F33" s="17" t="s">
        <v>37</v>
      </c>
      <c r="G33" s="18" t="s">
        <v>50</v>
      </c>
      <c r="H33" s="17" t="s">
        <v>124</v>
      </c>
      <c r="I33" s="17" t="s">
        <v>124</v>
      </c>
      <c r="J33" s="17">
        <v>5</v>
      </c>
      <c r="K33" s="44" t="s">
        <v>134</v>
      </c>
      <c r="L33" s="19">
        <v>1</v>
      </c>
      <c r="M33" s="30">
        <v>0.96084700000000001</v>
      </c>
      <c r="N33" s="75">
        <v>0.96084700000000001</v>
      </c>
      <c r="O33" s="31" t="s">
        <v>9</v>
      </c>
      <c r="P33" s="31">
        <v>1.196E-2</v>
      </c>
      <c r="Q33" s="31">
        <v>10</v>
      </c>
      <c r="R33" s="32"/>
      <c r="T33" s="59"/>
      <c r="U33" s="69">
        <v>50</v>
      </c>
      <c r="V33" s="70">
        <v>1.9980000000000001E-2</v>
      </c>
      <c r="W33" s="70">
        <v>8.2299999999999995E-3</v>
      </c>
      <c r="X33" s="70">
        <v>1.3520000000000001E-2</v>
      </c>
      <c r="Y33" s="62"/>
      <c r="Z33" s="69">
        <v>50</v>
      </c>
      <c r="AA33" s="70">
        <v>2.0129999999999999E-2</v>
      </c>
      <c r="AB33" s="70">
        <v>8.5299999999999994E-3</v>
      </c>
      <c r="AC33" s="70">
        <v>1.5820000000000001E-2</v>
      </c>
      <c r="AD33" s="62"/>
      <c r="AE33" s="69">
        <v>50</v>
      </c>
      <c r="AF33" s="65">
        <v>1.4999999999999736</v>
      </c>
      <c r="AG33" s="65">
        <v>3</v>
      </c>
      <c r="AH33" s="65">
        <v>23</v>
      </c>
    </row>
    <row r="34" spans="1:34" ht="25.5" x14ac:dyDescent="0.25">
      <c r="A34" s="17" t="s">
        <v>227</v>
      </c>
      <c r="B34" s="17" t="s">
        <v>27</v>
      </c>
      <c r="C34" s="17" t="s">
        <v>4</v>
      </c>
      <c r="D34" s="17" t="s">
        <v>28</v>
      </c>
      <c r="E34" s="17" t="s">
        <v>54</v>
      </c>
      <c r="F34" s="17" t="s">
        <v>10</v>
      </c>
      <c r="G34" s="18" t="s">
        <v>51</v>
      </c>
      <c r="H34" s="17" t="s">
        <v>124</v>
      </c>
      <c r="I34" s="17" t="s">
        <v>124</v>
      </c>
      <c r="J34" s="17">
        <v>5</v>
      </c>
      <c r="K34" s="44" t="s">
        <v>135</v>
      </c>
      <c r="L34" s="19">
        <v>1</v>
      </c>
      <c r="M34" s="30">
        <v>0.93843200000000004</v>
      </c>
      <c r="N34" s="75">
        <v>0.93843200000000004</v>
      </c>
      <c r="O34" s="31" t="s">
        <v>11</v>
      </c>
      <c r="P34" s="31">
        <v>1.2760000000000001E-2</v>
      </c>
      <c r="Q34" s="31">
        <v>10</v>
      </c>
      <c r="R34" s="32"/>
      <c r="T34" s="59"/>
      <c r="U34" s="69">
        <v>60</v>
      </c>
      <c r="V34" s="70">
        <v>2.2599999999999999E-2</v>
      </c>
      <c r="W34" s="70">
        <v>1.1379999999999999E-2</v>
      </c>
      <c r="X34" s="70">
        <v>1.5890000000000001E-2</v>
      </c>
      <c r="Y34" s="62"/>
      <c r="Z34" s="69">
        <v>60</v>
      </c>
      <c r="AA34" s="70">
        <v>2.273E-2</v>
      </c>
      <c r="AB34" s="70">
        <v>1.1650000000000001E-2</v>
      </c>
      <c r="AC34" s="70">
        <v>1.7989999999999999E-2</v>
      </c>
      <c r="AD34" s="62"/>
      <c r="AE34" s="66">
        <v>60</v>
      </c>
      <c r="AF34" s="68">
        <v>1.3000000000000165</v>
      </c>
      <c r="AG34" s="68">
        <v>2.7000000000000113</v>
      </c>
      <c r="AH34" s="68">
        <v>20.999999999999979</v>
      </c>
    </row>
    <row r="35" spans="1:34" ht="15" x14ac:dyDescent="0.25">
      <c r="A35" s="17" t="s">
        <v>228</v>
      </c>
      <c r="B35" s="17" t="s">
        <v>27</v>
      </c>
      <c r="C35" s="17" t="s">
        <v>4</v>
      </c>
      <c r="D35" s="17" t="s">
        <v>2</v>
      </c>
      <c r="E35" s="17" t="s">
        <v>64</v>
      </c>
      <c r="F35" s="17" t="s">
        <v>65</v>
      </c>
      <c r="G35" s="18" t="s">
        <v>66</v>
      </c>
      <c r="H35" s="17" t="s">
        <v>124</v>
      </c>
      <c r="I35" s="17" t="s">
        <v>124</v>
      </c>
      <c r="J35" s="17">
        <v>10</v>
      </c>
      <c r="K35" s="44" t="s">
        <v>85</v>
      </c>
      <c r="L35" s="19">
        <v>1</v>
      </c>
      <c r="M35" s="30">
        <v>0.97504900000000005</v>
      </c>
      <c r="N35" s="75">
        <v>0.97504900000000005</v>
      </c>
      <c r="O35" s="31" t="s">
        <v>4</v>
      </c>
      <c r="P35" s="31">
        <v>2.0500000000000002E-3</v>
      </c>
      <c r="Q35" s="31">
        <v>10</v>
      </c>
      <c r="R35" s="32"/>
      <c r="T35" s="59"/>
      <c r="U35" s="71" t="s">
        <v>187</v>
      </c>
      <c r="V35" s="72">
        <v>10</v>
      </c>
      <c r="W35" s="72">
        <v>10</v>
      </c>
      <c r="X35" s="73">
        <v>10</v>
      </c>
      <c r="Y35" s="62"/>
      <c r="Z35" s="71" t="s">
        <v>187</v>
      </c>
      <c r="AA35" s="72">
        <v>10</v>
      </c>
      <c r="AB35" s="72">
        <v>10</v>
      </c>
      <c r="AC35" s="73">
        <v>10</v>
      </c>
      <c r="AD35" s="62"/>
      <c r="AE35" s="62"/>
      <c r="AF35" s="62"/>
      <c r="AG35" s="62"/>
      <c r="AH35" s="62"/>
    </row>
    <row r="36" spans="1:34" ht="39" x14ac:dyDescent="0.25">
      <c r="A36" s="17" t="s">
        <v>229</v>
      </c>
      <c r="B36" s="17" t="s">
        <v>27</v>
      </c>
      <c r="C36" s="17" t="s">
        <v>4</v>
      </c>
      <c r="D36" s="17" t="s">
        <v>2</v>
      </c>
      <c r="E36" s="17" t="s">
        <v>55</v>
      </c>
      <c r="F36" s="17" t="s">
        <v>124</v>
      </c>
      <c r="G36" s="18" t="s">
        <v>119</v>
      </c>
      <c r="H36" s="17" t="s">
        <v>12</v>
      </c>
      <c r="I36" s="17" t="s">
        <v>57</v>
      </c>
      <c r="J36" s="17">
        <v>5</v>
      </c>
      <c r="K36" s="44" t="s">
        <v>106</v>
      </c>
      <c r="L36" s="19">
        <v>1</v>
      </c>
      <c r="M36" s="30">
        <v>1.0007999999999999</v>
      </c>
      <c r="N36" s="75">
        <v>1.0007999999999999</v>
      </c>
      <c r="O36" s="31" t="s">
        <v>4</v>
      </c>
      <c r="P36" s="31">
        <v>-8.4000000000000003E-4</v>
      </c>
      <c r="Q36" s="31">
        <v>10</v>
      </c>
      <c r="R36" s="32"/>
      <c r="T36" s="59"/>
    </row>
    <row r="37" spans="1:34" ht="56.25" customHeight="1" x14ac:dyDescent="0.25">
      <c r="A37" s="17" t="s">
        <v>230</v>
      </c>
      <c r="B37" s="17" t="s">
        <v>27</v>
      </c>
      <c r="C37" s="17" t="s">
        <v>4</v>
      </c>
      <c r="D37" s="17" t="s">
        <v>2</v>
      </c>
      <c r="E37" s="17" t="s">
        <v>55</v>
      </c>
      <c r="F37" s="17" t="s">
        <v>124</v>
      </c>
      <c r="G37" s="18" t="s">
        <v>119</v>
      </c>
      <c r="H37" s="17" t="s">
        <v>12</v>
      </c>
      <c r="I37" s="17" t="s">
        <v>57</v>
      </c>
      <c r="J37" s="17">
        <v>10</v>
      </c>
      <c r="K37" s="44" t="s">
        <v>106</v>
      </c>
      <c r="L37" s="19">
        <v>1</v>
      </c>
      <c r="M37" s="30">
        <v>0.96643500000000004</v>
      </c>
      <c r="N37" s="75">
        <v>0.96643500000000004</v>
      </c>
      <c r="O37" s="31" t="s">
        <v>4</v>
      </c>
      <c r="P37" s="31">
        <v>2.0500000000000002E-3</v>
      </c>
      <c r="Q37" s="31">
        <v>10</v>
      </c>
      <c r="R37" s="32"/>
      <c r="T37" s="59"/>
    </row>
    <row r="38" spans="1:34" ht="51.75" x14ac:dyDescent="0.25">
      <c r="A38" s="17" t="s">
        <v>260</v>
      </c>
      <c r="B38" s="17" t="s">
        <v>27</v>
      </c>
      <c r="C38" s="17" t="s">
        <v>4</v>
      </c>
      <c r="D38" s="17" t="s">
        <v>2</v>
      </c>
      <c r="E38" s="17" t="s">
        <v>55</v>
      </c>
      <c r="F38" s="17" t="s">
        <v>124</v>
      </c>
      <c r="G38" s="18" t="s">
        <v>120</v>
      </c>
      <c r="H38" s="17" t="s">
        <v>12</v>
      </c>
      <c r="I38" s="17" t="s">
        <v>56</v>
      </c>
      <c r="J38" s="17">
        <v>5</v>
      </c>
      <c r="K38" s="44" t="s">
        <v>84</v>
      </c>
      <c r="L38" s="19">
        <v>1</v>
      </c>
      <c r="M38" s="30">
        <v>0.99302400000000002</v>
      </c>
      <c r="N38" s="75">
        <v>0.99302400000000002</v>
      </c>
      <c r="O38" s="31" t="s">
        <v>4</v>
      </c>
      <c r="P38" s="31">
        <v>-8.4000000000000003E-4</v>
      </c>
      <c r="Q38" s="31">
        <v>10</v>
      </c>
      <c r="R38" s="32"/>
      <c r="T38" s="59"/>
    </row>
    <row r="39" spans="1:34" ht="51.75" x14ac:dyDescent="0.25">
      <c r="A39" s="17" t="s">
        <v>261</v>
      </c>
      <c r="B39" s="17" t="s">
        <v>27</v>
      </c>
      <c r="C39" s="17" t="s">
        <v>4</v>
      </c>
      <c r="D39" s="17" t="s">
        <v>2</v>
      </c>
      <c r="E39" s="17" t="s">
        <v>55</v>
      </c>
      <c r="F39" s="17" t="s">
        <v>124</v>
      </c>
      <c r="G39" s="18" t="s">
        <v>120</v>
      </c>
      <c r="H39" s="17" t="s">
        <v>12</v>
      </c>
      <c r="I39" s="17" t="s">
        <v>56</v>
      </c>
      <c r="J39" s="17">
        <v>10</v>
      </c>
      <c r="K39" s="44" t="s">
        <v>84</v>
      </c>
      <c r="L39" s="19">
        <v>1</v>
      </c>
      <c r="M39" s="30">
        <v>0.94225599999999998</v>
      </c>
      <c r="N39" s="75">
        <v>0.94225599999999998</v>
      </c>
      <c r="O39" s="31" t="s">
        <v>4</v>
      </c>
      <c r="P39" s="31">
        <v>2.0500000000000002E-3</v>
      </c>
      <c r="Q39" s="31">
        <v>10</v>
      </c>
      <c r="R39" s="32"/>
      <c r="T39" s="59"/>
    </row>
    <row r="40" spans="1:34" ht="51.75" x14ac:dyDescent="0.25">
      <c r="A40" s="17" t="s">
        <v>231</v>
      </c>
      <c r="B40" s="17" t="s">
        <v>27</v>
      </c>
      <c r="C40" s="17" t="s">
        <v>4</v>
      </c>
      <c r="D40" s="17" t="s">
        <v>2</v>
      </c>
      <c r="E40" s="17" t="s">
        <v>55</v>
      </c>
      <c r="F40" s="17" t="s">
        <v>124</v>
      </c>
      <c r="G40" s="18" t="s">
        <v>120</v>
      </c>
      <c r="H40" s="17" t="s">
        <v>13</v>
      </c>
      <c r="I40" s="17" t="s">
        <v>56</v>
      </c>
      <c r="J40" s="17">
        <v>5</v>
      </c>
      <c r="K40" s="44" t="s">
        <v>84</v>
      </c>
      <c r="L40" s="19">
        <v>1</v>
      </c>
      <c r="M40" s="30">
        <v>0.99193900000000002</v>
      </c>
      <c r="N40" s="75">
        <v>0.99193900000000002</v>
      </c>
      <c r="O40" s="31" t="s">
        <v>4</v>
      </c>
      <c r="P40" s="31">
        <v>-8.4000000000000003E-4</v>
      </c>
      <c r="Q40" s="31">
        <v>10</v>
      </c>
      <c r="R40" s="32"/>
      <c r="T40" s="59"/>
    </row>
    <row r="41" spans="1:34" ht="51.75" x14ac:dyDescent="0.25">
      <c r="A41" s="17" t="s">
        <v>232</v>
      </c>
      <c r="B41" s="17" t="s">
        <v>27</v>
      </c>
      <c r="C41" s="17" t="s">
        <v>4</v>
      </c>
      <c r="D41" s="17" t="s">
        <v>2</v>
      </c>
      <c r="E41" s="17" t="s">
        <v>55</v>
      </c>
      <c r="F41" s="17" t="s">
        <v>124</v>
      </c>
      <c r="G41" s="18" t="s">
        <v>120</v>
      </c>
      <c r="H41" s="17" t="s">
        <v>13</v>
      </c>
      <c r="I41" s="17" t="s">
        <v>56</v>
      </c>
      <c r="J41" s="17">
        <v>10</v>
      </c>
      <c r="K41" s="44" t="s">
        <v>84</v>
      </c>
      <c r="L41" s="19">
        <v>1</v>
      </c>
      <c r="M41" s="30">
        <v>0.93745100000000003</v>
      </c>
      <c r="N41" s="75">
        <v>0.93745100000000003</v>
      </c>
      <c r="O41" s="31" t="s">
        <v>4</v>
      </c>
      <c r="P41" s="31">
        <v>2.0500000000000002E-3</v>
      </c>
      <c r="Q41" s="31">
        <v>10</v>
      </c>
      <c r="R41" s="32"/>
      <c r="T41" s="59"/>
    </row>
    <row r="42" spans="1:34" ht="51.75" x14ac:dyDescent="0.25">
      <c r="A42" s="17" t="s">
        <v>233</v>
      </c>
      <c r="B42" s="17" t="s">
        <v>27</v>
      </c>
      <c r="C42" s="17" t="s">
        <v>4</v>
      </c>
      <c r="D42" s="17" t="s">
        <v>2</v>
      </c>
      <c r="E42" s="17" t="s">
        <v>55</v>
      </c>
      <c r="F42" s="17" t="s">
        <v>124</v>
      </c>
      <c r="G42" s="18" t="s">
        <v>120</v>
      </c>
      <c r="H42" s="17" t="s">
        <v>7</v>
      </c>
      <c r="I42" s="17" t="s">
        <v>56</v>
      </c>
      <c r="J42" s="17">
        <v>5</v>
      </c>
      <c r="K42" s="44" t="s">
        <v>84</v>
      </c>
      <c r="L42" s="19">
        <v>1</v>
      </c>
      <c r="M42" s="30">
        <v>0.98405399999999998</v>
      </c>
      <c r="N42" s="75">
        <v>0.98405399999999998</v>
      </c>
      <c r="O42" s="31" t="s">
        <v>4</v>
      </c>
      <c r="P42" s="31">
        <v>-8.4000000000000003E-4</v>
      </c>
      <c r="Q42" s="31">
        <v>10</v>
      </c>
      <c r="R42" s="32"/>
      <c r="T42" s="59"/>
    </row>
    <row r="43" spans="1:34" ht="51.75" x14ac:dyDescent="0.25">
      <c r="A43" s="17" t="s">
        <v>234</v>
      </c>
      <c r="B43" s="17" t="s">
        <v>27</v>
      </c>
      <c r="C43" s="17" t="s">
        <v>4</v>
      </c>
      <c r="D43" s="17" t="s">
        <v>2</v>
      </c>
      <c r="E43" s="17" t="s">
        <v>55</v>
      </c>
      <c r="F43" s="17" t="s">
        <v>124</v>
      </c>
      <c r="G43" s="18" t="s">
        <v>120</v>
      </c>
      <c r="H43" s="17" t="s">
        <v>7</v>
      </c>
      <c r="I43" s="17" t="s">
        <v>56</v>
      </c>
      <c r="J43" s="17">
        <v>10</v>
      </c>
      <c r="K43" s="44" t="s">
        <v>84</v>
      </c>
      <c r="L43" s="19">
        <v>1</v>
      </c>
      <c r="M43" s="30">
        <v>0.91938900000000001</v>
      </c>
      <c r="N43" s="75">
        <v>0.91938900000000001</v>
      </c>
      <c r="O43" s="31" t="s">
        <v>4</v>
      </c>
      <c r="P43" s="31">
        <v>2.0500000000000002E-3</v>
      </c>
      <c r="Q43" s="31">
        <v>10</v>
      </c>
      <c r="R43" s="32"/>
      <c r="T43" s="59"/>
    </row>
    <row r="44" spans="1:34" ht="51.75" x14ac:dyDescent="0.25">
      <c r="A44" s="17" t="s">
        <v>235</v>
      </c>
      <c r="B44" s="17" t="s">
        <v>27</v>
      </c>
      <c r="C44" s="17" t="s">
        <v>4</v>
      </c>
      <c r="D44" s="17" t="s">
        <v>2</v>
      </c>
      <c r="E44" s="17" t="s">
        <v>55</v>
      </c>
      <c r="F44" s="17" t="s">
        <v>124</v>
      </c>
      <c r="G44" s="18" t="s">
        <v>120</v>
      </c>
      <c r="H44" s="17" t="s">
        <v>14</v>
      </c>
      <c r="I44" s="17" t="s">
        <v>56</v>
      </c>
      <c r="J44" s="17">
        <v>5</v>
      </c>
      <c r="K44" s="44" t="s">
        <v>84</v>
      </c>
      <c r="L44" s="19">
        <v>1</v>
      </c>
      <c r="M44" s="30">
        <v>0.96778799999999998</v>
      </c>
      <c r="N44" s="75">
        <v>0.96778799999999998</v>
      </c>
      <c r="O44" s="31" t="s">
        <v>4</v>
      </c>
      <c r="P44" s="31">
        <v>-8.4000000000000003E-4</v>
      </c>
      <c r="Q44" s="31">
        <v>10</v>
      </c>
      <c r="R44" s="32"/>
      <c r="T44" s="59"/>
    </row>
    <row r="45" spans="1:34" ht="51.75" x14ac:dyDescent="0.25">
      <c r="A45" s="17" t="s">
        <v>236</v>
      </c>
      <c r="B45" s="17" t="s">
        <v>27</v>
      </c>
      <c r="C45" s="17" t="s">
        <v>4</v>
      </c>
      <c r="D45" s="17" t="s">
        <v>2</v>
      </c>
      <c r="E45" s="17" t="s">
        <v>55</v>
      </c>
      <c r="F45" s="17" t="s">
        <v>124</v>
      </c>
      <c r="G45" s="18" t="s">
        <v>120</v>
      </c>
      <c r="H45" s="17" t="s">
        <v>14</v>
      </c>
      <c r="I45" s="17" t="s">
        <v>56</v>
      </c>
      <c r="J45" s="17">
        <v>10</v>
      </c>
      <c r="K45" s="44" t="s">
        <v>84</v>
      </c>
      <c r="L45" s="19">
        <v>1</v>
      </c>
      <c r="M45" s="30">
        <v>0.87943899999999997</v>
      </c>
      <c r="N45" s="75">
        <v>0.87943899999999997</v>
      </c>
      <c r="O45" s="31" t="s">
        <v>4</v>
      </c>
      <c r="P45" s="31">
        <v>2.0500000000000002E-3</v>
      </c>
      <c r="Q45" s="31">
        <v>10</v>
      </c>
      <c r="R45" s="32"/>
      <c r="T45" s="59"/>
    </row>
    <row r="46" spans="1:34" ht="51.75" x14ac:dyDescent="0.25">
      <c r="A46" s="17" t="s">
        <v>237</v>
      </c>
      <c r="B46" s="17" t="s">
        <v>27</v>
      </c>
      <c r="C46" s="17" t="s">
        <v>4</v>
      </c>
      <c r="D46" s="17" t="s">
        <v>2</v>
      </c>
      <c r="E46" s="17" t="s">
        <v>55</v>
      </c>
      <c r="F46" s="17" t="s">
        <v>124</v>
      </c>
      <c r="G46" s="18" t="s">
        <v>120</v>
      </c>
      <c r="H46" s="17" t="s">
        <v>15</v>
      </c>
      <c r="I46" s="17" t="s">
        <v>56</v>
      </c>
      <c r="J46" s="17">
        <v>5</v>
      </c>
      <c r="K46" s="44" t="s">
        <v>84</v>
      </c>
      <c r="L46" s="19">
        <v>1</v>
      </c>
      <c r="M46" s="30">
        <v>0.93165200000000004</v>
      </c>
      <c r="N46" s="75">
        <v>0.93165200000000004</v>
      </c>
      <c r="O46" s="31" t="s">
        <v>4</v>
      </c>
      <c r="P46" s="31">
        <v>-8.4000000000000003E-4</v>
      </c>
      <c r="Q46" s="31">
        <v>10</v>
      </c>
      <c r="R46" s="32"/>
      <c r="T46" s="59"/>
    </row>
    <row r="47" spans="1:34" ht="51.75" x14ac:dyDescent="0.25">
      <c r="A47" s="17" t="s">
        <v>238</v>
      </c>
      <c r="B47" s="17" t="s">
        <v>27</v>
      </c>
      <c r="C47" s="17" t="s">
        <v>4</v>
      </c>
      <c r="D47" s="17" t="s">
        <v>2</v>
      </c>
      <c r="E47" s="17" t="s">
        <v>55</v>
      </c>
      <c r="F47" s="17" t="s">
        <v>124</v>
      </c>
      <c r="G47" s="18" t="s">
        <v>120</v>
      </c>
      <c r="H47" s="17" t="s">
        <v>15</v>
      </c>
      <c r="I47" s="17" t="s">
        <v>56</v>
      </c>
      <c r="J47" s="17">
        <v>10</v>
      </c>
      <c r="K47" s="44" t="s">
        <v>84</v>
      </c>
      <c r="L47" s="19">
        <v>1</v>
      </c>
      <c r="M47" s="30">
        <v>0.83226500000000003</v>
      </c>
      <c r="N47" s="75">
        <v>0.83226500000000003</v>
      </c>
      <c r="O47" s="31" t="s">
        <v>4</v>
      </c>
      <c r="P47" s="31">
        <v>2.0500000000000002E-3</v>
      </c>
      <c r="Q47" s="31">
        <v>10</v>
      </c>
      <c r="R47" s="32"/>
      <c r="T47" s="59"/>
    </row>
    <row r="48" spans="1:34" ht="51.75" x14ac:dyDescent="0.25">
      <c r="A48" s="17" t="s">
        <v>262</v>
      </c>
      <c r="B48" s="17" t="s">
        <v>27</v>
      </c>
      <c r="C48" s="17" t="s">
        <v>4</v>
      </c>
      <c r="D48" s="17" t="s">
        <v>2</v>
      </c>
      <c r="E48" s="17" t="s">
        <v>127</v>
      </c>
      <c r="F48" s="17" t="s">
        <v>124</v>
      </c>
      <c r="G48" s="18" t="s">
        <v>121</v>
      </c>
      <c r="H48" s="17" t="s">
        <v>12</v>
      </c>
      <c r="I48" s="17" t="s">
        <v>56</v>
      </c>
      <c r="J48" s="17">
        <v>5</v>
      </c>
      <c r="K48" s="44" t="s">
        <v>84</v>
      </c>
      <c r="L48" s="19">
        <v>1</v>
      </c>
      <c r="M48" s="30">
        <v>0.99315100000000001</v>
      </c>
      <c r="N48" s="75">
        <v>0.99315100000000001</v>
      </c>
      <c r="O48" s="31" t="s">
        <v>4</v>
      </c>
      <c r="P48" s="31">
        <v>-8.4000000000000003E-4</v>
      </c>
      <c r="Q48" s="31">
        <v>10</v>
      </c>
      <c r="R48" s="32"/>
      <c r="T48" s="59"/>
    </row>
    <row r="49" spans="1:20" ht="51.75" x14ac:dyDescent="0.25">
      <c r="A49" s="17" t="s">
        <v>263</v>
      </c>
      <c r="B49" s="17" t="s">
        <v>27</v>
      </c>
      <c r="C49" s="17" t="s">
        <v>4</v>
      </c>
      <c r="D49" s="17" t="s">
        <v>2</v>
      </c>
      <c r="E49" s="17" t="s">
        <v>127</v>
      </c>
      <c r="F49" s="17" t="s">
        <v>124</v>
      </c>
      <c r="G49" s="18" t="s">
        <v>121</v>
      </c>
      <c r="H49" s="17" t="s">
        <v>12</v>
      </c>
      <c r="I49" s="17" t="s">
        <v>56</v>
      </c>
      <c r="J49" s="17">
        <v>10</v>
      </c>
      <c r="K49" s="44" t="s">
        <v>84</v>
      </c>
      <c r="L49" s="19">
        <v>1</v>
      </c>
      <c r="M49" s="30">
        <v>0.93979199999999996</v>
      </c>
      <c r="N49" s="75">
        <v>0.93979199999999996</v>
      </c>
      <c r="O49" s="31" t="s">
        <v>4</v>
      </c>
      <c r="P49" s="31">
        <v>2.0500000000000002E-3</v>
      </c>
      <c r="Q49" s="31">
        <v>10</v>
      </c>
      <c r="R49" s="32"/>
      <c r="T49" s="59"/>
    </row>
    <row r="50" spans="1:20" ht="51.75" x14ac:dyDescent="0.25">
      <c r="A50" s="17" t="s">
        <v>239</v>
      </c>
      <c r="B50" s="17" t="s">
        <v>27</v>
      </c>
      <c r="C50" s="17" t="s">
        <v>4</v>
      </c>
      <c r="D50" s="17" t="s">
        <v>2</v>
      </c>
      <c r="E50" s="17" t="s">
        <v>127</v>
      </c>
      <c r="F50" s="17" t="s">
        <v>124</v>
      </c>
      <c r="G50" s="18" t="s">
        <v>121</v>
      </c>
      <c r="H50" s="17" t="s">
        <v>13</v>
      </c>
      <c r="I50" s="17" t="s">
        <v>56</v>
      </c>
      <c r="J50" s="17">
        <v>5</v>
      </c>
      <c r="K50" s="44" t="s">
        <v>84</v>
      </c>
      <c r="L50" s="19">
        <v>1</v>
      </c>
      <c r="M50" s="30">
        <v>0.99208799999999997</v>
      </c>
      <c r="N50" s="75">
        <v>0.99208799999999997</v>
      </c>
      <c r="O50" s="31" t="s">
        <v>4</v>
      </c>
      <c r="P50" s="31">
        <v>-8.4000000000000003E-4</v>
      </c>
      <c r="Q50" s="31">
        <v>10</v>
      </c>
      <c r="R50" s="32"/>
      <c r="T50" s="59"/>
    </row>
    <row r="51" spans="1:20" ht="51.75" x14ac:dyDescent="0.25">
      <c r="A51" s="17" t="s">
        <v>240</v>
      </c>
      <c r="B51" s="17" t="s">
        <v>27</v>
      </c>
      <c r="C51" s="17" t="s">
        <v>4</v>
      </c>
      <c r="D51" s="17" t="s">
        <v>2</v>
      </c>
      <c r="E51" s="17" t="s">
        <v>127</v>
      </c>
      <c r="F51" s="17" t="s">
        <v>124</v>
      </c>
      <c r="G51" s="18" t="s">
        <v>121</v>
      </c>
      <c r="H51" s="17" t="s">
        <v>13</v>
      </c>
      <c r="I51" s="17" t="s">
        <v>56</v>
      </c>
      <c r="J51" s="17">
        <v>10</v>
      </c>
      <c r="K51" s="44" t="s">
        <v>84</v>
      </c>
      <c r="L51" s="19">
        <v>1</v>
      </c>
      <c r="M51" s="30">
        <v>0.93456799999999995</v>
      </c>
      <c r="N51" s="75">
        <v>0.93456799999999995</v>
      </c>
      <c r="O51" s="31" t="s">
        <v>4</v>
      </c>
      <c r="P51" s="31">
        <v>2.0500000000000002E-3</v>
      </c>
      <c r="Q51" s="31">
        <v>10</v>
      </c>
      <c r="R51" s="32"/>
      <c r="T51" s="59"/>
    </row>
    <row r="52" spans="1:20" ht="51.75" x14ac:dyDescent="0.25">
      <c r="A52" s="17" t="s">
        <v>241</v>
      </c>
      <c r="B52" s="17" t="s">
        <v>27</v>
      </c>
      <c r="C52" s="17" t="s">
        <v>4</v>
      </c>
      <c r="D52" s="17" t="s">
        <v>2</v>
      </c>
      <c r="E52" s="17" t="s">
        <v>127</v>
      </c>
      <c r="F52" s="17" t="s">
        <v>124</v>
      </c>
      <c r="G52" s="18" t="s">
        <v>121</v>
      </c>
      <c r="H52" s="17" t="s">
        <v>7</v>
      </c>
      <c r="I52" s="17" t="s">
        <v>56</v>
      </c>
      <c r="J52" s="17">
        <v>5</v>
      </c>
      <c r="K52" s="44" t="s">
        <v>84</v>
      </c>
      <c r="L52" s="19">
        <v>1</v>
      </c>
      <c r="M52" s="30">
        <v>0.98921999999999999</v>
      </c>
      <c r="N52" s="75">
        <v>0.98921999999999999</v>
      </c>
      <c r="O52" s="31" t="s">
        <v>4</v>
      </c>
      <c r="P52" s="31">
        <v>-8.4000000000000003E-4</v>
      </c>
      <c r="Q52" s="31">
        <v>10</v>
      </c>
      <c r="R52" s="32"/>
      <c r="T52" s="59"/>
    </row>
    <row r="53" spans="1:20" ht="51.75" x14ac:dyDescent="0.25">
      <c r="A53" s="17" t="s">
        <v>242</v>
      </c>
      <c r="B53" s="17" t="s">
        <v>27</v>
      </c>
      <c r="C53" s="17" t="s">
        <v>4</v>
      </c>
      <c r="D53" s="17" t="s">
        <v>2</v>
      </c>
      <c r="E53" s="17" t="s">
        <v>127</v>
      </c>
      <c r="F53" s="17" t="s">
        <v>124</v>
      </c>
      <c r="G53" s="18" t="s">
        <v>121</v>
      </c>
      <c r="H53" s="17" t="s">
        <v>7</v>
      </c>
      <c r="I53" s="17" t="s">
        <v>56</v>
      </c>
      <c r="J53" s="17">
        <v>10</v>
      </c>
      <c r="K53" s="44" t="s">
        <v>84</v>
      </c>
      <c r="L53" s="19">
        <v>1</v>
      </c>
      <c r="M53" s="30">
        <v>0.93299200000000004</v>
      </c>
      <c r="N53" s="75">
        <v>0.93299200000000004</v>
      </c>
      <c r="O53" s="31" t="s">
        <v>4</v>
      </c>
      <c r="P53" s="31">
        <v>2.0500000000000002E-3</v>
      </c>
      <c r="Q53" s="31">
        <v>10</v>
      </c>
      <c r="R53" s="32"/>
      <c r="T53" s="59"/>
    </row>
    <row r="54" spans="1:20" ht="51.75" x14ac:dyDescent="0.25">
      <c r="A54" s="17" t="s">
        <v>243</v>
      </c>
      <c r="B54" s="17" t="s">
        <v>27</v>
      </c>
      <c r="C54" s="17" t="s">
        <v>4</v>
      </c>
      <c r="D54" s="17" t="s">
        <v>2</v>
      </c>
      <c r="E54" s="17" t="s">
        <v>127</v>
      </c>
      <c r="F54" s="17" t="s">
        <v>124</v>
      </c>
      <c r="G54" s="18" t="s">
        <v>121</v>
      </c>
      <c r="H54" s="17" t="s">
        <v>14</v>
      </c>
      <c r="I54" s="17" t="s">
        <v>56</v>
      </c>
      <c r="J54" s="17">
        <v>5</v>
      </c>
      <c r="K54" s="44" t="s">
        <v>84</v>
      </c>
      <c r="L54" s="19">
        <v>1</v>
      </c>
      <c r="M54" s="30">
        <v>0.97994499999999995</v>
      </c>
      <c r="N54" s="75">
        <v>0.97994499999999995</v>
      </c>
      <c r="O54" s="31" t="s">
        <v>4</v>
      </c>
      <c r="P54" s="31">
        <v>-8.4000000000000003E-4</v>
      </c>
      <c r="Q54" s="31">
        <v>10</v>
      </c>
      <c r="R54" s="32"/>
      <c r="T54" s="59"/>
    </row>
    <row r="55" spans="1:20" ht="51.75" x14ac:dyDescent="0.25">
      <c r="A55" s="17" t="s">
        <v>244</v>
      </c>
      <c r="B55" s="17" t="s">
        <v>27</v>
      </c>
      <c r="C55" s="17" t="s">
        <v>4</v>
      </c>
      <c r="D55" s="17" t="s">
        <v>2</v>
      </c>
      <c r="E55" s="17" t="s">
        <v>127</v>
      </c>
      <c r="F55" s="17" t="s">
        <v>124</v>
      </c>
      <c r="G55" s="18" t="s">
        <v>121</v>
      </c>
      <c r="H55" s="17" t="s">
        <v>14</v>
      </c>
      <c r="I55" s="17" t="s">
        <v>56</v>
      </c>
      <c r="J55" s="17">
        <v>10</v>
      </c>
      <c r="K55" s="44" t="s">
        <v>84</v>
      </c>
      <c r="L55" s="19">
        <v>1</v>
      </c>
      <c r="M55" s="30">
        <v>0.90969100000000003</v>
      </c>
      <c r="N55" s="75">
        <v>0.90969100000000003</v>
      </c>
      <c r="O55" s="31" t="s">
        <v>4</v>
      </c>
      <c r="P55" s="31">
        <v>2.0500000000000002E-3</v>
      </c>
      <c r="Q55" s="31">
        <v>10</v>
      </c>
      <c r="R55" s="32"/>
      <c r="T55" s="59"/>
    </row>
    <row r="56" spans="1:20" ht="51.75" x14ac:dyDescent="0.25">
      <c r="A56" s="17" t="s">
        <v>245</v>
      </c>
      <c r="B56" s="17" t="s">
        <v>27</v>
      </c>
      <c r="C56" s="17" t="s">
        <v>4</v>
      </c>
      <c r="D56" s="17" t="s">
        <v>2</v>
      </c>
      <c r="E56" s="17" t="s">
        <v>127</v>
      </c>
      <c r="F56" s="17" t="s">
        <v>124</v>
      </c>
      <c r="G56" s="18" t="s">
        <v>121</v>
      </c>
      <c r="H56" s="17" t="s">
        <v>15</v>
      </c>
      <c r="I56" s="17" t="s">
        <v>56</v>
      </c>
      <c r="J56" s="17">
        <v>5</v>
      </c>
      <c r="K56" s="44" t="s">
        <v>84</v>
      </c>
      <c r="L56" s="19">
        <v>1</v>
      </c>
      <c r="M56" s="30">
        <v>0.91596699999999998</v>
      </c>
      <c r="N56" s="75">
        <v>0.91596699999999998</v>
      </c>
      <c r="O56" s="31" t="s">
        <v>4</v>
      </c>
      <c r="P56" s="31">
        <v>-8.4000000000000003E-4</v>
      </c>
      <c r="Q56" s="31">
        <v>10</v>
      </c>
      <c r="R56" s="32"/>
      <c r="T56" s="59"/>
    </row>
    <row r="57" spans="1:20" ht="51.75" x14ac:dyDescent="0.25">
      <c r="A57" s="17" t="s">
        <v>246</v>
      </c>
      <c r="B57" s="17" t="s">
        <v>27</v>
      </c>
      <c r="C57" s="17" t="s">
        <v>4</v>
      </c>
      <c r="D57" s="17" t="s">
        <v>2</v>
      </c>
      <c r="E57" s="17" t="s">
        <v>127</v>
      </c>
      <c r="F57" s="17" t="s">
        <v>124</v>
      </c>
      <c r="G57" s="18" t="s">
        <v>121</v>
      </c>
      <c r="H57" s="17" t="s">
        <v>15</v>
      </c>
      <c r="I57" s="17" t="s">
        <v>56</v>
      </c>
      <c r="J57" s="17">
        <v>10</v>
      </c>
      <c r="K57" s="44" t="s">
        <v>84</v>
      </c>
      <c r="L57" s="19">
        <v>1</v>
      </c>
      <c r="M57" s="30">
        <v>0.78028399999999998</v>
      </c>
      <c r="N57" s="75">
        <v>0.78028399999999998</v>
      </c>
      <c r="O57" s="31" t="s">
        <v>4</v>
      </c>
      <c r="P57" s="31">
        <v>2.0500000000000002E-3</v>
      </c>
      <c r="Q57" s="31">
        <v>10</v>
      </c>
      <c r="R57" s="32"/>
      <c r="T57" s="59"/>
    </row>
    <row r="58" spans="1:20" ht="38.25" x14ac:dyDescent="0.25">
      <c r="A58" s="17" t="s">
        <v>253</v>
      </c>
      <c r="B58" s="17" t="s">
        <v>27</v>
      </c>
      <c r="C58" s="17" t="s">
        <v>4</v>
      </c>
      <c r="D58" s="17" t="s">
        <v>58</v>
      </c>
      <c r="E58" s="17" t="s">
        <v>67</v>
      </c>
      <c r="F58" s="17" t="s">
        <v>124</v>
      </c>
      <c r="G58" s="18" t="s">
        <v>122</v>
      </c>
      <c r="H58" s="17" t="s">
        <v>124</v>
      </c>
      <c r="I58" s="17" t="s">
        <v>56</v>
      </c>
      <c r="J58" s="17">
        <v>1</v>
      </c>
      <c r="K58" s="44" t="s">
        <v>194</v>
      </c>
      <c r="L58" s="19">
        <v>1</v>
      </c>
      <c r="M58" s="30">
        <v>1.040789</v>
      </c>
      <c r="N58" s="76">
        <v>1.040789</v>
      </c>
      <c r="O58" s="31" t="s">
        <v>4</v>
      </c>
      <c r="P58" s="31">
        <v>-5.8500000000000002E-3</v>
      </c>
      <c r="Q58" s="32"/>
      <c r="R58" s="32"/>
    </row>
    <row r="59" spans="1:20" ht="38.25" x14ac:dyDescent="0.25">
      <c r="A59" s="17" t="s">
        <v>254</v>
      </c>
      <c r="B59" s="17" t="s">
        <v>27</v>
      </c>
      <c r="C59" s="17" t="s">
        <v>4</v>
      </c>
      <c r="D59" s="17" t="s">
        <v>58</v>
      </c>
      <c r="E59" s="17" t="s">
        <v>67</v>
      </c>
      <c r="F59" s="17" t="s">
        <v>124</v>
      </c>
      <c r="G59" s="18" t="s">
        <v>122</v>
      </c>
      <c r="H59" s="17" t="s">
        <v>124</v>
      </c>
      <c r="I59" s="17" t="s">
        <v>56</v>
      </c>
      <c r="J59" s="17">
        <v>5</v>
      </c>
      <c r="K59" s="44" t="s">
        <v>194</v>
      </c>
      <c r="L59" s="19">
        <v>1</v>
      </c>
      <c r="M59" s="30">
        <v>1.1178630000000001</v>
      </c>
      <c r="N59" s="76">
        <v>1.1178630000000001</v>
      </c>
      <c r="O59" s="31" t="s">
        <v>4</v>
      </c>
      <c r="P59" s="31">
        <v>-8.4000000000000003E-4</v>
      </c>
      <c r="Q59" s="32"/>
      <c r="R59" s="32"/>
    </row>
    <row r="60" spans="1:20" ht="38.25" x14ac:dyDescent="0.25">
      <c r="A60" s="17" t="s">
        <v>255</v>
      </c>
      <c r="B60" s="17" t="s">
        <v>27</v>
      </c>
      <c r="C60" s="17" t="s">
        <v>4</v>
      </c>
      <c r="D60" s="17" t="s">
        <v>58</v>
      </c>
      <c r="E60" s="17" t="s">
        <v>67</v>
      </c>
      <c r="F60" s="17" t="s">
        <v>124</v>
      </c>
      <c r="G60" s="18" t="s">
        <v>122</v>
      </c>
      <c r="H60" s="17" t="s">
        <v>124</v>
      </c>
      <c r="I60" s="17" t="s">
        <v>56</v>
      </c>
      <c r="J60" s="17">
        <v>10</v>
      </c>
      <c r="K60" s="44" t="s">
        <v>194</v>
      </c>
      <c r="L60" s="19">
        <v>1</v>
      </c>
      <c r="M60" s="30">
        <v>1.2019169999999999</v>
      </c>
      <c r="N60" s="76">
        <v>1.2019169999999999</v>
      </c>
      <c r="O60" s="31" t="s">
        <v>4</v>
      </c>
      <c r="P60" s="31">
        <v>2.0500000000000002E-3</v>
      </c>
      <c r="Q60" s="32"/>
      <c r="R60" s="32"/>
    </row>
    <row r="61" spans="1:20" ht="38.25" x14ac:dyDescent="0.25">
      <c r="A61" s="17" t="s">
        <v>256</v>
      </c>
      <c r="B61" s="17" t="s">
        <v>27</v>
      </c>
      <c r="C61" s="17" t="s">
        <v>4</v>
      </c>
      <c r="D61" s="17" t="s">
        <v>58</v>
      </c>
      <c r="E61" s="17" t="s">
        <v>67</v>
      </c>
      <c r="F61" s="17" t="s">
        <v>124</v>
      </c>
      <c r="G61" s="18" t="s">
        <v>122</v>
      </c>
      <c r="H61" s="17" t="s">
        <v>124</v>
      </c>
      <c r="I61" s="17" t="s">
        <v>56</v>
      </c>
      <c r="J61" s="17">
        <v>20</v>
      </c>
      <c r="K61" s="44" t="s">
        <v>194</v>
      </c>
      <c r="L61" s="19">
        <v>1</v>
      </c>
      <c r="M61" s="30">
        <v>1.404026</v>
      </c>
      <c r="N61" s="76">
        <v>1.404026</v>
      </c>
      <c r="O61" s="31" t="s">
        <v>4</v>
      </c>
      <c r="P61" s="31">
        <v>4.5599999999999998E-3</v>
      </c>
      <c r="Q61" s="32"/>
      <c r="R61" s="32"/>
    </row>
    <row r="62" spans="1:20" ht="51" x14ac:dyDescent="0.25">
      <c r="A62" s="17" t="s">
        <v>264</v>
      </c>
      <c r="B62" s="17" t="s">
        <v>27</v>
      </c>
      <c r="C62" s="17" t="s">
        <v>4</v>
      </c>
      <c r="D62" s="17" t="s">
        <v>58</v>
      </c>
      <c r="E62" s="17" t="s">
        <v>124</v>
      </c>
      <c r="F62" s="17" t="s">
        <v>124</v>
      </c>
      <c r="G62" s="18" t="s">
        <v>59</v>
      </c>
      <c r="H62" s="17" t="s">
        <v>124</v>
      </c>
      <c r="I62" s="17" t="s">
        <v>124</v>
      </c>
      <c r="J62" s="17">
        <v>1</v>
      </c>
      <c r="K62" s="44" t="s">
        <v>63</v>
      </c>
      <c r="L62" s="19">
        <v>1</v>
      </c>
      <c r="M62" s="30">
        <v>1.005884</v>
      </c>
      <c r="N62" s="75">
        <v>1.0055810000000001</v>
      </c>
      <c r="O62" s="31" t="s">
        <v>4</v>
      </c>
      <c r="P62" s="31">
        <v>-5.8500000000000002E-3</v>
      </c>
      <c r="Q62" s="32"/>
      <c r="R62" s="31">
        <v>3</v>
      </c>
    </row>
    <row r="63" spans="1:20" ht="51" x14ac:dyDescent="0.25">
      <c r="A63" s="17" t="s">
        <v>265</v>
      </c>
      <c r="B63" s="17" t="s">
        <v>27</v>
      </c>
      <c r="C63" s="17" t="s">
        <v>4</v>
      </c>
      <c r="D63" s="17" t="s">
        <v>58</v>
      </c>
      <c r="E63" s="17" t="s">
        <v>124</v>
      </c>
      <c r="F63" s="17" t="s">
        <v>124</v>
      </c>
      <c r="G63" s="18" t="s">
        <v>59</v>
      </c>
      <c r="H63" s="17" t="s">
        <v>124</v>
      </c>
      <c r="I63" s="17" t="s">
        <v>124</v>
      </c>
      <c r="J63" s="17">
        <v>3</v>
      </c>
      <c r="K63" s="44" t="s">
        <v>63</v>
      </c>
      <c r="L63" s="19">
        <v>1</v>
      </c>
      <c r="M63" s="30">
        <v>1.0074160000000001</v>
      </c>
      <c r="N63" s="75">
        <v>1.006508</v>
      </c>
      <c r="O63" s="31" t="s">
        <v>4</v>
      </c>
      <c r="P63" s="31">
        <v>-2.4599999999999999E-3</v>
      </c>
      <c r="Q63" s="32"/>
      <c r="R63" s="31">
        <v>3</v>
      </c>
    </row>
    <row r="64" spans="1:20" ht="51" x14ac:dyDescent="0.25">
      <c r="A64" s="17" t="s">
        <v>266</v>
      </c>
      <c r="B64" s="17" t="s">
        <v>27</v>
      </c>
      <c r="C64" s="17" t="s">
        <v>4</v>
      </c>
      <c r="D64" s="17" t="s">
        <v>58</v>
      </c>
      <c r="E64" s="17" t="s">
        <v>124</v>
      </c>
      <c r="F64" s="17" t="s">
        <v>124</v>
      </c>
      <c r="G64" s="18" t="s">
        <v>59</v>
      </c>
      <c r="H64" s="17" t="s">
        <v>124</v>
      </c>
      <c r="I64" s="17" t="s">
        <v>124</v>
      </c>
      <c r="J64" s="17">
        <v>5</v>
      </c>
      <c r="K64" s="44" t="s">
        <v>63</v>
      </c>
      <c r="L64" s="19">
        <v>1</v>
      </c>
      <c r="M64" s="30">
        <v>1.004211</v>
      </c>
      <c r="N64" s="75">
        <v>1.002704</v>
      </c>
      <c r="O64" s="31" t="s">
        <v>4</v>
      </c>
      <c r="P64" s="31">
        <v>-8.4000000000000003E-4</v>
      </c>
      <c r="Q64" s="32"/>
      <c r="R64" s="31">
        <v>3</v>
      </c>
    </row>
    <row r="65" spans="1:18" ht="51" x14ac:dyDescent="0.25">
      <c r="A65" s="17" t="s">
        <v>267</v>
      </c>
      <c r="B65" s="17" t="s">
        <v>27</v>
      </c>
      <c r="C65" s="17" t="s">
        <v>4</v>
      </c>
      <c r="D65" s="17" t="s">
        <v>58</v>
      </c>
      <c r="E65" s="17" t="s">
        <v>124</v>
      </c>
      <c r="F65" s="17" t="s">
        <v>124</v>
      </c>
      <c r="G65" s="18" t="s">
        <v>59</v>
      </c>
      <c r="H65" s="17" t="s">
        <v>124</v>
      </c>
      <c r="I65" s="17" t="s">
        <v>124</v>
      </c>
      <c r="J65" s="17">
        <v>7</v>
      </c>
      <c r="K65" s="44" t="s">
        <v>63</v>
      </c>
      <c r="L65" s="19">
        <v>1</v>
      </c>
      <c r="M65" s="30">
        <v>0.99790299999999998</v>
      </c>
      <c r="N65" s="75">
        <v>0.99580999999999997</v>
      </c>
      <c r="O65" s="31" t="s">
        <v>4</v>
      </c>
      <c r="P65" s="31">
        <v>2.9999999999999997E-4</v>
      </c>
      <c r="Q65" s="32"/>
      <c r="R65" s="31">
        <v>3</v>
      </c>
    </row>
    <row r="66" spans="1:18" ht="51" x14ac:dyDescent="0.25">
      <c r="A66" s="17" t="s">
        <v>268</v>
      </c>
      <c r="B66" s="17" t="s">
        <v>27</v>
      </c>
      <c r="C66" s="17" t="s">
        <v>4</v>
      </c>
      <c r="D66" s="17" t="s">
        <v>58</v>
      </c>
      <c r="E66" s="17" t="s">
        <v>124</v>
      </c>
      <c r="F66" s="17" t="s">
        <v>124</v>
      </c>
      <c r="G66" s="18" t="s">
        <v>59</v>
      </c>
      <c r="H66" s="17" t="s">
        <v>124</v>
      </c>
      <c r="I66" s="17" t="s">
        <v>124</v>
      </c>
      <c r="J66" s="17">
        <v>10</v>
      </c>
      <c r="K66" s="44" t="s">
        <v>63</v>
      </c>
      <c r="L66" s="19">
        <v>1</v>
      </c>
      <c r="M66" s="30">
        <v>0.97972899999999996</v>
      </c>
      <c r="N66" s="75">
        <v>0.97680100000000003</v>
      </c>
      <c r="O66" s="31" t="s">
        <v>4</v>
      </c>
      <c r="P66" s="31">
        <v>2.0500000000000002E-3</v>
      </c>
      <c r="Q66" s="32"/>
      <c r="R66" s="31">
        <v>3</v>
      </c>
    </row>
    <row r="67" spans="1:18" ht="51" x14ac:dyDescent="0.25">
      <c r="A67" s="17" t="s">
        <v>269</v>
      </c>
      <c r="B67" s="17" t="s">
        <v>27</v>
      </c>
      <c r="C67" s="17" t="s">
        <v>4</v>
      </c>
      <c r="D67" s="17" t="s">
        <v>58</v>
      </c>
      <c r="E67" s="17" t="s">
        <v>124</v>
      </c>
      <c r="F67" s="17" t="s">
        <v>124</v>
      </c>
      <c r="G67" s="18" t="s">
        <v>59</v>
      </c>
      <c r="H67" s="17" t="s">
        <v>124</v>
      </c>
      <c r="I67" s="17" t="s">
        <v>124</v>
      </c>
      <c r="J67" s="17">
        <v>15</v>
      </c>
      <c r="K67" s="44" t="s">
        <v>63</v>
      </c>
      <c r="L67" s="19">
        <v>1</v>
      </c>
      <c r="M67" s="30">
        <v>0.94201800000000002</v>
      </c>
      <c r="N67" s="75">
        <v>0.93780600000000003</v>
      </c>
      <c r="O67" s="31" t="s">
        <v>4</v>
      </c>
      <c r="P67" s="31">
        <v>3.9899999999999996E-3</v>
      </c>
      <c r="Q67" s="32"/>
      <c r="R67" s="31">
        <v>3</v>
      </c>
    </row>
    <row r="68" spans="1:18" ht="51" x14ac:dyDescent="0.25">
      <c r="A68" s="17" t="s">
        <v>270</v>
      </c>
      <c r="B68" s="17" t="s">
        <v>27</v>
      </c>
      <c r="C68" s="17" t="s">
        <v>4</v>
      </c>
      <c r="D68" s="17" t="s">
        <v>58</v>
      </c>
      <c r="E68" s="17" t="s">
        <v>124</v>
      </c>
      <c r="F68" s="17" t="s">
        <v>124</v>
      </c>
      <c r="G68" s="18" t="s">
        <v>59</v>
      </c>
      <c r="H68" s="17" t="s">
        <v>124</v>
      </c>
      <c r="I68" s="17" t="s">
        <v>124</v>
      </c>
      <c r="J68" s="17">
        <v>20</v>
      </c>
      <c r="K68" s="44" t="s">
        <v>63</v>
      </c>
      <c r="L68" s="19">
        <v>1</v>
      </c>
      <c r="M68" s="30">
        <v>0.91302399999999995</v>
      </c>
      <c r="N68" s="75">
        <v>0.90758799999999995</v>
      </c>
      <c r="O68" s="31" t="s">
        <v>4</v>
      </c>
      <c r="P68" s="31">
        <v>4.5599999999999998E-3</v>
      </c>
      <c r="Q68" s="32"/>
      <c r="R68" s="31">
        <v>3</v>
      </c>
    </row>
    <row r="69" spans="1:18" ht="51" x14ac:dyDescent="0.25">
      <c r="A69" s="17" t="s">
        <v>271</v>
      </c>
      <c r="B69" s="17" t="s">
        <v>27</v>
      </c>
      <c r="C69" s="17" t="s">
        <v>4</v>
      </c>
      <c r="D69" s="17" t="s">
        <v>58</v>
      </c>
      <c r="E69" s="17" t="s">
        <v>124</v>
      </c>
      <c r="F69" s="17" t="s">
        <v>124</v>
      </c>
      <c r="G69" s="18" t="s">
        <v>59</v>
      </c>
      <c r="H69" s="17" t="s">
        <v>124</v>
      </c>
      <c r="I69" s="17" t="s">
        <v>124</v>
      </c>
      <c r="J69" s="17">
        <v>25</v>
      </c>
      <c r="K69" s="44" t="s">
        <v>63</v>
      </c>
      <c r="L69" s="19">
        <v>1</v>
      </c>
      <c r="M69" s="30">
        <v>0.83187699999999998</v>
      </c>
      <c r="N69" s="75">
        <v>0.82611699999999999</v>
      </c>
      <c r="O69" s="31" t="s">
        <v>4</v>
      </c>
      <c r="P69" s="31">
        <v>7.3899999999999999E-3</v>
      </c>
      <c r="Q69" s="32"/>
      <c r="R69" s="31">
        <v>2.7999999999999985</v>
      </c>
    </row>
    <row r="70" spans="1:18" ht="51" x14ac:dyDescent="0.25">
      <c r="A70" s="17" t="s">
        <v>272</v>
      </c>
      <c r="B70" s="17" t="s">
        <v>27</v>
      </c>
      <c r="C70" s="17" t="s">
        <v>4</v>
      </c>
      <c r="D70" s="17" t="s">
        <v>58</v>
      </c>
      <c r="E70" s="17" t="s">
        <v>124</v>
      </c>
      <c r="F70" s="17" t="s">
        <v>124</v>
      </c>
      <c r="G70" s="18" t="s">
        <v>59</v>
      </c>
      <c r="H70" s="17" t="s">
        <v>124</v>
      </c>
      <c r="I70" s="17" t="s">
        <v>124</v>
      </c>
      <c r="J70" s="17">
        <v>30</v>
      </c>
      <c r="K70" s="44" t="s">
        <v>63</v>
      </c>
      <c r="L70" s="19">
        <v>1</v>
      </c>
      <c r="M70" s="30">
        <v>0.72601499999999997</v>
      </c>
      <c r="N70" s="75">
        <v>0.72064799999999996</v>
      </c>
      <c r="O70" s="31" t="s">
        <v>4</v>
      </c>
      <c r="P70" s="31">
        <v>1.073E-2</v>
      </c>
      <c r="Q70" s="32"/>
      <c r="R70" s="31">
        <v>2.5000000000000022</v>
      </c>
    </row>
    <row r="71" spans="1:18" ht="51" x14ac:dyDescent="0.25">
      <c r="A71" s="17" t="s">
        <v>273</v>
      </c>
      <c r="B71" s="17" t="s">
        <v>27</v>
      </c>
      <c r="C71" s="17" t="s">
        <v>4</v>
      </c>
      <c r="D71" s="17" t="s">
        <v>58</v>
      </c>
      <c r="E71" s="17" t="s">
        <v>124</v>
      </c>
      <c r="F71" s="17" t="s">
        <v>124</v>
      </c>
      <c r="G71" s="18" t="s">
        <v>59</v>
      </c>
      <c r="H71" s="17" t="s">
        <v>124</v>
      </c>
      <c r="I71" s="17" t="s">
        <v>124</v>
      </c>
      <c r="J71" s="17">
        <v>40</v>
      </c>
      <c r="K71" s="44" t="s">
        <v>63</v>
      </c>
      <c r="L71" s="19">
        <v>1</v>
      </c>
      <c r="M71" s="30">
        <v>0.52540100000000001</v>
      </c>
      <c r="N71" s="75">
        <v>0.52148600000000001</v>
      </c>
      <c r="O71" s="31" t="s">
        <v>4</v>
      </c>
      <c r="P71" s="31">
        <v>1.6219999999999998E-2</v>
      </c>
      <c r="Q71" s="32"/>
      <c r="R71" s="31">
        <v>1.9000000000000266</v>
      </c>
    </row>
    <row r="72" spans="1:18" ht="51" x14ac:dyDescent="0.25">
      <c r="A72" s="17" t="s">
        <v>274</v>
      </c>
      <c r="B72" s="17" t="s">
        <v>27</v>
      </c>
      <c r="C72" s="17" t="s">
        <v>4</v>
      </c>
      <c r="D72" s="17" t="s">
        <v>58</v>
      </c>
      <c r="E72" s="17" t="s">
        <v>124</v>
      </c>
      <c r="F72" s="17" t="s">
        <v>124</v>
      </c>
      <c r="G72" s="18" t="s">
        <v>59</v>
      </c>
      <c r="H72" s="17" t="s">
        <v>124</v>
      </c>
      <c r="I72" s="17" t="s">
        <v>124</v>
      </c>
      <c r="J72" s="17">
        <v>50</v>
      </c>
      <c r="K72" s="44" t="s">
        <v>63</v>
      </c>
      <c r="L72" s="19">
        <v>1</v>
      </c>
      <c r="M72" s="30">
        <v>0.371892</v>
      </c>
      <c r="N72" s="75">
        <v>0.369168</v>
      </c>
      <c r="O72" s="31" t="s">
        <v>4</v>
      </c>
      <c r="P72" s="31">
        <v>1.9980000000000001E-2</v>
      </c>
      <c r="Q72" s="32"/>
      <c r="R72" s="31">
        <v>1.4999999999999736</v>
      </c>
    </row>
    <row r="73" spans="1:18" ht="51" x14ac:dyDescent="0.25">
      <c r="A73" s="17" t="s">
        <v>275</v>
      </c>
      <c r="B73" s="17" t="s">
        <v>27</v>
      </c>
      <c r="C73" s="17" t="s">
        <v>4</v>
      </c>
      <c r="D73" s="17" t="s">
        <v>58</v>
      </c>
      <c r="E73" s="17" t="s">
        <v>124</v>
      </c>
      <c r="F73" s="17" t="s">
        <v>124</v>
      </c>
      <c r="G73" s="18" t="s">
        <v>59</v>
      </c>
      <c r="H73" s="17" t="s">
        <v>124</v>
      </c>
      <c r="I73" s="17" t="s">
        <v>124</v>
      </c>
      <c r="J73" s="17">
        <v>60</v>
      </c>
      <c r="K73" s="44" t="s">
        <v>63</v>
      </c>
      <c r="L73" s="19">
        <v>1</v>
      </c>
      <c r="M73" s="30">
        <v>0.26160899999999998</v>
      </c>
      <c r="N73" s="75">
        <v>0.25962099999999999</v>
      </c>
      <c r="O73" s="31" t="s">
        <v>4</v>
      </c>
      <c r="P73" s="31">
        <v>2.2599999999999999E-2</v>
      </c>
      <c r="Q73" s="32"/>
      <c r="R73" s="31">
        <v>1.3000000000000165</v>
      </c>
    </row>
    <row r="74" spans="1:18" ht="38.25" x14ac:dyDescent="0.25">
      <c r="A74" s="17" t="s">
        <v>259</v>
      </c>
      <c r="B74" s="17" t="s">
        <v>27</v>
      </c>
      <c r="C74" s="17" t="s">
        <v>9</v>
      </c>
      <c r="D74" s="17" t="s">
        <v>58</v>
      </c>
      <c r="E74" s="17" t="s">
        <v>67</v>
      </c>
      <c r="F74" s="17" t="s">
        <v>124</v>
      </c>
      <c r="G74" s="18" t="s">
        <v>122</v>
      </c>
      <c r="H74" s="17" t="s">
        <v>124</v>
      </c>
      <c r="I74" s="17" t="s">
        <v>56</v>
      </c>
      <c r="J74" s="17">
        <v>1</v>
      </c>
      <c r="K74" s="44" t="s">
        <v>195</v>
      </c>
      <c r="L74" s="19">
        <v>1</v>
      </c>
      <c r="M74" s="30">
        <v>1.055158</v>
      </c>
      <c r="N74" s="75">
        <v>1.055158</v>
      </c>
      <c r="O74" s="31" t="s">
        <v>9</v>
      </c>
      <c r="P74" s="31">
        <v>7.8100000000000001E-3</v>
      </c>
      <c r="Q74" s="32"/>
      <c r="R74" s="32"/>
    </row>
    <row r="75" spans="1:18" ht="51" x14ac:dyDescent="0.25">
      <c r="A75" s="17" t="s">
        <v>276</v>
      </c>
      <c r="B75" s="17" t="s">
        <v>27</v>
      </c>
      <c r="C75" s="17" t="s">
        <v>9</v>
      </c>
      <c r="D75" s="17" t="s">
        <v>58</v>
      </c>
      <c r="E75" s="17" t="s">
        <v>124</v>
      </c>
      <c r="F75" s="17" t="s">
        <v>124</v>
      </c>
      <c r="G75" s="18" t="s">
        <v>59</v>
      </c>
      <c r="H75" s="17" t="s">
        <v>124</v>
      </c>
      <c r="I75" s="17" t="s">
        <v>124</v>
      </c>
      <c r="J75" s="17">
        <v>1</v>
      </c>
      <c r="K75" s="44" t="s">
        <v>63</v>
      </c>
      <c r="L75" s="19">
        <v>1</v>
      </c>
      <c r="M75" s="30">
        <v>0.99225099999999999</v>
      </c>
      <c r="N75" s="75">
        <v>0.99195500000000003</v>
      </c>
      <c r="O75" s="31" t="s">
        <v>9</v>
      </c>
      <c r="P75" s="31">
        <v>7.8100000000000001E-3</v>
      </c>
      <c r="Q75" s="32"/>
      <c r="R75" s="31">
        <v>3</v>
      </c>
    </row>
    <row r="76" spans="1:18" ht="51" x14ac:dyDescent="0.25">
      <c r="A76" s="17" t="s">
        <v>277</v>
      </c>
      <c r="B76" s="17" t="s">
        <v>27</v>
      </c>
      <c r="C76" s="17" t="s">
        <v>9</v>
      </c>
      <c r="D76" s="17" t="s">
        <v>58</v>
      </c>
      <c r="E76" s="17" t="s">
        <v>124</v>
      </c>
      <c r="F76" s="17" t="s">
        <v>124</v>
      </c>
      <c r="G76" s="18" t="s">
        <v>59</v>
      </c>
      <c r="H76" s="17" t="s">
        <v>124</v>
      </c>
      <c r="I76" s="17" t="s">
        <v>124</v>
      </c>
      <c r="J76" s="17">
        <v>3</v>
      </c>
      <c r="K76" s="44" t="s">
        <v>63</v>
      </c>
      <c r="L76" s="19">
        <v>1</v>
      </c>
      <c r="M76" s="30">
        <v>0.96476099999999998</v>
      </c>
      <c r="N76" s="75">
        <v>0.96390399999999998</v>
      </c>
      <c r="O76" s="31" t="s">
        <v>9</v>
      </c>
      <c r="P76" s="31">
        <v>1.2030000000000001E-2</v>
      </c>
      <c r="Q76" s="32"/>
      <c r="R76" s="31">
        <v>3</v>
      </c>
    </row>
    <row r="77" spans="1:18" ht="51" x14ac:dyDescent="0.25">
      <c r="A77" s="17" t="s">
        <v>278</v>
      </c>
      <c r="B77" s="17" t="s">
        <v>27</v>
      </c>
      <c r="C77" s="17" t="s">
        <v>9</v>
      </c>
      <c r="D77" s="17" t="s">
        <v>58</v>
      </c>
      <c r="E77" s="17" t="s">
        <v>124</v>
      </c>
      <c r="F77" s="17" t="s">
        <v>124</v>
      </c>
      <c r="G77" s="18" t="s">
        <v>59</v>
      </c>
      <c r="H77" s="17" t="s">
        <v>124</v>
      </c>
      <c r="I77" s="17" t="s">
        <v>124</v>
      </c>
      <c r="J77" s="17">
        <v>5</v>
      </c>
      <c r="K77" s="44" t="s">
        <v>63</v>
      </c>
      <c r="L77" s="19">
        <v>1</v>
      </c>
      <c r="M77" s="30">
        <v>0.94228699999999999</v>
      </c>
      <c r="N77" s="75">
        <v>0.94089199999999995</v>
      </c>
      <c r="O77" s="31" t="s">
        <v>9</v>
      </c>
      <c r="P77" s="31">
        <v>1.196E-2</v>
      </c>
      <c r="Q77" s="32"/>
      <c r="R77" s="31">
        <v>3</v>
      </c>
    </row>
    <row r="78" spans="1:18" ht="51" x14ac:dyDescent="0.25">
      <c r="A78" s="17" t="s">
        <v>279</v>
      </c>
      <c r="B78" s="17" t="s">
        <v>27</v>
      </c>
      <c r="C78" s="17" t="s">
        <v>9</v>
      </c>
      <c r="D78" s="17" t="s">
        <v>58</v>
      </c>
      <c r="E78" s="17" t="s">
        <v>124</v>
      </c>
      <c r="F78" s="17" t="s">
        <v>124</v>
      </c>
      <c r="G78" s="18" t="s">
        <v>59</v>
      </c>
      <c r="H78" s="17" t="s">
        <v>124</v>
      </c>
      <c r="I78" s="17" t="s">
        <v>124</v>
      </c>
      <c r="J78" s="17">
        <v>7</v>
      </c>
      <c r="K78" s="44" t="s">
        <v>63</v>
      </c>
      <c r="L78" s="19">
        <v>1</v>
      </c>
      <c r="M78" s="30">
        <v>0.92371800000000004</v>
      </c>
      <c r="N78" s="75">
        <v>0.92180200000000001</v>
      </c>
      <c r="O78" s="31" t="s">
        <v>9</v>
      </c>
      <c r="P78" s="31">
        <v>1.14E-2</v>
      </c>
      <c r="Q78" s="32"/>
      <c r="R78" s="31">
        <v>3</v>
      </c>
    </row>
    <row r="79" spans="1:18" ht="51" x14ac:dyDescent="0.25">
      <c r="A79" s="17" t="s">
        <v>280</v>
      </c>
      <c r="B79" s="17" t="s">
        <v>27</v>
      </c>
      <c r="C79" s="17" t="s">
        <v>9</v>
      </c>
      <c r="D79" s="17" t="s">
        <v>58</v>
      </c>
      <c r="E79" s="17" t="s">
        <v>124</v>
      </c>
      <c r="F79" s="17" t="s">
        <v>124</v>
      </c>
      <c r="G79" s="18" t="s">
        <v>59</v>
      </c>
      <c r="H79" s="17" t="s">
        <v>124</v>
      </c>
      <c r="I79" s="17" t="s">
        <v>124</v>
      </c>
      <c r="J79" s="17">
        <v>10</v>
      </c>
      <c r="K79" s="44" t="s">
        <v>63</v>
      </c>
      <c r="L79" s="19">
        <v>1</v>
      </c>
      <c r="M79" s="30">
        <v>0.89539800000000003</v>
      </c>
      <c r="N79" s="75">
        <v>0.89274500000000001</v>
      </c>
      <c r="O79" s="31" t="s">
        <v>9</v>
      </c>
      <c r="P79" s="31">
        <v>1.111E-2</v>
      </c>
      <c r="Q79" s="32"/>
      <c r="R79" s="31">
        <v>3</v>
      </c>
    </row>
    <row r="80" spans="1:18" ht="51" x14ac:dyDescent="0.25">
      <c r="A80" s="17" t="s">
        <v>281</v>
      </c>
      <c r="B80" s="17" t="s">
        <v>27</v>
      </c>
      <c r="C80" s="17" t="s">
        <v>9</v>
      </c>
      <c r="D80" s="17" t="s">
        <v>58</v>
      </c>
      <c r="E80" s="17" t="s">
        <v>124</v>
      </c>
      <c r="F80" s="17" t="s">
        <v>124</v>
      </c>
      <c r="G80" s="18" t="s">
        <v>59</v>
      </c>
      <c r="H80" s="17" t="s">
        <v>124</v>
      </c>
      <c r="I80" s="17" t="s">
        <v>124</v>
      </c>
      <c r="J80" s="17">
        <v>15</v>
      </c>
      <c r="K80" s="44" t="s">
        <v>63</v>
      </c>
      <c r="L80" s="19">
        <v>1</v>
      </c>
      <c r="M80" s="30">
        <v>0.85092800000000002</v>
      </c>
      <c r="N80" s="75">
        <v>0.84714800000000001</v>
      </c>
      <c r="O80" s="31" t="s">
        <v>9</v>
      </c>
      <c r="P80" s="31">
        <v>1.082E-2</v>
      </c>
      <c r="Q80" s="32"/>
      <c r="R80" s="31">
        <v>3</v>
      </c>
    </row>
    <row r="81" spans="1:18" ht="51" x14ac:dyDescent="0.25">
      <c r="A81" s="17" t="s">
        <v>282</v>
      </c>
      <c r="B81" s="17" t="s">
        <v>27</v>
      </c>
      <c r="C81" s="17" t="s">
        <v>9</v>
      </c>
      <c r="D81" s="17" t="s">
        <v>58</v>
      </c>
      <c r="E81" s="17" t="s">
        <v>124</v>
      </c>
      <c r="F81" s="17" t="s">
        <v>124</v>
      </c>
      <c r="G81" s="18" t="s">
        <v>59</v>
      </c>
      <c r="H81" s="17" t="s">
        <v>124</v>
      </c>
      <c r="I81" s="17" t="s">
        <v>124</v>
      </c>
      <c r="J81" s="17">
        <v>20</v>
      </c>
      <c r="K81" s="44" t="s">
        <v>63</v>
      </c>
      <c r="L81" s="19">
        <v>1</v>
      </c>
      <c r="M81" s="30">
        <v>0.81147199999999997</v>
      </c>
      <c r="N81" s="75">
        <v>0.80666899999999997</v>
      </c>
      <c r="O81" s="31" t="s">
        <v>9</v>
      </c>
      <c r="P81" s="31">
        <v>1.0500000000000001E-2</v>
      </c>
      <c r="Q81" s="32"/>
      <c r="R81" s="31">
        <v>3</v>
      </c>
    </row>
    <row r="82" spans="1:18" ht="51" x14ac:dyDescent="0.25">
      <c r="A82" s="17" t="s">
        <v>283</v>
      </c>
      <c r="B82" s="17" t="s">
        <v>27</v>
      </c>
      <c r="C82" s="17" t="s">
        <v>9</v>
      </c>
      <c r="D82" s="17" t="s">
        <v>58</v>
      </c>
      <c r="E82" s="17" t="s">
        <v>124</v>
      </c>
      <c r="F82" s="17" t="s">
        <v>124</v>
      </c>
      <c r="G82" s="18" t="s">
        <v>59</v>
      </c>
      <c r="H82" s="17" t="s">
        <v>124</v>
      </c>
      <c r="I82" s="17" t="s">
        <v>124</v>
      </c>
      <c r="J82" s="17">
        <v>25</v>
      </c>
      <c r="K82" s="44" t="s">
        <v>63</v>
      </c>
      <c r="L82" s="19">
        <v>1</v>
      </c>
      <c r="M82" s="30">
        <v>0.76827699999999999</v>
      </c>
      <c r="N82" s="75">
        <v>0.76259699999999997</v>
      </c>
      <c r="O82" s="31" t="s">
        <v>9</v>
      </c>
      <c r="P82" s="31">
        <v>1.06E-2</v>
      </c>
      <c r="Q82" s="32"/>
      <c r="R82" s="31">
        <v>3</v>
      </c>
    </row>
    <row r="83" spans="1:18" ht="51" x14ac:dyDescent="0.25">
      <c r="A83" s="17" t="s">
        <v>284</v>
      </c>
      <c r="B83" s="17" t="s">
        <v>27</v>
      </c>
      <c r="C83" s="17" t="s">
        <v>9</v>
      </c>
      <c r="D83" s="17" t="s">
        <v>58</v>
      </c>
      <c r="E83" s="17" t="s">
        <v>124</v>
      </c>
      <c r="F83" s="17" t="s">
        <v>124</v>
      </c>
      <c r="G83" s="18" t="s">
        <v>59</v>
      </c>
      <c r="H83" s="17" t="s">
        <v>124</v>
      </c>
      <c r="I83" s="17" t="s">
        <v>124</v>
      </c>
      <c r="J83" s="17">
        <v>30</v>
      </c>
      <c r="K83" s="44" t="s">
        <v>63</v>
      </c>
      <c r="L83" s="19">
        <v>1</v>
      </c>
      <c r="M83" s="30">
        <v>0.74302599999999996</v>
      </c>
      <c r="N83" s="75">
        <v>0.73643499999999995</v>
      </c>
      <c r="O83" s="31" t="s">
        <v>9</v>
      </c>
      <c r="P83" s="31">
        <v>9.9500000000000005E-3</v>
      </c>
      <c r="Q83" s="32"/>
      <c r="R83" s="31">
        <v>3</v>
      </c>
    </row>
    <row r="84" spans="1:18" ht="51" x14ac:dyDescent="0.25">
      <c r="A84" s="17" t="s">
        <v>285</v>
      </c>
      <c r="B84" s="17" t="s">
        <v>27</v>
      </c>
      <c r="C84" s="17" t="s">
        <v>9</v>
      </c>
      <c r="D84" s="17" t="s">
        <v>58</v>
      </c>
      <c r="E84" s="17" t="s">
        <v>124</v>
      </c>
      <c r="F84" s="17" t="s">
        <v>124</v>
      </c>
      <c r="G84" s="18" t="s">
        <v>59</v>
      </c>
      <c r="H84" s="17" t="s">
        <v>124</v>
      </c>
      <c r="I84" s="17" t="s">
        <v>124</v>
      </c>
      <c r="J84" s="17">
        <v>40</v>
      </c>
      <c r="K84" s="44" t="s">
        <v>63</v>
      </c>
      <c r="L84" s="19">
        <v>1</v>
      </c>
      <c r="M84" s="30">
        <v>0.74135399999999996</v>
      </c>
      <c r="N84" s="75">
        <v>0.73257700000000003</v>
      </c>
      <c r="O84" s="31" t="s">
        <v>9</v>
      </c>
      <c r="P84" s="31">
        <v>7.5100000000000002E-3</v>
      </c>
      <c r="Q84" s="32"/>
      <c r="R84" s="31">
        <v>3</v>
      </c>
    </row>
    <row r="85" spans="1:18" ht="51" x14ac:dyDescent="0.25">
      <c r="A85" s="17" t="s">
        <v>286</v>
      </c>
      <c r="B85" s="17" t="s">
        <v>27</v>
      </c>
      <c r="C85" s="17" t="s">
        <v>9</v>
      </c>
      <c r="D85" s="17" t="s">
        <v>58</v>
      </c>
      <c r="E85" s="17" t="s">
        <v>124</v>
      </c>
      <c r="F85" s="17" t="s">
        <v>124</v>
      </c>
      <c r="G85" s="18" t="s">
        <v>59</v>
      </c>
      <c r="H85" s="17" t="s">
        <v>124</v>
      </c>
      <c r="I85" s="17" t="s">
        <v>124</v>
      </c>
      <c r="J85" s="17">
        <v>50</v>
      </c>
      <c r="K85" s="44" t="s">
        <v>63</v>
      </c>
      <c r="L85" s="19">
        <v>1</v>
      </c>
      <c r="M85" s="30">
        <v>0.66377200000000003</v>
      </c>
      <c r="N85" s="75">
        <v>0.653972</v>
      </c>
      <c r="O85" s="31" t="s">
        <v>9</v>
      </c>
      <c r="P85" s="31">
        <v>8.2299999999999995E-3</v>
      </c>
      <c r="Q85" s="32"/>
      <c r="R85" s="31">
        <v>3</v>
      </c>
    </row>
    <row r="86" spans="1:18" ht="51" x14ac:dyDescent="0.25">
      <c r="A86" s="17" t="s">
        <v>287</v>
      </c>
      <c r="B86" s="17" t="s">
        <v>27</v>
      </c>
      <c r="C86" s="17" t="s">
        <v>9</v>
      </c>
      <c r="D86" s="17" t="s">
        <v>58</v>
      </c>
      <c r="E86" s="17" t="s">
        <v>124</v>
      </c>
      <c r="F86" s="17" t="s">
        <v>124</v>
      </c>
      <c r="G86" s="18" t="s">
        <v>59</v>
      </c>
      <c r="H86" s="17" t="s">
        <v>124</v>
      </c>
      <c r="I86" s="17" t="s">
        <v>124</v>
      </c>
      <c r="J86" s="17">
        <v>60</v>
      </c>
      <c r="K86" s="44" t="s">
        <v>63</v>
      </c>
      <c r="L86" s="19">
        <v>1</v>
      </c>
      <c r="M86" s="30">
        <v>0.50715200000000005</v>
      </c>
      <c r="N86" s="75">
        <v>0.49909500000000001</v>
      </c>
      <c r="O86" s="31" t="s">
        <v>9</v>
      </c>
      <c r="P86" s="31">
        <v>1.1379999999999999E-2</v>
      </c>
      <c r="Q86" s="32"/>
      <c r="R86" s="31">
        <v>2.7000000000000113</v>
      </c>
    </row>
    <row r="87" spans="1:18" ht="38.25" x14ac:dyDescent="0.25">
      <c r="A87" s="17" t="s">
        <v>257</v>
      </c>
      <c r="B87" s="17" t="s">
        <v>27</v>
      </c>
      <c r="C87" s="17" t="s">
        <v>11</v>
      </c>
      <c r="D87" s="17" t="s">
        <v>58</v>
      </c>
      <c r="E87" s="17" t="s">
        <v>67</v>
      </c>
      <c r="F87" s="17" t="s">
        <v>124</v>
      </c>
      <c r="G87" s="18" t="s">
        <v>122</v>
      </c>
      <c r="H87" s="17" t="s">
        <v>124</v>
      </c>
      <c r="I87" s="17" t="s">
        <v>56</v>
      </c>
      <c r="J87" s="17">
        <v>1</v>
      </c>
      <c r="K87" s="44" t="s">
        <v>258</v>
      </c>
      <c r="L87" s="19">
        <v>1</v>
      </c>
      <c r="M87" s="30">
        <v>1.032238</v>
      </c>
      <c r="N87" s="75">
        <v>1.032238</v>
      </c>
      <c r="O87" s="31" t="s">
        <v>11</v>
      </c>
      <c r="P87" s="31">
        <v>4.4000000000000003E-3</v>
      </c>
      <c r="Q87" s="32"/>
      <c r="R87" s="32"/>
    </row>
    <row r="88" spans="1:18" ht="51" x14ac:dyDescent="0.25">
      <c r="A88" s="17" t="s">
        <v>288</v>
      </c>
      <c r="B88" s="17" t="s">
        <v>27</v>
      </c>
      <c r="C88" s="17" t="s">
        <v>11</v>
      </c>
      <c r="D88" s="17" t="s">
        <v>58</v>
      </c>
      <c r="E88" s="17" t="s">
        <v>124</v>
      </c>
      <c r="F88" s="17" t="s">
        <v>124</v>
      </c>
      <c r="G88" s="18" t="s">
        <v>59</v>
      </c>
      <c r="H88" s="17" t="s">
        <v>124</v>
      </c>
      <c r="I88" s="17" t="s">
        <v>124</v>
      </c>
      <c r="J88" s="17">
        <v>1</v>
      </c>
      <c r="K88" s="44" t="s">
        <v>63</v>
      </c>
      <c r="L88" s="19">
        <v>1</v>
      </c>
      <c r="M88" s="30">
        <v>0.99561900000000003</v>
      </c>
      <c r="N88" s="75">
        <v>0.99334500000000003</v>
      </c>
      <c r="O88" s="31" t="s">
        <v>11</v>
      </c>
      <c r="P88" s="31">
        <v>4.4000000000000003E-3</v>
      </c>
      <c r="Q88" s="32"/>
      <c r="R88" s="31">
        <v>23</v>
      </c>
    </row>
    <row r="89" spans="1:18" ht="51" x14ac:dyDescent="0.25">
      <c r="A89" s="17" t="s">
        <v>289</v>
      </c>
      <c r="B89" s="17" t="s">
        <v>27</v>
      </c>
      <c r="C89" s="17" t="s">
        <v>11</v>
      </c>
      <c r="D89" s="17" t="s">
        <v>58</v>
      </c>
      <c r="E89" s="17" t="s">
        <v>124</v>
      </c>
      <c r="F89" s="17" t="s">
        <v>124</v>
      </c>
      <c r="G89" s="18" t="s">
        <v>59</v>
      </c>
      <c r="H89" s="17" t="s">
        <v>124</v>
      </c>
      <c r="I89" s="17" t="s">
        <v>124</v>
      </c>
      <c r="J89" s="17">
        <v>3</v>
      </c>
      <c r="K89" s="44" t="s">
        <v>63</v>
      </c>
      <c r="L89" s="19">
        <v>1</v>
      </c>
      <c r="M89" s="30">
        <v>0.96837399999999996</v>
      </c>
      <c r="N89" s="75">
        <v>0.96179300000000001</v>
      </c>
      <c r="O89" s="31" t="s">
        <v>11</v>
      </c>
      <c r="P89" s="31">
        <v>1.077E-2</v>
      </c>
      <c r="Q89" s="32"/>
      <c r="R89" s="31">
        <v>23</v>
      </c>
    </row>
    <row r="90" spans="1:18" ht="51" x14ac:dyDescent="0.25">
      <c r="A90" s="17" t="s">
        <v>290</v>
      </c>
      <c r="B90" s="17" t="s">
        <v>27</v>
      </c>
      <c r="C90" s="17" t="s">
        <v>11</v>
      </c>
      <c r="D90" s="17" t="s">
        <v>58</v>
      </c>
      <c r="E90" s="17" t="s">
        <v>124</v>
      </c>
      <c r="F90" s="17" t="s">
        <v>124</v>
      </c>
      <c r="G90" s="18" t="s">
        <v>59</v>
      </c>
      <c r="H90" s="17" t="s">
        <v>124</v>
      </c>
      <c r="I90" s="17" t="s">
        <v>124</v>
      </c>
      <c r="J90" s="17">
        <v>5</v>
      </c>
      <c r="K90" s="44" t="s">
        <v>63</v>
      </c>
      <c r="L90" s="19">
        <v>1</v>
      </c>
      <c r="M90" s="30">
        <v>0.93857100000000004</v>
      </c>
      <c r="N90" s="75">
        <v>0.92798599999999998</v>
      </c>
      <c r="O90" s="31" t="s">
        <v>11</v>
      </c>
      <c r="P90" s="31">
        <v>1.2760000000000001E-2</v>
      </c>
      <c r="Q90" s="32"/>
      <c r="R90" s="31">
        <v>23</v>
      </c>
    </row>
    <row r="91" spans="1:18" ht="51" x14ac:dyDescent="0.25">
      <c r="A91" s="17" t="s">
        <v>291</v>
      </c>
      <c r="B91" s="17" t="s">
        <v>27</v>
      </c>
      <c r="C91" s="17" t="s">
        <v>11</v>
      </c>
      <c r="D91" s="17" t="s">
        <v>58</v>
      </c>
      <c r="E91" s="17" t="s">
        <v>124</v>
      </c>
      <c r="F91" s="17" t="s">
        <v>124</v>
      </c>
      <c r="G91" s="18" t="s">
        <v>59</v>
      </c>
      <c r="H91" s="17" t="s">
        <v>124</v>
      </c>
      <c r="I91" s="17" t="s">
        <v>124</v>
      </c>
      <c r="J91" s="17">
        <v>7</v>
      </c>
      <c r="K91" s="44" t="s">
        <v>63</v>
      </c>
      <c r="L91" s="19">
        <v>1</v>
      </c>
      <c r="M91" s="30">
        <v>0.908331</v>
      </c>
      <c r="N91" s="75">
        <v>0.89403600000000005</v>
      </c>
      <c r="O91" s="31" t="s">
        <v>11</v>
      </c>
      <c r="P91" s="31">
        <v>1.383E-2</v>
      </c>
      <c r="Q91" s="32"/>
      <c r="R91" s="31">
        <v>23</v>
      </c>
    </row>
    <row r="92" spans="1:18" ht="51" x14ac:dyDescent="0.25">
      <c r="A92" s="17" t="s">
        <v>292</v>
      </c>
      <c r="B92" s="17" t="s">
        <v>27</v>
      </c>
      <c r="C92" s="17" t="s">
        <v>11</v>
      </c>
      <c r="D92" s="17" t="s">
        <v>58</v>
      </c>
      <c r="E92" s="17" t="s">
        <v>124</v>
      </c>
      <c r="F92" s="17" t="s">
        <v>124</v>
      </c>
      <c r="G92" s="18" t="s">
        <v>59</v>
      </c>
      <c r="H92" s="17" t="s">
        <v>124</v>
      </c>
      <c r="I92" s="17" t="s">
        <v>124</v>
      </c>
      <c r="J92" s="17">
        <v>10</v>
      </c>
      <c r="K92" s="44" t="s">
        <v>63</v>
      </c>
      <c r="L92" s="19">
        <v>1</v>
      </c>
      <c r="M92" s="30">
        <v>0.86209199999999997</v>
      </c>
      <c r="N92" s="75">
        <v>0.84279700000000002</v>
      </c>
      <c r="O92" s="31" t="s">
        <v>11</v>
      </c>
      <c r="P92" s="31">
        <v>1.495E-2</v>
      </c>
      <c r="Q92" s="32"/>
      <c r="R92" s="31">
        <v>23</v>
      </c>
    </row>
    <row r="93" spans="1:18" ht="51" x14ac:dyDescent="0.25">
      <c r="A93" s="17" t="s">
        <v>293</v>
      </c>
      <c r="B93" s="17" t="s">
        <v>27</v>
      </c>
      <c r="C93" s="17" t="s">
        <v>11</v>
      </c>
      <c r="D93" s="17" t="s">
        <v>58</v>
      </c>
      <c r="E93" s="17" t="s">
        <v>124</v>
      </c>
      <c r="F93" s="17" t="s">
        <v>124</v>
      </c>
      <c r="G93" s="18" t="s">
        <v>59</v>
      </c>
      <c r="H93" s="17" t="s">
        <v>124</v>
      </c>
      <c r="I93" s="17" t="s">
        <v>124</v>
      </c>
      <c r="J93" s="17">
        <v>15</v>
      </c>
      <c r="K93" s="44" t="s">
        <v>63</v>
      </c>
      <c r="L93" s="19">
        <v>1</v>
      </c>
      <c r="M93" s="30">
        <v>0.78730999999999995</v>
      </c>
      <c r="N93" s="75">
        <v>0.76105500000000004</v>
      </c>
      <c r="O93" s="31" t="s">
        <v>11</v>
      </c>
      <c r="P93" s="31">
        <v>1.6070000000000001E-2</v>
      </c>
      <c r="Q93" s="32"/>
      <c r="R93" s="31">
        <v>23</v>
      </c>
    </row>
    <row r="94" spans="1:18" ht="51" x14ac:dyDescent="0.25">
      <c r="A94" s="17" t="s">
        <v>294</v>
      </c>
      <c r="B94" s="17" t="s">
        <v>27</v>
      </c>
      <c r="C94" s="17" t="s">
        <v>11</v>
      </c>
      <c r="D94" s="17" t="s">
        <v>58</v>
      </c>
      <c r="E94" s="17" t="s">
        <v>124</v>
      </c>
      <c r="F94" s="17" t="s">
        <v>124</v>
      </c>
      <c r="G94" s="18" t="s">
        <v>59</v>
      </c>
      <c r="H94" s="17" t="s">
        <v>124</v>
      </c>
      <c r="I94" s="17" t="s">
        <v>124</v>
      </c>
      <c r="J94" s="17">
        <v>20</v>
      </c>
      <c r="K94" s="44" t="s">
        <v>63</v>
      </c>
      <c r="L94" s="19">
        <v>1</v>
      </c>
      <c r="M94" s="30">
        <v>0.71859700000000004</v>
      </c>
      <c r="N94" s="75">
        <v>0.68684299999999998</v>
      </c>
      <c r="O94" s="31" t="s">
        <v>11</v>
      </c>
      <c r="P94" s="31">
        <v>1.6660000000000001E-2</v>
      </c>
      <c r="Q94" s="32"/>
      <c r="R94" s="31">
        <v>23</v>
      </c>
    </row>
    <row r="95" spans="1:18" ht="51" x14ac:dyDescent="0.25">
      <c r="A95" s="17" t="s">
        <v>295</v>
      </c>
      <c r="B95" s="17" t="s">
        <v>27</v>
      </c>
      <c r="C95" s="17" t="s">
        <v>11</v>
      </c>
      <c r="D95" s="17" t="s">
        <v>58</v>
      </c>
      <c r="E95" s="17" t="s">
        <v>124</v>
      </c>
      <c r="F95" s="17" t="s">
        <v>124</v>
      </c>
      <c r="G95" s="18" t="s">
        <v>59</v>
      </c>
      <c r="H95" s="17" t="s">
        <v>124</v>
      </c>
      <c r="I95" s="17" t="s">
        <v>124</v>
      </c>
      <c r="J95" s="17">
        <v>25</v>
      </c>
      <c r="K95" s="44" t="s">
        <v>63</v>
      </c>
      <c r="L95" s="19">
        <v>1</v>
      </c>
      <c r="M95" s="30">
        <v>0.66031700000000004</v>
      </c>
      <c r="N95" s="75">
        <v>0.62404999999999999</v>
      </c>
      <c r="O95" s="31" t="s">
        <v>11</v>
      </c>
      <c r="P95" s="31">
        <v>1.6740000000000001E-2</v>
      </c>
      <c r="Q95" s="32"/>
      <c r="R95" s="31">
        <v>23</v>
      </c>
    </row>
    <row r="96" spans="1:18" ht="51" x14ac:dyDescent="0.25">
      <c r="A96" s="17" t="s">
        <v>296</v>
      </c>
      <c r="B96" s="17" t="s">
        <v>27</v>
      </c>
      <c r="C96" s="17" t="s">
        <v>11</v>
      </c>
      <c r="D96" s="17" t="s">
        <v>58</v>
      </c>
      <c r="E96" s="17" t="s">
        <v>124</v>
      </c>
      <c r="F96" s="17" t="s">
        <v>124</v>
      </c>
      <c r="G96" s="18" t="s">
        <v>59</v>
      </c>
      <c r="H96" s="17" t="s">
        <v>124</v>
      </c>
      <c r="I96" s="17" t="s">
        <v>124</v>
      </c>
      <c r="J96" s="17">
        <v>30</v>
      </c>
      <c r="K96" s="44" t="s">
        <v>63</v>
      </c>
      <c r="L96" s="19">
        <v>1</v>
      </c>
      <c r="M96" s="30">
        <v>0.61366600000000004</v>
      </c>
      <c r="N96" s="75">
        <v>0.57343299999999997</v>
      </c>
      <c r="O96" s="31" t="s">
        <v>11</v>
      </c>
      <c r="P96" s="31">
        <v>1.6410000000000001E-2</v>
      </c>
      <c r="Q96" s="32"/>
      <c r="R96" s="31">
        <v>23</v>
      </c>
    </row>
    <row r="97" spans="1:18" ht="51" x14ac:dyDescent="0.25">
      <c r="A97" s="17" t="s">
        <v>297</v>
      </c>
      <c r="B97" s="17" t="s">
        <v>27</v>
      </c>
      <c r="C97" s="17" t="s">
        <v>11</v>
      </c>
      <c r="D97" s="17" t="s">
        <v>58</v>
      </c>
      <c r="E97" s="17" t="s">
        <v>124</v>
      </c>
      <c r="F97" s="17" t="s">
        <v>124</v>
      </c>
      <c r="G97" s="18" t="s">
        <v>59</v>
      </c>
      <c r="H97" s="17" t="s">
        <v>124</v>
      </c>
      <c r="I97" s="17" t="s">
        <v>124</v>
      </c>
      <c r="J97" s="17">
        <v>40</v>
      </c>
      <c r="K97" s="44" t="s">
        <v>63</v>
      </c>
      <c r="L97" s="19">
        <v>1</v>
      </c>
      <c r="M97" s="30">
        <v>0.58301400000000003</v>
      </c>
      <c r="N97" s="75">
        <v>0.53247999999999995</v>
      </c>
      <c r="O97" s="31" t="s">
        <v>11</v>
      </c>
      <c r="P97" s="31">
        <v>1.358E-2</v>
      </c>
      <c r="Q97" s="32"/>
      <c r="R97" s="31">
        <v>23</v>
      </c>
    </row>
    <row r="98" spans="1:18" ht="51" x14ac:dyDescent="0.25">
      <c r="A98" s="17" t="s">
        <v>298</v>
      </c>
      <c r="B98" s="17" t="s">
        <v>27</v>
      </c>
      <c r="C98" s="17" t="s">
        <v>11</v>
      </c>
      <c r="D98" s="17" t="s">
        <v>58</v>
      </c>
      <c r="E98" s="17" t="s">
        <v>124</v>
      </c>
      <c r="F98" s="17" t="s">
        <v>124</v>
      </c>
      <c r="G98" s="18" t="s">
        <v>59</v>
      </c>
      <c r="H98" s="17" t="s">
        <v>124</v>
      </c>
      <c r="I98" s="17" t="s">
        <v>124</v>
      </c>
      <c r="J98" s="17">
        <v>50</v>
      </c>
      <c r="K98" s="44" t="s">
        <v>63</v>
      </c>
      <c r="L98" s="19">
        <v>1</v>
      </c>
      <c r="M98" s="30">
        <v>0.51095599999999997</v>
      </c>
      <c r="N98" s="75">
        <v>0.45620699999999997</v>
      </c>
      <c r="O98" s="31" t="s">
        <v>11</v>
      </c>
      <c r="P98" s="31">
        <v>1.3520000000000001E-2</v>
      </c>
      <c r="Q98" s="32"/>
      <c r="R98" s="31">
        <v>23</v>
      </c>
    </row>
    <row r="99" spans="1:18" ht="51" x14ac:dyDescent="0.25">
      <c r="A99" s="17" t="s">
        <v>299</v>
      </c>
      <c r="B99" s="17" t="s">
        <v>27</v>
      </c>
      <c r="C99" s="17" t="s">
        <v>11</v>
      </c>
      <c r="D99" s="17" t="s">
        <v>58</v>
      </c>
      <c r="E99" s="17" t="s">
        <v>124</v>
      </c>
      <c r="F99" s="17" t="s">
        <v>124</v>
      </c>
      <c r="G99" s="18" t="s">
        <v>59</v>
      </c>
      <c r="H99" s="17" t="s">
        <v>124</v>
      </c>
      <c r="I99" s="17" t="s">
        <v>124</v>
      </c>
      <c r="J99" s="17">
        <v>60</v>
      </c>
      <c r="K99" s="44" t="s">
        <v>63</v>
      </c>
      <c r="L99" s="19">
        <v>1</v>
      </c>
      <c r="M99" s="30">
        <v>0.38832800000000001</v>
      </c>
      <c r="N99" s="75">
        <v>0.34307500000000002</v>
      </c>
      <c r="O99" s="31" t="s">
        <v>11</v>
      </c>
      <c r="P99" s="31">
        <v>1.5890000000000001E-2</v>
      </c>
      <c r="Q99" s="32"/>
      <c r="R99" s="31">
        <v>20.999999999999979</v>
      </c>
    </row>
    <row r="100" spans="1:18" ht="25.5" x14ac:dyDescent="0.25">
      <c r="A100" s="17" t="s">
        <v>247</v>
      </c>
      <c r="B100" s="17" t="s">
        <v>125</v>
      </c>
      <c r="C100" s="17" t="s">
        <v>4</v>
      </c>
      <c r="D100" s="17" t="s">
        <v>78</v>
      </c>
      <c r="E100" s="17" t="s">
        <v>60</v>
      </c>
      <c r="F100" s="17" t="s">
        <v>16</v>
      </c>
      <c r="G100" s="18" t="s">
        <v>79</v>
      </c>
      <c r="H100" s="17" t="s">
        <v>124</v>
      </c>
      <c r="I100" s="17" t="s">
        <v>124</v>
      </c>
      <c r="J100" s="17" t="s">
        <v>124</v>
      </c>
      <c r="K100" s="44" t="s">
        <v>76</v>
      </c>
      <c r="L100" s="19">
        <v>1</v>
      </c>
      <c r="M100" s="30">
        <v>9491.1</v>
      </c>
      <c r="N100" s="75">
        <v>9491.1</v>
      </c>
      <c r="O100" s="32"/>
      <c r="P100" s="32"/>
      <c r="Q100" s="32"/>
      <c r="R100" s="32"/>
    </row>
    <row r="101" spans="1:18" ht="25.5" x14ac:dyDescent="0.25">
      <c r="A101" s="17" t="s">
        <v>248</v>
      </c>
      <c r="B101" s="17" t="s">
        <v>125</v>
      </c>
      <c r="C101" s="17" t="s">
        <v>4</v>
      </c>
      <c r="D101" s="17" t="s">
        <v>78</v>
      </c>
      <c r="E101" s="17" t="s">
        <v>60</v>
      </c>
      <c r="F101" s="17" t="s">
        <v>17</v>
      </c>
      <c r="G101" s="18" t="s">
        <v>80</v>
      </c>
      <c r="H101" s="17" t="s">
        <v>124</v>
      </c>
      <c r="I101" s="17" t="s">
        <v>124</v>
      </c>
      <c r="J101" s="17" t="s">
        <v>124</v>
      </c>
      <c r="K101" s="44" t="s">
        <v>75</v>
      </c>
      <c r="L101" s="19">
        <v>1</v>
      </c>
      <c r="M101" s="30">
        <v>295.17</v>
      </c>
      <c r="N101" s="75">
        <v>295.17</v>
      </c>
      <c r="O101" s="32"/>
      <c r="P101" s="32"/>
      <c r="Q101" s="32"/>
      <c r="R101" s="32"/>
    </row>
    <row r="102" spans="1:18" ht="87" customHeight="1" x14ac:dyDescent="0.25">
      <c r="A102" s="17" t="s">
        <v>249</v>
      </c>
      <c r="B102" s="17" t="s">
        <v>125</v>
      </c>
      <c r="C102" s="6" t="s">
        <v>4</v>
      </c>
      <c r="D102" s="6" t="s">
        <v>78</v>
      </c>
      <c r="E102" s="6" t="s">
        <v>37</v>
      </c>
      <c r="F102" s="6" t="s">
        <v>18</v>
      </c>
      <c r="G102" s="17" t="s">
        <v>81</v>
      </c>
      <c r="H102" s="17" t="s">
        <v>124</v>
      </c>
      <c r="I102" s="17" t="s">
        <v>124</v>
      </c>
      <c r="J102" s="17" t="s">
        <v>124</v>
      </c>
      <c r="K102" s="20" t="s">
        <v>131</v>
      </c>
      <c r="L102" s="21">
        <v>1</v>
      </c>
      <c r="M102" s="30">
        <v>8693.93</v>
      </c>
      <c r="N102" s="75">
        <v>8693.93</v>
      </c>
      <c r="O102" s="32"/>
      <c r="P102" s="32"/>
      <c r="Q102" s="32"/>
      <c r="R102" s="32"/>
    </row>
    <row r="103" spans="1:18" ht="75" customHeight="1" x14ac:dyDescent="0.25">
      <c r="A103" s="17" t="s">
        <v>250</v>
      </c>
      <c r="B103" s="17" t="s">
        <v>125</v>
      </c>
      <c r="C103" s="6" t="s">
        <v>4</v>
      </c>
      <c r="D103" s="6" t="s">
        <v>78</v>
      </c>
      <c r="E103" s="6" t="s">
        <v>10</v>
      </c>
      <c r="F103" s="6" t="s">
        <v>19</v>
      </c>
      <c r="G103" s="17" t="s">
        <v>82</v>
      </c>
      <c r="H103" s="17" t="s">
        <v>124</v>
      </c>
      <c r="I103" s="17" t="s">
        <v>124</v>
      </c>
      <c r="J103" s="17" t="s">
        <v>124</v>
      </c>
      <c r="K103" s="20" t="s">
        <v>132</v>
      </c>
      <c r="L103" s="21">
        <v>1</v>
      </c>
      <c r="M103" s="30">
        <v>7694.18</v>
      </c>
      <c r="N103" s="75">
        <v>7694.18</v>
      </c>
      <c r="O103" s="32"/>
      <c r="P103" s="32"/>
      <c r="Q103" s="32"/>
      <c r="R103" s="32"/>
    </row>
    <row r="104" spans="1:18" ht="42.75" customHeight="1" x14ac:dyDescent="0.25">
      <c r="A104" s="17" t="s">
        <v>300</v>
      </c>
      <c r="B104" s="17" t="s">
        <v>125</v>
      </c>
      <c r="C104" s="6" t="s">
        <v>4</v>
      </c>
      <c r="D104" s="6" t="s">
        <v>69</v>
      </c>
      <c r="E104" s="6" t="s">
        <v>60</v>
      </c>
      <c r="F104" s="6" t="s">
        <v>70</v>
      </c>
      <c r="G104" s="17" t="s">
        <v>124</v>
      </c>
      <c r="H104" s="17" t="s">
        <v>124</v>
      </c>
      <c r="I104" s="17" t="s">
        <v>124</v>
      </c>
      <c r="J104" s="17" t="s">
        <v>124</v>
      </c>
      <c r="K104" s="20" t="s">
        <v>130</v>
      </c>
      <c r="L104" s="21">
        <v>1</v>
      </c>
      <c r="M104" s="28">
        <v>1000000</v>
      </c>
      <c r="N104" s="77">
        <v>1000000</v>
      </c>
      <c r="O104" s="32"/>
      <c r="P104" s="32"/>
      <c r="Q104" s="32"/>
      <c r="R104" s="32"/>
    </row>
    <row r="105" spans="1:18" ht="25.5" x14ac:dyDescent="0.25">
      <c r="A105" s="17" t="s">
        <v>301</v>
      </c>
      <c r="B105" s="6" t="s">
        <v>126</v>
      </c>
      <c r="C105" s="6" t="s">
        <v>4</v>
      </c>
      <c r="D105" s="6" t="s">
        <v>61</v>
      </c>
      <c r="E105" s="6" t="s">
        <v>35</v>
      </c>
      <c r="F105" s="6" t="s">
        <v>124</v>
      </c>
      <c r="G105" s="17" t="s">
        <v>124</v>
      </c>
      <c r="H105" s="17" t="s">
        <v>124</v>
      </c>
      <c r="I105" s="17" t="s">
        <v>124</v>
      </c>
      <c r="J105" s="17" t="s">
        <v>124</v>
      </c>
      <c r="K105" s="20" t="s">
        <v>107</v>
      </c>
      <c r="L105" s="21">
        <v>1</v>
      </c>
      <c r="M105" s="28">
        <v>1000000</v>
      </c>
      <c r="N105" s="77">
        <v>1000000</v>
      </c>
      <c r="O105" s="32"/>
      <c r="P105" s="32"/>
      <c r="Q105" s="32"/>
      <c r="R105" s="32"/>
    </row>
    <row r="106" spans="1:18" ht="51" x14ac:dyDescent="0.25">
      <c r="A106" s="17" t="s">
        <v>302</v>
      </c>
      <c r="B106" s="6" t="s">
        <v>126</v>
      </c>
      <c r="C106" s="6" t="s">
        <v>4</v>
      </c>
      <c r="D106" s="6" t="s">
        <v>62</v>
      </c>
      <c r="E106" s="6" t="s">
        <v>6</v>
      </c>
      <c r="F106" s="6" t="s">
        <v>124</v>
      </c>
      <c r="G106" s="17" t="s">
        <v>124</v>
      </c>
      <c r="H106" s="17" t="s">
        <v>124</v>
      </c>
      <c r="I106" s="17" t="s">
        <v>124</v>
      </c>
      <c r="J106" s="17" t="s">
        <v>124</v>
      </c>
      <c r="K106" s="22" t="s">
        <v>112</v>
      </c>
      <c r="L106" s="21">
        <v>1</v>
      </c>
      <c r="M106" s="28">
        <v>1000000</v>
      </c>
      <c r="N106" s="77">
        <v>1000000</v>
      </c>
      <c r="O106" s="32"/>
      <c r="P106" s="32"/>
      <c r="Q106" s="32"/>
      <c r="R106" s="32"/>
    </row>
    <row r="107" spans="1:18" ht="51" x14ac:dyDescent="0.25">
      <c r="A107" s="17" t="s">
        <v>303</v>
      </c>
      <c r="B107" s="6" t="s">
        <v>126</v>
      </c>
      <c r="C107" s="6" t="s">
        <v>4</v>
      </c>
      <c r="D107" s="6" t="s">
        <v>62</v>
      </c>
      <c r="E107" s="6" t="s">
        <v>32</v>
      </c>
      <c r="F107" s="6" t="s">
        <v>124</v>
      </c>
      <c r="G107" s="17" t="s">
        <v>124</v>
      </c>
      <c r="H107" s="17" t="s">
        <v>124</v>
      </c>
      <c r="I107" s="17" t="s">
        <v>124</v>
      </c>
      <c r="J107" s="17" t="s">
        <v>124</v>
      </c>
      <c r="K107" s="22" t="s">
        <v>113</v>
      </c>
      <c r="L107" s="21">
        <v>1</v>
      </c>
      <c r="M107" s="28">
        <v>1000000</v>
      </c>
      <c r="N107" s="77">
        <v>1000000</v>
      </c>
      <c r="O107" s="32"/>
      <c r="P107" s="32"/>
      <c r="Q107" s="32"/>
      <c r="R107" s="32"/>
    </row>
    <row r="108" spans="1:18" ht="112.5" customHeight="1" x14ac:dyDescent="0.25">
      <c r="A108" s="17" t="s">
        <v>304</v>
      </c>
      <c r="B108" s="6" t="s">
        <v>126</v>
      </c>
      <c r="C108" s="6" t="s">
        <v>4</v>
      </c>
      <c r="D108" s="6" t="s">
        <v>62</v>
      </c>
      <c r="E108" s="6" t="s">
        <v>37</v>
      </c>
      <c r="F108" s="6" t="s">
        <v>124</v>
      </c>
      <c r="G108" s="17" t="s">
        <v>124</v>
      </c>
      <c r="H108" s="17" t="s">
        <v>124</v>
      </c>
      <c r="I108" s="17" t="s">
        <v>124</v>
      </c>
      <c r="J108" s="17" t="s">
        <v>124</v>
      </c>
      <c r="K108" s="22" t="s">
        <v>133</v>
      </c>
      <c r="L108" s="21">
        <v>1</v>
      </c>
      <c r="M108" s="28">
        <v>1000000</v>
      </c>
      <c r="N108" s="77">
        <v>1000000</v>
      </c>
      <c r="O108" s="32"/>
      <c r="P108" s="32"/>
      <c r="Q108" s="32"/>
      <c r="R108" s="32"/>
    </row>
    <row r="109" spans="1:18" ht="51" x14ac:dyDescent="0.25">
      <c r="A109" s="17" t="s">
        <v>305</v>
      </c>
      <c r="B109" s="6" t="s">
        <v>126</v>
      </c>
      <c r="C109" s="6" t="s">
        <v>4</v>
      </c>
      <c r="D109" s="6" t="s">
        <v>62</v>
      </c>
      <c r="E109" s="6" t="s">
        <v>8</v>
      </c>
      <c r="F109" s="6" t="s">
        <v>124</v>
      </c>
      <c r="G109" s="17" t="s">
        <v>124</v>
      </c>
      <c r="H109" s="17" t="s">
        <v>124</v>
      </c>
      <c r="I109" s="17" t="s">
        <v>124</v>
      </c>
      <c r="J109" s="17" t="s">
        <v>124</v>
      </c>
      <c r="K109" s="22" t="s">
        <v>114</v>
      </c>
      <c r="L109" s="21">
        <v>1</v>
      </c>
      <c r="M109" s="28">
        <v>1000000</v>
      </c>
      <c r="N109" s="77">
        <v>1000000</v>
      </c>
      <c r="O109" s="32"/>
      <c r="P109" s="32"/>
      <c r="Q109" s="32"/>
      <c r="R109" s="32"/>
    </row>
    <row r="110" spans="1:18" ht="37.5" customHeight="1" x14ac:dyDescent="0.25">
      <c r="A110" s="17" t="s">
        <v>251</v>
      </c>
      <c r="B110" s="6" t="s">
        <v>68</v>
      </c>
      <c r="C110" s="6" t="s">
        <v>9</v>
      </c>
      <c r="D110" s="6" t="s">
        <v>124</v>
      </c>
      <c r="E110" s="6" t="s">
        <v>124</v>
      </c>
      <c r="F110" s="6" t="s">
        <v>124</v>
      </c>
      <c r="G110" s="17" t="s">
        <v>124</v>
      </c>
      <c r="H110" s="17" t="s">
        <v>124</v>
      </c>
      <c r="I110" s="17" t="s">
        <v>124</v>
      </c>
      <c r="J110" s="17" t="s">
        <v>124</v>
      </c>
      <c r="K110" s="22" t="s">
        <v>20</v>
      </c>
      <c r="L110" s="21">
        <v>1</v>
      </c>
      <c r="M110" s="40">
        <v>0.84133000000000002</v>
      </c>
      <c r="N110" s="75">
        <v>0.84133000000000002</v>
      </c>
      <c r="O110" s="32"/>
      <c r="P110" s="32"/>
      <c r="Q110" s="32"/>
      <c r="R110" s="32"/>
    </row>
    <row r="111" spans="1:18" ht="33" customHeight="1" x14ac:dyDescent="0.25">
      <c r="A111" s="17" t="s">
        <v>252</v>
      </c>
      <c r="B111" s="6" t="s">
        <v>68</v>
      </c>
      <c r="C111" s="6" t="s">
        <v>11</v>
      </c>
      <c r="D111" s="6" t="s">
        <v>124</v>
      </c>
      <c r="E111" s="6" t="s">
        <v>124</v>
      </c>
      <c r="F111" s="6" t="s">
        <v>124</v>
      </c>
      <c r="G111" s="17" t="s">
        <v>124</v>
      </c>
      <c r="H111" s="17" t="s">
        <v>124</v>
      </c>
      <c r="I111" s="17" t="s">
        <v>124</v>
      </c>
      <c r="J111" s="17" t="s">
        <v>124</v>
      </c>
      <c r="K111" s="22" t="s">
        <v>21</v>
      </c>
      <c r="L111" s="21">
        <v>1</v>
      </c>
      <c r="M111" s="40">
        <v>1.137</v>
      </c>
      <c r="N111" s="75">
        <v>1.137</v>
      </c>
      <c r="O111" s="32"/>
      <c r="P111" s="32"/>
      <c r="Q111" s="32"/>
      <c r="R111" s="32"/>
    </row>
    <row r="112" spans="1:18" ht="76.5" x14ac:dyDescent="0.25">
      <c r="A112" s="17" t="s">
        <v>190</v>
      </c>
      <c r="B112" s="6" t="s">
        <v>86</v>
      </c>
      <c r="C112" s="6" t="s">
        <v>4</v>
      </c>
      <c r="D112" s="6" t="s">
        <v>87</v>
      </c>
      <c r="E112" s="6" t="s">
        <v>108</v>
      </c>
      <c r="F112" s="6" t="s">
        <v>90</v>
      </c>
      <c r="G112" s="17" t="s">
        <v>91</v>
      </c>
      <c r="H112" s="17" t="s">
        <v>124</v>
      </c>
      <c r="I112" s="17" t="s">
        <v>124</v>
      </c>
      <c r="J112" s="17" t="s">
        <v>92</v>
      </c>
      <c r="K112" s="22" t="s">
        <v>109</v>
      </c>
      <c r="L112" s="21">
        <v>1000000</v>
      </c>
      <c r="M112" s="32"/>
      <c r="N112" s="78"/>
      <c r="O112" s="32"/>
      <c r="P112" s="32"/>
      <c r="Q112" s="32"/>
      <c r="R112" s="32"/>
    </row>
    <row r="113" spans="1:18" ht="76.5" x14ac:dyDescent="0.25">
      <c r="A113" s="17" t="s">
        <v>191</v>
      </c>
      <c r="B113" s="6" t="s">
        <v>86</v>
      </c>
      <c r="C113" s="6" t="s">
        <v>4</v>
      </c>
      <c r="D113" s="6" t="s">
        <v>87</v>
      </c>
      <c r="E113" s="6" t="s">
        <v>108</v>
      </c>
      <c r="F113" s="6" t="s">
        <v>90</v>
      </c>
      <c r="G113" s="17" t="s">
        <v>91</v>
      </c>
      <c r="H113" s="17" t="s">
        <v>124</v>
      </c>
      <c r="I113" s="17" t="s">
        <v>124</v>
      </c>
      <c r="J113" s="17" t="s">
        <v>88</v>
      </c>
      <c r="K113" s="22" t="s">
        <v>110</v>
      </c>
      <c r="L113" s="21">
        <v>1000000</v>
      </c>
      <c r="M113" s="32"/>
      <c r="N113" s="78"/>
      <c r="O113" s="32"/>
      <c r="P113" s="32"/>
      <c r="Q113" s="32"/>
      <c r="R113" s="32"/>
    </row>
    <row r="114" spans="1:18" ht="76.5" x14ac:dyDescent="0.25">
      <c r="A114" s="17" t="s">
        <v>192</v>
      </c>
      <c r="B114" s="17" t="s">
        <v>86</v>
      </c>
      <c r="C114" s="17" t="s">
        <v>4</v>
      </c>
      <c r="D114" s="17" t="s">
        <v>87</v>
      </c>
      <c r="E114" s="17" t="s">
        <v>108</v>
      </c>
      <c r="F114" s="17" t="s">
        <v>90</v>
      </c>
      <c r="G114" s="17" t="s">
        <v>91</v>
      </c>
      <c r="H114" s="17" t="s">
        <v>124</v>
      </c>
      <c r="I114" s="17" t="s">
        <v>124</v>
      </c>
      <c r="J114" s="17" t="s">
        <v>93</v>
      </c>
      <c r="K114" s="22" t="s">
        <v>111</v>
      </c>
      <c r="L114" s="21">
        <v>1000000</v>
      </c>
      <c r="M114" s="32"/>
      <c r="N114" s="78"/>
      <c r="O114" s="32"/>
      <c r="P114" s="32"/>
      <c r="Q114" s="32"/>
      <c r="R114" s="32"/>
    </row>
    <row r="115" spans="1:18" ht="63.75" x14ac:dyDescent="0.25">
      <c r="A115" s="17" t="s">
        <v>193</v>
      </c>
      <c r="B115" s="17" t="s">
        <v>86</v>
      </c>
      <c r="C115" s="17" t="s">
        <v>4</v>
      </c>
      <c r="D115" s="17" t="s">
        <v>3</v>
      </c>
      <c r="E115" s="17" t="s">
        <v>89</v>
      </c>
      <c r="F115" s="17" t="s">
        <v>16</v>
      </c>
      <c r="G115" s="17" t="s">
        <v>124</v>
      </c>
      <c r="H115" s="17" t="s">
        <v>124</v>
      </c>
      <c r="I115" s="17" t="s">
        <v>124</v>
      </c>
      <c r="J115" s="17">
        <v>5</v>
      </c>
      <c r="K115" s="20" t="s">
        <v>196</v>
      </c>
      <c r="L115" s="21">
        <v>1</v>
      </c>
      <c r="M115" s="32"/>
      <c r="N115" s="78"/>
      <c r="O115" s="32"/>
      <c r="P115" s="32"/>
      <c r="Q115" s="32"/>
      <c r="R115" s="32"/>
    </row>
  </sheetData>
  <autoFilter ref="A7:X7"/>
  <pageMargins left="0.7" right="0.7" top="0.78740157499999996" bottom="0.78740157499999996"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H11"/>
  <sheetViews>
    <sheetView zoomScale="90" zoomScaleNormal="90" workbookViewId="0"/>
  </sheetViews>
  <sheetFormatPr defaultColWidth="11.42578125" defaultRowHeight="12.75" x14ac:dyDescent="0.2"/>
  <cols>
    <col min="1" max="1" width="20.7109375" style="9" customWidth="1"/>
    <col min="2" max="3" width="11.42578125" style="9"/>
    <col min="4" max="4" width="17.5703125" style="9" customWidth="1"/>
    <col min="5" max="6" width="14.7109375" style="9" customWidth="1"/>
    <col min="7" max="7" width="14.140625" style="9" customWidth="1"/>
    <col min="8" max="8" width="66.42578125" style="9" customWidth="1"/>
    <col min="9" max="16384" width="11.42578125" style="9"/>
  </cols>
  <sheetData>
    <row r="1" spans="1:8" x14ac:dyDescent="0.2">
      <c r="A1" s="23" t="str">
        <f>"List of financial instruments for "&amp;README!B4</f>
        <v>List of financial instruments for MCRCS YE 2021</v>
      </c>
    </row>
    <row r="2" spans="1:8" x14ac:dyDescent="0.2">
      <c r="A2" s="24" t="s">
        <v>77</v>
      </c>
    </row>
    <row r="7" spans="1:8" x14ac:dyDescent="0.2">
      <c r="A7" s="15" t="s">
        <v>30</v>
      </c>
      <c r="B7" s="15" t="s">
        <v>23</v>
      </c>
      <c r="C7" s="15" t="s">
        <v>22</v>
      </c>
      <c r="D7" s="15" t="s">
        <v>71</v>
      </c>
      <c r="E7" s="15" t="s">
        <v>72</v>
      </c>
      <c r="F7" s="15" t="s">
        <v>73</v>
      </c>
      <c r="G7" s="15" t="s">
        <v>74</v>
      </c>
      <c r="H7" s="15" t="s">
        <v>38</v>
      </c>
    </row>
    <row r="8" spans="1:8" ht="66.75" customHeight="1" x14ac:dyDescent="0.2">
      <c r="A8" s="60" t="s">
        <v>190</v>
      </c>
      <c r="B8" s="25" t="str">
        <f>VLOOKUP($A8,Instr_2021_A!$A$7:$L$115,MATCH(B$7,Instr_2021_A!$7:$7,0),FALSE)</f>
        <v>DER</v>
      </c>
      <c r="C8" s="25" t="str">
        <f>VLOOKUP($A8,Instr_2021_A!$A$7:$L$115,MATCH(C$7,Instr_2021_A!$7:$7,0),FALSE)</f>
        <v>EUR</v>
      </c>
      <c r="D8" s="18" t="s">
        <v>118</v>
      </c>
      <c r="E8" s="18">
        <v>1</v>
      </c>
      <c r="F8" s="18">
        <v>10</v>
      </c>
      <c r="G8" s="18" t="s">
        <v>95</v>
      </c>
      <c r="H8" s="25" t="str">
        <f>VLOOKUP($A8,Instr_2021_A!$A$7:$L$115,MATCH(H$7,Instr_2021_A!$7:$7,0),FALSE)</f>
        <v>1-year EUR swaption on a 10-year swap, Start date: reference date of study, Expiry date of the option: reference date + 1 year (Underlying: receiver swap, receive fix annually, pay 6-month Euribor semi-anually, Time-to-maturity: 10 years, Standard calendar conventions, Choose fixed payment such that "the strike is at-the-money", Notional: 1 million EUR).</v>
      </c>
    </row>
    <row r="9" spans="1:8" ht="66.75" customHeight="1" x14ac:dyDescent="0.2">
      <c r="A9" s="60" t="s">
        <v>191</v>
      </c>
      <c r="B9" s="25" t="str">
        <f>VLOOKUP($A9,Instr_2021_A!$A$7:$L$115,MATCH(B$7,Instr_2021_A!$7:$7,0),FALSE)</f>
        <v>DER</v>
      </c>
      <c r="C9" s="25" t="str">
        <f>VLOOKUP($A9,Instr_2021_A!$A$7:$L$115,MATCH(C$7,Instr_2021_A!$7:$7,0),FALSE)</f>
        <v>EUR</v>
      </c>
      <c r="D9" s="18" t="s">
        <v>118</v>
      </c>
      <c r="E9" s="18">
        <v>10</v>
      </c>
      <c r="F9" s="18">
        <v>10</v>
      </c>
      <c r="G9" s="18" t="s">
        <v>95</v>
      </c>
      <c r="H9" s="25" t="str">
        <f>VLOOKUP($A9,Instr_2021_A!$A$7:$L$115,MATCH(H$7,Instr_2021_A!$7:$7,0),FALSE)</f>
        <v>10-year EUR swaption on a 10-year swap, Start date: reference date of study, Expiry date of the option: reference date + 10 years (Underlying: receiver swap, receive fix annually, pay 6-month Euribor semi-anually, Time-to-maturity: 10 years, Standard calendar conventions, Choose fixed payment such that "the strike is at-the-money", Notional: 1 million EUR).</v>
      </c>
    </row>
    <row r="10" spans="1:8" ht="66.75" customHeight="1" x14ac:dyDescent="0.2">
      <c r="A10" s="60" t="s">
        <v>192</v>
      </c>
      <c r="B10" s="25" t="str">
        <f>VLOOKUP($A10,Instr_2021_A!$A$7:$L$115,MATCH(B$7,Instr_2021_A!$7:$7,0),FALSE)</f>
        <v>DER</v>
      </c>
      <c r="C10" s="25" t="str">
        <f>VLOOKUP($A10,Instr_2021_A!$A$7:$L$115,MATCH(C$7,Instr_2021_A!$7:$7,0),FALSE)</f>
        <v>EUR</v>
      </c>
      <c r="D10" s="18" t="s">
        <v>118</v>
      </c>
      <c r="E10" s="18">
        <v>20</v>
      </c>
      <c r="F10" s="18">
        <v>20</v>
      </c>
      <c r="G10" s="18" t="s">
        <v>95</v>
      </c>
      <c r="H10" s="25" t="str">
        <f>VLOOKUP($A10,Instr_2021_A!$A$7:$L$115,MATCH(H$7,Instr_2021_A!$7:$7,0),FALSE)</f>
        <v>20-year EUR swaption on a 20-year swap, Start date: reference date of study, Expiry date of the option: reference date + 20 years (Underlying: receiver swap, receive fix annually, pay 6-month Euribor semi-anually, Time-to-maturity: 20 years, Standard calendar conventions, Choose fixed payment such that "the strike is at-the-money", Notional: 1 million EUR).</v>
      </c>
    </row>
    <row r="11" spans="1:8" ht="66.75" customHeight="1" x14ac:dyDescent="0.2">
      <c r="A11" s="60" t="s">
        <v>193</v>
      </c>
      <c r="B11" s="25" t="str">
        <f>VLOOKUP($A11,Instr_2021_A!$A$7:$L$115,MATCH(B$7,Instr_2021_A!$7:$7,0),FALSE)</f>
        <v>DER</v>
      </c>
      <c r="C11" s="25" t="str">
        <f>VLOOKUP($A11,Instr_2021_A!$A$7:$L$115,MATCH(C$7,Instr_2021_A!$7:$7,0),FALSE)</f>
        <v>EUR</v>
      </c>
      <c r="D11" s="18" t="s">
        <v>79</v>
      </c>
      <c r="E11" s="18">
        <v>5</v>
      </c>
      <c r="F11" s="18" t="s">
        <v>31</v>
      </c>
      <c r="G11" s="18" t="s">
        <v>95</v>
      </c>
      <c r="H11" s="25" t="str">
        <f>VLOOKUP($A11,Instr_2021_A!$A$7:$L$115,MATCH(H$7,Instr_2021_A!$7:$7,0),FALSE)</f>
        <v>5-year equity put on Eurostoxx50. Expiry date: reference date of study + 5 years, Strike: at-the-money, Premium paid upfront, Cash-settled in EUR. Underlying index is the instrument 'Other-EQ-EUR-PUBL-EU-SX5T-NA-NA-NA', the Total Return index of the Eurostoxx 50</v>
      </c>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AK222"/>
  <sheetViews>
    <sheetView workbookViewId="0">
      <pane xSplit="1" ySplit="9" topLeftCell="B10" activePane="bottomRight" state="frozen"/>
      <selection pane="topRight" activeCell="C1" sqref="C1"/>
      <selection pane="bottomLeft" activeCell="A10" sqref="A10"/>
      <selection pane="bottomRight" activeCell="O9" sqref="O9"/>
    </sheetView>
  </sheetViews>
  <sheetFormatPr defaultColWidth="9.140625" defaultRowHeight="15" x14ac:dyDescent="0.25"/>
  <cols>
    <col min="1" max="1" width="39.85546875" bestFit="1" customWidth="1"/>
    <col min="2" max="5" width="13.5703125" bestFit="1" customWidth="1"/>
    <col min="6" max="7" width="13.7109375" bestFit="1" customWidth="1"/>
    <col min="8" max="11" width="13.5703125" bestFit="1" customWidth="1"/>
    <col min="12" max="12" width="14.140625" bestFit="1" customWidth="1"/>
    <col min="13" max="13" width="14.140625" customWidth="1"/>
    <col min="14" max="14" width="14.140625" bestFit="1" customWidth="1"/>
    <col min="15" max="15" width="14.140625" customWidth="1"/>
    <col min="16" max="16" width="14.140625" bestFit="1" customWidth="1"/>
    <col min="17" max="17" width="14.140625" customWidth="1"/>
    <col min="18" max="18" width="14.140625" bestFit="1" customWidth="1"/>
    <col min="19" max="19" width="14.140625" customWidth="1"/>
    <col min="20" max="20" width="14.140625" bestFit="1" customWidth="1"/>
    <col min="21" max="21" width="14.140625" customWidth="1"/>
    <col min="22" max="22" width="14.140625" bestFit="1" customWidth="1"/>
    <col min="23" max="23" width="14.140625" customWidth="1"/>
    <col min="24" max="24" width="14.140625" bestFit="1" customWidth="1"/>
    <col min="25" max="25" width="14.140625" customWidth="1"/>
    <col min="26" max="26" width="14.140625" bestFit="1" customWidth="1"/>
    <col min="27" max="27" width="14.140625" customWidth="1"/>
    <col min="28" max="28" width="14.140625" bestFit="1" customWidth="1"/>
    <col min="29" max="29" width="14.140625" customWidth="1"/>
    <col min="30" max="30" width="14.140625" bestFit="1" customWidth="1"/>
    <col min="31" max="31" width="14.140625" customWidth="1"/>
    <col min="32" max="32" width="14.140625" bestFit="1" customWidth="1"/>
    <col min="33" max="33" width="14.140625" customWidth="1"/>
    <col min="34" max="34" width="14.140625" bestFit="1" customWidth="1"/>
    <col min="35" max="35" width="14.140625" customWidth="1"/>
    <col min="36" max="36" width="16.42578125" customWidth="1"/>
    <col min="37" max="37" width="15.7109375" customWidth="1"/>
  </cols>
  <sheetData>
    <row r="1" spans="1:37" ht="13.35" customHeight="1" x14ac:dyDescent="0.25">
      <c r="A1" s="1"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spans="1:37" ht="12.75" customHeight="1" x14ac:dyDescent="0.25">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1:37" ht="39" customHeight="1" x14ac:dyDescent="0.25">
      <c r="A3" s="80" t="s">
        <v>197</v>
      </c>
      <c r="B3" s="80"/>
      <c r="C3" s="80"/>
      <c r="D3" s="80"/>
      <c r="E3" s="80"/>
      <c r="F3" s="80"/>
      <c r="G3" s="80"/>
      <c r="H3" s="80"/>
      <c r="I3" s="80"/>
      <c r="J3" s="80"/>
      <c r="K3" s="80"/>
      <c r="L3" s="80"/>
      <c r="M3" s="80"/>
      <c r="N3" s="48"/>
      <c r="O3" s="48"/>
      <c r="P3" s="48"/>
      <c r="Q3" s="48"/>
      <c r="R3" s="48"/>
      <c r="S3" s="48"/>
      <c r="T3" s="48"/>
      <c r="U3" s="48"/>
      <c r="V3" s="48"/>
      <c r="W3" s="48"/>
      <c r="X3" s="48"/>
      <c r="Y3" s="55"/>
      <c r="Z3" s="57"/>
      <c r="AA3" s="57"/>
      <c r="AB3" s="57"/>
      <c r="AC3" s="57"/>
      <c r="AD3" s="57"/>
      <c r="AE3" s="57"/>
      <c r="AF3" s="57"/>
      <c r="AG3" s="57"/>
      <c r="AH3" s="57"/>
      <c r="AI3" s="57"/>
      <c r="AJ3" s="45"/>
      <c r="AK3" s="58"/>
    </row>
    <row r="4" spans="1:37" ht="12.75" customHeight="1" x14ac:dyDescent="0.2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3"/>
      <c r="AK4" s="3"/>
    </row>
    <row r="5" spans="1:37" x14ac:dyDescent="0.25">
      <c r="A5" s="48"/>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45"/>
      <c r="AK5" s="58"/>
    </row>
    <row r="6" spans="1:37" x14ac:dyDescent="0.25">
      <c r="A6" s="34" t="s">
        <v>128</v>
      </c>
      <c r="B6" s="39">
        <f>SUMPRODUCT(B10:B117,$AJ$10:$AJ$117)</f>
        <v>1000.0013065215876</v>
      </c>
      <c r="C6" s="39">
        <f t="shared" ref="C6:X6" si="0">SUMPRODUCT(C10:C117,$AJ$10:$AJ$117)</f>
        <v>1000.0050450048324</v>
      </c>
      <c r="D6" s="39">
        <f t="shared" si="0"/>
        <v>999.99518096642441</v>
      </c>
      <c r="E6" s="39">
        <f t="shared" si="0"/>
        <v>999.99374457785962</v>
      </c>
      <c r="F6" s="39">
        <f t="shared" si="0"/>
        <v>1000.0047339751346</v>
      </c>
      <c r="G6" s="39">
        <f t="shared" si="0"/>
        <v>999.98999599492868</v>
      </c>
      <c r="H6" s="39">
        <f t="shared" si="0"/>
        <v>1000.0017995345615</v>
      </c>
      <c r="I6" s="39">
        <f t="shared" si="0"/>
        <v>999.99681948453917</v>
      </c>
      <c r="J6" s="39">
        <f t="shared" si="0"/>
        <v>999.9999999068433</v>
      </c>
      <c r="K6" s="39">
        <f t="shared" si="0"/>
        <v>1000.0000001304103</v>
      </c>
      <c r="L6" s="39">
        <f t="shared" si="0"/>
        <v>-1000.000001244838</v>
      </c>
      <c r="M6" s="39">
        <f>SUMPRODUCT(M10:M117,$AK$10:$AK$117)</f>
        <v>-996.58691257710996</v>
      </c>
      <c r="N6" s="39">
        <f t="shared" ref="N6" si="1">SUMPRODUCT(N10:N117,$AJ$10:$AJ$117)</f>
        <v>-1000.0000005399742</v>
      </c>
      <c r="O6" s="39">
        <f>SUMPRODUCT(O10:O117,$AK$10:$AK$117)</f>
        <v>-998.691050816185</v>
      </c>
      <c r="P6" s="39">
        <f t="shared" si="0"/>
        <v>129.80915637853556</v>
      </c>
      <c r="Q6" s="39">
        <f>SUMPRODUCT(Q10:Q117,$AK$10:$AK$117)</f>
        <v>132.77919934447962</v>
      </c>
      <c r="R6" s="39">
        <f t="shared" si="0"/>
        <v>129.80836192784028</v>
      </c>
      <c r="S6" s="39">
        <f>SUMPRODUCT(S10:S117,$AK$10:$AK$117)</f>
        <v>132.77838669593632</v>
      </c>
      <c r="T6" s="39">
        <f t="shared" si="0"/>
        <v>129.80921930089778</v>
      </c>
      <c r="U6" s="39">
        <f>SUMPRODUCT(U10:U117,$AK$10:$AK$117)</f>
        <v>132.7792637335497</v>
      </c>
      <c r="V6" s="39">
        <f t="shared" si="0"/>
        <v>129.80898619946217</v>
      </c>
      <c r="W6" s="39">
        <f>SUMPRODUCT(W10:W117,$AK$10:$AK$117)</f>
        <v>132.77902528275933</v>
      </c>
      <c r="X6" s="39">
        <f t="shared" si="0"/>
        <v>129.80898697611721</v>
      </c>
      <c r="Y6" s="39">
        <f>SUMPRODUCT(Y10:Y117,$AK$10:$AK$117)</f>
        <v>132.77902605751922</v>
      </c>
      <c r="Z6" s="39">
        <f t="shared" ref="Z6" si="2">SUMPRODUCT(Z10:Z117,$AJ$10:$AJ$117)</f>
        <v>129.80915630382762</v>
      </c>
      <c r="AA6" s="39">
        <f>SUMPRODUCT(AA10:AA117,$AK$10:$AK$117)</f>
        <v>130.9481940781296</v>
      </c>
      <c r="AB6" s="39">
        <f t="shared" ref="AB6" si="3">SUMPRODUCT(AB10:AB117,$AJ$10:$AJ$117)</f>
        <v>129.80836085779231</v>
      </c>
      <c r="AC6" s="39">
        <f>SUMPRODUCT(AC10:AC117,$AK$10:$AK$117)</f>
        <v>130.94739165481127</v>
      </c>
      <c r="AD6" s="39">
        <f t="shared" ref="AD6" si="4">SUMPRODUCT(AD10:AD117,$AJ$10:$AJ$117)</f>
        <v>129.80921945606161</v>
      </c>
      <c r="AE6" s="39">
        <f>SUMPRODUCT(AE10:AE117,$AK$10:$AK$117)</f>
        <v>130.94825779592173</v>
      </c>
      <c r="AF6" s="39">
        <f t="shared" ref="AF6" si="5">SUMPRODUCT(AF10:AF117,$AJ$10:$AJ$117)</f>
        <v>129.80898557514232</v>
      </c>
      <c r="AG6" s="39">
        <f>SUMPRODUCT(AG10:AG117,$AK$10:$AK$117)</f>
        <v>130.94802185944422</v>
      </c>
      <c r="AH6" s="39">
        <f t="shared" ref="AH6" si="6">SUMPRODUCT(AH10:AH117,$AJ$10:$AJ$117)</f>
        <v>129.80898710416818</v>
      </c>
      <c r="AI6" s="39">
        <f>SUMPRODUCT(AI10:AI117,$AK$10:$AK$117)</f>
        <v>130.9480233934612</v>
      </c>
      <c r="AJ6" s="39"/>
      <c r="AK6" s="39"/>
    </row>
    <row r="7" spans="1:37" ht="12.75" customHeight="1" x14ac:dyDescent="0.25">
      <c r="A7" s="2"/>
      <c r="B7" s="79" t="s">
        <v>129</v>
      </c>
      <c r="C7" s="79"/>
      <c r="D7" s="79"/>
      <c r="E7" s="79"/>
      <c r="F7" s="79"/>
      <c r="G7" s="79"/>
      <c r="H7" s="79"/>
      <c r="I7" s="79"/>
      <c r="J7" s="79"/>
      <c r="K7" s="79"/>
      <c r="L7" s="79"/>
      <c r="M7" s="79"/>
      <c r="N7" s="79"/>
      <c r="O7" s="79"/>
      <c r="P7" s="79"/>
      <c r="Q7" s="79"/>
      <c r="R7" s="79"/>
      <c r="S7" s="79"/>
      <c r="T7" s="79"/>
      <c r="U7" s="79"/>
      <c r="V7" s="79"/>
      <c r="W7" s="79"/>
      <c r="X7" s="79"/>
      <c r="Y7" s="54"/>
      <c r="Z7" s="56"/>
      <c r="AA7" s="56"/>
      <c r="AB7" s="56"/>
      <c r="AC7" s="56"/>
      <c r="AD7" s="56"/>
      <c r="AE7" s="56"/>
      <c r="AF7" s="56"/>
      <c r="AG7" s="56"/>
      <c r="AH7" s="56"/>
      <c r="AI7" s="56"/>
      <c r="AJ7" s="39"/>
      <c r="AK7" s="39"/>
    </row>
    <row r="8" spans="1:37" x14ac:dyDescent="0.25">
      <c r="A8" s="2"/>
      <c r="B8" t="s">
        <v>4</v>
      </c>
      <c r="C8" t="s">
        <v>5</v>
      </c>
      <c r="D8" t="s">
        <v>32</v>
      </c>
      <c r="E8" t="s">
        <v>33</v>
      </c>
      <c r="F8" t="s">
        <v>6</v>
      </c>
      <c r="G8" t="s">
        <v>34</v>
      </c>
      <c r="H8" t="s">
        <v>8</v>
      </c>
      <c r="I8" t="s">
        <v>35</v>
      </c>
      <c r="J8" t="s">
        <v>123</v>
      </c>
      <c r="K8" t="s">
        <v>2</v>
      </c>
      <c r="L8" t="s">
        <v>182</v>
      </c>
      <c r="M8" t="s">
        <v>183</v>
      </c>
      <c r="N8" t="s">
        <v>184</v>
      </c>
      <c r="O8" t="s">
        <v>185</v>
      </c>
      <c r="P8" t="s">
        <v>162</v>
      </c>
      <c r="Q8" t="s">
        <v>163</v>
      </c>
      <c r="R8" t="s">
        <v>164</v>
      </c>
      <c r="S8" t="s">
        <v>165</v>
      </c>
      <c r="T8" t="s">
        <v>166</v>
      </c>
      <c r="U8" t="s">
        <v>171</v>
      </c>
      <c r="V8" t="s">
        <v>167</v>
      </c>
      <c r="W8" t="s">
        <v>168</v>
      </c>
      <c r="X8" t="s">
        <v>169</v>
      </c>
      <c r="Y8" t="s">
        <v>170</v>
      </c>
      <c r="Z8" t="s">
        <v>172</v>
      </c>
      <c r="AA8" t="s">
        <v>173</v>
      </c>
      <c r="AB8" t="s">
        <v>174</v>
      </c>
      <c r="AC8" t="s">
        <v>175</v>
      </c>
      <c r="AD8" t="s">
        <v>176</v>
      </c>
      <c r="AE8" t="s">
        <v>181</v>
      </c>
      <c r="AF8" t="s">
        <v>177</v>
      </c>
      <c r="AG8" t="s">
        <v>178</v>
      </c>
      <c r="AH8" t="s">
        <v>179</v>
      </c>
      <c r="AI8" t="s">
        <v>180</v>
      </c>
      <c r="AJ8" s="39"/>
      <c r="AK8" s="39"/>
    </row>
    <row r="9" spans="1:37" ht="25.5" x14ac:dyDescent="0.25">
      <c r="A9" s="4" t="s">
        <v>1</v>
      </c>
      <c r="B9" s="27" t="s">
        <v>96</v>
      </c>
      <c r="C9" s="27" t="s">
        <v>97</v>
      </c>
      <c r="D9" s="27" t="s">
        <v>98</v>
      </c>
      <c r="E9" s="27" t="s">
        <v>99</v>
      </c>
      <c r="F9" s="27" t="s">
        <v>100</v>
      </c>
      <c r="G9" s="27" t="s">
        <v>101</v>
      </c>
      <c r="H9" s="27" t="s">
        <v>102</v>
      </c>
      <c r="I9" s="27" t="s">
        <v>103</v>
      </c>
      <c r="J9" s="27" t="s">
        <v>104</v>
      </c>
      <c r="K9" s="27" t="s">
        <v>105</v>
      </c>
      <c r="L9" s="27" t="s">
        <v>139</v>
      </c>
      <c r="M9" s="27" t="s">
        <v>140</v>
      </c>
      <c r="N9" s="27" t="s">
        <v>188</v>
      </c>
      <c r="O9" s="27" t="s">
        <v>189</v>
      </c>
      <c r="P9" s="27" t="s">
        <v>142</v>
      </c>
      <c r="Q9" s="27" t="s">
        <v>143</v>
      </c>
      <c r="R9" s="27" t="s">
        <v>144</v>
      </c>
      <c r="S9" s="27" t="s">
        <v>145</v>
      </c>
      <c r="T9" s="27" t="s">
        <v>146</v>
      </c>
      <c r="U9" s="27" t="s">
        <v>147</v>
      </c>
      <c r="V9" s="27" t="s">
        <v>148</v>
      </c>
      <c r="W9" s="27" t="s">
        <v>149</v>
      </c>
      <c r="X9" s="27" t="s">
        <v>150</v>
      </c>
      <c r="Y9" s="27" t="s">
        <v>151</v>
      </c>
      <c r="Z9" s="27" t="s">
        <v>152</v>
      </c>
      <c r="AA9" s="27" t="s">
        <v>153</v>
      </c>
      <c r="AB9" s="27" t="s">
        <v>154</v>
      </c>
      <c r="AC9" s="27" t="s">
        <v>155</v>
      </c>
      <c r="AD9" s="27" t="s">
        <v>156</v>
      </c>
      <c r="AE9" s="27" t="s">
        <v>157</v>
      </c>
      <c r="AF9" s="27" t="s">
        <v>158</v>
      </c>
      <c r="AG9" s="27" t="s">
        <v>159</v>
      </c>
      <c r="AH9" s="27" t="s">
        <v>160</v>
      </c>
      <c r="AI9" s="27" t="s">
        <v>161</v>
      </c>
      <c r="AJ9" s="46" t="s">
        <v>136</v>
      </c>
      <c r="AK9" s="46" t="s">
        <v>141</v>
      </c>
    </row>
    <row r="10" spans="1:37" ht="13.35" customHeight="1" x14ac:dyDescent="0.25">
      <c r="A10" s="26" t="str">
        <f>Instr_2021_A!A8</f>
        <v>GOV-FI-AT-NA-NA-05</v>
      </c>
      <c r="B10" s="35">
        <v>7.4152930000000001</v>
      </c>
      <c r="C10" s="35">
        <v>7.9816070000000003</v>
      </c>
      <c r="D10" s="35">
        <v>4.8847569999999996</v>
      </c>
      <c r="E10" s="35">
        <v>1.7081329999999999</v>
      </c>
      <c r="F10" s="35">
        <v>12.260287999999999</v>
      </c>
      <c r="G10" s="35">
        <v>8.0455760000000005</v>
      </c>
      <c r="H10" s="35">
        <v>1.624887</v>
      </c>
      <c r="I10" s="35">
        <v>9.2408370000000009</v>
      </c>
      <c r="J10" s="35">
        <v>36.450046</v>
      </c>
      <c r="K10" s="35">
        <v>0</v>
      </c>
      <c r="L10" s="36">
        <v>0</v>
      </c>
      <c r="M10" s="36">
        <v>0</v>
      </c>
      <c r="N10" s="47">
        <v>0</v>
      </c>
      <c r="O10" s="47">
        <v>0</v>
      </c>
      <c r="P10" s="37">
        <v>7.4152930000000001</v>
      </c>
      <c r="Q10" s="37">
        <v>7.4152930000000001</v>
      </c>
      <c r="R10" s="38">
        <v>4.8847569999999996</v>
      </c>
      <c r="S10" s="38">
        <v>4.8847569999999996</v>
      </c>
      <c r="T10" s="37">
        <v>1.624887</v>
      </c>
      <c r="U10" s="37">
        <v>1.624887</v>
      </c>
      <c r="V10" s="38">
        <v>36.450046</v>
      </c>
      <c r="W10" s="38">
        <v>36.450046</v>
      </c>
      <c r="X10" s="37">
        <v>0</v>
      </c>
      <c r="Y10" s="37">
        <v>0</v>
      </c>
      <c r="Z10" s="38">
        <v>7.4152930000000001</v>
      </c>
      <c r="AA10" s="38">
        <v>7.4152930000000001</v>
      </c>
      <c r="AB10" s="37">
        <v>4.8847569999999996</v>
      </c>
      <c r="AC10" s="37">
        <v>4.8847569999999996</v>
      </c>
      <c r="AD10" s="38">
        <v>1.624887</v>
      </c>
      <c r="AE10" s="38">
        <v>1.624887</v>
      </c>
      <c r="AF10" s="37">
        <v>36.450046</v>
      </c>
      <c r="AG10" s="37">
        <v>36.450046</v>
      </c>
      <c r="AH10" s="38">
        <v>0</v>
      </c>
      <c r="AI10" s="38">
        <v>0</v>
      </c>
      <c r="AJ10" s="47">
        <f>VLOOKUP($A10,Instr_2021_A!$A$8:$S$115,Instr_2021_A!$M$6,FALSE)*IF(VLOOKUP($A10,Instr_2021_A!$A$8:$S$115,Instr_2021_A!$O$6,FALSE)="EUR",1,IF(VLOOKUP($A10,Instr_2021_A!$A$8:$S$115,Instr_2021_A!$O$6,FALSE)="GBP",1/Instr_2021_A!$M$110,IF(VLOOKUP($A10,Instr_2021_A!$A$8:$S$115,Instr_2021_A!$O$6,FALSE)="USD",1/Instr_2021_A!$M$111,0)))</f>
        <v>1.0161039999999999</v>
      </c>
      <c r="AK10" s="47">
        <f>VLOOKUP($A10,Instr_2021_A!$A$8:$S$115,Instr_2021_A!$N$6,FALSE)*IF(VLOOKUP($A10,Instr_2021_A!$A$8:$S$115,Instr_2021_A!$O$6,FALSE)="EUR",1,IF(VLOOKUP($A10,Instr_2021_A!$A$8:$S$115,Instr_2021_A!$O$6,FALSE)="GBP",1/Instr_2021_A!$N$110,IF(VLOOKUP($A10,Instr_2021_A!$A$8:$S$115,Instr_2021_A!$O$6,FALSE)="USD",1/Instr_2021_A!$N$111,0)))</f>
        <v>1.0161039999999999</v>
      </c>
    </row>
    <row r="11" spans="1:37" ht="13.35" customHeight="1" x14ac:dyDescent="0.25">
      <c r="A11" s="26" t="str">
        <f>Instr_2021_A!A9</f>
        <v>GOV-FI-AT-NA-NA-10</v>
      </c>
      <c r="B11" s="35">
        <v>6.0761979999999998</v>
      </c>
      <c r="C11" s="35">
        <v>8.9532089999999993</v>
      </c>
      <c r="D11" s="35">
        <v>5.2815240000000001</v>
      </c>
      <c r="E11" s="35">
        <v>0.75623700000000005</v>
      </c>
      <c r="F11" s="35">
        <v>3.5350899999999998</v>
      </c>
      <c r="G11" s="35">
        <v>3.833358</v>
      </c>
      <c r="H11" s="35">
        <v>0.63406700000000005</v>
      </c>
      <c r="I11" s="35">
        <v>4.2771800000000004</v>
      </c>
      <c r="J11" s="35">
        <v>37.382941000000002</v>
      </c>
      <c r="K11" s="35">
        <v>0</v>
      </c>
      <c r="L11" s="36">
        <v>0</v>
      </c>
      <c r="M11" s="36">
        <v>0</v>
      </c>
      <c r="N11" s="47">
        <v>0</v>
      </c>
      <c r="O11" s="47">
        <v>0</v>
      </c>
      <c r="P11" s="37">
        <v>6.0761979999999998</v>
      </c>
      <c r="Q11" s="37">
        <v>6.0761979999999998</v>
      </c>
      <c r="R11" s="38">
        <v>5.2815240000000001</v>
      </c>
      <c r="S11" s="38">
        <v>5.2815240000000001</v>
      </c>
      <c r="T11" s="37">
        <v>0.63406700000000005</v>
      </c>
      <c r="U11" s="37">
        <v>0.63406700000000005</v>
      </c>
      <c r="V11" s="38">
        <v>37.382941000000002</v>
      </c>
      <c r="W11" s="38">
        <v>37.382941000000002</v>
      </c>
      <c r="X11" s="37">
        <v>0</v>
      </c>
      <c r="Y11" s="37">
        <v>0</v>
      </c>
      <c r="Z11" s="38">
        <v>6.0761979999999998</v>
      </c>
      <c r="AA11" s="38">
        <v>6.0761979999999998</v>
      </c>
      <c r="AB11" s="37">
        <v>5.2815240000000001</v>
      </c>
      <c r="AC11" s="37">
        <v>5.2815240000000001</v>
      </c>
      <c r="AD11" s="38">
        <v>0.63406700000000005</v>
      </c>
      <c r="AE11" s="38">
        <v>0.63406700000000005</v>
      </c>
      <c r="AF11" s="37">
        <v>37.382941000000002</v>
      </c>
      <c r="AG11" s="37">
        <v>37.382941000000002</v>
      </c>
      <c r="AH11" s="38">
        <v>0</v>
      </c>
      <c r="AI11" s="38">
        <v>0</v>
      </c>
      <c r="AJ11" s="47">
        <f>VLOOKUP($A11,Instr_2021_A!$A$8:$S$115,Instr_2021_A!$M$6,FALSE)*IF(VLOOKUP($A11,Instr_2021_A!$A$8:$S$115,Instr_2021_A!$O$6,FALSE)="EUR",1,IF(VLOOKUP($A11,Instr_2021_A!$A$8:$S$115,Instr_2021_A!$O$6,FALSE)="GBP",1/Instr_2021_A!$M$110,IF(VLOOKUP($A11,Instr_2021_A!$A$8:$S$115,Instr_2021_A!$O$6,FALSE)="USD",1/Instr_2021_A!$M$111,0)))</f>
        <v>0.99074700000000004</v>
      </c>
      <c r="AK11" s="47">
        <f>VLOOKUP($A11,Instr_2021_A!$A$8:$S$115,Instr_2021_A!$N$6,FALSE)*IF(VLOOKUP($A11,Instr_2021_A!$A$8:$S$115,Instr_2021_A!$O$6,FALSE)="EUR",1,IF(VLOOKUP($A11,Instr_2021_A!$A$8:$S$115,Instr_2021_A!$O$6,FALSE)="GBP",1/Instr_2021_A!$N$110,IF(VLOOKUP($A11,Instr_2021_A!$A$8:$S$115,Instr_2021_A!$O$6,FALSE)="USD",1/Instr_2021_A!$N$111,0)))</f>
        <v>0.99074700000000004</v>
      </c>
    </row>
    <row r="12" spans="1:37" ht="13.35" customHeight="1" x14ac:dyDescent="0.25">
      <c r="A12" s="26" t="str">
        <f>Instr_2021_A!A10</f>
        <v>GOV-FI-AT-NA-NA-20</v>
      </c>
      <c r="B12" s="35">
        <v>2.93005</v>
      </c>
      <c r="C12" s="35">
        <v>4.0183369999999998</v>
      </c>
      <c r="D12" s="35">
        <v>17.889021</v>
      </c>
      <c r="E12" s="35">
        <v>8.3584000000000006E-2</v>
      </c>
      <c r="F12" s="35">
        <v>0.14540900000000001</v>
      </c>
      <c r="G12" s="35">
        <v>2.7984960000000001</v>
      </c>
      <c r="H12" s="35">
        <v>0.14376800000000001</v>
      </c>
      <c r="I12" s="35">
        <v>20.605425</v>
      </c>
      <c r="J12" s="35">
        <v>40.995432999999998</v>
      </c>
      <c r="K12" s="35">
        <v>0</v>
      </c>
      <c r="L12" s="36">
        <v>0</v>
      </c>
      <c r="M12" s="36">
        <v>0</v>
      </c>
      <c r="N12" s="47">
        <v>0</v>
      </c>
      <c r="O12" s="47">
        <v>0</v>
      </c>
      <c r="P12" s="37">
        <v>2.93005</v>
      </c>
      <c r="Q12" s="37">
        <v>2.93005</v>
      </c>
      <c r="R12" s="38">
        <v>17.889021</v>
      </c>
      <c r="S12" s="38">
        <v>17.889021</v>
      </c>
      <c r="T12" s="37">
        <v>0.14376800000000001</v>
      </c>
      <c r="U12" s="37">
        <v>0.14376800000000001</v>
      </c>
      <c r="V12" s="38">
        <v>40.995432999999998</v>
      </c>
      <c r="W12" s="38">
        <v>40.995432999999998</v>
      </c>
      <c r="X12" s="37">
        <v>0</v>
      </c>
      <c r="Y12" s="37">
        <v>0</v>
      </c>
      <c r="Z12" s="38">
        <v>2.93005</v>
      </c>
      <c r="AA12" s="38">
        <v>2.93005</v>
      </c>
      <c r="AB12" s="37">
        <v>17.889021</v>
      </c>
      <c r="AC12" s="37">
        <v>17.889021</v>
      </c>
      <c r="AD12" s="38">
        <v>0.14376800000000001</v>
      </c>
      <c r="AE12" s="38">
        <v>0.14376800000000001</v>
      </c>
      <c r="AF12" s="37">
        <v>40.995432999999998</v>
      </c>
      <c r="AG12" s="37">
        <v>40.995432999999998</v>
      </c>
      <c r="AH12" s="38">
        <v>0</v>
      </c>
      <c r="AI12" s="38">
        <v>0</v>
      </c>
      <c r="AJ12" s="47">
        <f>VLOOKUP($A12,Instr_2021_A!$A$8:$S$115,Instr_2021_A!$M$6,FALSE)*IF(VLOOKUP($A12,Instr_2021_A!$A$8:$S$115,Instr_2021_A!$O$6,FALSE)="EUR",1,IF(VLOOKUP($A12,Instr_2021_A!$A$8:$S$115,Instr_2021_A!$O$6,FALSE)="GBP",1/Instr_2021_A!$M$110,IF(VLOOKUP($A12,Instr_2021_A!$A$8:$S$115,Instr_2021_A!$O$6,FALSE)="USD",1/Instr_2021_A!$M$111,0)))</f>
        <v>0.903443</v>
      </c>
      <c r="AK12" s="47">
        <f>VLOOKUP($A12,Instr_2021_A!$A$8:$S$115,Instr_2021_A!$N$6,FALSE)*IF(VLOOKUP($A12,Instr_2021_A!$A$8:$S$115,Instr_2021_A!$O$6,FALSE)="EUR",1,IF(VLOOKUP($A12,Instr_2021_A!$A$8:$S$115,Instr_2021_A!$O$6,FALSE)="GBP",1/Instr_2021_A!$N$110,IF(VLOOKUP($A12,Instr_2021_A!$A$8:$S$115,Instr_2021_A!$O$6,FALSE)="USD",1/Instr_2021_A!$N$111,0)))</f>
        <v>0.903443</v>
      </c>
    </row>
    <row r="13" spans="1:37" ht="13.35" customHeight="1" x14ac:dyDescent="0.25">
      <c r="A13" s="26" t="str">
        <f>Instr_2021_A!A11</f>
        <v>GOV-FI-BE-NA-NA-05</v>
      </c>
      <c r="B13" s="35">
        <v>17.251346000000002</v>
      </c>
      <c r="C13" s="35">
        <v>132.42586900000001</v>
      </c>
      <c r="D13" s="35">
        <v>2.994993</v>
      </c>
      <c r="E13" s="35">
        <v>3.6931989999999999</v>
      </c>
      <c r="F13" s="35">
        <v>13.669654</v>
      </c>
      <c r="G13" s="35">
        <v>12.545544</v>
      </c>
      <c r="H13" s="35">
        <v>2.6384509999999999</v>
      </c>
      <c r="I13" s="35">
        <v>6.9192169999999997</v>
      </c>
      <c r="J13" s="35">
        <v>36.409841</v>
      </c>
      <c r="K13" s="35">
        <v>0</v>
      </c>
      <c r="L13" s="36">
        <v>0</v>
      </c>
      <c r="M13" s="36">
        <v>0</v>
      </c>
      <c r="N13" s="47">
        <v>0</v>
      </c>
      <c r="O13" s="47">
        <v>0</v>
      </c>
      <c r="P13" s="37">
        <v>17.251346000000002</v>
      </c>
      <c r="Q13" s="37">
        <v>17.251346000000002</v>
      </c>
      <c r="R13" s="38">
        <v>2.994993</v>
      </c>
      <c r="S13" s="38">
        <v>2.994993</v>
      </c>
      <c r="T13" s="37">
        <v>2.6384509999999999</v>
      </c>
      <c r="U13" s="37">
        <v>2.6384509999999999</v>
      </c>
      <c r="V13" s="38">
        <v>36.409841</v>
      </c>
      <c r="W13" s="38">
        <v>36.409841</v>
      </c>
      <c r="X13" s="37">
        <v>0</v>
      </c>
      <c r="Y13" s="37">
        <v>0</v>
      </c>
      <c r="Z13" s="38">
        <v>17.251346000000002</v>
      </c>
      <c r="AA13" s="38">
        <v>17.251346000000002</v>
      </c>
      <c r="AB13" s="37">
        <v>2.994993</v>
      </c>
      <c r="AC13" s="37">
        <v>2.994993</v>
      </c>
      <c r="AD13" s="38">
        <v>2.6384509999999999</v>
      </c>
      <c r="AE13" s="38">
        <v>2.6384509999999999</v>
      </c>
      <c r="AF13" s="37">
        <v>36.409841</v>
      </c>
      <c r="AG13" s="37">
        <v>36.409841</v>
      </c>
      <c r="AH13" s="38">
        <v>0</v>
      </c>
      <c r="AI13" s="38">
        <v>0</v>
      </c>
      <c r="AJ13" s="47">
        <f>VLOOKUP($A13,Instr_2021_A!$A$8:$S$115,Instr_2021_A!$M$6,FALSE)*IF(VLOOKUP($A13,Instr_2021_A!$A$8:$S$115,Instr_2021_A!$O$6,FALSE)="EUR",1,IF(VLOOKUP($A13,Instr_2021_A!$A$8:$S$115,Instr_2021_A!$O$6,FALSE)="GBP",1/Instr_2021_A!$M$110,IF(VLOOKUP($A13,Instr_2021_A!$A$8:$S$115,Instr_2021_A!$O$6,FALSE)="USD",1/Instr_2021_A!$M$111,0)))</f>
        <v>1.017226</v>
      </c>
      <c r="AK13" s="47">
        <f>VLOOKUP($A13,Instr_2021_A!$A$8:$S$115,Instr_2021_A!$N$6,FALSE)*IF(VLOOKUP($A13,Instr_2021_A!$A$8:$S$115,Instr_2021_A!$O$6,FALSE)="EUR",1,IF(VLOOKUP($A13,Instr_2021_A!$A$8:$S$115,Instr_2021_A!$O$6,FALSE)="GBP",1/Instr_2021_A!$N$110,IF(VLOOKUP($A13,Instr_2021_A!$A$8:$S$115,Instr_2021_A!$O$6,FALSE)="USD",1/Instr_2021_A!$N$111,0)))</f>
        <v>1.017226</v>
      </c>
    </row>
    <row r="14" spans="1:37" ht="13.35" customHeight="1" x14ac:dyDescent="0.25">
      <c r="A14" s="26" t="str">
        <f>Instr_2021_A!A12</f>
        <v>GOV-FI-BE-NA-NA-10</v>
      </c>
      <c r="B14" s="35">
        <v>6.1523779999999997</v>
      </c>
      <c r="C14" s="35">
        <v>141.71904900000001</v>
      </c>
      <c r="D14" s="35">
        <v>5.9745460000000001</v>
      </c>
      <c r="E14" s="35">
        <v>1.6271260000000001</v>
      </c>
      <c r="F14" s="35">
        <v>8.3688149999999997</v>
      </c>
      <c r="G14" s="35">
        <v>5.9660770000000003</v>
      </c>
      <c r="H14" s="35">
        <v>1.307822</v>
      </c>
      <c r="I14" s="35">
        <v>11.610217</v>
      </c>
      <c r="J14" s="35">
        <v>37.472656999999998</v>
      </c>
      <c r="K14" s="35">
        <v>0</v>
      </c>
      <c r="L14" s="36">
        <v>0</v>
      </c>
      <c r="M14" s="36">
        <v>0</v>
      </c>
      <c r="N14" s="47">
        <v>0</v>
      </c>
      <c r="O14" s="47">
        <v>0</v>
      </c>
      <c r="P14" s="37">
        <v>6.1523779999999997</v>
      </c>
      <c r="Q14" s="37">
        <v>6.1523779999999997</v>
      </c>
      <c r="R14" s="38">
        <v>5.9745460000000001</v>
      </c>
      <c r="S14" s="38">
        <v>5.9745460000000001</v>
      </c>
      <c r="T14" s="37">
        <v>1.307822</v>
      </c>
      <c r="U14" s="37">
        <v>1.307822</v>
      </c>
      <c r="V14" s="38">
        <v>37.472656999999998</v>
      </c>
      <c r="W14" s="38">
        <v>37.472656999999998</v>
      </c>
      <c r="X14" s="37">
        <v>0</v>
      </c>
      <c r="Y14" s="37">
        <v>0</v>
      </c>
      <c r="Z14" s="38">
        <v>6.1523779999999997</v>
      </c>
      <c r="AA14" s="38">
        <v>6.1523779999999997</v>
      </c>
      <c r="AB14" s="37">
        <v>5.9745460000000001</v>
      </c>
      <c r="AC14" s="37">
        <v>5.9745460000000001</v>
      </c>
      <c r="AD14" s="38">
        <v>1.307822</v>
      </c>
      <c r="AE14" s="38">
        <v>1.307822</v>
      </c>
      <c r="AF14" s="37">
        <v>37.472656999999998</v>
      </c>
      <c r="AG14" s="37">
        <v>37.472656999999998</v>
      </c>
      <c r="AH14" s="38">
        <v>0</v>
      </c>
      <c r="AI14" s="38">
        <v>0</v>
      </c>
      <c r="AJ14" s="47">
        <f>VLOOKUP($A14,Instr_2021_A!$A$8:$S$115,Instr_2021_A!$M$6,FALSE)*IF(VLOOKUP($A14,Instr_2021_A!$A$8:$S$115,Instr_2021_A!$O$6,FALSE)="EUR",1,IF(VLOOKUP($A14,Instr_2021_A!$A$8:$S$115,Instr_2021_A!$O$6,FALSE)="GBP",1/Instr_2021_A!$M$110,IF(VLOOKUP($A14,Instr_2021_A!$A$8:$S$115,Instr_2021_A!$O$6,FALSE)="USD",1/Instr_2021_A!$M$111,0)))</f>
        <v>0.988375</v>
      </c>
      <c r="AK14" s="47">
        <f>VLOOKUP($A14,Instr_2021_A!$A$8:$S$115,Instr_2021_A!$N$6,FALSE)*IF(VLOOKUP($A14,Instr_2021_A!$A$8:$S$115,Instr_2021_A!$O$6,FALSE)="EUR",1,IF(VLOOKUP($A14,Instr_2021_A!$A$8:$S$115,Instr_2021_A!$O$6,FALSE)="GBP",1/Instr_2021_A!$N$110,IF(VLOOKUP($A14,Instr_2021_A!$A$8:$S$115,Instr_2021_A!$O$6,FALSE)="USD",1/Instr_2021_A!$N$111,0)))</f>
        <v>0.988375</v>
      </c>
    </row>
    <row r="15" spans="1:37" ht="13.35" customHeight="1" x14ac:dyDescent="0.25">
      <c r="A15" s="26" t="str">
        <f>Instr_2021_A!A13</f>
        <v>GOV-FI-BE-NA-NA-20</v>
      </c>
      <c r="B15" s="35">
        <v>10.114755000000001</v>
      </c>
      <c r="C15" s="35">
        <v>66.019057000000004</v>
      </c>
      <c r="D15" s="35">
        <v>15.126485000000001</v>
      </c>
      <c r="E15" s="35">
        <v>0.64725900000000003</v>
      </c>
      <c r="F15" s="35">
        <v>1.657251</v>
      </c>
      <c r="G15" s="35">
        <v>1.2364029999999999</v>
      </c>
      <c r="H15" s="35">
        <v>0.55557400000000001</v>
      </c>
      <c r="I15" s="35">
        <v>13.289481</v>
      </c>
      <c r="J15" s="35">
        <v>42.68356</v>
      </c>
      <c r="K15" s="35">
        <v>0</v>
      </c>
      <c r="L15" s="36">
        <v>0</v>
      </c>
      <c r="M15" s="36">
        <v>0</v>
      </c>
      <c r="N15" s="47">
        <v>0</v>
      </c>
      <c r="O15" s="47">
        <v>0</v>
      </c>
      <c r="P15" s="37">
        <v>10.114755000000001</v>
      </c>
      <c r="Q15" s="37">
        <v>10.114755000000001</v>
      </c>
      <c r="R15" s="38">
        <v>15.126485000000001</v>
      </c>
      <c r="S15" s="38">
        <v>15.126485000000001</v>
      </c>
      <c r="T15" s="37">
        <v>0.55557400000000001</v>
      </c>
      <c r="U15" s="37">
        <v>0.55557400000000001</v>
      </c>
      <c r="V15" s="38">
        <v>42.68356</v>
      </c>
      <c r="W15" s="38">
        <v>42.68356</v>
      </c>
      <c r="X15" s="37">
        <v>0</v>
      </c>
      <c r="Y15" s="37">
        <v>0</v>
      </c>
      <c r="Z15" s="38">
        <v>10.114755000000001</v>
      </c>
      <c r="AA15" s="38">
        <v>10.114755000000001</v>
      </c>
      <c r="AB15" s="37">
        <v>15.126485000000001</v>
      </c>
      <c r="AC15" s="37">
        <v>15.126485000000001</v>
      </c>
      <c r="AD15" s="38">
        <v>0.55557400000000001</v>
      </c>
      <c r="AE15" s="38">
        <v>0.55557400000000001</v>
      </c>
      <c r="AF15" s="37">
        <v>42.68356</v>
      </c>
      <c r="AG15" s="37">
        <v>42.68356</v>
      </c>
      <c r="AH15" s="38">
        <v>0</v>
      </c>
      <c r="AI15" s="38">
        <v>0</v>
      </c>
      <c r="AJ15" s="47">
        <f>VLOOKUP($A15,Instr_2021_A!$A$8:$S$115,Instr_2021_A!$M$6,FALSE)*IF(VLOOKUP($A15,Instr_2021_A!$A$8:$S$115,Instr_2021_A!$O$6,FALSE)="EUR",1,IF(VLOOKUP($A15,Instr_2021_A!$A$8:$S$115,Instr_2021_A!$O$6,FALSE)="GBP",1/Instr_2021_A!$M$110,IF(VLOOKUP($A15,Instr_2021_A!$A$8:$S$115,Instr_2021_A!$O$6,FALSE)="USD",1/Instr_2021_A!$M$111,0)))</f>
        <v>0.86771200000000004</v>
      </c>
      <c r="AK15" s="47">
        <f>VLOOKUP($A15,Instr_2021_A!$A$8:$S$115,Instr_2021_A!$N$6,FALSE)*IF(VLOOKUP($A15,Instr_2021_A!$A$8:$S$115,Instr_2021_A!$O$6,FALSE)="EUR",1,IF(VLOOKUP($A15,Instr_2021_A!$A$8:$S$115,Instr_2021_A!$O$6,FALSE)="GBP",1/Instr_2021_A!$N$110,IF(VLOOKUP($A15,Instr_2021_A!$A$8:$S$115,Instr_2021_A!$O$6,FALSE)="USD",1/Instr_2021_A!$N$111,0)))</f>
        <v>0.86771200000000004</v>
      </c>
    </row>
    <row r="16" spans="1:37" ht="13.35" customHeight="1" x14ac:dyDescent="0.25">
      <c r="A16" s="26" t="str">
        <f>Instr_2021_A!A14</f>
        <v>GOV-FI-DE-NA-NA-05</v>
      </c>
      <c r="B16" s="35">
        <v>21.207833000000001</v>
      </c>
      <c r="C16" s="35">
        <v>7.6819689999999996</v>
      </c>
      <c r="D16" s="35">
        <v>51.706935999999999</v>
      </c>
      <c r="E16" s="35">
        <v>4.0419349999999996</v>
      </c>
      <c r="F16" s="35">
        <v>3.881751</v>
      </c>
      <c r="G16" s="35">
        <v>34.757112999999997</v>
      </c>
      <c r="H16" s="35">
        <v>6.2089169999999996</v>
      </c>
      <c r="I16" s="35">
        <v>13.424568000000001</v>
      </c>
      <c r="J16" s="35">
        <v>36.167532999999999</v>
      </c>
      <c r="K16" s="35">
        <v>0</v>
      </c>
      <c r="L16" s="36">
        <v>0</v>
      </c>
      <c r="M16" s="36">
        <v>0</v>
      </c>
      <c r="N16" s="47">
        <v>0</v>
      </c>
      <c r="O16" s="47">
        <v>0</v>
      </c>
      <c r="P16" s="37">
        <v>21.207833000000001</v>
      </c>
      <c r="Q16" s="37">
        <v>21.207833000000001</v>
      </c>
      <c r="R16" s="38">
        <v>51.706935999999999</v>
      </c>
      <c r="S16" s="38">
        <v>51.706935999999999</v>
      </c>
      <c r="T16" s="37">
        <v>6.2089169999999996</v>
      </c>
      <c r="U16" s="37">
        <v>6.2089169999999996</v>
      </c>
      <c r="V16" s="38">
        <v>36.167532999999999</v>
      </c>
      <c r="W16" s="38">
        <v>36.167532999999999</v>
      </c>
      <c r="X16" s="37">
        <v>0</v>
      </c>
      <c r="Y16" s="37">
        <v>0</v>
      </c>
      <c r="Z16" s="38">
        <v>21.207833000000001</v>
      </c>
      <c r="AA16" s="38">
        <v>21.207833000000001</v>
      </c>
      <c r="AB16" s="37">
        <v>51.706935999999999</v>
      </c>
      <c r="AC16" s="37">
        <v>51.706935999999999</v>
      </c>
      <c r="AD16" s="38">
        <v>6.2089169999999996</v>
      </c>
      <c r="AE16" s="38">
        <v>6.2089169999999996</v>
      </c>
      <c r="AF16" s="37">
        <v>36.167532999999999</v>
      </c>
      <c r="AG16" s="37">
        <v>36.167532999999999</v>
      </c>
      <c r="AH16" s="38">
        <v>0</v>
      </c>
      <c r="AI16" s="38">
        <v>0</v>
      </c>
      <c r="AJ16" s="47">
        <f>VLOOKUP($A16,Instr_2021_A!$A$8:$S$115,Instr_2021_A!$M$6,FALSE)*IF(VLOOKUP($A16,Instr_2021_A!$A$8:$S$115,Instr_2021_A!$O$6,FALSE)="EUR",1,IF(VLOOKUP($A16,Instr_2021_A!$A$8:$S$115,Instr_2021_A!$O$6,FALSE)="GBP",1/Instr_2021_A!$M$110,IF(VLOOKUP($A16,Instr_2021_A!$A$8:$S$115,Instr_2021_A!$O$6,FALSE)="USD",1/Instr_2021_A!$M$111,0)))</f>
        <v>1.024041</v>
      </c>
      <c r="AK16" s="47">
        <f>VLOOKUP($A16,Instr_2021_A!$A$8:$S$115,Instr_2021_A!$N$6,FALSE)*IF(VLOOKUP($A16,Instr_2021_A!$A$8:$S$115,Instr_2021_A!$O$6,FALSE)="EUR",1,IF(VLOOKUP($A16,Instr_2021_A!$A$8:$S$115,Instr_2021_A!$O$6,FALSE)="GBP",1/Instr_2021_A!$N$110,IF(VLOOKUP($A16,Instr_2021_A!$A$8:$S$115,Instr_2021_A!$O$6,FALSE)="USD",1/Instr_2021_A!$N$111,0)))</f>
        <v>1.024041</v>
      </c>
    </row>
    <row r="17" spans="1:37" ht="13.35" customHeight="1" x14ac:dyDescent="0.25">
      <c r="A17" s="26" t="str">
        <f>Instr_2021_A!A15</f>
        <v>GOV-FI-DE-NA-NA-10</v>
      </c>
      <c r="B17" s="35">
        <v>19.923843999999999</v>
      </c>
      <c r="C17" s="35">
        <v>11.369426000000001</v>
      </c>
      <c r="D17" s="35">
        <v>54.177602999999998</v>
      </c>
      <c r="E17" s="35">
        <v>1.1019410000000001</v>
      </c>
      <c r="F17" s="35">
        <v>3.6552660000000001</v>
      </c>
      <c r="G17" s="35">
        <v>7.7850039999999998</v>
      </c>
      <c r="H17" s="35">
        <v>1.1015170000000001</v>
      </c>
      <c r="I17" s="35">
        <v>59.083860999999999</v>
      </c>
      <c r="J17" s="35">
        <v>36.295662</v>
      </c>
      <c r="K17" s="35">
        <v>0</v>
      </c>
      <c r="L17" s="36">
        <v>0</v>
      </c>
      <c r="M17" s="36">
        <v>0</v>
      </c>
      <c r="N17" s="47">
        <v>0</v>
      </c>
      <c r="O17" s="47">
        <v>0</v>
      </c>
      <c r="P17" s="37">
        <v>19.923843999999999</v>
      </c>
      <c r="Q17" s="37">
        <v>19.923843999999999</v>
      </c>
      <c r="R17" s="38">
        <v>54.177602999999998</v>
      </c>
      <c r="S17" s="38">
        <v>54.177602999999998</v>
      </c>
      <c r="T17" s="37">
        <v>1.1015170000000001</v>
      </c>
      <c r="U17" s="37">
        <v>1.1015170000000001</v>
      </c>
      <c r="V17" s="38">
        <v>36.295662</v>
      </c>
      <c r="W17" s="38">
        <v>36.295662</v>
      </c>
      <c r="X17" s="37">
        <v>0</v>
      </c>
      <c r="Y17" s="37">
        <v>0</v>
      </c>
      <c r="Z17" s="38">
        <v>19.923843999999999</v>
      </c>
      <c r="AA17" s="38">
        <v>19.923843999999999</v>
      </c>
      <c r="AB17" s="37">
        <v>54.177602999999998</v>
      </c>
      <c r="AC17" s="37">
        <v>54.177602999999998</v>
      </c>
      <c r="AD17" s="38">
        <v>1.1015170000000001</v>
      </c>
      <c r="AE17" s="38">
        <v>1.1015170000000001</v>
      </c>
      <c r="AF17" s="37">
        <v>36.295662</v>
      </c>
      <c r="AG17" s="37">
        <v>36.295662</v>
      </c>
      <c r="AH17" s="38">
        <v>0</v>
      </c>
      <c r="AI17" s="38">
        <v>0</v>
      </c>
      <c r="AJ17" s="47">
        <f>VLOOKUP($A17,Instr_2021_A!$A$8:$S$115,Instr_2021_A!$M$6,FALSE)*IF(VLOOKUP($A17,Instr_2021_A!$A$8:$S$115,Instr_2021_A!$O$6,FALSE)="EUR",1,IF(VLOOKUP($A17,Instr_2021_A!$A$8:$S$115,Instr_2021_A!$O$6,FALSE)="GBP",1/Instr_2021_A!$M$110,IF(VLOOKUP($A17,Instr_2021_A!$A$8:$S$115,Instr_2021_A!$O$6,FALSE)="USD",1/Instr_2021_A!$M$111,0)))</f>
        <v>1.0204260000000001</v>
      </c>
      <c r="AK17" s="47">
        <f>VLOOKUP($A17,Instr_2021_A!$A$8:$S$115,Instr_2021_A!$N$6,FALSE)*IF(VLOOKUP($A17,Instr_2021_A!$A$8:$S$115,Instr_2021_A!$O$6,FALSE)="EUR",1,IF(VLOOKUP($A17,Instr_2021_A!$A$8:$S$115,Instr_2021_A!$O$6,FALSE)="GBP",1/Instr_2021_A!$N$110,IF(VLOOKUP($A17,Instr_2021_A!$A$8:$S$115,Instr_2021_A!$O$6,FALSE)="USD",1/Instr_2021_A!$N$111,0)))</f>
        <v>1.0204260000000001</v>
      </c>
    </row>
    <row r="18" spans="1:37" ht="13.35" customHeight="1" x14ac:dyDescent="0.25">
      <c r="A18" s="26" t="str">
        <f>Instr_2021_A!A16</f>
        <v>GOV-FI-DE-NA-NA-20</v>
      </c>
      <c r="B18" s="35">
        <v>13.508626</v>
      </c>
      <c r="C18" s="35">
        <v>1.4309810000000001</v>
      </c>
      <c r="D18" s="35">
        <v>32.161329000000002</v>
      </c>
      <c r="E18" s="35">
        <v>0.217395</v>
      </c>
      <c r="F18" s="35">
        <v>0.96600600000000003</v>
      </c>
      <c r="G18" s="35">
        <v>3.4039980000000001</v>
      </c>
      <c r="H18" s="35">
        <v>1.061269</v>
      </c>
      <c r="I18" s="35">
        <v>45.373179999999998</v>
      </c>
      <c r="J18" s="35">
        <v>37.289712000000002</v>
      </c>
      <c r="K18" s="35">
        <v>0</v>
      </c>
      <c r="L18" s="36">
        <v>0</v>
      </c>
      <c r="M18" s="36">
        <v>0</v>
      </c>
      <c r="N18" s="47">
        <v>0</v>
      </c>
      <c r="O18" s="47">
        <v>0</v>
      </c>
      <c r="P18" s="37">
        <v>13.508626</v>
      </c>
      <c r="Q18" s="37">
        <v>13.508626</v>
      </c>
      <c r="R18" s="38">
        <v>32.161329000000002</v>
      </c>
      <c r="S18" s="38">
        <v>32.161329000000002</v>
      </c>
      <c r="T18" s="37">
        <v>1.061269</v>
      </c>
      <c r="U18" s="37">
        <v>1.061269</v>
      </c>
      <c r="V18" s="38">
        <v>37.289712000000002</v>
      </c>
      <c r="W18" s="38">
        <v>37.289712000000002</v>
      </c>
      <c r="X18" s="37">
        <v>0</v>
      </c>
      <c r="Y18" s="37">
        <v>0</v>
      </c>
      <c r="Z18" s="38">
        <v>13.508626</v>
      </c>
      <c r="AA18" s="38">
        <v>13.508626</v>
      </c>
      <c r="AB18" s="37">
        <v>32.161329000000002</v>
      </c>
      <c r="AC18" s="37">
        <v>32.161329000000002</v>
      </c>
      <c r="AD18" s="38">
        <v>1.061269</v>
      </c>
      <c r="AE18" s="38">
        <v>1.061269</v>
      </c>
      <c r="AF18" s="37">
        <v>37.289712000000002</v>
      </c>
      <c r="AG18" s="37">
        <v>37.289712000000002</v>
      </c>
      <c r="AH18" s="38">
        <v>0</v>
      </c>
      <c r="AI18" s="38">
        <v>0</v>
      </c>
      <c r="AJ18" s="47">
        <f>VLOOKUP($A18,Instr_2021_A!$A$8:$S$115,Instr_2021_A!$M$6,FALSE)*IF(VLOOKUP($A18,Instr_2021_A!$A$8:$S$115,Instr_2021_A!$O$6,FALSE)="EUR",1,IF(VLOOKUP($A18,Instr_2021_A!$A$8:$S$115,Instr_2021_A!$O$6,FALSE)="GBP",1/Instr_2021_A!$M$110,IF(VLOOKUP($A18,Instr_2021_A!$A$8:$S$115,Instr_2021_A!$O$6,FALSE)="USD",1/Instr_2021_A!$M$111,0)))</f>
        <v>0.993224</v>
      </c>
      <c r="AK18" s="47">
        <f>VLOOKUP($A18,Instr_2021_A!$A$8:$S$115,Instr_2021_A!$N$6,FALSE)*IF(VLOOKUP($A18,Instr_2021_A!$A$8:$S$115,Instr_2021_A!$O$6,FALSE)="EUR",1,IF(VLOOKUP($A18,Instr_2021_A!$A$8:$S$115,Instr_2021_A!$O$6,FALSE)="GBP",1/Instr_2021_A!$N$110,IF(VLOOKUP($A18,Instr_2021_A!$A$8:$S$115,Instr_2021_A!$O$6,FALSE)="USD",1/Instr_2021_A!$N$111,0)))</f>
        <v>0.993224</v>
      </c>
    </row>
    <row r="19" spans="1:37" ht="13.35" customHeight="1" x14ac:dyDescent="0.25">
      <c r="A19" s="26" t="str">
        <f>Instr_2021_A!A17</f>
        <v>GOV-FI-ES-NA-NA-05</v>
      </c>
      <c r="B19" s="35">
        <v>23.485762000000001</v>
      </c>
      <c r="C19" s="35">
        <v>8.5896059999999999</v>
      </c>
      <c r="D19" s="35">
        <v>5.4029309999999997</v>
      </c>
      <c r="E19" s="35">
        <v>240.91658100000001</v>
      </c>
      <c r="F19" s="35">
        <v>12.800984</v>
      </c>
      <c r="G19" s="35">
        <v>28.763245000000001</v>
      </c>
      <c r="H19" s="35">
        <v>18.012889000000001</v>
      </c>
      <c r="I19" s="35">
        <v>7.549188</v>
      </c>
      <c r="J19" s="35">
        <v>36.924196999999999</v>
      </c>
      <c r="K19" s="35">
        <v>0</v>
      </c>
      <c r="L19" s="36">
        <v>0</v>
      </c>
      <c r="M19" s="36">
        <v>0</v>
      </c>
      <c r="N19" s="47">
        <v>0</v>
      </c>
      <c r="O19" s="47">
        <v>0</v>
      </c>
      <c r="P19" s="37">
        <v>23.485762000000001</v>
      </c>
      <c r="Q19" s="37">
        <v>23.485762000000001</v>
      </c>
      <c r="R19" s="38">
        <v>5.4029309999999997</v>
      </c>
      <c r="S19" s="38">
        <v>5.4029309999999997</v>
      </c>
      <c r="T19" s="37">
        <v>18.012889000000001</v>
      </c>
      <c r="U19" s="37">
        <v>18.012889000000001</v>
      </c>
      <c r="V19" s="38">
        <v>36.924196999999999</v>
      </c>
      <c r="W19" s="38">
        <v>36.924196999999999</v>
      </c>
      <c r="X19" s="37">
        <v>0</v>
      </c>
      <c r="Y19" s="37">
        <v>0</v>
      </c>
      <c r="Z19" s="38">
        <v>23.485762000000001</v>
      </c>
      <c r="AA19" s="38">
        <v>23.485762000000001</v>
      </c>
      <c r="AB19" s="37">
        <v>5.4029309999999997</v>
      </c>
      <c r="AC19" s="37">
        <v>5.4029309999999997</v>
      </c>
      <c r="AD19" s="38">
        <v>18.012889000000001</v>
      </c>
      <c r="AE19" s="38">
        <v>18.012889000000001</v>
      </c>
      <c r="AF19" s="37">
        <v>36.924196999999999</v>
      </c>
      <c r="AG19" s="37">
        <v>36.924196999999999</v>
      </c>
      <c r="AH19" s="38">
        <v>0</v>
      </c>
      <c r="AI19" s="38">
        <v>0</v>
      </c>
      <c r="AJ19" s="47">
        <f>VLOOKUP($A19,Instr_2021_A!$A$8:$S$115,Instr_2021_A!$M$6,FALSE)*IF(VLOOKUP($A19,Instr_2021_A!$A$8:$S$115,Instr_2021_A!$O$6,FALSE)="EUR",1,IF(VLOOKUP($A19,Instr_2021_A!$A$8:$S$115,Instr_2021_A!$O$6,FALSE)="GBP",1/Instr_2021_A!$M$110,IF(VLOOKUP($A19,Instr_2021_A!$A$8:$S$115,Instr_2021_A!$O$6,FALSE)="USD",1/Instr_2021_A!$M$111,0)))</f>
        <v>1.0030559999999999</v>
      </c>
      <c r="AK19" s="47">
        <f>VLOOKUP($A19,Instr_2021_A!$A$8:$S$115,Instr_2021_A!$N$6,FALSE)*IF(VLOOKUP($A19,Instr_2021_A!$A$8:$S$115,Instr_2021_A!$O$6,FALSE)="EUR",1,IF(VLOOKUP($A19,Instr_2021_A!$A$8:$S$115,Instr_2021_A!$O$6,FALSE)="GBP",1/Instr_2021_A!$N$110,IF(VLOOKUP($A19,Instr_2021_A!$A$8:$S$115,Instr_2021_A!$O$6,FALSE)="USD",1/Instr_2021_A!$N$111,0)))</f>
        <v>1.0030559999999999</v>
      </c>
    </row>
    <row r="20" spans="1:37" ht="13.35" customHeight="1" x14ac:dyDescent="0.25">
      <c r="A20" s="26" t="str">
        <f>Instr_2021_A!A18</f>
        <v>GOV-FI-ES-NA-NA-10</v>
      </c>
      <c r="B20" s="35">
        <v>9.0995039999999996</v>
      </c>
      <c r="C20" s="35">
        <v>5.6212609999999996</v>
      </c>
      <c r="D20" s="35">
        <v>7.8828050000000003</v>
      </c>
      <c r="E20" s="35">
        <v>220.254828</v>
      </c>
      <c r="F20" s="35">
        <v>9.0835559999999997</v>
      </c>
      <c r="G20" s="35">
        <v>0</v>
      </c>
      <c r="H20" s="35">
        <v>9.1184080000000005</v>
      </c>
      <c r="I20" s="35">
        <v>1.435289</v>
      </c>
      <c r="J20" s="35">
        <v>39.082456000000001</v>
      </c>
      <c r="K20" s="35">
        <v>0</v>
      </c>
      <c r="L20" s="36">
        <v>0</v>
      </c>
      <c r="M20" s="36">
        <v>0</v>
      </c>
      <c r="N20" s="47">
        <v>0</v>
      </c>
      <c r="O20" s="47">
        <v>0</v>
      </c>
      <c r="P20" s="37">
        <v>9.0995039999999996</v>
      </c>
      <c r="Q20" s="37">
        <v>9.0995039999999996</v>
      </c>
      <c r="R20" s="38">
        <v>7.8828050000000003</v>
      </c>
      <c r="S20" s="38">
        <v>7.8828050000000003</v>
      </c>
      <c r="T20" s="37">
        <v>9.1184080000000005</v>
      </c>
      <c r="U20" s="37">
        <v>9.1184080000000005</v>
      </c>
      <c r="V20" s="38">
        <v>39.082456000000001</v>
      </c>
      <c r="W20" s="38">
        <v>39.082456000000001</v>
      </c>
      <c r="X20" s="37">
        <v>0</v>
      </c>
      <c r="Y20" s="37">
        <v>0</v>
      </c>
      <c r="Z20" s="38">
        <v>9.0995039999999996</v>
      </c>
      <c r="AA20" s="38">
        <v>9.0995039999999996</v>
      </c>
      <c r="AB20" s="37">
        <v>7.8828050000000003</v>
      </c>
      <c r="AC20" s="37">
        <v>7.8828050000000003</v>
      </c>
      <c r="AD20" s="38">
        <v>9.1184080000000005</v>
      </c>
      <c r="AE20" s="38">
        <v>9.1184080000000005</v>
      </c>
      <c r="AF20" s="37">
        <v>39.082456000000001</v>
      </c>
      <c r="AG20" s="37">
        <v>39.082456000000001</v>
      </c>
      <c r="AH20" s="38">
        <v>0</v>
      </c>
      <c r="AI20" s="38">
        <v>0</v>
      </c>
      <c r="AJ20" s="47">
        <f>VLOOKUP($A20,Instr_2021_A!$A$8:$S$115,Instr_2021_A!$M$6,FALSE)*IF(VLOOKUP($A20,Instr_2021_A!$A$8:$S$115,Instr_2021_A!$O$6,FALSE)="EUR",1,IF(VLOOKUP($A20,Instr_2021_A!$A$8:$S$115,Instr_2021_A!$O$6,FALSE)="GBP",1/Instr_2021_A!$M$110,IF(VLOOKUP($A20,Instr_2021_A!$A$8:$S$115,Instr_2021_A!$O$6,FALSE)="USD",1/Instr_2021_A!$M$111,0)))</f>
        <v>0.94766399999999995</v>
      </c>
      <c r="AK20" s="47">
        <f>VLOOKUP($A20,Instr_2021_A!$A$8:$S$115,Instr_2021_A!$N$6,FALSE)*IF(VLOOKUP($A20,Instr_2021_A!$A$8:$S$115,Instr_2021_A!$O$6,FALSE)="EUR",1,IF(VLOOKUP($A20,Instr_2021_A!$A$8:$S$115,Instr_2021_A!$O$6,FALSE)="GBP",1/Instr_2021_A!$N$110,IF(VLOOKUP($A20,Instr_2021_A!$A$8:$S$115,Instr_2021_A!$O$6,FALSE)="USD",1/Instr_2021_A!$N$111,0)))</f>
        <v>0.94766399999999995</v>
      </c>
    </row>
    <row r="21" spans="1:37" ht="13.35" customHeight="1" x14ac:dyDescent="0.25">
      <c r="A21" s="26" t="str">
        <f>Instr_2021_A!A19</f>
        <v>GOV-FI-ES-NA-NA-20</v>
      </c>
      <c r="B21" s="35">
        <v>9.7626679999999997</v>
      </c>
      <c r="C21" s="35">
        <v>7.0170700000000004</v>
      </c>
      <c r="D21" s="35">
        <v>6.2531350000000003</v>
      </c>
      <c r="E21" s="35">
        <v>89.862748999999994</v>
      </c>
      <c r="F21" s="35">
        <v>3.566681</v>
      </c>
      <c r="G21" s="35">
        <v>0</v>
      </c>
      <c r="H21" s="35">
        <v>4.7522650000000004</v>
      </c>
      <c r="I21" s="35">
        <v>6.2819669999999999</v>
      </c>
      <c r="J21" s="35">
        <v>46.867671999999999</v>
      </c>
      <c r="K21" s="35">
        <v>0</v>
      </c>
      <c r="L21" s="36">
        <v>0</v>
      </c>
      <c r="M21" s="36">
        <v>0</v>
      </c>
      <c r="N21" s="47">
        <v>0</v>
      </c>
      <c r="O21" s="47">
        <v>0</v>
      </c>
      <c r="P21" s="37">
        <v>9.7626679999999997</v>
      </c>
      <c r="Q21" s="37">
        <v>9.7626679999999997</v>
      </c>
      <c r="R21" s="38">
        <v>6.2531350000000003</v>
      </c>
      <c r="S21" s="38">
        <v>6.2531350000000003</v>
      </c>
      <c r="T21" s="37">
        <v>4.7522650000000004</v>
      </c>
      <c r="U21" s="37">
        <v>4.7522650000000004</v>
      </c>
      <c r="V21" s="38">
        <v>46.867671999999999</v>
      </c>
      <c r="W21" s="38">
        <v>46.867671999999999</v>
      </c>
      <c r="X21" s="37">
        <v>0</v>
      </c>
      <c r="Y21" s="37">
        <v>0</v>
      </c>
      <c r="Z21" s="38">
        <v>9.7626679999999997</v>
      </c>
      <c r="AA21" s="38">
        <v>9.7626679999999997</v>
      </c>
      <c r="AB21" s="37">
        <v>6.2531350000000003</v>
      </c>
      <c r="AC21" s="37">
        <v>6.2531350000000003</v>
      </c>
      <c r="AD21" s="38">
        <v>4.7522650000000004</v>
      </c>
      <c r="AE21" s="38">
        <v>4.7522650000000004</v>
      </c>
      <c r="AF21" s="37">
        <v>46.867671999999999</v>
      </c>
      <c r="AG21" s="37">
        <v>46.867671999999999</v>
      </c>
      <c r="AH21" s="38">
        <v>0</v>
      </c>
      <c r="AI21" s="38">
        <v>0</v>
      </c>
      <c r="AJ21" s="47">
        <f>VLOOKUP($A21,Instr_2021_A!$A$8:$S$115,Instr_2021_A!$M$6,FALSE)*IF(VLOOKUP($A21,Instr_2021_A!$A$8:$S$115,Instr_2021_A!$O$6,FALSE)="EUR",1,IF(VLOOKUP($A21,Instr_2021_A!$A$8:$S$115,Instr_2021_A!$O$6,FALSE)="GBP",1/Instr_2021_A!$M$110,IF(VLOOKUP($A21,Instr_2021_A!$A$8:$S$115,Instr_2021_A!$O$6,FALSE)="USD",1/Instr_2021_A!$M$111,0)))</f>
        <v>0.79024700000000003</v>
      </c>
      <c r="AK21" s="47">
        <f>VLOOKUP($A21,Instr_2021_A!$A$8:$S$115,Instr_2021_A!$N$6,FALSE)*IF(VLOOKUP($A21,Instr_2021_A!$A$8:$S$115,Instr_2021_A!$O$6,FALSE)="EUR",1,IF(VLOOKUP($A21,Instr_2021_A!$A$8:$S$115,Instr_2021_A!$O$6,FALSE)="GBP",1/Instr_2021_A!$N$110,IF(VLOOKUP($A21,Instr_2021_A!$A$8:$S$115,Instr_2021_A!$O$6,FALSE)="USD",1/Instr_2021_A!$N$111,0)))</f>
        <v>0.79024700000000003</v>
      </c>
    </row>
    <row r="22" spans="1:37" ht="13.35" customHeight="1" x14ac:dyDescent="0.25">
      <c r="A22" s="26" t="str">
        <f>Instr_2021_A!A20</f>
        <v>GOV-FI-FR-NA-NA-05</v>
      </c>
      <c r="B22" s="35">
        <v>52.763858999999997</v>
      </c>
      <c r="C22" s="35">
        <v>10.639044999999999</v>
      </c>
      <c r="D22" s="35">
        <v>4.5568150000000003</v>
      </c>
      <c r="E22" s="35">
        <v>3.902863</v>
      </c>
      <c r="F22" s="35">
        <v>138.80378099999999</v>
      </c>
      <c r="G22" s="35">
        <v>30.863921999999999</v>
      </c>
      <c r="H22" s="35">
        <v>6.14682</v>
      </c>
      <c r="I22" s="35">
        <v>8.7637020000000003</v>
      </c>
      <c r="J22" s="35">
        <v>36.493969999999997</v>
      </c>
      <c r="K22" s="35">
        <v>0</v>
      </c>
      <c r="L22" s="36">
        <v>0</v>
      </c>
      <c r="M22" s="36">
        <v>0</v>
      </c>
      <c r="N22" s="47">
        <v>0</v>
      </c>
      <c r="O22" s="47">
        <v>0</v>
      </c>
      <c r="P22" s="37">
        <v>52.763858999999997</v>
      </c>
      <c r="Q22" s="37">
        <v>52.763858999999997</v>
      </c>
      <c r="R22" s="38">
        <v>4.5568150000000003</v>
      </c>
      <c r="S22" s="38">
        <v>4.5568150000000003</v>
      </c>
      <c r="T22" s="37">
        <v>6.14682</v>
      </c>
      <c r="U22" s="37">
        <v>6.14682</v>
      </c>
      <c r="V22" s="38">
        <v>36.493969999999997</v>
      </c>
      <c r="W22" s="38">
        <v>36.493969999999997</v>
      </c>
      <c r="X22" s="37">
        <v>0</v>
      </c>
      <c r="Y22" s="37">
        <v>0</v>
      </c>
      <c r="Z22" s="38">
        <v>52.763858999999997</v>
      </c>
      <c r="AA22" s="38">
        <v>52.763858999999997</v>
      </c>
      <c r="AB22" s="37">
        <v>4.5568150000000003</v>
      </c>
      <c r="AC22" s="37">
        <v>4.5568150000000003</v>
      </c>
      <c r="AD22" s="38">
        <v>6.14682</v>
      </c>
      <c r="AE22" s="38">
        <v>6.14682</v>
      </c>
      <c r="AF22" s="37">
        <v>36.493969999999997</v>
      </c>
      <c r="AG22" s="37">
        <v>36.493969999999997</v>
      </c>
      <c r="AH22" s="38">
        <v>0</v>
      </c>
      <c r="AI22" s="38">
        <v>0</v>
      </c>
      <c r="AJ22" s="47">
        <f>VLOOKUP($A22,Instr_2021_A!$A$8:$S$115,Instr_2021_A!$M$6,FALSE)*IF(VLOOKUP($A22,Instr_2021_A!$A$8:$S$115,Instr_2021_A!$O$6,FALSE)="EUR",1,IF(VLOOKUP($A22,Instr_2021_A!$A$8:$S$115,Instr_2021_A!$O$6,FALSE)="GBP",1/Instr_2021_A!$M$110,IF(VLOOKUP($A22,Instr_2021_A!$A$8:$S$115,Instr_2021_A!$O$6,FALSE)="USD",1/Instr_2021_A!$M$111,0)))</f>
        <v>1.0148809999999999</v>
      </c>
      <c r="AK22" s="47">
        <f>VLOOKUP($A22,Instr_2021_A!$A$8:$S$115,Instr_2021_A!$N$6,FALSE)*IF(VLOOKUP($A22,Instr_2021_A!$A$8:$S$115,Instr_2021_A!$O$6,FALSE)="EUR",1,IF(VLOOKUP($A22,Instr_2021_A!$A$8:$S$115,Instr_2021_A!$O$6,FALSE)="GBP",1/Instr_2021_A!$N$110,IF(VLOOKUP($A22,Instr_2021_A!$A$8:$S$115,Instr_2021_A!$O$6,FALSE)="USD",1/Instr_2021_A!$N$111,0)))</f>
        <v>1.0148809999999999</v>
      </c>
    </row>
    <row r="23" spans="1:37" ht="13.35" customHeight="1" x14ac:dyDescent="0.25">
      <c r="A23" s="26" t="str">
        <f>Instr_2021_A!A21</f>
        <v>GOV-FI-FR-NA-NA-10</v>
      </c>
      <c r="B23" s="35">
        <v>47.457633999999999</v>
      </c>
      <c r="C23" s="35">
        <v>38.583672</v>
      </c>
      <c r="D23" s="35">
        <v>11.624145</v>
      </c>
      <c r="E23" s="35">
        <v>1.13151</v>
      </c>
      <c r="F23" s="35">
        <v>118.970713</v>
      </c>
      <c r="G23" s="35">
        <v>11.849104000000001</v>
      </c>
      <c r="H23" s="35">
        <v>1.8934770000000001</v>
      </c>
      <c r="I23" s="35">
        <v>8.4010300000000004</v>
      </c>
      <c r="J23" s="35">
        <v>37.585102999999997</v>
      </c>
      <c r="K23" s="35">
        <v>0</v>
      </c>
      <c r="L23" s="36">
        <v>0</v>
      </c>
      <c r="M23" s="36">
        <v>0</v>
      </c>
      <c r="N23" s="47">
        <v>0</v>
      </c>
      <c r="O23" s="47">
        <v>0</v>
      </c>
      <c r="P23" s="37">
        <v>47.457633999999999</v>
      </c>
      <c r="Q23" s="37">
        <v>47.457633999999999</v>
      </c>
      <c r="R23" s="38">
        <v>11.624145</v>
      </c>
      <c r="S23" s="38">
        <v>11.624145</v>
      </c>
      <c r="T23" s="37">
        <v>1.8934770000000001</v>
      </c>
      <c r="U23" s="37">
        <v>1.8934770000000001</v>
      </c>
      <c r="V23" s="38">
        <v>37.585102999999997</v>
      </c>
      <c r="W23" s="38">
        <v>37.585102999999997</v>
      </c>
      <c r="X23" s="37">
        <v>0</v>
      </c>
      <c r="Y23" s="37">
        <v>0</v>
      </c>
      <c r="Z23" s="38">
        <v>47.457633999999999</v>
      </c>
      <c r="AA23" s="38">
        <v>47.457633999999999</v>
      </c>
      <c r="AB23" s="37">
        <v>11.624145</v>
      </c>
      <c r="AC23" s="37">
        <v>11.624145</v>
      </c>
      <c r="AD23" s="38">
        <v>1.8934770000000001</v>
      </c>
      <c r="AE23" s="38">
        <v>1.8934770000000001</v>
      </c>
      <c r="AF23" s="37">
        <v>37.585102999999997</v>
      </c>
      <c r="AG23" s="37">
        <v>37.585102999999997</v>
      </c>
      <c r="AH23" s="38">
        <v>0</v>
      </c>
      <c r="AI23" s="38">
        <v>0</v>
      </c>
      <c r="AJ23" s="47">
        <f>VLOOKUP($A23,Instr_2021_A!$A$8:$S$115,Instr_2021_A!$M$6,FALSE)*IF(VLOOKUP($A23,Instr_2021_A!$A$8:$S$115,Instr_2021_A!$O$6,FALSE)="EUR",1,IF(VLOOKUP($A23,Instr_2021_A!$A$8:$S$115,Instr_2021_A!$O$6,FALSE)="GBP",1/Instr_2021_A!$M$110,IF(VLOOKUP($A23,Instr_2021_A!$A$8:$S$115,Instr_2021_A!$O$6,FALSE)="USD",1/Instr_2021_A!$M$111,0)))</f>
        <v>0.98541800000000002</v>
      </c>
      <c r="AK23" s="47">
        <f>VLOOKUP($A23,Instr_2021_A!$A$8:$S$115,Instr_2021_A!$N$6,FALSE)*IF(VLOOKUP($A23,Instr_2021_A!$A$8:$S$115,Instr_2021_A!$O$6,FALSE)="EUR",1,IF(VLOOKUP($A23,Instr_2021_A!$A$8:$S$115,Instr_2021_A!$O$6,FALSE)="GBP",1/Instr_2021_A!$N$110,IF(VLOOKUP($A23,Instr_2021_A!$A$8:$S$115,Instr_2021_A!$O$6,FALSE)="USD",1/Instr_2021_A!$N$111,0)))</f>
        <v>0.98541800000000002</v>
      </c>
    </row>
    <row r="24" spans="1:37" ht="13.35" customHeight="1" x14ac:dyDescent="0.25">
      <c r="A24" s="26" t="str">
        <f>Instr_2021_A!A22</f>
        <v>GOV-FI-FR-NA-NA-20</v>
      </c>
      <c r="B24" s="35">
        <v>22.245374000000002</v>
      </c>
      <c r="C24" s="35">
        <v>14.864793000000001</v>
      </c>
      <c r="D24" s="35">
        <v>26.732789</v>
      </c>
      <c r="E24" s="35">
        <v>0.87304300000000001</v>
      </c>
      <c r="F24" s="35">
        <v>38.365869000000004</v>
      </c>
      <c r="G24" s="35">
        <v>9.6705919999999992</v>
      </c>
      <c r="H24" s="35">
        <v>1.3719330000000001</v>
      </c>
      <c r="I24" s="35">
        <v>50.656486000000001</v>
      </c>
      <c r="J24" s="35">
        <v>42.161084000000002</v>
      </c>
      <c r="K24" s="35">
        <v>0</v>
      </c>
      <c r="L24" s="36">
        <v>0</v>
      </c>
      <c r="M24" s="36">
        <v>0</v>
      </c>
      <c r="N24" s="47">
        <v>0</v>
      </c>
      <c r="O24" s="47">
        <v>0</v>
      </c>
      <c r="P24" s="37">
        <v>22.245374000000002</v>
      </c>
      <c r="Q24" s="37">
        <v>22.245374000000002</v>
      </c>
      <c r="R24" s="38">
        <v>26.732789</v>
      </c>
      <c r="S24" s="38">
        <v>26.732789</v>
      </c>
      <c r="T24" s="37">
        <v>1.3719330000000001</v>
      </c>
      <c r="U24" s="37">
        <v>1.3719330000000001</v>
      </c>
      <c r="V24" s="38">
        <v>42.161084000000002</v>
      </c>
      <c r="W24" s="38">
        <v>42.161084000000002</v>
      </c>
      <c r="X24" s="37">
        <v>0</v>
      </c>
      <c r="Y24" s="37">
        <v>0</v>
      </c>
      <c r="Z24" s="38">
        <v>22.245374000000002</v>
      </c>
      <c r="AA24" s="38">
        <v>22.245374000000002</v>
      </c>
      <c r="AB24" s="37">
        <v>26.732789</v>
      </c>
      <c r="AC24" s="37">
        <v>26.732789</v>
      </c>
      <c r="AD24" s="38">
        <v>1.3719330000000001</v>
      </c>
      <c r="AE24" s="38">
        <v>1.3719330000000001</v>
      </c>
      <c r="AF24" s="37">
        <v>42.161084000000002</v>
      </c>
      <c r="AG24" s="37">
        <v>42.161084000000002</v>
      </c>
      <c r="AH24" s="38">
        <v>0</v>
      </c>
      <c r="AI24" s="38">
        <v>0</v>
      </c>
      <c r="AJ24" s="47">
        <f>VLOOKUP($A24,Instr_2021_A!$A$8:$S$115,Instr_2021_A!$M$6,FALSE)*IF(VLOOKUP($A24,Instr_2021_A!$A$8:$S$115,Instr_2021_A!$O$6,FALSE)="EUR",1,IF(VLOOKUP($A24,Instr_2021_A!$A$8:$S$115,Instr_2021_A!$O$6,FALSE)="GBP",1/Instr_2021_A!$M$110,IF(VLOOKUP($A24,Instr_2021_A!$A$8:$S$115,Instr_2021_A!$O$6,FALSE)="USD",1/Instr_2021_A!$M$111,0)))</f>
        <v>0.87846500000000005</v>
      </c>
      <c r="AK24" s="47">
        <f>VLOOKUP($A24,Instr_2021_A!$A$8:$S$115,Instr_2021_A!$N$6,FALSE)*IF(VLOOKUP($A24,Instr_2021_A!$A$8:$S$115,Instr_2021_A!$O$6,FALSE)="EUR",1,IF(VLOOKUP($A24,Instr_2021_A!$A$8:$S$115,Instr_2021_A!$O$6,FALSE)="GBP",1/Instr_2021_A!$N$110,IF(VLOOKUP($A24,Instr_2021_A!$A$8:$S$115,Instr_2021_A!$O$6,FALSE)="USD",1/Instr_2021_A!$N$111,0)))</f>
        <v>0.87846500000000005</v>
      </c>
    </row>
    <row r="25" spans="1:37" ht="13.35" customHeight="1" x14ac:dyDescent="0.25">
      <c r="A25" s="26" t="str">
        <f>Instr_2021_A!A23</f>
        <v>GOV-FI-IE-NA-NA-05</v>
      </c>
      <c r="B25" s="35">
        <v>3.1580490000000001</v>
      </c>
      <c r="C25" s="35">
        <v>7.3724020000000001</v>
      </c>
      <c r="D25" s="35">
        <v>2.2583350000000002</v>
      </c>
      <c r="E25" s="35">
        <v>3.0240740000000002</v>
      </c>
      <c r="F25" s="35">
        <v>4.797186</v>
      </c>
      <c r="G25" s="35">
        <v>38.013077000000003</v>
      </c>
      <c r="H25" s="35">
        <v>2.405319</v>
      </c>
      <c r="I25" s="35">
        <v>5.1389329999999998</v>
      </c>
      <c r="J25" s="35">
        <v>36.580043000000003</v>
      </c>
      <c r="K25" s="35">
        <v>0</v>
      </c>
      <c r="L25" s="36">
        <v>0</v>
      </c>
      <c r="M25" s="36">
        <v>0</v>
      </c>
      <c r="N25" s="47">
        <v>0</v>
      </c>
      <c r="O25" s="47">
        <v>0</v>
      </c>
      <c r="P25" s="37">
        <v>3.1580490000000001</v>
      </c>
      <c r="Q25" s="37">
        <v>3.1580490000000001</v>
      </c>
      <c r="R25" s="38">
        <v>2.2583350000000002</v>
      </c>
      <c r="S25" s="38">
        <v>2.2583350000000002</v>
      </c>
      <c r="T25" s="37">
        <v>2.405319</v>
      </c>
      <c r="U25" s="37">
        <v>2.405319</v>
      </c>
      <c r="V25" s="38">
        <v>36.580043000000003</v>
      </c>
      <c r="W25" s="38">
        <v>36.580043000000003</v>
      </c>
      <c r="X25" s="37">
        <v>0</v>
      </c>
      <c r="Y25" s="37">
        <v>0</v>
      </c>
      <c r="Z25" s="38">
        <v>3.1580490000000001</v>
      </c>
      <c r="AA25" s="38">
        <v>3.1580490000000001</v>
      </c>
      <c r="AB25" s="37">
        <v>2.2583350000000002</v>
      </c>
      <c r="AC25" s="37">
        <v>2.2583350000000002</v>
      </c>
      <c r="AD25" s="38">
        <v>2.405319</v>
      </c>
      <c r="AE25" s="38">
        <v>2.405319</v>
      </c>
      <c r="AF25" s="37">
        <v>36.580043000000003</v>
      </c>
      <c r="AG25" s="37">
        <v>36.580043000000003</v>
      </c>
      <c r="AH25" s="38">
        <v>0</v>
      </c>
      <c r="AI25" s="38">
        <v>0</v>
      </c>
      <c r="AJ25" s="47">
        <f>VLOOKUP($A25,Instr_2021_A!$A$8:$S$115,Instr_2021_A!$M$6,FALSE)*IF(VLOOKUP($A25,Instr_2021_A!$A$8:$S$115,Instr_2021_A!$O$6,FALSE)="EUR",1,IF(VLOOKUP($A25,Instr_2021_A!$A$8:$S$115,Instr_2021_A!$O$6,FALSE)="GBP",1/Instr_2021_A!$M$110,IF(VLOOKUP($A25,Instr_2021_A!$A$8:$S$115,Instr_2021_A!$O$6,FALSE)="USD",1/Instr_2021_A!$M$111,0)))</f>
        <v>1.0124930000000001</v>
      </c>
      <c r="AK25" s="47">
        <f>VLOOKUP($A25,Instr_2021_A!$A$8:$S$115,Instr_2021_A!$N$6,FALSE)*IF(VLOOKUP($A25,Instr_2021_A!$A$8:$S$115,Instr_2021_A!$O$6,FALSE)="EUR",1,IF(VLOOKUP($A25,Instr_2021_A!$A$8:$S$115,Instr_2021_A!$O$6,FALSE)="GBP",1/Instr_2021_A!$N$110,IF(VLOOKUP($A25,Instr_2021_A!$A$8:$S$115,Instr_2021_A!$O$6,FALSE)="USD",1/Instr_2021_A!$N$111,0)))</f>
        <v>1.0124930000000001</v>
      </c>
    </row>
    <row r="26" spans="1:37" ht="13.35" customHeight="1" x14ac:dyDescent="0.25">
      <c r="A26" s="26" t="str">
        <f>Instr_2021_A!A24</f>
        <v>GOV-FI-IE-NA-NA-10</v>
      </c>
      <c r="B26" s="35">
        <v>0.161939</v>
      </c>
      <c r="C26" s="35">
        <v>2.1754030000000002</v>
      </c>
      <c r="D26" s="35">
        <v>0.925145</v>
      </c>
      <c r="E26" s="35">
        <v>0.259523</v>
      </c>
      <c r="F26" s="35">
        <v>0.68397200000000002</v>
      </c>
      <c r="G26" s="35">
        <v>4.8822809999999999</v>
      </c>
      <c r="H26" s="35">
        <v>1.3351710000000001</v>
      </c>
      <c r="I26" s="35">
        <v>1.6488989999999999</v>
      </c>
      <c r="J26" s="35">
        <v>37.890211000000001</v>
      </c>
      <c r="K26" s="35">
        <v>0</v>
      </c>
      <c r="L26" s="36">
        <v>0</v>
      </c>
      <c r="M26" s="36">
        <v>0</v>
      </c>
      <c r="N26" s="47">
        <v>0</v>
      </c>
      <c r="O26" s="47">
        <v>0</v>
      </c>
      <c r="P26" s="37">
        <v>0.161939</v>
      </c>
      <c r="Q26" s="37">
        <v>0.161939</v>
      </c>
      <c r="R26" s="38">
        <v>0.925145</v>
      </c>
      <c r="S26" s="38">
        <v>0.925145</v>
      </c>
      <c r="T26" s="37">
        <v>1.3351710000000001</v>
      </c>
      <c r="U26" s="37">
        <v>1.3351710000000001</v>
      </c>
      <c r="V26" s="38">
        <v>37.890211000000001</v>
      </c>
      <c r="W26" s="38">
        <v>37.890211000000001</v>
      </c>
      <c r="X26" s="37">
        <v>0</v>
      </c>
      <c r="Y26" s="37">
        <v>0</v>
      </c>
      <c r="Z26" s="38">
        <v>0.161939</v>
      </c>
      <c r="AA26" s="38">
        <v>0.161939</v>
      </c>
      <c r="AB26" s="37">
        <v>0.925145</v>
      </c>
      <c r="AC26" s="37">
        <v>0.925145</v>
      </c>
      <c r="AD26" s="38">
        <v>1.3351710000000001</v>
      </c>
      <c r="AE26" s="38">
        <v>1.3351710000000001</v>
      </c>
      <c r="AF26" s="37">
        <v>37.890211000000001</v>
      </c>
      <c r="AG26" s="37">
        <v>37.890211000000001</v>
      </c>
      <c r="AH26" s="38">
        <v>0</v>
      </c>
      <c r="AI26" s="38">
        <v>0</v>
      </c>
      <c r="AJ26" s="47">
        <f>VLOOKUP($A26,Instr_2021_A!$A$8:$S$115,Instr_2021_A!$M$6,FALSE)*IF(VLOOKUP($A26,Instr_2021_A!$A$8:$S$115,Instr_2021_A!$O$6,FALSE)="EUR",1,IF(VLOOKUP($A26,Instr_2021_A!$A$8:$S$115,Instr_2021_A!$O$6,FALSE)="GBP",1/Instr_2021_A!$M$110,IF(VLOOKUP($A26,Instr_2021_A!$A$8:$S$115,Instr_2021_A!$O$6,FALSE)="USD",1/Instr_2021_A!$M$111,0)))</f>
        <v>0.97748299999999999</v>
      </c>
      <c r="AK26" s="47">
        <f>VLOOKUP($A26,Instr_2021_A!$A$8:$S$115,Instr_2021_A!$N$6,FALSE)*IF(VLOOKUP($A26,Instr_2021_A!$A$8:$S$115,Instr_2021_A!$O$6,FALSE)="EUR",1,IF(VLOOKUP($A26,Instr_2021_A!$A$8:$S$115,Instr_2021_A!$O$6,FALSE)="GBP",1/Instr_2021_A!$N$110,IF(VLOOKUP($A26,Instr_2021_A!$A$8:$S$115,Instr_2021_A!$O$6,FALSE)="USD",1/Instr_2021_A!$N$111,0)))</f>
        <v>0.97748299999999999</v>
      </c>
    </row>
    <row r="27" spans="1:37" ht="13.35" customHeight="1" x14ac:dyDescent="0.25">
      <c r="A27" s="26" t="str">
        <f>Instr_2021_A!A25</f>
        <v>GOV-FI-IE-NA-NA-20</v>
      </c>
      <c r="B27" s="35">
        <v>0.811635</v>
      </c>
      <c r="C27" s="35">
        <v>1.5460529999999999</v>
      </c>
      <c r="D27" s="35">
        <v>2.4383300000000001</v>
      </c>
      <c r="E27" s="35">
        <v>8.1359999999999991E-3</v>
      </c>
      <c r="F27" s="35">
        <v>0</v>
      </c>
      <c r="G27" s="35">
        <v>2.1303269999999999</v>
      </c>
      <c r="H27" s="35">
        <v>0.14353099999999999</v>
      </c>
      <c r="I27" s="35">
        <v>2.1136020000000002</v>
      </c>
      <c r="J27" s="35">
        <v>42.565044</v>
      </c>
      <c r="K27" s="35">
        <v>0</v>
      </c>
      <c r="L27" s="36">
        <v>0</v>
      </c>
      <c r="M27" s="36">
        <v>0</v>
      </c>
      <c r="N27" s="47">
        <v>0</v>
      </c>
      <c r="O27" s="47">
        <v>0</v>
      </c>
      <c r="P27" s="37">
        <v>0.811635</v>
      </c>
      <c r="Q27" s="37">
        <v>0.811635</v>
      </c>
      <c r="R27" s="38">
        <v>2.4383300000000001</v>
      </c>
      <c r="S27" s="38">
        <v>2.4383300000000001</v>
      </c>
      <c r="T27" s="37">
        <v>0.14353099999999999</v>
      </c>
      <c r="U27" s="37">
        <v>0.14353099999999999</v>
      </c>
      <c r="V27" s="38">
        <v>42.565044</v>
      </c>
      <c r="W27" s="38">
        <v>42.565044</v>
      </c>
      <c r="X27" s="37">
        <v>0</v>
      </c>
      <c r="Y27" s="37">
        <v>0</v>
      </c>
      <c r="Z27" s="38">
        <v>0.811635</v>
      </c>
      <c r="AA27" s="38">
        <v>0.811635</v>
      </c>
      <c r="AB27" s="37">
        <v>2.4383300000000001</v>
      </c>
      <c r="AC27" s="37">
        <v>2.4383300000000001</v>
      </c>
      <c r="AD27" s="38">
        <v>0.14353099999999999</v>
      </c>
      <c r="AE27" s="38">
        <v>0.14353099999999999</v>
      </c>
      <c r="AF27" s="37">
        <v>42.565044</v>
      </c>
      <c r="AG27" s="37">
        <v>42.565044</v>
      </c>
      <c r="AH27" s="38">
        <v>0</v>
      </c>
      <c r="AI27" s="38">
        <v>0</v>
      </c>
      <c r="AJ27" s="47">
        <f>VLOOKUP($A27,Instr_2021_A!$A$8:$S$115,Instr_2021_A!$M$6,FALSE)*IF(VLOOKUP($A27,Instr_2021_A!$A$8:$S$115,Instr_2021_A!$O$6,FALSE)="EUR",1,IF(VLOOKUP($A27,Instr_2021_A!$A$8:$S$115,Instr_2021_A!$O$6,FALSE)="GBP",1/Instr_2021_A!$M$110,IF(VLOOKUP($A27,Instr_2021_A!$A$8:$S$115,Instr_2021_A!$O$6,FALSE)="USD",1/Instr_2021_A!$M$111,0)))</f>
        <v>0.87012800000000001</v>
      </c>
      <c r="AK27" s="47">
        <f>VLOOKUP($A27,Instr_2021_A!$A$8:$S$115,Instr_2021_A!$N$6,FALSE)*IF(VLOOKUP($A27,Instr_2021_A!$A$8:$S$115,Instr_2021_A!$O$6,FALSE)="EUR",1,IF(VLOOKUP($A27,Instr_2021_A!$A$8:$S$115,Instr_2021_A!$O$6,FALSE)="GBP",1/Instr_2021_A!$N$110,IF(VLOOKUP($A27,Instr_2021_A!$A$8:$S$115,Instr_2021_A!$O$6,FALSE)="USD",1/Instr_2021_A!$N$111,0)))</f>
        <v>0.87012800000000001</v>
      </c>
    </row>
    <row r="28" spans="1:37" ht="13.35" customHeight="1" x14ac:dyDescent="0.25">
      <c r="A28" s="26" t="str">
        <f>Instr_2021_A!A26</f>
        <v>GOV-FI-IT-NA-NA-05</v>
      </c>
      <c r="B28" s="35">
        <v>75.447817999999998</v>
      </c>
      <c r="C28" s="35">
        <v>13.554772</v>
      </c>
      <c r="D28" s="35">
        <v>4.3367620000000002</v>
      </c>
      <c r="E28" s="35">
        <v>24.422363000000001</v>
      </c>
      <c r="F28" s="35">
        <v>24.897375</v>
      </c>
      <c r="G28" s="35">
        <v>118.648629</v>
      </c>
      <c r="H28" s="35">
        <v>412.34830399999998</v>
      </c>
      <c r="I28" s="35">
        <v>5.9553969999999996</v>
      </c>
      <c r="J28" s="35">
        <v>37.898662999999999</v>
      </c>
      <c r="K28" s="35">
        <v>0</v>
      </c>
      <c r="L28" s="36">
        <v>0</v>
      </c>
      <c r="M28" s="36">
        <v>0</v>
      </c>
      <c r="N28" s="47">
        <v>0</v>
      </c>
      <c r="O28" s="47">
        <v>0</v>
      </c>
      <c r="P28" s="37">
        <v>75.447817999999998</v>
      </c>
      <c r="Q28" s="37">
        <v>75.447817999999998</v>
      </c>
      <c r="R28" s="38">
        <v>4.3367620000000002</v>
      </c>
      <c r="S28" s="38">
        <v>4.3367620000000002</v>
      </c>
      <c r="T28" s="37">
        <v>412.34830399999998</v>
      </c>
      <c r="U28" s="37">
        <v>412.34830399999998</v>
      </c>
      <c r="V28" s="38">
        <v>37.898662999999999</v>
      </c>
      <c r="W28" s="38">
        <v>37.898662999999999</v>
      </c>
      <c r="X28" s="37">
        <v>0</v>
      </c>
      <c r="Y28" s="37">
        <v>0</v>
      </c>
      <c r="Z28" s="38">
        <v>75.447817999999998</v>
      </c>
      <c r="AA28" s="38">
        <v>75.447817999999998</v>
      </c>
      <c r="AB28" s="37">
        <v>4.3367620000000002</v>
      </c>
      <c r="AC28" s="37">
        <v>4.3367620000000002</v>
      </c>
      <c r="AD28" s="38">
        <v>412.34830399999998</v>
      </c>
      <c r="AE28" s="38">
        <v>412.34830399999998</v>
      </c>
      <c r="AF28" s="37">
        <v>37.898662999999999</v>
      </c>
      <c r="AG28" s="37">
        <v>37.898662999999999</v>
      </c>
      <c r="AH28" s="38">
        <v>0</v>
      </c>
      <c r="AI28" s="38">
        <v>0</v>
      </c>
      <c r="AJ28" s="47">
        <f>VLOOKUP($A28,Instr_2021_A!$A$8:$S$115,Instr_2021_A!$M$6,FALSE)*IF(VLOOKUP($A28,Instr_2021_A!$A$8:$S$115,Instr_2021_A!$O$6,FALSE)="EUR",1,IF(VLOOKUP($A28,Instr_2021_A!$A$8:$S$115,Instr_2021_A!$O$6,FALSE)="GBP",1/Instr_2021_A!$M$110,IF(VLOOKUP($A28,Instr_2021_A!$A$8:$S$115,Instr_2021_A!$O$6,FALSE)="USD",1/Instr_2021_A!$M$111,0)))</f>
        <v>0.97726500000000005</v>
      </c>
      <c r="AK28" s="47">
        <f>VLOOKUP($A28,Instr_2021_A!$A$8:$S$115,Instr_2021_A!$N$6,FALSE)*IF(VLOOKUP($A28,Instr_2021_A!$A$8:$S$115,Instr_2021_A!$O$6,FALSE)="EUR",1,IF(VLOOKUP($A28,Instr_2021_A!$A$8:$S$115,Instr_2021_A!$O$6,FALSE)="GBP",1/Instr_2021_A!$N$110,IF(VLOOKUP($A28,Instr_2021_A!$A$8:$S$115,Instr_2021_A!$O$6,FALSE)="USD",1/Instr_2021_A!$N$111,0)))</f>
        <v>0.97726500000000005</v>
      </c>
    </row>
    <row r="29" spans="1:37" ht="13.35" customHeight="1" x14ac:dyDescent="0.25">
      <c r="A29" s="26" t="str">
        <f>Instr_2021_A!A27</f>
        <v>GOV-FI-IT-NA-NA-10</v>
      </c>
      <c r="B29" s="35">
        <v>17.750385000000001</v>
      </c>
      <c r="C29" s="35">
        <v>16.6889</v>
      </c>
      <c r="D29" s="35">
        <v>8.6551209999999994</v>
      </c>
      <c r="E29" s="35">
        <v>8.4285569999999996</v>
      </c>
      <c r="F29" s="35">
        <v>15.231706000000001</v>
      </c>
      <c r="G29" s="35">
        <v>0</v>
      </c>
      <c r="H29" s="35">
        <v>154.886124</v>
      </c>
      <c r="I29" s="35">
        <v>5.7488450000000002</v>
      </c>
      <c r="J29" s="35">
        <v>41.605766000000003</v>
      </c>
      <c r="K29" s="35">
        <v>0</v>
      </c>
      <c r="L29" s="36">
        <v>0</v>
      </c>
      <c r="M29" s="36">
        <v>0</v>
      </c>
      <c r="N29" s="47">
        <v>0</v>
      </c>
      <c r="O29" s="47">
        <v>0</v>
      </c>
      <c r="P29" s="37">
        <v>17.750385000000001</v>
      </c>
      <c r="Q29" s="37">
        <v>17.750385000000001</v>
      </c>
      <c r="R29" s="38">
        <v>8.6551209999999994</v>
      </c>
      <c r="S29" s="38">
        <v>8.6551209999999994</v>
      </c>
      <c r="T29" s="37">
        <v>154.886124</v>
      </c>
      <c r="U29" s="37">
        <v>154.886124</v>
      </c>
      <c r="V29" s="38">
        <v>41.605766000000003</v>
      </c>
      <c r="W29" s="38">
        <v>41.605766000000003</v>
      </c>
      <c r="X29" s="37">
        <v>0</v>
      </c>
      <c r="Y29" s="37">
        <v>0</v>
      </c>
      <c r="Z29" s="38">
        <v>17.750385000000001</v>
      </c>
      <c r="AA29" s="38">
        <v>17.750385000000001</v>
      </c>
      <c r="AB29" s="37">
        <v>8.6551209999999994</v>
      </c>
      <c r="AC29" s="37">
        <v>8.6551209999999994</v>
      </c>
      <c r="AD29" s="38">
        <v>154.886124</v>
      </c>
      <c r="AE29" s="38">
        <v>154.886124</v>
      </c>
      <c r="AF29" s="37">
        <v>41.605766000000003</v>
      </c>
      <c r="AG29" s="37">
        <v>41.605766000000003</v>
      </c>
      <c r="AH29" s="38">
        <v>0</v>
      </c>
      <c r="AI29" s="38">
        <v>0</v>
      </c>
      <c r="AJ29" s="47">
        <f>VLOOKUP($A29,Instr_2021_A!$A$8:$S$115,Instr_2021_A!$M$6,FALSE)*IF(VLOOKUP($A29,Instr_2021_A!$A$8:$S$115,Instr_2021_A!$O$6,FALSE)="EUR",1,IF(VLOOKUP($A29,Instr_2021_A!$A$8:$S$115,Instr_2021_A!$O$6,FALSE)="GBP",1/Instr_2021_A!$M$110,IF(VLOOKUP($A29,Instr_2021_A!$A$8:$S$115,Instr_2021_A!$O$6,FALSE)="USD",1/Instr_2021_A!$M$111,0)))</f>
        <v>0.89019000000000004</v>
      </c>
      <c r="AK29" s="47">
        <f>VLOOKUP($A29,Instr_2021_A!$A$8:$S$115,Instr_2021_A!$N$6,FALSE)*IF(VLOOKUP($A29,Instr_2021_A!$A$8:$S$115,Instr_2021_A!$O$6,FALSE)="EUR",1,IF(VLOOKUP($A29,Instr_2021_A!$A$8:$S$115,Instr_2021_A!$O$6,FALSE)="GBP",1/Instr_2021_A!$N$110,IF(VLOOKUP($A29,Instr_2021_A!$A$8:$S$115,Instr_2021_A!$O$6,FALSE)="USD",1/Instr_2021_A!$N$111,0)))</f>
        <v>0.89019000000000004</v>
      </c>
    </row>
    <row r="30" spans="1:37" ht="13.35" customHeight="1" x14ac:dyDescent="0.25">
      <c r="A30" s="26" t="str">
        <f>Instr_2021_A!A28</f>
        <v>GOV-FI-IT-NA-NA-20</v>
      </c>
      <c r="B30" s="35">
        <v>9.0745100000000001</v>
      </c>
      <c r="C30" s="35">
        <v>4.9717130000000003</v>
      </c>
      <c r="D30" s="35">
        <v>8.2494460000000007</v>
      </c>
      <c r="E30" s="35">
        <v>13.199301999999999</v>
      </c>
      <c r="F30" s="35">
        <v>2.4400029999999999</v>
      </c>
      <c r="G30" s="35">
        <v>0</v>
      </c>
      <c r="H30" s="35">
        <v>26.738092999999999</v>
      </c>
      <c r="I30" s="35">
        <v>2.7116310000000001</v>
      </c>
      <c r="J30" s="35">
        <v>52.989386000000003</v>
      </c>
      <c r="K30" s="35">
        <v>0</v>
      </c>
      <c r="L30" s="36">
        <v>0</v>
      </c>
      <c r="M30" s="36">
        <v>0</v>
      </c>
      <c r="N30" s="47">
        <v>0</v>
      </c>
      <c r="O30" s="47">
        <v>0</v>
      </c>
      <c r="P30" s="37">
        <v>9.0745100000000001</v>
      </c>
      <c r="Q30" s="37">
        <v>9.0745100000000001</v>
      </c>
      <c r="R30" s="38">
        <v>8.2494460000000007</v>
      </c>
      <c r="S30" s="38">
        <v>8.2494460000000007</v>
      </c>
      <c r="T30" s="37">
        <v>26.738092999999999</v>
      </c>
      <c r="U30" s="37">
        <v>26.738092999999999</v>
      </c>
      <c r="V30" s="38">
        <v>52.989386000000003</v>
      </c>
      <c r="W30" s="38">
        <v>52.989386000000003</v>
      </c>
      <c r="X30" s="37">
        <v>0</v>
      </c>
      <c r="Y30" s="37">
        <v>0</v>
      </c>
      <c r="Z30" s="38">
        <v>9.0745100000000001</v>
      </c>
      <c r="AA30" s="38">
        <v>9.0745100000000001</v>
      </c>
      <c r="AB30" s="37">
        <v>8.2494460000000007</v>
      </c>
      <c r="AC30" s="37">
        <v>8.2494460000000007</v>
      </c>
      <c r="AD30" s="38">
        <v>26.738092999999999</v>
      </c>
      <c r="AE30" s="38">
        <v>26.738092999999999</v>
      </c>
      <c r="AF30" s="37">
        <v>52.989386000000003</v>
      </c>
      <c r="AG30" s="37">
        <v>52.989386000000003</v>
      </c>
      <c r="AH30" s="38">
        <v>0</v>
      </c>
      <c r="AI30" s="38">
        <v>0</v>
      </c>
      <c r="AJ30" s="47">
        <f>VLOOKUP($A30,Instr_2021_A!$A$8:$S$115,Instr_2021_A!$M$6,FALSE)*IF(VLOOKUP($A30,Instr_2021_A!$A$8:$S$115,Instr_2021_A!$O$6,FALSE)="EUR",1,IF(VLOOKUP($A30,Instr_2021_A!$A$8:$S$115,Instr_2021_A!$O$6,FALSE)="GBP",1/Instr_2021_A!$M$110,IF(VLOOKUP($A30,Instr_2021_A!$A$8:$S$115,Instr_2021_A!$O$6,FALSE)="USD",1/Instr_2021_A!$M$111,0)))</f>
        <v>0.69895200000000002</v>
      </c>
      <c r="AK30" s="47">
        <f>VLOOKUP($A30,Instr_2021_A!$A$8:$S$115,Instr_2021_A!$N$6,FALSE)*IF(VLOOKUP($A30,Instr_2021_A!$A$8:$S$115,Instr_2021_A!$O$6,FALSE)="EUR",1,IF(VLOOKUP($A30,Instr_2021_A!$A$8:$S$115,Instr_2021_A!$O$6,FALSE)="GBP",1/Instr_2021_A!$N$110,IF(VLOOKUP($A30,Instr_2021_A!$A$8:$S$115,Instr_2021_A!$O$6,FALSE)="USD",1/Instr_2021_A!$N$111,0)))</f>
        <v>0.69895200000000002</v>
      </c>
    </row>
    <row r="31" spans="1:37" ht="13.35" customHeight="1" x14ac:dyDescent="0.25">
      <c r="A31" s="26" t="str">
        <f>Instr_2021_A!A29</f>
        <v>GOV-FI-NL-NA-NA-05</v>
      </c>
      <c r="B31" s="35">
        <v>7.2528540000000001</v>
      </c>
      <c r="C31" s="35">
        <v>3.088406</v>
      </c>
      <c r="D31" s="35">
        <v>1.114765</v>
      </c>
      <c r="E31" s="35">
        <v>1.144922</v>
      </c>
      <c r="F31" s="35">
        <v>2.7757679999999998</v>
      </c>
      <c r="G31" s="35">
        <v>9.8841230000000007</v>
      </c>
      <c r="H31" s="35">
        <v>1.780443</v>
      </c>
      <c r="I31" s="35">
        <v>55.662768999999997</v>
      </c>
      <c r="J31" s="35">
        <v>36.338645</v>
      </c>
      <c r="K31" s="35">
        <v>0</v>
      </c>
      <c r="L31" s="36">
        <v>0</v>
      </c>
      <c r="M31" s="36">
        <v>0</v>
      </c>
      <c r="N31" s="47">
        <v>0</v>
      </c>
      <c r="O31" s="47">
        <v>0</v>
      </c>
      <c r="P31" s="37">
        <v>7.2528540000000001</v>
      </c>
      <c r="Q31" s="37">
        <v>7.2528540000000001</v>
      </c>
      <c r="R31" s="38">
        <v>1.114765</v>
      </c>
      <c r="S31" s="38">
        <v>1.114765</v>
      </c>
      <c r="T31" s="37">
        <v>1.780443</v>
      </c>
      <c r="U31" s="37">
        <v>1.780443</v>
      </c>
      <c r="V31" s="38">
        <v>36.338645</v>
      </c>
      <c r="W31" s="38">
        <v>36.338645</v>
      </c>
      <c r="X31" s="37">
        <v>0</v>
      </c>
      <c r="Y31" s="37">
        <v>0</v>
      </c>
      <c r="Z31" s="38">
        <v>7.2528540000000001</v>
      </c>
      <c r="AA31" s="38">
        <v>7.2528540000000001</v>
      </c>
      <c r="AB31" s="37">
        <v>1.114765</v>
      </c>
      <c r="AC31" s="37">
        <v>1.114765</v>
      </c>
      <c r="AD31" s="38">
        <v>1.780443</v>
      </c>
      <c r="AE31" s="38">
        <v>1.780443</v>
      </c>
      <c r="AF31" s="37">
        <v>36.338645</v>
      </c>
      <c r="AG31" s="37">
        <v>36.338645</v>
      </c>
      <c r="AH31" s="38">
        <v>0</v>
      </c>
      <c r="AI31" s="38">
        <v>0</v>
      </c>
      <c r="AJ31" s="47">
        <f>VLOOKUP($A31,Instr_2021_A!$A$8:$S$115,Instr_2021_A!$M$6,FALSE)*IF(VLOOKUP($A31,Instr_2021_A!$A$8:$S$115,Instr_2021_A!$O$6,FALSE)="EUR",1,IF(VLOOKUP($A31,Instr_2021_A!$A$8:$S$115,Instr_2021_A!$O$6,FALSE)="GBP",1/Instr_2021_A!$M$110,IF(VLOOKUP($A31,Instr_2021_A!$A$8:$S$115,Instr_2021_A!$O$6,FALSE)="USD",1/Instr_2021_A!$M$111,0)))</f>
        <v>1.0192190000000001</v>
      </c>
      <c r="AK31" s="47">
        <f>VLOOKUP($A31,Instr_2021_A!$A$8:$S$115,Instr_2021_A!$N$6,FALSE)*IF(VLOOKUP($A31,Instr_2021_A!$A$8:$S$115,Instr_2021_A!$O$6,FALSE)="EUR",1,IF(VLOOKUP($A31,Instr_2021_A!$A$8:$S$115,Instr_2021_A!$O$6,FALSE)="GBP",1/Instr_2021_A!$N$110,IF(VLOOKUP($A31,Instr_2021_A!$A$8:$S$115,Instr_2021_A!$O$6,FALSE)="USD",1/Instr_2021_A!$N$111,0)))</f>
        <v>1.0192190000000001</v>
      </c>
    </row>
    <row r="32" spans="1:37" ht="13.35" customHeight="1" x14ac:dyDescent="0.25">
      <c r="A32" s="26" t="str">
        <f>Instr_2021_A!A30</f>
        <v>GOV-FI-NL-NA-NA-10</v>
      </c>
      <c r="B32" s="35">
        <v>5.9492370000000001</v>
      </c>
      <c r="C32" s="35">
        <v>1.3828290000000001</v>
      </c>
      <c r="D32" s="35">
        <v>4.9184349999999997</v>
      </c>
      <c r="E32" s="35">
        <v>0.36904799999999999</v>
      </c>
      <c r="F32" s="35">
        <v>1.163694</v>
      </c>
      <c r="G32" s="35">
        <v>4.4411019999999999</v>
      </c>
      <c r="H32" s="35">
        <v>0.70661700000000005</v>
      </c>
      <c r="I32" s="35">
        <v>41.025402999999997</v>
      </c>
      <c r="J32" s="35">
        <v>36.892859999999999</v>
      </c>
      <c r="K32" s="35">
        <v>0</v>
      </c>
      <c r="L32" s="36">
        <v>0</v>
      </c>
      <c r="M32" s="36">
        <v>0</v>
      </c>
      <c r="N32" s="47">
        <v>0</v>
      </c>
      <c r="O32" s="47">
        <v>0</v>
      </c>
      <c r="P32" s="37">
        <v>5.9492370000000001</v>
      </c>
      <c r="Q32" s="37">
        <v>5.9492370000000001</v>
      </c>
      <c r="R32" s="38">
        <v>4.9184349999999997</v>
      </c>
      <c r="S32" s="38">
        <v>4.9184349999999997</v>
      </c>
      <c r="T32" s="37">
        <v>0.70661700000000005</v>
      </c>
      <c r="U32" s="37">
        <v>0.70661700000000005</v>
      </c>
      <c r="V32" s="38">
        <v>36.892859999999999</v>
      </c>
      <c r="W32" s="38">
        <v>36.892859999999999</v>
      </c>
      <c r="X32" s="37">
        <v>0</v>
      </c>
      <c r="Y32" s="37">
        <v>0</v>
      </c>
      <c r="Z32" s="38">
        <v>5.9492370000000001</v>
      </c>
      <c r="AA32" s="38">
        <v>5.9492370000000001</v>
      </c>
      <c r="AB32" s="37">
        <v>4.9184349999999997</v>
      </c>
      <c r="AC32" s="37">
        <v>4.9184349999999997</v>
      </c>
      <c r="AD32" s="38">
        <v>0.70661700000000005</v>
      </c>
      <c r="AE32" s="38">
        <v>0.70661700000000005</v>
      </c>
      <c r="AF32" s="37">
        <v>36.892859999999999</v>
      </c>
      <c r="AG32" s="37">
        <v>36.892859999999999</v>
      </c>
      <c r="AH32" s="38">
        <v>0</v>
      </c>
      <c r="AI32" s="38">
        <v>0</v>
      </c>
      <c r="AJ32" s="47">
        <f>VLOOKUP($A32,Instr_2021_A!$A$8:$S$115,Instr_2021_A!$M$6,FALSE)*IF(VLOOKUP($A32,Instr_2021_A!$A$8:$S$115,Instr_2021_A!$O$6,FALSE)="EUR",1,IF(VLOOKUP($A32,Instr_2021_A!$A$8:$S$115,Instr_2021_A!$O$6,FALSE)="GBP",1/Instr_2021_A!$M$110,IF(VLOOKUP($A32,Instr_2021_A!$A$8:$S$115,Instr_2021_A!$O$6,FALSE)="USD",1/Instr_2021_A!$M$111,0)))</f>
        <v>1.003908</v>
      </c>
      <c r="AK32" s="47">
        <f>VLOOKUP($A32,Instr_2021_A!$A$8:$S$115,Instr_2021_A!$N$6,FALSE)*IF(VLOOKUP($A32,Instr_2021_A!$A$8:$S$115,Instr_2021_A!$O$6,FALSE)="EUR",1,IF(VLOOKUP($A32,Instr_2021_A!$A$8:$S$115,Instr_2021_A!$O$6,FALSE)="GBP",1/Instr_2021_A!$N$110,IF(VLOOKUP($A32,Instr_2021_A!$A$8:$S$115,Instr_2021_A!$O$6,FALSE)="USD",1/Instr_2021_A!$N$111,0)))</f>
        <v>1.003908</v>
      </c>
    </row>
    <row r="33" spans="1:37" ht="13.35" customHeight="1" x14ac:dyDescent="0.25">
      <c r="A33" s="26" t="str">
        <f>Instr_2021_A!A31</f>
        <v>GOV-FI-NL-NA-NA-20</v>
      </c>
      <c r="B33" s="35">
        <v>7.3106109999999997</v>
      </c>
      <c r="C33" s="35">
        <v>0.99458999999999997</v>
      </c>
      <c r="D33" s="35">
        <v>4.6822189999999999</v>
      </c>
      <c r="E33" s="35">
        <v>7.3372000000000007E-2</v>
      </c>
      <c r="F33" s="35">
        <v>0.18113099999999999</v>
      </c>
      <c r="G33" s="35">
        <v>0</v>
      </c>
      <c r="H33" s="35">
        <v>0.11779000000000001</v>
      </c>
      <c r="I33" s="35">
        <v>54.107429000000003</v>
      </c>
      <c r="J33" s="35">
        <v>38.385759</v>
      </c>
      <c r="K33" s="35">
        <v>0</v>
      </c>
      <c r="L33" s="36">
        <v>0</v>
      </c>
      <c r="M33" s="36">
        <v>0</v>
      </c>
      <c r="N33" s="47">
        <v>0</v>
      </c>
      <c r="O33" s="47">
        <v>0</v>
      </c>
      <c r="P33" s="37">
        <v>7.3106109999999997</v>
      </c>
      <c r="Q33" s="37">
        <v>7.3106109999999997</v>
      </c>
      <c r="R33" s="38">
        <v>4.6822189999999999</v>
      </c>
      <c r="S33" s="38">
        <v>4.6822189999999999</v>
      </c>
      <c r="T33" s="37">
        <v>0.11779000000000001</v>
      </c>
      <c r="U33" s="37">
        <v>0.11779000000000001</v>
      </c>
      <c r="V33" s="38">
        <v>38.385759</v>
      </c>
      <c r="W33" s="38">
        <v>38.385759</v>
      </c>
      <c r="X33" s="37">
        <v>0</v>
      </c>
      <c r="Y33" s="37">
        <v>0</v>
      </c>
      <c r="Z33" s="38">
        <v>7.3106109999999997</v>
      </c>
      <c r="AA33" s="38">
        <v>7.3106109999999997</v>
      </c>
      <c r="AB33" s="37">
        <v>4.6822189999999999</v>
      </c>
      <c r="AC33" s="37">
        <v>4.6822189999999999</v>
      </c>
      <c r="AD33" s="38">
        <v>0.11779000000000001</v>
      </c>
      <c r="AE33" s="38">
        <v>0.11779000000000001</v>
      </c>
      <c r="AF33" s="37">
        <v>38.385759</v>
      </c>
      <c r="AG33" s="37">
        <v>38.385759</v>
      </c>
      <c r="AH33" s="38">
        <v>0</v>
      </c>
      <c r="AI33" s="38">
        <v>0</v>
      </c>
      <c r="AJ33" s="47">
        <f>VLOOKUP($A33,Instr_2021_A!$A$8:$S$115,Instr_2021_A!$M$6,FALSE)*IF(VLOOKUP($A33,Instr_2021_A!$A$8:$S$115,Instr_2021_A!$O$6,FALSE)="EUR",1,IF(VLOOKUP($A33,Instr_2021_A!$A$8:$S$115,Instr_2021_A!$O$6,FALSE)="GBP",1/Instr_2021_A!$M$110,IF(VLOOKUP($A33,Instr_2021_A!$A$8:$S$115,Instr_2021_A!$O$6,FALSE)="USD",1/Instr_2021_A!$M$111,0)))</f>
        <v>0.96486400000000005</v>
      </c>
      <c r="AK33" s="47">
        <f>VLOOKUP($A33,Instr_2021_A!$A$8:$S$115,Instr_2021_A!$N$6,FALSE)*IF(VLOOKUP($A33,Instr_2021_A!$A$8:$S$115,Instr_2021_A!$O$6,FALSE)="EUR",1,IF(VLOOKUP($A33,Instr_2021_A!$A$8:$S$115,Instr_2021_A!$O$6,FALSE)="GBP",1/Instr_2021_A!$N$110,IF(VLOOKUP($A33,Instr_2021_A!$A$8:$S$115,Instr_2021_A!$O$6,FALSE)="USD",1/Instr_2021_A!$N$111,0)))</f>
        <v>0.96486400000000005</v>
      </c>
    </row>
    <row r="34" spans="1:37" ht="13.35" customHeight="1" x14ac:dyDescent="0.25">
      <c r="A34" s="26" t="str">
        <f>Instr_2021_A!A32</f>
        <v>GOV-FI-PT-NA-NA-05</v>
      </c>
      <c r="B34" s="35">
        <v>3.9724159999999999</v>
      </c>
      <c r="C34" s="35">
        <v>2.2281970000000002</v>
      </c>
      <c r="D34" s="35">
        <v>0.75585800000000003</v>
      </c>
      <c r="E34" s="35">
        <v>5.8138290000000001</v>
      </c>
      <c r="F34" s="35">
        <v>2.2766229999999998</v>
      </c>
      <c r="G34" s="35">
        <v>4.5008710000000001</v>
      </c>
      <c r="H34" s="35">
        <v>1.3552550000000001</v>
      </c>
      <c r="I34" s="35">
        <v>8.7490999999999999E-2</v>
      </c>
      <c r="J34" s="35">
        <v>36.771144999999997</v>
      </c>
      <c r="K34" s="35">
        <v>0</v>
      </c>
      <c r="L34" s="36">
        <v>0</v>
      </c>
      <c r="M34" s="36">
        <v>0</v>
      </c>
      <c r="N34" s="47">
        <v>0</v>
      </c>
      <c r="O34" s="47">
        <v>0</v>
      </c>
      <c r="P34" s="37">
        <v>3.9724159999999999</v>
      </c>
      <c r="Q34" s="37">
        <v>3.9724159999999999</v>
      </c>
      <c r="R34" s="38">
        <v>0.75585800000000003</v>
      </c>
      <c r="S34" s="38">
        <v>0.75585800000000003</v>
      </c>
      <c r="T34" s="37">
        <v>1.3552550000000001</v>
      </c>
      <c r="U34" s="37">
        <v>1.3552550000000001</v>
      </c>
      <c r="V34" s="38">
        <v>36.771144999999997</v>
      </c>
      <c r="W34" s="38">
        <v>36.771144999999997</v>
      </c>
      <c r="X34" s="37">
        <v>0</v>
      </c>
      <c r="Y34" s="37">
        <v>0</v>
      </c>
      <c r="Z34" s="38">
        <v>3.9724159999999999</v>
      </c>
      <c r="AA34" s="38">
        <v>3.9724159999999999</v>
      </c>
      <c r="AB34" s="37">
        <v>0.75585800000000003</v>
      </c>
      <c r="AC34" s="37">
        <v>0.75585800000000003</v>
      </c>
      <c r="AD34" s="38">
        <v>1.3552550000000001</v>
      </c>
      <c r="AE34" s="38">
        <v>1.3552550000000001</v>
      </c>
      <c r="AF34" s="37">
        <v>36.771144999999997</v>
      </c>
      <c r="AG34" s="37">
        <v>36.771144999999997</v>
      </c>
      <c r="AH34" s="38">
        <v>0</v>
      </c>
      <c r="AI34" s="38">
        <v>0</v>
      </c>
      <c r="AJ34" s="47">
        <f>VLOOKUP($A34,Instr_2021_A!$A$8:$S$115,Instr_2021_A!$M$6,FALSE)*IF(VLOOKUP($A34,Instr_2021_A!$A$8:$S$115,Instr_2021_A!$O$6,FALSE)="EUR",1,IF(VLOOKUP($A34,Instr_2021_A!$A$8:$S$115,Instr_2021_A!$O$6,FALSE)="GBP",1/Instr_2021_A!$M$110,IF(VLOOKUP($A34,Instr_2021_A!$A$8:$S$115,Instr_2021_A!$O$6,FALSE)="USD",1/Instr_2021_A!$M$111,0)))</f>
        <v>1.007231</v>
      </c>
      <c r="AK34" s="47">
        <f>VLOOKUP($A34,Instr_2021_A!$A$8:$S$115,Instr_2021_A!$N$6,FALSE)*IF(VLOOKUP($A34,Instr_2021_A!$A$8:$S$115,Instr_2021_A!$O$6,FALSE)="EUR",1,IF(VLOOKUP($A34,Instr_2021_A!$A$8:$S$115,Instr_2021_A!$O$6,FALSE)="GBP",1/Instr_2021_A!$N$110,IF(VLOOKUP($A34,Instr_2021_A!$A$8:$S$115,Instr_2021_A!$O$6,FALSE)="USD",1/Instr_2021_A!$N$111,0)))</f>
        <v>1.007231</v>
      </c>
    </row>
    <row r="35" spans="1:37" ht="13.35" customHeight="1" x14ac:dyDescent="0.25">
      <c r="A35" s="26" t="str">
        <f>Instr_2021_A!A33</f>
        <v>GOV-FI-UK-NA-NA-05</v>
      </c>
      <c r="B35" s="35">
        <v>2.4500690000000001</v>
      </c>
      <c r="C35" s="35">
        <v>0.38299699999999998</v>
      </c>
      <c r="D35" s="35">
        <v>3.976064</v>
      </c>
      <c r="E35" s="35">
        <v>1.653E-2</v>
      </c>
      <c r="F35" s="35">
        <v>0.59876099999999999</v>
      </c>
      <c r="G35" s="35">
        <v>52.6785</v>
      </c>
      <c r="H35" s="35">
        <v>0.45163999999999999</v>
      </c>
      <c r="I35" s="35">
        <v>2.4926789999999999</v>
      </c>
      <c r="J35" s="35">
        <v>32.430106000000002</v>
      </c>
      <c r="K35" s="35">
        <v>0</v>
      </c>
      <c r="L35" s="36">
        <v>0</v>
      </c>
      <c r="M35" s="36">
        <v>0</v>
      </c>
      <c r="N35" s="47">
        <v>0</v>
      </c>
      <c r="O35" s="47">
        <v>0</v>
      </c>
      <c r="P35" s="37">
        <v>2.4500690000000001</v>
      </c>
      <c r="Q35" s="37">
        <v>2.4500690000000001</v>
      </c>
      <c r="R35" s="38">
        <v>3.976064</v>
      </c>
      <c r="S35" s="38">
        <v>3.976064</v>
      </c>
      <c r="T35" s="37">
        <v>0.45163999999999999</v>
      </c>
      <c r="U35" s="37">
        <v>0.45163999999999999</v>
      </c>
      <c r="V35" s="38">
        <v>32.430106000000002</v>
      </c>
      <c r="W35" s="38">
        <v>32.430106000000002</v>
      </c>
      <c r="X35" s="37">
        <v>0</v>
      </c>
      <c r="Y35" s="37">
        <v>0</v>
      </c>
      <c r="Z35" s="38">
        <v>2.4500690000000001</v>
      </c>
      <c r="AA35" s="38">
        <v>2.4500690000000001</v>
      </c>
      <c r="AB35" s="37">
        <v>3.976064</v>
      </c>
      <c r="AC35" s="37">
        <v>3.976064</v>
      </c>
      <c r="AD35" s="38">
        <v>0.45163999999999999</v>
      </c>
      <c r="AE35" s="38">
        <v>0.45163999999999999</v>
      </c>
      <c r="AF35" s="37">
        <v>32.430106000000002</v>
      </c>
      <c r="AG35" s="37">
        <v>32.430106000000002</v>
      </c>
      <c r="AH35" s="38">
        <v>0</v>
      </c>
      <c r="AI35" s="38">
        <v>0</v>
      </c>
      <c r="AJ35" s="47">
        <f>VLOOKUP($A35,Instr_2021_A!$A$8:$S$115,Instr_2021_A!$M$6,FALSE)*IF(VLOOKUP($A35,Instr_2021_A!$A$8:$S$115,Instr_2021_A!$O$6,FALSE)="EUR",1,IF(VLOOKUP($A35,Instr_2021_A!$A$8:$S$115,Instr_2021_A!$O$6,FALSE)="GBP",1/Instr_2021_A!$M$110,IF(VLOOKUP($A35,Instr_2021_A!$A$8:$S$115,Instr_2021_A!$O$6,FALSE)="USD",1/Instr_2021_A!$M$111,0)))</f>
        <v>1.1420572189271747</v>
      </c>
      <c r="AK35" s="47">
        <f>VLOOKUP($A35,Instr_2021_A!$A$8:$S$115,Instr_2021_A!$N$6,FALSE)*IF(VLOOKUP($A35,Instr_2021_A!$A$8:$S$115,Instr_2021_A!$O$6,FALSE)="EUR",1,IF(VLOOKUP($A35,Instr_2021_A!$A$8:$S$115,Instr_2021_A!$O$6,FALSE)="GBP",1/Instr_2021_A!$N$110,IF(VLOOKUP($A35,Instr_2021_A!$A$8:$S$115,Instr_2021_A!$O$6,FALSE)="USD",1/Instr_2021_A!$N$111,0)))</f>
        <v>1.1420572189271747</v>
      </c>
    </row>
    <row r="36" spans="1:37" ht="13.35" customHeight="1" x14ac:dyDescent="0.25">
      <c r="A36" s="26" t="str">
        <f>Instr_2021_A!A34</f>
        <v>GOV-FI-US-NA-NA-05</v>
      </c>
      <c r="B36" s="35">
        <v>6.9116770000000001</v>
      </c>
      <c r="C36" s="35">
        <v>4.6548030000000002</v>
      </c>
      <c r="D36" s="35">
        <v>15.809068999999999</v>
      </c>
      <c r="E36" s="35">
        <v>2.3930959999999999</v>
      </c>
      <c r="F36" s="35">
        <v>0.61534500000000003</v>
      </c>
      <c r="G36" s="35">
        <v>70.161589000000006</v>
      </c>
      <c r="H36" s="35">
        <v>5.1326729999999996</v>
      </c>
      <c r="I36" s="35">
        <v>3.9566940000000002</v>
      </c>
      <c r="J36" s="35">
        <v>44.873908</v>
      </c>
      <c r="K36" s="35">
        <v>0</v>
      </c>
      <c r="L36" s="36">
        <v>0</v>
      </c>
      <c r="M36" s="36">
        <v>0</v>
      </c>
      <c r="N36" s="47">
        <v>0</v>
      </c>
      <c r="O36" s="47">
        <v>0</v>
      </c>
      <c r="P36" s="37">
        <v>6.9116770000000001</v>
      </c>
      <c r="Q36" s="37">
        <v>6.9116770000000001</v>
      </c>
      <c r="R36" s="38">
        <v>15.809068999999999</v>
      </c>
      <c r="S36" s="38">
        <v>15.809068999999999</v>
      </c>
      <c r="T36" s="37">
        <v>5.1326729999999996</v>
      </c>
      <c r="U36" s="37">
        <v>5.1326729999999996</v>
      </c>
      <c r="V36" s="38">
        <v>44.873908</v>
      </c>
      <c r="W36" s="38">
        <v>44.873908</v>
      </c>
      <c r="X36" s="37">
        <v>0</v>
      </c>
      <c r="Y36" s="37">
        <v>0</v>
      </c>
      <c r="Z36" s="38">
        <v>6.9116770000000001</v>
      </c>
      <c r="AA36" s="38">
        <v>6.9116770000000001</v>
      </c>
      <c r="AB36" s="37">
        <v>15.809068999999999</v>
      </c>
      <c r="AC36" s="37">
        <v>15.809068999999999</v>
      </c>
      <c r="AD36" s="38">
        <v>5.1326729999999996</v>
      </c>
      <c r="AE36" s="38">
        <v>5.1326729999999996</v>
      </c>
      <c r="AF36" s="37">
        <v>44.873908</v>
      </c>
      <c r="AG36" s="37">
        <v>44.873908</v>
      </c>
      <c r="AH36" s="38">
        <v>0</v>
      </c>
      <c r="AI36" s="38">
        <v>0</v>
      </c>
      <c r="AJ36" s="47">
        <f>VLOOKUP($A36,Instr_2021_A!$A$8:$S$115,Instr_2021_A!$M$6,FALSE)*IF(VLOOKUP($A36,Instr_2021_A!$A$8:$S$115,Instr_2021_A!$O$6,FALSE)="EUR",1,IF(VLOOKUP($A36,Instr_2021_A!$A$8:$S$115,Instr_2021_A!$O$6,FALSE)="GBP",1/Instr_2021_A!$M$110,IF(VLOOKUP($A36,Instr_2021_A!$A$8:$S$115,Instr_2021_A!$O$6,FALSE)="USD",1/Instr_2021_A!$M$111,0)))</f>
        <v>0.82535795954265612</v>
      </c>
      <c r="AK36" s="47">
        <f>VLOOKUP($A36,Instr_2021_A!$A$8:$S$115,Instr_2021_A!$N$6,FALSE)*IF(VLOOKUP($A36,Instr_2021_A!$A$8:$S$115,Instr_2021_A!$O$6,FALSE)="EUR",1,IF(VLOOKUP($A36,Instr_2021_A!$A$8:$S$115,Instr_2021_A!$O$6,FALSE)="GBP",1/Instr_2021_A!$N$110,IF(VLOOKUP($A36,Instr_2021_A!$A$8:$S$115,Instr_2021_A!$O$6,FALSE)="USD",1/Instr_2021_A!$N$111,0)))</f>
        <v>0.82535795954265612</v>
      </c>
    </row>
    <row r="37" spans="1:37" ht="13.35" customHeight="1" x14ac:dyDescent="0.25">
      <c r="A37" s="26" t="str">
        <f>Instr_2021_A!A35</f>
        <v>CORP-FI-ESM-NA-NA-10</v>
      </c>
      <c r="B37" s="35">
        <v>24.381395000000001</v>
      </c>
      <c r="C37" s="35">
        <v>5.25434</v>
      </c>
      <c r="D37" s="35">
        <v>38.003185000000002</v>
      </c>
      <c r="E37" s="35">
        <v>9.9566879999999998</v>
      </c>
      <c r="F37" s="35">
        <v>24.135954999999999</v>
      </c>
      <c r="G37" s="35">
        <v>4.0664449999999999</v>
      </c>
      <c r="H37" s="35">
        <v>5.8586799999999997</v>
      </c>
      <c r="I37" s="35">
        <v>27.058630000000001</v>
      </c>
      <c r="J37" s="35">
        <v>0</v>
      </c>
      <c r="K37" s="35">
        <v>44.590846999999997</v>
      </c>
      <c r="L37" s="36">
        <v>0</v>
      </c>
      <c r="M37" s="36">
        <v>0</v>
      </c>
      <c r="N37" s="47">
        <v>0</v>
      </c>
      <c r="O37" s="47">
        <v>0</v>
      </c>
      <c r="P37" s="37">
        <v>24.381395000000001</v>
      </c>
      <c r="Q37" s="37">
        <v>24.381395000000001</v>
      </c>
      <c r="R37" s="38">
        <v>38.003185000000002</v>
      </c>
      <c r="S37" s="38">
        <v>38.003185000000002</v>
      </c>
      <c r="T37" s="37">
        <v>5.8586799999999997</v>
      </c>
      <c r="U37" s="37">
        <v>5.8586799999999997</v>
      </c>
      <c r="V37" s="38">
        <v>0</v>
      </c>
      <c r="W37" s="38">
        <v>0</v>
      </c>
      <c r="X37" s="37">
        <v>44.590846999999997</v>
      </c>
      <c r="Y37" s="37">
        <v>44.590846999999997</v>
      </c>
      <c r="Z37" s="38">
        <v>24.381395000000001</v>
      </c>
      <c r="AA37" s="38">
        <v>24.381395000000001</v>
      </c>
      <c r="AB37" s="37">
        <v>38.003185000000002</v>
      </c>
      <c r="AC37" s="37">
        <v>38.003185000000002</v>
      </c>
      <c r="AD37" s="38">
        <v>5.8586799999999997</v>
      </c>
      <c r="AE37" s="38">
        <v>5.8586799999999997</v>
      </c>
      <c r="AF37" s="37">
        <v>0</v>
      </c>
      <c r="AG37" s="37">
        <v>0</v>
      </c>
      <c r="AH37" s="38">
        <v>44.590846999999997</v>
      </c>
      <c r="AI37" s="38">
        <v>44.590846999999997</v>
      </c>
      <c r="AJ37" s="47">
        <f>VLOOKUP($A37,Instr_2021_A!$A$8:$S$115,Instr_2021_A!$M$6,FALSE)*IF(VLOOKUP($A37,Instr_2021_A!$A$8:$S$115,Instr_2021_A!$O$6,FALSE)="EUR",1,IF(VLOOKUP($A37,Instr_2021_A!$A$8:$S$115,Instr_2021_A!$O$6,FALSE)="GBP",1/Instr_2021_A!$M$110,IF(VLOOKUP($A37,Instr_2021_A!$A$8:$S$115,Instr_2021_A!$O$6,FALSE)="USD",1/Instr_2021_A!$M$111,0)))</f>
        <v>0.97504900000000005</v>
      </c>
      <c r="AK37" s="47">
        <f>VLOOKUP($A37,Instr_2021_A!$A$8:$S$115,Instr_2021_A!$N$6,FALSE)*IF(VLOOKUP($A37,Instr_2021_A!$A$8:$S$115,Instr_2021_A!$O$6,FALSE)="EUR",1,IF(VLOOKUP($A37,Instr_2021_A!$A$8:$S$115,Instr_2021_A!$O$6,FALSE)="GBP",1/Instr_2021_A!$N$110,IF(VLOOKUP($A37,Instr_2021_A!$A$8:$S$115,Instr_2021_A!$O$6,FALSE)="USD",1/Instr_2021_A!$N$111,0)))</f>
        <v>0.97504900000000005</v>
      </c>
    </row>
    <row r="38" spans="1:37" ht="13.35" customHeight="1" x14ac:dyDescent="0.25">
      <c r="A38" s="26" t="str">
        <f>Instr_2021_A!A36</f>
        <v>CORP-FI-NA-FIN-AAA-COV-05</v>
      </c>
      <c r="B38" s="35">
        <v>40.55368</v>
      </c>
      <c r="C38" s="35">
        <v>35.132739000000001</v>
      </c>
      <c r="D38" s="35">
        <v>68.694794999999999</v>
      </c>
      <c r="E38" s="35">
        <v>11.157696</v>
      </c>
      <c r="F38" s="35">
        <v>32.224029000000002</v>
      </c>
      <c r="G38" s="35">
        <v>36.620637000000002</v>
      </c>
      <c r="H38" s="35">
        <v>3.5715150000000002</v>
      </c>
      <c r="I38" s="35">
        <v>23.035516999999999</v>
      </c>
      <c r="J38" s="35">
        <v>0</v>
      </c>
      <c r="K38" s="35">
        <v>43.443505999999999</v>
      </c>
      <c r="L38" s="36">
        <v>0</v>
      </c>
      <c r="M38" s="36">
        <v>0</v>
      </c>
      <c r="N38" s="47">
        <v>0</v>
      </c>
      <c r="O38" s="47">
        <v>0</v>
      </c>
      <c r="P38" s="37">
        <v>40.55368</v>
      </c>
      <c r="Q38" s="37">
        <v>40.55368</v>
      </c>
      <c r="R38" s="38">
        <v>68.694794999999999</v>
      </c>
      <c r="S38" s="38">
        <v>68.694794999999999</v>
      </c>
      <c r="T38" s="37">
        <v>3.5715150000000002</v>
      </c>
      <c r="U38" s="37">
        <v>3.5715150000000002</v>
      </c>
      <c r="V38" s="38">
        <v>0</v>
      </c>
      <c r="W38" s="38">
        <v>0</v>
      </c>
      <c r="X38" s="37">
        <v>43.443505999999999</v>
      </c>
      <c r="Y38" s="37">
        <v>43.443505999999999</v>
      </c>
      <c r="Z38" s="38">
        <v>40.55368</v>
      </c>
      <c r="AA38" s="38">
        <v>40.55368</v>
      </c>
      <c r="AB38" s="37">
        <v>68.694794999999999</v>
      </c>
      <c r="AC38" s="37">
        <v>68.694794999999999</v>
      </c>
      <c r="AD38" s="38">
        <v>3.5715150000000002</v>
      </c>
      <c r="AE38" s="38">
        <v>3.5715150000000002</v>
      </c>
      <c r="AF38" s="37">
        <v>0</v>
      </c>
      <c r="AG38" s="37">
        <v>0</v>
      </c>
      <c r="AH38" s="38">
        <v>43.443505999999999</v>
      </c>
      <c r="AI38" s="38">
        <v>43.443505999999999</v>
      </c>
      <c r="AJ38" s="47">
        <f>VLOOKUP($A38,Instr_2021_A!$A$8:$S$115,Instr_2021_A!$M$6,FALSE)*IF(VLOOKUP($A38,Instr_2021_A!$A$8:$S$115,Instr_2021_A!$O$6,FALSE)="EUR",1,IF(VLOOKUP($A38,Instr_2021_A!$A$8:$S$115,Instr_2021_A!$O$6,FALSE)="GBP",1/Instr_2021_A!$M$110,IF(VLOOKUP($A38,Instr_2021_A!$A$8:$S$115,Instr_2021_A!$O$6,FALSE)="USD",1/Instr_2021_A!$M$111,0)))</f>
        <v>1.0007999999999999</v>
      </c>
      <c r="AK38" s="47">
        <f>VLOOKUP($A38,Instr_2021_A!$A$8:$S$115,Instr_2021_A!$N$6,FALSE)*IF(VLOOKUP($A38,Instr_2021_A!$A$8:$S$115,Instr_2021_A!$O$6,FALSE)="EUR",1,IF(VLOOKUP($A38,Instr_2021_A!$A$8:$S$115,Instr_2021_A!$O$6,FALSE)="GBP",1/Instr_2021_A!$N$110,IF(VLOOKUP($A38,Instr_2021_A!$A$8:$S$115,Instr_2021_A!$O$6,FALSE)="USD",1/Instr_2021_A!$N$111,0)))</f>
        <v>1.0007999999999999</v>
      </c>
    </row>
    <row r="39" spans="1:37" ht="13.35" customHeight="1" x14ac:dyDescent="0.25">
      <c r="A39" s="26" t="str">
        <f>Instr_2021_A!A37</f>
        <v>CORP-FI-NA-FIN-AAA-COV-10</v>
      </c>
      <c r="B39" s="35">
        <v>18.747634000000001</v>
      </c>
      <c r="C39" s="35">
        <v>0</v>
      </c>
      <c r="D39" s="35">
        <v>92.436470999999997</v>
      </c>
      <c r="E39" s="35">
        <v>1.3429999999999999E-2</v>
      </c>
      <c r="F39" s="35">
        <v>1.4236359999999999</v>
      </c>
      <c r="G39" s="35">
        <v>0</v>
      </c>
      <c r="H39" s="35">
        <v>0.28817900000000002</v>
      </c>
      <c r="I39" s="35">
        <v>0.33698600000000001</v>
      </c>
      <c r="J39" s="35">
        <v>0</v>
      </c>
      <c r="K39" s="35">
        <v>44.988292999999999</v>
      </c>
      <c r="L39" s="36">
        <v>0</v>
      </c>
      <c r="M39" s="36">
        <v>0</v>
      </c>
      <c r="N39" s="47">
        <v>0</v>
      </c>
      <c r="O39" s="47">
        <v>0</v>
      </c>
      <c r="P39" s="37">
        <v>18.747634000000001</v>
      </c>
      <c r="Q39" s="37">
        <v>18.747634000000001</v>
      </c>
      <c r="R39" s="38">
        <v>92.436470999999997</v>
      </c>
      <c r="S39" s="38">
        <v>92.436470999999997</v>
      </c>
      <c r="T39" s="37">
        <v>0.28817900000000002</v>
      </c>
      <c r="U39" s="37">
        <v>0.28817900000000002</v>
      </c>
      <c r="V39" s="38">
        <v>0</v>
      </c>
      <c r="W39" s="38">
        <v>0</v>
      </c>
      <c r="X39" s="37">
        <v>44.988292999999999</v>
      </c>
      <c r="Y39" s="37">
        <v>44.988292999999999</v>
      </c>
      <c r="Z39" s="38">
        <v>18.747634000000001</v>
      </c>
      <c r="AA39" s="38">
        <v>18.747634000000001</v>
      </c>
      <c r="AB39" s="37">
        <v>92.436470999999997</v>
      </c>
      <c r="AC39" s="37">
        <v>92.436470999999997</v>
      </c>
      <c r="AD39" s="38">
        <v>0.28817900000000002</v>
      </c>
      <c r="AE39" s="38">
        <v>0.28817900000000002</v>
      </c>
      <c r="AF39" s="37">
        <v>0</v>
      </c>
      <c r="AG39" s="37">
        <v>0</v>
      </c>
      <c r="AH39" s="38">
        <v>44.988292999999999</v>
      </c>
      <c r="AI39" s="38">
        <v>44.988292999999999</v>
      </c>
      <c r="AJ39" s="47">
        <f>VLOOKUP($A39,Instr_2021_A!$A$8:$S$115,Instr_2021_A!$M$6,FALSE)*IF(VLOOKUP($A39,Instr_2021_A!$A$8:$S$115,Instr_2021_A!$O$6,FALSE)="EUR",1,IF(VLOOKUP($A39,Instr_2021_A!$A$8:$S$115,Instr_2021_A!$O$6,FALSE)="GBP",1/Instr_2021_A!$M$110,IF(VLOOKUP($A39,Instr_2021_A!$A$8:$S$115,Instr_2021_A!$O$6,FALSE)="USD",1/Instr_2021_A!$M$111,0)))</f>
        <v>0.96643500000000004</v>
      </c>
      <c r="AK39" s="47">
        <f>VLOOKUP($A39,Instr_2021_A!$A$8:$S$115,Instr_2021_A!$N$6,FALSE)*IF(VLOOKUP($A39,Instr_2021_A!$A$8:$S$115,Instr_2021_A!$O$6,FALSE)="EUR",1,IF(VLOOKUP($A39,Instr_2021_A!$A$8:$S$115,Instr_2021_A!$O$6,FALSE)="GBP",1/Instr_2021_A!$N$110,IF(VLOOKUP($A39,Instr_2021_A!$A$8:$S$115,Instr_2021_A!$O$6,FALSE)="USD",1/Instr_2021_A!$N$111,0)))</f>
        <v>0.96643500000000004</v>
      </c>
    </row>
    <row r="40" spans="1:37" ht="13.35" customHeight="1" x14ac:dyDescent="0.25">
      <c r="A40" s="26" t="str">
        <f>Instr_2021_A!A38</f>
        <v>CORP-FI-NA-FIN-AAA-SEN_UNS-05</v>
      </c>
      <c r="B40" s="35">
        <v>5.1058399999999997</v>
      </c>
      <c r="C40" s="35">
        <v>4.1362610000000002</v>
      </c>
      <c r="D40" s="35">
        <v>9.8292330000000003</v>
      </c>
      <c r="E40" s="35">
        <v>1.2856259999999999</v>
      </c>
      <c r="F40" s="35">
        <v>5.7534960000000002</v>
      </c>
      <c r="G40" s="35">
        <v>18.001577000000001</v>
      </c>
      <c r="H40" s="35">
        <v>0.15972500000000001</v>
      </c>
      <c r="I40" s="35">
        <v>4.2802340000000001</v>
      </c>
      <c r="J40" s="35">
        <v>0</v>
      </c>
      <c r="K40" s="35">
        <v>43.783695999999999</v>
      </c>
      <c r="L40" s="36">
        <v>0</v>
      </c>
      <c r="M40" s="36">
        <v>0</v>
      </c>
      <c r="N40" s="47">
        <v>0</v>
      </c>
      <c r="O40" s="47">
        <v>0</v>
      </c>
      <c r="P40" s="37">
        <v>5.1058399999999997</v>
      </c>
      <c r="Q40" s="37">
        <v>5.1058399999999997</v>
      </c>
      <c r="R40" s="38">
        <v>9.8292330000000003</v>
      </c>
      <c r="S40" s="38">
        <v>9.8292330000000003</v>
      </c>
      <c r="T40" s="37">
        <v>0.15972500000000001</v>
      </c>
      <c r="U40" s="37">
        <v>0.15972500000000001</v>
      </c>
      <c r="V40" s="38">
        <v>0</v>
      </c>
      <c r="W40" s="38">
        <v>0</v>
      </c>
      <c r="X40" s="37">
        <v>43.783695999999999</v>
      </c>
      <c r="Y40" s="37">
        <v>43.783695999999999</v>
      </c>
      <c r="Z40" s="38">
        <v>5.1058399999999997</v>
      </c>
      <c r="AA40" s="38">
        <v>5.1058399999999997</v>
      </c>
      <c r="AB40" s="37">
        <v>9.8292330000000003</v>
      </c>
      <c r="AC40" s="37">
        <v>9.8292330000000003</v>
      </c>
      <c r="AD40" s="38">
        <v>0.15972500000000001</v>
      </c>
      <c r="AE40" s="38">
        <v>0.15972500000000001</v>
      </c>
      <c r="AF40" s="37">
        <v>0</v>
      </c>
      <c r="AG40" s="37">
        <v>0</v>
      </c>
      <c r="AH40" s="38">
        <v>43.783695999999999</v>
      </c>
      <c r="AI40" s="38">
        <v>43.783695999999999</v>
      </c>
      <c r="AJ40" s="47">
        <f>VLOOKUP($A40,Instr_2021_A!$A$8:$S$115,Instr_2021_A!$M$6,FALSE)*IF(VLOOKUP($A40,Instr_2021_A!$A$8:$S$115,Instr_2021_A!$O$6,FALSE)="EUR",1,IF(VLOOKUP($A40,Instr_2021_A!$A$8:$S$115,Instr_2021_A!$O$6,FALSE)="GBP",1/Instr_2021_A!$M$110,IF(VLOOKUP($A40,Instr_2021_A!$A$8:$S$115,Instr_2021_A!$O$6,FALSE)="USD",1/Instr_2021_A!$M$111,0)))</f>
        <v>0.99302400000000002</v>
      </c>
      <c r="AK40" s="47">
        <f>VLOOKUP($A40,Instr_2021_A!$A$8:$S$115,Instr_2021_A!$N$6,FALSE)*IF(VLOOKUP($A40,Instr_2021_A!$A$8:$S$115,Instr_2021_A!$O$6,FALSE)="EUR",1,IF(VLOOKUP($A40,Instr_2021_A!$A$8:$S$115,Instr_2021_A!$O$6,FALSE)="GBP",1/Instr_2021_A!$N$110,IF(VLOOKUP($A40,Instr_2021_A!$A$8:$S$115,Instr_2021_A!$O$6,FALSE)="USD",1/Instr_2021_A!$N$111,0)))</f>
        <v>0.99302400000000002</v>
      </c>
    </row>
    <row r="41" spans="1:37" ht="13.35" customHeight="1" x14ac:dyDescent="0.25">
      <c r="A41" s="26" t="str">
        <f>Instr_2021_A!A39</f>
        <v>CORP-FI-NA-FIN-AAA-SEN_UNS-10</v>
      </c>
      <c r="B41" s="35">
        <v>2.3544830000000001</v>
      </c>
      <c r="C41" s="35">
        <v>0</v>
      </c>
      <c r="D41" s="35">
        <v>11.334961</v>
      </c>
      <c r="E41" s="35">
        <v>0.49462499999999998</v>
      </c>
      <c r="F41" s="35">
        <v>0.66597499999999998</v>
      </c>
      <c r="G41" s="35">
        <v>0</v>
      </c>
      <c r="H41" s="35">
        <v>1.9880999999999999E-2</v>
      </c>
      <c r="I41" s="35">
        <v>0.44728899999999999</v>
      </c>
      <c r="J41" s="35">
        <v>0</v>
      </c>
      <c r="K41" s="35">
        <v>46.142726000000003</v>
      </c>
      <c r="L41" s="36">
        <v>0</v>
      </c>
      <c r="M41" s="36">
        <v>0</v>
      </c>
      <c r="N41" s="47">
        <v>0</v>
      </c>
      <c r="O41" s="47">
        <v>0</v>
      </c>
      <c r="P41" s="37">
        <v>2.3544830000000001</v>
      </c>
      <c r="Q41" s="37">
        <v>2.3544830000000001</v>
      </c>
      <c r="R41" s="38">
        <v>11.334961</v>
      </c>
      <c r="S41" s="38">
        <v>11.334961</v>
      </c>
      <c r="T41" s="37">
        <v>1.9880999999999999E-2</v>
      </c>
      <c r="U41" s="37">
        <v>1.9880999999999999E-2</v>
      </c>
      <c r="V41" s="38">
        <v>0</v>
      </c>
      <c r="W41" s="38">
        <v>0</v>
      </c>
      <c r="X41" s="37">
        <v>46.142726000000003</v>
      </c>
      <c r="Y41" s="37">
        <v>46.142726000000003</v>
      </c>
      <c r="Z41" s="38">
        <v>2.3544830000000001</v>
      </c>
      <c r="AA41" s="38">
        <v>2.3544830000000001</v>
      </c>
      <c r="AB41" s="37">
        <v>11.334961</v>
      </c>
      <c r="AC41" s="37">
        <v>11.334961</v>
      </c>
      <c r="AD41" s="38">
        <v>1.9880999999999999E-2</v>
      </c>
      <c r="AE41" s="38">
        <v>1.9880999999999999E-2</v>
      </c>
      <c r="AF41" s="37">
        <v>0</v>
      </c>
      <c r="AG41" s="37">
        <v>0</v>
      </c>
      <c r="AH41" s="38">
        <v>46.142726000000003</v>
      </c>
      <c r="AI41" s="38">
        <v>46.142726000000003</v>
      </c>
      <c r="AJ41" s="47">
        <f>VLOOKUP($A41,Instr_2021_A!$A$8:$S$115,Instr_2021_A!$M$6,FALSE)*IF(VLOOKUP($A41,Instr_2021_A!$A$8:$S$115,Instr_2021_A!$O$6,FALSE)="EUR",1,IF(VLOOKUP($A41,Instr_2021_A!$A$8:$S$115,Instr_2021_A!$O$6,FALSE)="GBP",1/Instr_2021_A!$M$110,IF(VLOOKUP($A41,Instr_2021_A!$A$8:$S$115,Instr_2021_A!$O$6,FALSE)="USD",1/Instr_2021_A!$M$111,0)))</f>
        <v>0.94225599999999998</v>
      </c>
      <c r="AK41" s="47">
        <f>VLOOKUP($A41,Instr_2021_A!$A$8:$S$115,Instr_2021_A!$N$6,FALSE)*IF(VLOOKUP($A41,Instr_2021_A!$A$8:$S$115,Instr_2021_A!$O$6,FALSE)="EUR",1,IF(VLOOKUP($A41,Instr_2021_A!$A$8:$S$115,Instr_2021_A!$O$6,FALSE)="GBP",1/Instr_2021_A!$N$110,IF(VLOOKUP($A41,Instr_2021_A!$A$8:$S$115,Instr_2021_A!$O$6,FALSE)="USD",1/Instr_2021_A!$N$111,0)))</f>
        <v>0.94225599999999998</v>
      </c>
    </row>
    <row r="42" spans="1:37" ht="13.35" customHeight="1" x14ac:dyDescent="0.25">
      <c r="A42" s="26" t="str">
        <f>Instr_2021_A!A40</f>
        <v>CORP-FI-NA-FIN-AA-SEN_UNS-05</v>
      </c>
      <c r="B42" s="35">
        <v>38.582417</v>
      </c>
      <c r="C42" s="35">
        <v>28.456786000000001</v>
      </c>
      <c r="D42" s="35">
        <v>56.085439999999998</v>
      </c>
      <c r="E42" s="35">
        <v>24.953196999999999</v>
      </c>
      <c r="F42" s="35">
        <v>40.275953999999999</v>
      </c>
      <c r="G42" s="35">
        <v>56.379629999999999</v>
      </c>
      <c r="H42" s="35">
        <v>15.072162000000001</v>
      </c>
      <c r="I42" s="35">
        <v>41.882224000000001</v>
      </c>
      <c r="J42" s="35">
        <v>0</v>
      </c>
      <c r="K42" s="35">
        <v>43.831586999999999</v>
      </c>
      <c r="L42" s="36">
        <v>0</v>
      </c>
      <c r="M42" s="36">
        <v>0</v>
      </c>
      <c r="N42" s="47">
        <v>0</v>
      </c>
      <c r="O42" s="47">
        <v>0</v>
      </c>
      <c r="P42" s="37">
        <v>38.582417</v>
      </c>
      <c r="Q42" s="37">
        <v>38.582417</v>
      </c>
      <c r="R42" s="38">
        <v>56.085439999999998</v>
      </c>
      <c r="S42" s="38">
        <v>56.085439999999998</v>
      </c>
      <c r="T42" s="37">
        <v>15.072162000000001</v>
      </c>
      <c r="U42" s="37">
        <v>15.072162000000001</v>
      </c>
      <c r="V42" s="38">
        <v>0</v>
      </c>
      <c r="W42" s="38">
        <v>0</v>
      </c>
      <c r="X42" s="37">
        <v>43.831586999999999</v>
      </c>
      <c r="Y42" s="37">
        <v>43.831586999999999</v>
      </c>
      <c r="Z42" s="38">
        <v>38.582417</v>
      </c>
      <c r="AA42" s="38">
        <v>38.582417</v>
      </c>
      <c r="AB42" s="37">
        <v>56.085439999999998</v>
      </c>
      <c r="AC42" s="37">
        <v>56.085439999999998</v>
      </c>
      <c r="AD42" s="38">
        <v>15.072162000000001</v>
      </c>
      <c r="AE42" s="38">
        <v>15.072162000000001</v>
      </c>
      <c r="AF42" s="37">
        <v>0</v>
      </c>
      <c r="AG42" s="37">
        <v>0</v>
      </c>
      <c r="AH42" s="38">
        <v>43.831586999999999</v>
      </c>
      <c r="AI42" s="38">
        <v>43.831586999999999</v>
      </c>
      <c r="AJ42" s="47">
        <f>VLOOKUP($A42,Instr_2021_A!$A$8:$S$115,Instr_2021_A!$M$6,FALSE)*IF(VLOOKUP($A42,Instr_2021_A!$A$8:$S$115,Instr_2021_A!$O$6,FALSE)="EUR",1,IF(VLOOKUP($A42,Instr_2021_A!$A$8:$S$115,Instr_2021_A!$O$6,FALSE)="GBP",1/Instr_2021_A!$M$110,IF(VLOOKUP($A42,Instr_2021_A!$A$8:$S$115,Instr_2021_A!$O$6,FALSE)="USD",1/Instr_2021_A!$M$111,0)))</f>
        <v>0.99193900000000002</v>
      </c>
      <c r="AK42" s="47">
        <f>VLOOKUP($A42,Instr_2021_A!$A$8:$S$115,Instr_2021_A!$N$6,FALSE)*IF(VLOOKUP($A42,Instr_2021_A!$A$8:$S$115,Instr_2021_A!$O$6,FALSE)="EUR",1,IF(VLOOKUP($A42,Instr_2021_A!$A$8:$S$115,Instr_2021_A!$O$6,FALSE)="GBP",1/Instr_2021_A!$N$110,IF(VLOOKUP($A42,Instr_2021_A!$A$8:$S$115,Instr_2021_A!$O$6,FALSE)="USD",1/Instr_2021_A!$N$111,0)))</f>
        <v>0.99193900000000002</v>
      </c>
    </row>
    <row r="43" spans="1:37" ht="13.35" customHeight="1" x14ac:dyDescent="0.25">
      <c r="A43" s="26" t="str">
        <f>Instr_2021_A!A41</f>
        <v>CORP-FI-NA-FIN-AA-SEN_UNS-10</v>
      </c>
      <c r="B43" s="35">
        <v>22.777086000000001</v>
      </c>
      <c r="C43" s="35">
        <v>0</v>
      </c>
      <c r="D43" s="35">
        <v>47.849204999999998</v>
      </c>
      <c r="E43" s="35">
        <v>3.9432909999999999</v>
      </c>
      <c r="F43" s="35">
        <v>3.9888089999999998</v>
      </c>
      <c r="G43" s="35">
        <v>0</v>
      </c>
      <c r="H43" s="35">
        <v>1.750559</v>
      </c>
      <c r="I43" s="35">
        <v>1.9168559999999999</v>
      </c>
      <c r="J43" s="35">
        <v>0</v>
      </c>
      <c r="K43" s="35">
        <v>46.379235999999999</v>
      </c>
      <c r="L43" s="36">
        <v>0</v>
      </c>
      <c r="M43" s="36">
        <v>0</v>
      </c>
      <c r="N43" s="47">
        <v>0</v>
      </c>
      <c r="O43" s="47">
        <v>0</v>
      </c>
      <c r="P43" s="37">
        <v>22.777086000000001</v>
      </c>
      <c r="Q43" s="37">
        <v>22.777086000000001</v>
      </c>
      <c r="R43" s="38">
        <v>47.849204999999998</v>
      </c>
      <c r="S43" s="38">
        <v>47.849204999999998</v>
      </c>
      <c r="T43" s="37">
        <v>1.750559</v>
      </c>
      <c r="U43" s="37">
        <v>1.750559</v>
      </c>
      <c r="V43" s="38">
        <v>0</v>
      </c>
      <c r="W43" s="38">
        <v>0</v>
      </c>
      <c r="X43" s="37">
        <v>46.379235999999999</v>
      </c>
      <c r="Y43" s="37">
        <v>46.379235999999999</v>
      </c>
      <c r="Z43" s="38">
        <v>22.777086000000001</v>
      </c>
      <c r="AA43" s="38">
        <v>22.777086000000001</v>
      </c>
      <c r="AB43" s="37">
        <v>47.849204999999998</v>
      </c>
      <c r="AC43" s="37">
        <v>47.849204999999998</v>
      </c>
      <c r="AD43" s="38">
        <v>1.750559</v>
      </c>
      <c r="AE43" s="38">
        <v>1.750559</v>
      </c>
      <c r="AF43" s="37">
        <v>0</v>
      </c>
      <c r="AG43" s="37">
        <v>0</v>
      </c>
      <c r="AH43" s="38">
        <v>46.379235999999999</v>
      </c>
      <c r="AI43" s="38">
        <v>46.379235999999999</v>
      </c>
      <c r="AJ43" s="47">
        <f>VLOOKUP($A43,Instr_2021_A!$A$8:$S$115,Instr_2021_A!$M$6,FALSE)*IF(VLOOKUP($A43,Instr_2021_A!$A$8:$S$115,Instr_2021_A!$O$6,FALSE)="EUR",1,IF(VLOOKUP($A43,Instr_2021_A!$A$8:$S$115,Instr_2021_A!$O$6,FALSE)="GBP",1/Instr_2021_A!$M$110,IF(VLOOKUP($A43,Instr_2021_A!$A$8:$S$115,Instr_2021_A!$O$6,FALSE)="USD",1/Instr_2021_A!$M$111,0)))</f>
        <v>0.93745100000000003</v>
      </c>
      <c r="AK43" s="47">
        <f>VLOOKUP($A43,Instr_2021_A!$A$8:$S$115,Instr_2021_A!$N$6,FALSE)*IF(VLOOKUP($A43,Instr_2021_A!$A$8:$S$115,Instr_2021_A!$O$6,FALSE)="EUR",1,IF(VLOOKUP($A43,Instr_2021_A!$A$8:$S$115,Instr_2021_A!$O$6,FALSE)="GBP",1/Instr_2021_A!$N$110,IF(VLOOKUP($A43,Instr_2021_A!$A$8:$S$115,Instr_2021_A!$O$6,FALSE)="USD",1/Instr_2021_A!$N$111,0)))</f>
        <v>0.93745100000000003</v>
      </c>
    </row>
    <row r="44" spans="1:37" ht="13.35" customHeight="1" x14ac:dyDescent="0.25">
      <c r="A44" s="26" t="str">
        <f>Instr_2021_A!A42</f>
        <v>CORP-FI-NA-FIN-A-SEN_UNS-05</v>
      </c>
      <c r="B44" s="35">
        <v>90.300306000000006</v>
      </c>
      <c r="C44" s="35">
        <v>32.782632</v>
      </c>
      <c r="D44" s="35">
        <v>62.957141</v>
      </c>
      <c r="E44" s="35">
        <v>65.466752</v>
      </c>
      <c r="F44" s="35">
        <v>90.403898999999996</v>
      </c>
      <c r="G44" s="35">
        <v>70.301308000000006</v>
      </c>
      <c r="H44" s="35">
        <v>28.163591</v>
      </c>
      <c r="I44" s="35">
        <v>73.400000000000006</v>
      </c>
      <c r="J44" s="35">
        <v>0</v>
      </c>
      <c r="K44" s="35">
        <v>44.1828</v>
      </c>
      <c r="L44" s="36">
        <v>0</v>
      </c>
      <c r="M44" s="36">
        <v>0</v>
      </c>
      <c r="N44" s="47">
        <v>0</v>
      </c>
      <c r="O44" s="47">
        <v>0</v>
      </c>
      <c r="P44" s="37">
        <v>90.300306000000006</v>
      </c>
      <c r="Q44" s="37">
        <v>90.300306000000006</v>
      </c>
      <c r="R44" s="38">
        <v>62.957141</v>
      </c>
      <c r="S44" s="38">
        <v>62.957141</v>
      </c>
      <c r="T44" s="37">
        <v>28.163591</v>
      </c>
      <c r="U44" s="37">
        <v>28.163591</v>
      </c>
      <c r="V44" s="38">
        <v>0</v>
      </c>
      <c r="W44" s="38">
        <v>0</v>
      </c>
      <c r="X44" s="37">
        <v>44.1828</v>
      </c>
      <c r="Y44" s="37">
        <v>44.1828</v>
      </c>
      <c r="Z44" s="38">
        <v>90.300306000000006</v>
      </c>
      <c r="AA44" s="38">
        <v>90.300306000000006</v>
      </c>
      <c r="AB44" s="37">
        <v>62.957141</v>
      </c>
      <c r="AC44" s="37">
        <v>62.957141</v>
      </c>
      <c r="AD44" s="38">
        <v>28.163591</v>
      </c>
      <c r="AE44" s="38">
        <v>28.163591</v>
      </c>
      <c r="AF44" s="37">
        <v>0</v>
      </c>
      <c r="AG44" s="37">
        <v>0</v>
      </c>
      <c r="AH44" s="38">
        <v>44.1828</v>
      </c>
      <c r="AI44" s="38">
        <v>44.1828</v>
      </c>
      <c r="AJ44" s="47">
        <f>VLOOKUP($A44,Instr_2021_A!$A$8:$S$115,Instr_2021_A!$M$6,FALSE)*IF(VLOOKUP($A44,Instr_2021_A!$A$8:$S$115,Instr_2021_A!$O$6,FALSE)="EUR",1,IF(VLOOKUP($A44,Instr_2021_A!$A$8:$S$115,Instr_2021_A!$O$6,FALSE)="GBP",1/Instr_2021_A!$M$110,IF(VLOOKUP($A44,Instr_2021_A!$A$8:$S$115,Instr_2021_A!$O$6,FALSE)="USD",1/Instr_2021_A!$M$111,0)))</f>
        <v>0.98405399999999998</v>
      </c>
      <c r="AK44" s="47">
        <f>VLOOKUP($A44,Instr_2021_A!$A$8:$S$115,Instr_2021_A!$N$6,FALSE)*IF(VLOOKUP($A44,Instr_2021_A!$A$8:$S$115,Instr_2021_A!$O$6,FALSE)="EUR",1,IF(VLOOKUP($A44,Instr_2021_A!$A$8:$S$115,Instr_2021_A!$O$6,FALSE)="GBP",1/Instr_2021_A!$N$110,IF(VLOOKUP($A44,Instr_2021_A!$A$8:$S$115,Instr_2021_A!$O$6,FALSE)="USD",1/Instr_2021_A!$N$111,0)))</f>
        <v>0.98405399999999998</v>
      </c>
    </row>
    <row r="45" spans="1:37" ht="13.35" customHeight="1" x14ac:dyDescent="0.25">
      <c r="A45" s="26" t="str">
        <f>Instr_2021_A!A43</f>
        <v>CORP-FI-NA-FIN-A-SEN_UNS-10</v>
      </c>
      <c r="B45" s="35">
        <v>10.706393</v>
      </c>
      <c r="C45" s="35">
        <v>0</v>
      </c>
      <c r="D45" s="35">
        <v>50.721411000000003</v>
      </c>
      <c r="E45" s="35">
        <v>0</v>
      </c>
      <c r="F45" s="35">
        <v>2.4494880000000001</v>
      </c>
      <c r="G45" s="35">
        <v>0</v>
      </c>
      <c r="H45" s="35">
        <v>5.3154579999999996</v>
      </c>
      <c r="I45" s="35">
        <v>5.5704339999999997</v>
      </c>
      <c r="J45" s="35">
        <v>0</v>
      </c>
      <c r="K45" s="35">
        <v>47.290385999999998</v>
      </c>
      <c r="L45" s="36">
        <v>0</v>
      </c>
      <c r="M45" s="36">
        <v>0</v>
      </c>
      <c r="N45" s="47">
        <v>0</v>
      </c>
      <c r="O45" s="47">
        <v>0</v>
      </c>
      <c r="P45" s="37">
        <v>10.706393</v>
      </c>
      <c r="Q45" s="37">
        <v>10.706393</v>
      </c>
      <c r="R45" s="38">
        <v>50.721411000000003</v>
      </c>
      <c r="S45" s="38">
        <v>50.721411000000003</v>
      </c>
      <c r="T45" s="37">
        <v>5.3154579999999996</v>
      </c>
      <c r="U45" s="37">
        <v>5.3154579999999996</v>
      </c>
      <c r="V45" s="38">
        <v>0</v>
      </c>
      <c r="W45" s="38">
        <v>0</v>
      </c>
      <c r="X45" s="37">
        <v>47.290385999999998</v>
      </c>
      <c r="Y45" s="37">
        <v>47.290385999999998</v>
      </c>
      <c r="Z45" s="38">
        <v>10.706393</v>
      </c>
      <c r="AA45" s="38">
        <v>10.706393</v>
      </c>
      <c r="AB45" s="37">
        <v>50.721411000000003</v>
      </c>
      <c r="AC45" s="37">
        <v>50.721411000000003</v>
      </c>
      <c r="AD45" s="38">
        <v>5.3154579999999996</v>
      </c>
      <c r="AE45" s="38">
        <v>5.3154579999999996</v>
      </c>
      <c r="AF45" s="37">
        <v>0</v>
      </c>
      <c r="AG45" s="37">
        <v>0</v>
      </c>
      <c r="AH45" s="38">
        <v>47.290385999999998</v>
      </c>
      <c r="AI45" s="38">
        <v>47.290385999999998</v>
      </c>
      <c r="AJ45" s="47">
        <f>VLOOKUP($A45,Instr_2021_A!$A$8:$S$115,Instr_2021_A!$M$6,FALSE)*IF(VLOOKUP($A45,Instr_2021_A!$A$8:$S$115,Instr_2021_A!$O$6,FALSE)="EUR",1,IF(VLOOKUP($A45,Instr_2021_A!$A$8:$S$115,Instr_2021_A!$O$6,FALSE)="GBP",1/Instr_2021_A!$M$110,IF(VLOOKUP($A45,Instr_2021_A!$A$8:$S$115,Instr_2021_A!$O$6,FALSE)="USD",1/Instr_2021_A!$M$111,0)))</f>
        <v>0.91938900000000001</v>
      </c>
      <c r="AK45" s="47">
        <f>VLOOKUP($A45,Instr_2021_A!$A$8:$S$115,Instr_2021_A!$N$6,FALSE)*IF(VLOOKUP($A45,Instr_2021_A!$A$8:$S$115,Instr_2021_A!$O$6,FALSE)="EUR",1,IF(VLOOKUP($A45,Instr_2021_A!$A$8:$S$115,Instr_2021_A!$O$6,FALSE)="GBP",1/Instr_2021_A!$N$110,IF(VLOOKUP($A45,Instr_2021_A!$A$8:$S$115,Instr_2021_A!$O$6,FALSE)="USD",1/Instr_2021_A!$N$111,0)))</f>
        <v>0.91938900000000001</v>
      </c>
    </row>
    <row r="46" spans="1:37" ht="13.35" customHeight="1" x14ac:dyDescent="0.25">
      <c r="A46" s="26" t="str">
        <f>Instr_2021_A!A44</f>
        <v>CORP-FI-NA-FIN-BBB-SEN_UNS-05</v>
      </c>
      <c r="B46" s="35">
        <v>54.025401000000002</v>
      </c>
      <c r="C46" s="35">
        <v>25.000216999999999</v>
      </c>
      <c r="D46" s="35">
        <v>48.400472000000001</v>
      </c>
      <c r="E46" s="35">
        <v>73.223783999999995</v>
      </c>
      <c r="F46" s="35">
        <v>39.263098999999997</v>
      </c>
      <c r="G46" s="35">
        <v>49.344171000000003</v>
      </c>
      <c r="H46" s="35">
        <v>79.071320999999998</v>
      </c>
      <c r="I46" s="35">
        <v>47.288881000000003</v>
      </c>
      <c r="J46" s="35">
        <v>0</v>
      </c>
      <c r="K46" s="35">
        <v>44.925398000000001</v>
      </c>
      <c r="L46" s="36">
        <v>0</v>
      </c>
      <c r="M46" s="36">
        <v>0</v>
      </c>
      <c r="N46" s="47">
        <v>0</v>
      </c>
      <c r="O46" s="47">
        <v>0</v>
      </c>
      <c r="P46" s="37">
        <v>54.025401000000002</v>
      </c>
      <c r="Q46" s="37">
        <v>54.025401000000002</v>
      </c>
      <c r="R46" s="38">
        <v>48.400472000000001</v>
      </c>
      <c r="S46" s="38">
        <v>48.400472000000001</v>
      </c>
      <c r="T46" s="37">
        <v>79.071320999999998</v>
      </c>
      <c r="U46" s="37">
        <v>79.071320999999998</v>
      </c>
      <c r="V46" s="38">
        <v>0</v>
      </c>
      <c r="W46" s="38">
        <v>0</v>
      </c>
      <c r="X46" s="37">
        <v>44.925398000000001</v>
      </c>
      <c r="Y46" s="37">
        <v>44.925398000000001</v>
      </c>
      <c r="Z46" s="38">
        <v>54.025401000000002</v>
      </c>
      <c r="AA46" s="38">
        <v>54.025401000000002</v>
      </c>
      <c r="AB46" s="37">
        <v>48.400472000000001</v>
      </c>
      <c r="AC46" s="37">
        <v>48.400472000000001</v>
      </c>
      <c r="AD46" s="38">
        <v>79.071320999999998</v>
      </c>
      <c r="AE46" s="38">
        <v>79.071320999999998</v>
      </c>
      <c r="AF46" s="37">
        <v>0</v>
      </c>
      <c r="AG46" s="37">
        <v>0</v>
      </c>
      <c r="AH46" s="38">
        <v>44.925398000000001</v>
      </c>
      <c r="AI46" s="38">
        <v>44.925398000000001</v>
      </c>
      <c r="AJ46" s="47">
        <f>VLOOKUP($A46,Instr_2021_A!$A$8:$S$115,Instr_2021_A!$M$6,FALSE)*IF(VLOOKUP($A46,Instr_2021_A!$A$8:$S$115,Instr_2021_A!$O$6,FALSE)="EUR",1,IF(VLOOKUP($A46,Instr_2021_A!$A$8:$S$115,Instr_2021_A!$O$6,FALSE)="GBP",1/Instr_2021_A!$M$110,IF(VLOOKUP($A46,Instr_2021_A!$A$8:$S$115,Instr_2021_A!$O$6,FALSE)="USD",1/Instr_2021_A!$M$111,0)))</f>
        <v>0.96778799999999998</v>
      </c>
      <c r="AK46" s="47">
        <f>VLOOKUP($A46,Instr_2021_A!$A$8:$S$115,Instr_2021_A!$N$6,FALSE)*IF(VLOOKUP($A46,Instr_2021_A!$A$8:$S$115,Instr_2021_A!$O$6,FALSE)="EUR",1,IF(VLOOKUP($A46,Instr_2021_A!$A$8:$S$115,Instr_2021_A!$O$6,FALSE)="GBP",1/Instr_2021_A!$N$110,IF(VLOOKUP($A46,Instr_2021_A!$A$8:$S$115,Instr_2021_A!$O$6,FALSE)="USD",1/Instr_2021_A!$N$111,0)))</f>
        <v>0.96778799999999998</v>
      </c>
    </row>
    <row r="47" spans="1:37" ht="13.35" customHeight="1" x14ac:dyDescent="0.25">
      <c r="A47" s="26" t="str">
        <f>Instr_2021_A!A45</f>
        <v>CORP-FI-NA-FIN-BBB-SEN_UNS-10</v>
      </c>
      <c r="B47" s="35">
        <v>8.0442689999999999</v>
      </c>
      <c r="C47" s="35">
        <v>0</v>
      </c>
      <c r="D47" s="35">
        <v>25.541601</v>
      </c>
      <c r="E47" s="35">
        <v>0</v>
      </c>
      <c r="F47" s="35">
        <v>3.3383250000000002</v>
      </c>
      <c r="G47" s="35">
        <v>0</v>
      </c>
      <c r="H47" s="35">
        <v>6.6163290000000003</v>
      </c>
      <c r="I47" s="35">
        <v>8.5231940000000002</v>
      </c>
      <c r="J47" s="35">
        <v>0</v>
      </c>
      <c r="K47" s="35">
        <v>49.438631999999998</v>
      </c>
      <c r="L47" s="36">
        <v>0</v>
      </c>
      <c r="M47" s="36">
        <v>0</v>
      </c>
      <c r="N47" s="47">
        <v>0</v>
      </c>
      <c r="O47" s="47">
        <v>0</v>
      </c>
      <c r="P47" s="37">
        <v>8.0442689999999999</v>
      </c>
      <c r="Q47" s="37">
        <v>8.0442689999999999</v>
      </c>
      <c r="R47" s="38">
        <v>25.541601</v>
      </c>
      <c r="S47" s="38">
        <v>25.541601</v>
      </c>
      <c r="T47" s="37">
        <v>6.6163290000000003</v>
      </c>
      <c r="U47" s="37">
        <v>6.6163290000000003</v>
      </c>
      <c r="V47" s="38">
        <v>0</v>
      </c>
      <c r="W47" s="38">
        <v>0</v>
      </c>
      <c r="X47" s="37">
        <v>49.438631999999998</v>
      </c>
      <c r="Y47" s="37">
        <v>49.438631999999998</v>
      </c>
      <c r="Z47" s="38">
        <v>8.0442689999999999</v>
      </c>
      <c r="AA47" s="38">
        <v>8.0442689999999999</v>
      </c>
      <c r="AB47" s="37">
        <v>25.541601</v>
      </c>
      <c r="AC47" s="37">
        <v>25.541601</v>
      </c>
      <c r="AD47" s="38">
        <v>6.6163290000000003</v>
      </c>
      <c r="AE47" s="38">
        <v>6.6163290000000003</v>
      </c>
      <c r="AF47" s="37">
        <v>0</v>
      </c>
      <c r="AG47" s="37">
        <v>0</v>
      </c>
      <c r="AH47" s="38">
        <v>49.438631999999998</v>
      </c>
      <c r="AI47" s="38">
        <v>49.438631999999998</v>
      </c>
      <c r="AJ47" s="47">
        <f>VLOOKUP($A47,Instr_2021_A!$A$8:$S$115,Instr_2021_A!$M$6,FALSE)*IF(VLOOKUP($A47,Instr_2021_A!$A$8:$S$115,Instr_2021_A!$O$6,FALSE)="EUR",1,IF(VLOOKUP($A47,Instr_2021_A!$A$8:$S$115,Instr_2021_A!$O$6,FALSE)="GBP",1/Instr_2021_A!$M$110,IF(VLOOKUP($A47,Instr_2021_A!$A$8:$S$115,Instr_2021_A!$O$6,FALSE)="USD",1/Instr_2021_A!$M$111,0)))</f>
        <v>0.87943899999999997</v>
      </c>
      <c r="AK47" s="47">
        <f>VLOOKUP($A47,Instr_2021_A!$A$8:$S$115,Instr_2021_A!$N$6,FALSE)*IF(VLOOKUP($A47,Instr_2021_A!$A$8:$S$115,Instr_2021_A!$O$6,FALSE)="EUR",1,IF(VLOOKUP($A47,Instr_2021_A!$A$8:$S$115,Instr_2021_A!$O$6,FALSE)="GBP",1/Instr_2021_A!$N$110,IF(VLOOKUP($A47,Instr_2021_A!$A$8:$S$115,Instr_2021_A!$O$6,FALSE)="USD",1/Instr_2021_A!$N$111,0)))</f>
        <v>0.87943899999999997</v>
      </c>
    </row>
    <row r="48" spans="1:37" ht="13.35" customHeight="1" x14ac:dyDescent="0.25">
      <c r="A48" s="26" t="str">
        <f>Instr_2021_A!A46</f>
        <v>CORP-FI-NA-FIN-BB-SEN_UNS-05</v>
      </c>
      <c r="B48" s="35">
        <v>9.7708370000000002</v>
      </c>
      <c r="C48" s="35">
        <v>3.5820949999999998</v>
      </c>
      <c r="D48" s="35">
        <v>4.5546179999999996</v>
      </c>
      <c r="E48" s="35">
        <v>10.372351999999999</v>
      </c>
      <c r="F48" s="35">
        <v>3.888998</v>
      </c>
      <c r="G48" s="35">
        <v>9.3196519999999996</v>
      </c>
      <c r="H48" s="35">
        <v>13.193491</v>
      </c>
      <c r="I48" s="35">
        <v>2.1083690000000002</v>
      </c>
      <c r="J48" s="35">
        <v>0</v>
      </c>
      <c r="K48" s="35">
        <v>46.667920000000002</v>
      </c>
      <c r="L48" s="36">
        <v>0</v>
      </c>
      <c r="M48" s="36">
        <v>0</v>
      </c>
      <c r="N48" s="47">
        <v>0</v>
      </c>
      <c r="O48" s="47">
        <v>0</v>
      </c>
      <c r="P48" s="37">
        <v>9.7708370000000002</v>
      </c>
      <c r="Q48" s="37">
        <v>9.7708370000000002</v>
      </c>
      <c r="R48" s="38">
        <v>4.5546179999999996</v>
      </c>
      <c r="S48" s="38">
        <v>4.5546179999999996</v>
      </c>
      <c r="T48" s="37">
        <v>13.193491</v>
      </c>
      <c r="U48" s="37">
        <v>13.193491</v>
      </c>
      <c r="V48" s="38">
        <v>0</v>
      </c>
      <c r="W48" s="38">
        <v>0</v>
      </c>
      <c r="X48" s="37">
        <v>46.667920000000002</v>
      </c>
      <c r="Y48" s="37">
        <v>46.667920000000002</v>
      </c>
      <c r="Z48" s="38">
        <v>9.7708370000000002</v>
      </c>
      <c r="AA48" s="38">
        <v>9.7708370000000002</v>
      </c>
      <c r="AB48" s="37">
        <v>4.5546179999999996</v>
      </c>
      <c r="AC48" s="37">
        <v>4.5546179999999996</v>
      </c>
      <c r="AD48" s="38">
        <v>13.193491</v>
      </c>
      <c r="AE48" s="38">
        <v>13.193491</v>
      </c>
      <c r="AF48" s="37">
        <v>0</v>
      </c>
      <c r="AG48" s="37">
        <v>0</v>
      </c>
      <c r="AH48" s="38">
        <v>46.667920000000002</v>
      </c>
      <c r="AI48" s="38">
        <v>46.667920000000002</v>
      </c>
      <c r="AJ48" s="47">
        <f>VLOOKUP($A48,Instr_2021_A!$A$8:$S$115,Instr_2021_A!$M$6,FALSE)*IF(VLOOKUP($A48,Instr_2021_A!$A$8:$S$115,Instr_2021_A!$O$6,FALSE)="EUR",1,IF(VLOOKUP($A48,Instr_2021_A!$A$8:$S$115,Instr_2021_A!$O$6,FALSE)="GBP",1/Instr_2021_A!$M$110,IF(VLOOKUP($A48,Instr_2021_A!$A$8:$S$115,Instr_2021_A!$O$6,FALSE)="USD",1/Instr_2021_A!$M$111,0)))</f>
        <v>0.93165200000000004</v>
      </c>
      <c r="AK48" s="47">
        <f>VLOOKUP($A48,Instr_2021_A!$A$8:$S$115,Instr_2021_A!$N$6,FALSE)*IF(VLOOKUP($A48,Instr_2021_A!$A$8:$S$115,Instr_2021_A!$O$6,FALSE)="EUR",1,IF(VLOOKUP($A48,Instr_2021_A!$A$8:$S$115,Instr_2021_A!$O$6,FALSE)="GBP",1/Instr_2021_A!$N$110,IF(VLOOKUP($A48,Instr_2021_A!$A$8:$S$115,Instr_2021_A!$O$6,FALSE)="USD",1/Instr_2021_A!$N$111,0)))</f>
        <v>0.93165200000000004</v>
      </c>
    </row>
    <row r="49" spans="1:37" ht="13.35" customHeight="1" x14ac:dyDescent="0.25">
      <c r="A49" s="26" t="str">
        <f>Instr_2021_A!A47</f>
        <v>CORP-FI-NA-FIN-BB-SEN_UNS-10</v>
      </c>
      <c r="B49" s="35">
        <v>0.81930000000000003</v>
      </c>
      <c r="C49" s="35">
        <v>0</v>
      </c>
      <c r="D49" s="35">
        <v>17.768972000000002</v>
      </c>
      <c r="E49" s="35">
        <v>0</v>
      </c>
      <c r="F49" s="35">
        <v>0.22267400000000001</v>
      </c>
      <c r="G49" s="35">
        <v>0</v>
      </c>
      <c r="H49" s="35">
        <v>0.385658</v>
      </c>
      <c r="I49" s="35">
        <v>3.1703899999999998</v>
      </c>
      <c r="J49" s="35">
        <v>0</v>
      </c>
      <c r="K49" s="35">
        <v>52.240886000000003</v>
      </c>
      <c r="L49" s="36">
        <v>0</v>
      </c>
      <c r="M49" s="36">
        <v>0</v>
      </c>
      <c r="N49" s="47">
        <v>0</v>
      </c>
      <c r="O49" s="47">
        <v>0</v>
      </c>
      <c r="P49" s="37">
        <v>0.81930000000000003</v>
      </c>
      <c r="Q49" s="37">
        <v>0.81930000000000003</v>
      </c>
      <c r="R49" s="38">
        <v>17.768972000000002</v>
      </c>
      <c r="S49" s="38">
        <v>17.768972000000002</v>
      </c>
      <c r="T49" s="37">
        <v>0.385658</v>
      </c>
      <c r="U49" s="37">
        <v>0.385658</v>
      </c>
      <c r="V49" s="38">
        <v>0</v>
      </c>
      <c r="W49" s="38">
        <v>0</v>
      </c>
      <c r="X49" s="37">
        <v>52.240886000000003</v>
      </c>
      <c r="Y49" s="37">
        <v>52.240886000000003</v>
      </c>
      <c r="Z49" s="38">
        <v>0.81930000000000003</v>
      </c>
      <c r="AA49" s="38">
        <v>0.81930000000000003</v>
      </c>
      <c r="AB49" s="37">
        <v>17.768972000000002</v>
      </c>
      <c r="AC49" s="37">
        <v>17.768972000000002</v>
      </c>
      <c r="AD49" s="38">
        <v>0.385658</v>
      </c>
      <c r="AE49" s="38">
        <v>0.385658</v>
      </c>
      <c r="AF49" s="37">
        <v>0</v>
      </c>
      <c r="AG49" s="37">
        <v>0</v>
      </c>
      <c r="AH49" s="38">
        <v>52.240886000000003</v>
      </c>
      <c r="AI49" s="38">
        <v>52.240886000000003</v>
      </c>
      <c r="AJ49" s="47">
        <f>VLOOKUP($A49,Instr_2021_A!$A$8:$S$115,Instr_2021_A!$M$6,FALSE)*IF(VLOOKUP($A49,Instr_2021_A!$A$8:$S$115,Instr_2021_A!$O$6,FALSE)="EUR",1,IF(VLOOKUP($A49,Instr_2021_A!$A$8:$S$115,Instr_2021_A!$O$6,FALSE)="GBP",1/Instr_2021_A!$M$110,IF(VLOOKUP($A49,Instr_2021_A!$A$8:$S$115,Instr_2021_A!$O$6,FALSE)="USD",1/Instr_2021_A!$M$111,0)))</f>
        <v>0.83226500000000003</v>
      </c>
      <c r="AK49" s="47">
        <f>VLOOKUP($A49,Instr_2021_A!$A$8:$S$115,Instr_2021_A!$N$6,FALSE)*IF(VLOOKUP($A49,Instr_2021_A!$A$8:$S$115,Instr_2021_A!$O$6,FALSE)="EUR",1,IF(VLOOKUP($A49,Instr_2021_A!$A$8:$S$115,Instr_2021_A!$O$6,FALSE)="GBP",1/Instr_2021_A!$N$110,IF(VLOOKUP($A49,Instr_2021_A!$A$8:$S$115,Instr_2021_A!$O$6,FALSE)="USD",1/Instr_2021_A!$N$111,0)))</f>
        <v>0.83226500000000003</v>
      </c>
    </row>
    <row r="50" spans="1:37" ht="13.35" customHeight="1" x14ac:dyDescent="0.25">
      <c r="A50" s="26" t="str">
        <f>Instr_2021_A!A48</f>
        <v>CORP-FI-NA-NONFIN-AAA-SEN_UNS-05</v>
      </c>
      <c r="B50" s="35">
        <v>1.395222</v>
      </c>
      <c r="C50" s="35">
        <v>9.8035019999999999</v>
      </c>
      <c r="D50" s="35">
        <v>1.7471669999999999</v>
      </c>
      <c r="E50" s="35">
        <v>6.4867090000000003</v>
      </c>
      <c r="F50" s="35">
        <v>1.400693</v>
      </c>
      <c r="G50" s="35">
        <v>7.542808</v>
      </c>
      <c r="H50" s="35">
        <v>0.347076</v>
      </c>
      <c r="I50" s="35">
        <v>1.7257640000000001</v>
      </c>
      <c r="J50" s="35">
        <v>0</v>
      </c>
      <c r="K50" s="35">
        <v>43.778097000000002</v>
      </c>
      <c r="L50" s="36">
        <v>0</v>
      </c>
      <c r="M50" s="36">
        <v>0</v>
      </c>
      <c r="N50" s="47">
        <v>0</v>
      </c>
      <c r="O50" s="47">
        <v>0</v>
      </c>
      <c r="P50" s="37">
        <v>1.395222</v>
      </c>
      <c r="Q50" s="37">
        <v>1.395222</v>
      </c>
      <c r="R50" s="38">
        <v>1.7471669999999999</v>
      </c>
      <c r="S50" s="38">
        <v>1.7471669999999999</v>
      </c>
      <c r="T50" s="37">
        <v>0.347076</v>
      </c>
      <c r="U50" s="37">
        <v>0.347076</v>
      </c>
      <c r="V50" s="38">
        <v>0</v>
      </c>
      <c r="W50" s="38">
        <v>0</v>
      </c>
      <c r="X50" s="37">
        <v>43.778097000000002</v>
      </c>
      <c r="Y50" s="37">
        <v>43.778097000000002</v>
      </c>
      <c r="Z50" s="38">
        <v>1.395222</v>
      </c>
      <c r="AA50" s="38">
        <v>1.395222</v>
      </c>
      <c r="AB50" s="37">
        <v>1.7471669999999999</v>
      </c>
      <c r="AC50" s="37">
        <v>1.7471669999999999</v>
      </c>
      <c r="AD50" s="38">
        <v>0.347076</v>
      </c>
      <c r="AE50" s="38">
        <v>0.347076</v>
      </c>
      <c r="AF50" s="37">
        <v>0</v>
      </c>
      <c r="AG50" s="37">
        <v>0</v>
      </c>
      <c r="AH50" s="38">
        <v>43.778097000000002</v>
      </c>
      <c r="AI50" s="38">
        <v>43.778097000000002</v>
      </c>
      <c r="AJ50" s="47">
        <f>VLOOKUP($A50,Instr_2021_A!$A$8:$S$115,Instr_2021_A!$M$6,FALSE)*IF(VLOOKUP($A50,Instr_2021_A!$A$8:$S$115,Instr_2021_A!$O$6,FALSE)="EUR",1,IF(VLOOKUP($A50,Instr_2021_A!$A$8:$S$115,Instr_2021_A!$O$6,FALSE)="GBP",1/Instr_2021_A!$M$110,IF(VLOOKUP($A50,Instr_2021_A!$A$8:$S$115,Instr_2021_A!$O$6,FALSE)="USD",1/Instr_2021_A!$M$111,0)))</f>
        <v>0.99315100000000001</v>
      </c>
      <c r="AK50" s="47">
        <f>VLOOKUP($A50,Instr_2021_A!$A$8:$S$115,Instr_2021_A!$N$6,FALSE)*IF(VLOOKUP($A50,Instr_2021_A!$A$8:$S$115,Instr_2021_A!$O$6,FALSE)="EUR",1,IF(VLOOKUP($A50,Instr_2021_A!$A$8:$S$115,Instr_2021_A!$O$6,FALSE)="GBP",1/Instr_2021_A!$N$110,IF(VLOOKUP($A50,Instr_2021_A!$A$8:$S$115,Instr_2021_A!$O$6,FALSE)="USD",1/Instr_2021_A!$N$111,0)))</f>
        <v>0.99315100000000001</v>
      </c>
    </row>
    <row r="51" spans="1:37" ht="13.35" customHeight="1" x14ac:dyDescent="0.25">
      <c r="A51" s="26" t="str">
        <f>Instr_2021_A!A49</f>
        <v>CORP-FI-NA-NONFIN-AAA-SEN_UNS-10</v>
      </c>
      <c r="B51" s="35">
        <v>9.4840870000000006</v>
      </c>
      <c r="C51" s="35">
        <v>20.858578000000001</v>
      </c>
      <c r="D51" s="35">
        <v>15.376792</v>
      </c>
      <c r="E51" s="35">
        <v>0</v>
      </c>
      <c r="F51" s="35">
        <v>1.018432</v>
      </c>
      <c r="G51" s="35">
        <v>0.46693200000000001</v>
      </c>
      <c r="H51" s="35">
        <v>0.54086999999999996</v>
      </c>
      <c r="I51" s="35">
        <v>29.700451999999999</v>
      </c>
      <c r="J51" s="35">
        <v>0</v>
      </c>
      <c r="K51" s="35">
        <v>46.263705999999999</v>
      </c>
      <c r="L51" s="36">
        <v>0</v>
      </c>
      <c r="M51" s="36">
        <v>0</v>
      </c>
      <c r="N51" s="47">
        <v>0</v>
      </c>
      <c r="O51" s="47">
        <v>0</v>
      </c>
      <c r="P51" s="37">
        <v>9.4840870000000006</v>
      </c>
      <c r="Q51" s="37">
        <v>9.4840870000000006</v>
      </c>
      <c r="R51" s="38">
        <v>15.376792</v>
      </c>
      <c r="S51" s="38">
        <v>15.376792</v>
      </c>
      <c r="T51" s="37">
        <v>0.54086999999999996</v>
      </c>
      <c r="U51" s="37">
        <v>0.54086999999999996</v>
      </c>
      <c r="V51" s="38">
        <v>0</v>
      </c>
      <c r="W51" s="38">
        <v>0</v>
      </c>
      <c r="X51" s="37">
        <v>46.263705999999999</v>
      </c>
      <c r="Y51" s="37">
        <v>46.263705999999999</v>
      </c>
      <c r="Z51" s="38">
        <v>9.4840870000000006</v>
      </c>
      <c r="AA51" s="38">
        <v>9.4840870000000006</v>
      </c>
      <c r="AB51" s="37">
        <v>15.376792</v>
      </c>
      <c r="AC51" s="37">
        <v>15.376792</v>
      </c>
      <c r="AD51" s="38">
        <v>0.54086999999999996</v>
      </c>
      <c r="AE51" s="38">
        <v>0.54086999999999996</v>
      </c>
      <c r="AF51" s="37">
        <v>0</v>
      </c>
      <c r="AG51" s="37">
        <v>0</v>
      </c>
      <c r="AH51" s="38">
        <v>46.263705999999999</v>
      </c>
      <c r="AI51" s="38">
        <v>46.263705999999999</v>
      </c>
      <c r="AJ51" s="47">
        <f>VLOOKUP($A51,Instr_2021_A!$A$8:$S$115,Instr_2021_A!$M$6,FALSE)*IF(VLOOKUP($A51,Instr_2021_A!$A$8:$S$115,Instr_2021_A!$O$6,FALSE)="EUR",1,IF(VLOOKUP($A51,Instr_2021_A!$A$8:$S$115,Instr_2021_A!$O$6,FALSE)="GBP",1/Instr_2021_A!$M$110,IF(VLOOKUP($A51,Instr_2021_A!$A$8:$S$115,Instr_2021_A!$O$6,FALSE)="USD",1/Instr_2021_A!$M$111,0)))</f>
        <v>0.93979199999999996</v>
      </c>
      <c r="AK51" s="47">
        <f>VLOOKUP($A51,Instr_2021_A!$A$8:$S$115,Instr_2021_A!$N$6,FALSE)*IF(VLOOKUP($A51,Instr_2021_A!$A$8:$S$115,Instr_2021_A!$O$6,FALSE)="EUR",1,IF(VLOOKUP($A51,Instr_2021_A!$A$8:$S$115,Instr_2021_A!$O$6,FALSE)="GBP",1/Instr_2021_A!$N$110,IF(VLOOKUP($A51,Instr_2021_A!$A$8:$S$115,Instr_2021_A!$O$6,FALSE)="USD",1/Instr_2021_A!$N$111,0)))</f>
        <v>0.93979199999999996</v>
      </c>
    </row>
    <row r="52" spans="1:37" ht="13.35" customHeight="1" x14ac:dyDescent="0.25">
      <c r="A52" s="26" t="str">
        <f>Instr_2021_A!A50</f>
        <v>CORP-FI-NA-NONFIN-AA-SEN_UNS-05</v>
      </c>
      <c r="B52" s="35">
        <v>16.396076999999998</v>
      </c>
      <c r="C52" s="35">
        <v>36.938291</v>
      </c>
      <c r="D52" s="35">
        <v>6.9000690000000002</v>
      </c>
      <c r="E52" s="35">
        <v>12.987318999999999</v>
      </c>
      <c r="F52" s="35">
        <v>29.191867999999999</v>
      </c>
      <c r="G52" s="35">
        <v>32.253019000000002</v>
      </c>
      <c r="H52" s="35">
        <v>4.6552899999999999</v>
      </c>
      <c r="I52" s="35">
        <v>22.395880999999999</v>
      </c>
      <c r="J52" s="35">
        <v>0</v>
      </c>
      <c r="K52" s="35">
        <v>43.825004</v>
      </c>
      <c r="L52" s="36">
        <v>0</v>
      </c>
      <c r="M52" s="36">
        <v>0</v>
      </c>
      <c r="N52" s="47">
        <v>0</v>
      </c>
      <c r="O52" s="47">
        <v>0</v>
      </c>
      <c r="P52" s="37">
        <v>16.396076999999998</v>
      </c>
      <c r="Q52" s="37">
        <v>16.396076999999998</v>
      </c>
      <c r="R52" s="38">
        <v>6.9000690000000002</v>
      </c>
      <c r="S52" s="38">
        <v>6.9000690000000002</v>
      </c>
      <c r="T52" s="37">
        <v>4.6552899999999999</v>
      </c>
      <c r="U52" s="37">
        <v>4.6552899999999999</v>
      </c>
      <c r="V52" s="38">
        <v>0</v>
      </c>
      <c r="W52" s="38">
        <v>0</v>
      </c>
      <c r="X52" s="37">
        <v>43.825004</v>
      </c>
      <c r="Y52" s="37">
        <v>43.825004</v>
      </c>
      <c r="Z52" s="38">
        <v>16.396076999999998</v>
      </c>
      <c r="AA52" s="38">
        <v>16.396076999999998</v>
      </c>
      <c r="AB52" s="37">
        <v>6.9000690000000002</v>
      </c>
      <c r="AC52" s="37">
        <v>6.9000690000000002</v>
      </c>
      <c r="AD52" s="38">
        <v>4.6552899999999999</v>
      </c>
      <c r="AE52" s="38">
        <v>4.6552899999999999</v>
      </c>
      <c r="AF52" s="37">
        <v>0</v>
      </c>
      <c r="AG52" s="37">
        <v>0</v>
      </c>
      <c r="AH52" s="38">
        <v>43.825004</v>
      </c>
      <c r="AI52" s="38">
        <v>43.825004</v>
      </c>
      <c r="AJ52" s="47">
        <f>VLOOKUP($A52,Instr_2021_A!$A$8:$S$115,Instr_2021_A!$M$6,FALSE)*IF(VLOOKUP($A52,Instr_2021_A!$A$8:$S$115,Instr_2021_A!$O$6,FALSE)="EUR",1,IF(VLOOKUP($A52,Instr_2021_A!$A$8:$S$115,Instr_2021_A!$O$6,FALSE)="GBP",1/Instr_2021_A!$M$110,IF(VLOOKUP($A52,Instr_2021_A!$A$8:$S$115,Instr_2021_A!$O$6,FALSE)="USD",1/Instr_2021_A!$M$111,0)))</f>
        <v>0.99208799999999997</v>
      </c>
      <c r="AK52" s="47">
        <f>VLOOKUP($A52,Instr_2021_A!$A$8:$S$115,Instr_2021_A!$N$6,FALSE)*IF(VLOOKUP($A52,Instr_2021_A!$A$8:$S$115,Instr_2021_A!$O$6,FALSE)="EUR",1,IF(VLOOKUP($A52,Instr_2021_A!$A$8:$S$115,Instr_2021_A!$O$6,FALSE)="GBP",1/Instr_2021_A!$N$110,IF(VLOOKUP($A52,Instr_2021_A!$A$8:$S$115,Instr_2021_A!$O$6,FALSE)="USD",1/Instr_2021_A!$N$111,0)))</f>
        <v>0.99208799999999997</v>
      </c>
    </row>
    <row r="53" spans="1:37" ht="13.35" customHeight="1" x14ac:dyDescent="0.25">
      <c r="A53" s="26" t="str">
        <f>Instr_2021_A!A51</f>
        <v>CORP-FI-NA-NONFIN-AA-SEN_UNS-10</v>
      </c>
      <c r="B53" s="35">
        <v>19.100259000000001</v>
      </c>
      <c r="C53" s="35">
        <v>11.952971</v>
      </c>
      <c r="D53" s="35">
        <v>10.055332999999999</v>
      </c>
      <c r="E53" s="35">
        <v>0</v>
      </c>
      <c r="F53" s="35">
        <v>15.358098</v>
      </c>
      <c r="G53" s="35">
        <v>1.206437</v>
      </c>
      <c r="H53" s="35">
        <v>2.643294</v>
      </c>
      <c r="I53" s="35">
        <v>11.844094999999999</v>
      </c>
      <c r="J53" s="35">
        <v>0</v>
      </c>
      <c r="K53" s="35">
        <v>46.522309</v>
      </c>
      <c r="L53" s="36">
        <v>0</v>
      </c>
      <c r="M53" s="36">
        <v>0</v>
      </c>
      <c r="N53" s="47">
        <v>0</v>
      </c>
      <c r="O53" s="47">
        <v>0</v>
      </c>
      <c r="P53" s="37">
        <v>19.100259000000001</v>
      </c>
      <c r="Q53" s="37">
        <v>19.100259000000001</v>
      </c>
      <c r="R53" s="38">
        <v>10.055332999999999</v>
      </c>
      <c r="S53" s="38">
        <v>10.055332999999999</v>
      </c>
      <c r="T53" s="37">
        <v>2.643294</v>
      </c>
      <c r="U53" s="37">
        <v>2.643294</v>
      </c>
      <c r="V53" s="38">
        <v>0</v>
      </c>
      <c r="W53" s="38">
        <v>0</v>
      </c>
      <c r="X53" s="37">
        <v>46.522309</v>
      </c>
      <c r="Y53" s="37">
        <v>46.522309</v>
      </c>
      <c r="Z53" s="38">
        <v>19.100259000000001</v>
      </c>
      <c r="AA53" s="38">
        <v>19.100259000000001</v>
      </c>
      <c r="AB53" s="37">
        <v>10.055332999999999</v>
      </c>
      <c r="AC53" s="37">
        <v>10.055332999999999</v>
      </c>
      <c r="AD53" s="38">
        <v>2.643294</v>
      </c>
      <c r="AE53" s="38">
        <v>2.643294</v>
      </c>
      <c r="AF53" s="37">
        <v>0</v>
      </c>
      <c r="AG53" s="37">
        <v>0</v>
      </c>
      <c r="AH53" s="38">
        <v>46.522309</v>
      </c>
      <c r="AI53" s="38">
        <v>46.522309</v>
      </c>
      <c r="AJ53" s="47">
        <f>VLOOKUP($A53,Instr_2021_A!$A$8:$S$115,Instr_2021_A!$M$6,FALSE)*IF(VLOOKUP($A53,Instr_2021_A!$A$8:$S$115,Instr_2021_A!$O$6,FALSE)="EUR",1,IF(VLOOKUP($A53,Instr_2021_A!$A$8:$S$115,Instr_2021_A!$O$6,FALSE)="GBP",1/Instr_2021_A!$M$110,IF(VLOOKUP($A53,Instr_2021_A!$A$8:$S$115,Instr_2021_A!$O$6,FALSE)="USD",1/Instr_2021_A!$M$111,0)))</f>
        <v>0.93456799999999995</v>
      </c>
      <c r="AK53" s="47">
        <f>VLOOKUP($A53,Instr_2021_A!$A$8:$S$115,Instr_2021_A!$N$6,FALSE)*IF(VLOOKUP($A53,Instr_2021_A!$A$8:$S$115,Instr_2021_A!$O$6,FALSE)="EUR",1,IF(VLOOKUP($A53,Instr_2021_A!$A$8:$S$115,Instr_2021_A!$O$6,FALSE)="GBP",1/Instr_2021_A!$N$110,IF(VLOOKUP($A53,Instr_2021_A!$A$8:$S$115,Instr_2021_A!$O$6,FALSE)="USD",1/Instr_2021_A!$N$111,0)))</f>
        <v>0.93456799999999995</v>
      </c>
    </row>
    <row r="54" spans="1:37" ht="13.35" customHeight="1" x14ac:dyDescent="0.25">
      <c r="A54" s="26" t="str">
        <f>Instr_2021_A!A52</f>
        <v>CORP-FI-NA-NONFIN-A-SEN_UNS-05</v>
      </c>
      <c r="B54" s="35">
        <v>40.314487</v>
      </c>
      <c r="C54" s="35">
        <v>72.783192</v>
      </c>
      <c r="D54" s="35">
        <v>8.4111320000000003</v>
      </c>
      <c r="E54" s="35">
        <v>29.306187999999999</v>
      </c>
      <c r="F54" s="35">
        <v>64.149583000000007</v>
      </c>
      <c r="G54" s="35">
        <v>69.312185999999997</v>
      </c>
      <c r="H54" s="35">
        <v>18.687775999999999</v>
      </c>
      <c r="I54" s="35">
        <v>71.317631000000006</v>
      </c>
      <c r="J54" s="35">
        <v>0</v>
      </c>
      <c r="K54" s="35">
        <v>43.952064</v>
      </c>
      <c r="L54" s="36">
        <v>0</v>
      </c>
      <c r="M54" s="36">
        <v>0</v>
      </c>
      <c r="N54" s="47">
        <v>0</v>
      </c>
      <c r="O54" s="47">
        <v>0</v>
      </c>
      <c r="P54" s="37">
        <v>40.314487</v>
      </c>
      <c r="Q54" s="37">
        <v>40.314487</v>
      </c>
      <c r="R54" s="38">
        <v>8.4111320000000003</v>
      </c>
      <c r="S54" s="38">
        <v>8.4111320000000003</v>
      </c>
      <c r="T54" s="37">
        <v>18.687775999999999</v>
      </c>
      <c r="U54" s="37">
        <v>18.687775999999999</v>
      </c>
      <c r="V54" s="38">
        <v>0</v>
      </c>
      <c r="W54" s="38">
        <v>0</v>
      </c>
      <c r="X54" s="37">
        <v>43.952064</v>
      </c>
      <c r="Y54" s="37">
        <v>43.952064</v>
      </c>
      <c r="Z54" s="38">
        <v>40.314487</v>
      </c>
      <c r="AA54" s="38">
        <v>40.314487</v>
      </c>
      <c r="AB54" s="37">
        <v>8.4111320000000003</v>
      </c>
      <c r="AC54" s="37">
        <v>8.4111320000000003</v>
      </c>
      <c r="AD54" s="38">
        <v>18.687775999999999</v>
      </c>
      <c r="AE54" s="38">
        <v>18.687775999999999</v>
      </c>
      <c r="AF54" s="37">
        <v>0</v>
      </c>
      <c r="AG54" s="37">
        <v>0</v>
      </c>
      <c r="AH54" s="38">
        <v>43.952064</v>
      </c>
      <c r="AI54" s="38">
        <v>43.952064</v>
      </c>
      <c r="AJ54" s="47">
        <f>VLOOKUP($A54,Instr_2021_A!$A$8:$S$115,Instr_2021_A!$M$6,FALSE)*IF(VLOOKUP($A54,Instr_2021_A!$A$8:$S$115,Instr_2021_A!$O$6,FALSE)="EUR",1,IF(VLOOKUP($A54,Instr_2021_A!$A$8:$S$115,Instr_2021_A!$O$6,FALSE)="GBP",1/Instr_2021_A!$M$110,IF(VLOOKUP($A54,Instr_2021_A!$A$8:$S$115,Instr_2021_A!$O$6,FALSE)="USD",1/Instr_2021_A!$M$111,0)))</f>
        <v>0.98921999999999999</v>
      </c>
      <c r="AK54" s="47">
        <f>VLOOKUP($A54,Instr_2021_A!$A$8:$S$115,Instr_2021_A!$N$6,FALSE)*IF(VLOOKUP($A54,Instr_2021_A!$A$8:$S$115,Instr_2021_A!$O$6,FALSE)="EUR",1,IF(VLOOKUP($A54,Instr_2021_A!$A$8:$S$115,Instr_2021_A!$O$6,FALSE)="GBP",1/Instr_2021_A!$N$110,IF(VLOOKUP($A54,Instr_2021_A!$A$8:$S$115,Instr_2021_A!$O$6,FALSE)="USD",1/Instr_2021_A!$N$111,0)))</f>
        <v>0.98921999999999999</v>
      </c>
    </row>
    <row r="55" spans="1:37" ht="13.35" customHeight="1" x14ac:dyDescent="0.25">
      <c r="A55" s="26" t="str">
        <f>Instr_2021_A!A53</f>
        <v>CORP-FI-NA-NONFIN-A-SEN_UNS-10</v>
      </c>
      <c r="B55" s="35">
        <v>15.740612</v>
      </c>
      <c r="C55" s="35">
        <v>18.657067000000001</v>
      </c>
      <c r="D55" s="35">
        <v>18.62585</v>
      </c>
      <c r="E55" s="35">
        <v>0</v>
      </c>
      <c r="F55" s="35">
        <v>8.0672870000000003</v>
      </c>
      <c r="G55" s="35">
        <v>4.3568720000000001</v>
      </c>
      <c r="H55" s="35">
        <v>10.011419999999999</v>
      </c>
      <c r="I55" s="35">
        <v>8.7334680000000002</v>
      </c>
      <c r="J55" s="35">
        <v>0</v>
      </c>
      <c r="K55" s="35">
        <v>46.600893999999997</v>
      </c>
      <c r="L55" s="36">
        <v>0</v>
      </c>
      <c r="M55" s="36">
        <v>0</v>
      </c>
      <c r="N55" s="47">
        <v>0</v>
      </c>
      <c r="O55" s="47">
        <v>0</v>
      </c>
      <c r="P55" s="37">
        <v>15.740612</v>
      </c>
      <c r="Q55" s="37">
        <v>15.740612</v>
      </c>
      <c r="R55" s="38">
        <v>18.62585</v>
      </c>
      <c r="S55" s="38">
        <v>18.62585</v>
      </c>
      <c r="T55" s="37">
        <v>10.011419999999999</v>
      </c>
      <c r="U55" s="37">
        <v>10.011419999999999</v>
      </c>
      <c r="V55" s="38">
        <v>0</v>
      </c>
      <c r="W55" s="38">
        <v>0</v>
      </c>
      <c r="X55" s="37">
        <v>46.600893999999997</v>
      </c>
      <c r="Y55" s="37">
        <v>46.600893999999997</v>
      </c>
      <c r="Z55" s="38">
        <v>15.740612</v>
      </c>
      <c r="AA55" s="38">
        <v>15.740612</v>
      </c>
      <c r="AB55" s="37">
        <v>18.62585</v>
      </c>
      <c r="AC55" s="37">
        <v>18.62585</v>
      </c>
      <c r="AD55" s="38">
        <v>10.011419999999999</v>
      </c>
      <c r="AE55" s="38">
        <v>10.011419999999999</v>
      </c>
      <c r="AF55" s="37">
        <v>0</v>
      </c>
      <c r="AG55" s="37">
        <v>0</v>
      </c>
      <c r="AH55" s="38">
        <v>46.600893999999997</v>
      </c>
      <c r="AI55" s="38">
        <v>46.600893999999997</v>
      </c>
      <c r="AJ55" s="47">
        <f>VLOOKUP($A55,Instr_2021_A!$A$8:$S$115,Instr_2021_A!$M$6,FALSE)*IF(VLOOKUP($A55,Instr_2021_A!$A$8:$S$115,Instr_2021_A!$O$6,FALSE)="EUR",1,IF(VLOOKUP($A55,Instr_2021_A!$A$8:$S$115,Instr_2021_A!$O$6,FALSE)="GBP",1/Instr_2021_A!$M$110,IF(VLOOKUP($A55,Instr_2021_A!$A$8:$S$115,Instr_2021_A!$O$6,FALSE)="USD",1/Instr_2021_A!$M$111,0)))</f>
        <v>0.93299200000000004</v>
      </c>
      <c r="AK55" s="47">
        <f>VLOOKUP($A55,Instr_2021_A!$A$8:$S$115,Instr_2021_A!$N$6,FALSE)*IF(VLOOKUP($A55,Instr_2021_A!$A$8:$S$115,Instr_2021_A!$O$6,FALSE)="EUR",1,IF(VLOOKUP($A55,Instr_2021_A!$A$8:$S$115,Instr_2021_A!$O$6,FALSE)="GBP",1/Instr_2021_A!$N$110,IF(VLOOKUP($A55,Instr_2021_A!$A$8:$S$115,Instr_2021_A!$O$6,FALSE)="USD",1/Instr_2021_A!$N$111,0)))</f>
        <v>0.93299200000000004</v>
      </c>
    </row>
    <row r="56" spans="1:37" ht="13.35" customHeight="1" x14ac:dyDescent="0.25">
      <c r="A56" s="26" t="str">
        <f>Instr_2021_A!A54</f>
        <v>CORP-FI-NA-NONFIN-BBB-SEN_UNS-05</v>
      </c>
      <c r="B56" s="35">
        <v>69.053573</v>
      </c>
      <c r="C56" s="35">
        <v>105.092451</v>
      </c>
      <c r="D56" s="35">
        <v>11.543149</v>
      </c>
      <c r="E56" s="35">
        <v>82.176574000000002</v>
      </c>
      <c r="F56" s="35">
        <v>79.086490999999995</v>
      </c>
      <c r="G56" s="35">
        <v>68.608879000000002</v>
      </c>
      <c r="H56" s="35">
        <v>93.187706000000006</v>
      </c>
      <c r="I56" s="35">
        <v>84.979961000000003</v>
      </c>
      <c r="J56" s="35">
        <v>0</v>
      </c>
      <c r="K56" s="35">
        <v>44.368062000000002</v>
      </c>
      <c r="L56" s="36">
        <v>0</v>
      </c>
      <c r="M56" s="36">
        <v>0</v>
      </c>
      <c r="N56" s="47">
        <v>0</v>
      </c>
      <c r="O56" s="47">
        <v>0</v>
      </c>
      <c r="P56" s="37">
        <v>69.053573</v>
      </c>
      <c r="Q56" s="37">
        <v>69.053573</v>
      </c>
      <c r="R56" s="38">
        <v>11.543149</v>
      </c>
      <c r="S56" s="38">
        <v>11.543149</v>
      </c>
      <c r="T56" s="37">
        <v>93.187706000000006</v>
      </c>
      <c r="U56" s="37">
        <v>93.187706000000006</v>
      </c>
      <c r="V56" s="38">
        <v>0</v>
      </c>
      <c r="W56" s="38">
        <v>0</v>
      </c>
      <c r="X56" s="37">
        <v>44.368062000000002</v>
      </c>
      <c r="Y56" s="37">
        <v>44.368062000000002</v>
      </c>
      <c r="Z56" s="38">
        <v>69.053573</v>
      </c>
      <c r="AA56" s="38">
        <v>69.053573</v>
      </c>
      <c r="AB56" s="37">
        <v>11.543149</v>
      </c>
      <c r="AC56" s="37">
        <v>11.543149</v>
      </c>
      <c r="AD56" s="38">
        <v>93.187706000000006</v>
      </c>
      <c r="AE56" s="38">
        <v>93.187706000000006</v>
      </c>
      <c r="AF56" s="37">
        <v>0</v>
      </c>
      <c r="AG56" s="37">
        <v>0</v>
      </c>
      <c r="AH56" s="38">
        <v>44.368062000000002</v>
      </c>
      <c r="AI56" s="38">
        <v>44.368062000000002</v>
      </c>
      <c r="AJ56" s="47">
        <f>VLOOKUP($A56,Instr_2021_A!$A$8:$S$115,Instr_2021_A!$M$6,FALSE)*IF(VLOOKUP($A56,Instr_2021_A!$A$8:$S$115,Instr_2021_A!$O$6,FALSE)="EUR",1,IF(VLOOKUP($A56,Instr_2021_A!$A$8:$S$115,Instr_2021_A!$O$6,FALSE)="GBP",1/Instr_2021_A!$M$110,IF(VLOOKUP($A56,Instr_2021_A!$A$8:$S$115,Instr_2021_A!$O$6,FALSE)="USD",1/Instr_2021_A!$M$111,0)))</f>
        <v>0.97994499999999995</v>
      </c>
      <c r="AK56" s="47">
        <f>VLOOKUP($A56,Instr_2021_A!$A$8:$S$115,Instr_2021_A!$N$6,FALSE)*IF(VLOOKUP($A56,Instr_2021_A!$A$8:$S$115,Instr_2021_A!$O$6,FALSE)="EUR",1,IF(VLOOKUP($A56,Instr_2021_A!$A$8:$S$115,Instr_2021_A!$O$6,FALSE)="GBP",1/Instr_2021_A!$N$110,IF(VLOOKUP($A56,Instr_2021_A!$A$8:$S$115,Instr_2021_A!$O$6,FALSE)="USD",1/Instr_2021_A!$N$111,0)))</f>
        <v>0.97994499999999995</v>
      </c>
    </row>
    <row r="57" spans="1:37" ht="13.35" customHeight="1" x14ac:dyDescent="0.25">
      <c r="A57" s="26" t="str">
        <f>Instr_2021_A!A55</f>
        <v>CORP-FI-NA-NONFIN-BBB-SEN_UNS-10</v>
      </c>
      <c r="B57" s="35">
        <v>6.8598749999999997</v>
      </c>
      <c r="C57" s="35">
        <v>1.922094</v>
      </c>
      <c r="D57" s="35">
        <v>13.152563000000001</v>
      </c>
      <c r="E57" s="35">
        <v>0</v>
      </c>
      <c r="F57" s="35">
        <v>3.9403329999999999</v>
      </c>
      <c r="G57" s="35">
        <v>1.591345</v>
      </c>
      <c r="H57" s="35">
        <v>19.926145999999999</v>
      </c>
      <c r="I57" s="35">
        <v>26.540175999999999</v>
      </c>
      <c r="J57" s="35">
        <v>0</v>
      </c>
      <c r="K57" s="35">
        <v>47.794538000000003</v>
      </c>
      <c r="L57" s="36">
        <v>0</v>
      </c>
      <c r="M57" s="36">
        <v>0</v>
      </c>
      <c r="N57" s="47">
        <v>0</v>
      </c>
      <c r="O57" s="47">
        <v>0</v>
      </c>
      <c r="P57" s="37">
        <v>6.8598749999999997</v>
      </c>
      <c r="Q57" s="37">
        <v>6.8598749999999997</v>
      </c>
      <c r="R57" s="38">
        <v>13.152563000000001</v>
      </c>
      <c r="S57" s="38">
        <v>13.152563000000001</v>
      </c>
      <c r="T57" s="37">
        <v>19.926145999999999</v>
      </c>
      <c r="U57" s="37">
        <v>19.926145999999999</v>
      </c>
      <c r="V57" s="38">
        <v>0</v>
      </c>
      <c r="W57" s="38">
        <v>0</v>
      </c>
      <c r="X57" s="37">
        <v>47.794538000000003</v>
      </c>
      <c r="Y57" s="37">
        <v>47.794538000000003</v>
      </c>
      <c r="Z57" s="38">
        <v>6.8598749999999997</v>
      </c>
      <c r="AA57" s="38">
        <v>6.8598749999999997</v>
      </c>
      <c r="AB57" s="37">
        <v>13.152563000000001</v>
      </c>
      <c r="AC57" s="37">
        <v>13.152563000000001</v>
      </c>
      <c r="AD57" s="38">
        <v>19.926145999999999</v>
      </c>
      <c r="AE57" s="38">
        <v>19.926145999999999</v>
      </c>
      <c r="AF57" s="37">
        <v>0</v>
      </c>
      <c r="AG57" s="37">
        <v>0</v>
      </c>
      <c r="AH57" s="38">
        <v>47.794538000000003</v>
      </c>
      <c r="AI57" s="38">
        <v>47.794538000000003</v>
      </c>
      <c r="AJ57" s="47">
        <f>VLOOKUP($A57,Instr_2021_A!$A$8:$S$115,Instr_2021_A!$M$6,FALSE)*IF(VLOOKUP($A57,Instr_2021_A!$A$8:$S$115,Instr_2021_A!$O$6,FALSE)="EUR",1,IF(VLOOKUP($A57,Instr_2021_A!$A$8:$S$115,Instr_2021_A!$O$6,FALSE)="GBP",1/Instr_2021_A!$M$110,IF(VLOOKUP($A57,Instr_2021_A!$A$8:$S$115,Instr_2021_A!$O$6,FALSE)="USD",1/Instr_2021_A!$M$111,0)))</f>
        <v>0.90969100000000003</v>
      </c>
      <c r="AK57" s="47">
        <f>VLOOKUP($A57,Instr_2021_A!$A$8:$S$115,Instr_2021_A!$N$6,FALSE)*IF(VLOOKUP($A57,Instr_2021_A!$A$8:$S$115,Instr_2021_A!$O$6,FALSE)="EUR",1,IF(VLOOKUP($A57,Instr_2021_A!$A$8:$S$115,Instr_2021_A!$O$6,FALSE)="GBP",1/Instr_2021_A!$N$110,IF(VLOOKUP($A57,Instr_2021_A!$A$8:$S$115,Instr_2021_A!$O$6,FALSE)="USD",1/Instr_2021_A!$N$111,0)))</f>
        <v>0.90969100000000003</v>
      </c>
    </row>
    <row r="58" spans="1:37" ht="13.35" customHeight="1" x14ac:dyDescent="0.25">
      <c r="A58" s="26" t="str">
        <f>Instr_2021_A!A56</f>
        <v>CORP-FI-NA-NONFIN-BB-SEN_UNS-05</v>
      </c>
      <c r="B58" s="35">
        <v>6.0086199999999996</v>
      </c>
      <c r="C58" s="35">
        <v>4.4024349999999997</v>
      </c>
      <c r="D58" s="35">
        <v>1.579364</v>
      </c>
      <c r="E58" s="35">
        <v>7.0333119999999996</v>
      </c>
      <c r="F58" s="35">
        <v>7.7293479999999999</v>
      </c>
      <c r="G58" s="35">
        <v>14.218861</v>
      </c>
      <c r="H58" s="35">
        <v>14.309771</v>
      </c>
      <c r="I58" s="35">
        <v>4.8522530000000001</v>
      </c>
      <c r="J58" s="35">
        <v>0</v>
      </c>
      <c r="K58" s="35">
        <v>47.467059999999996</v>
      </c>
      <c r="L58" s="36">
        <v>0</v>
      </c>
      <c r="M58" s="36">
        <v>0</v>
      </c>
      <c r="N58" s="47">
        <v>0</v>
      </c>
      <c r="O58" s="47">
        <v>0</v>
      </c>
      <c r="P58" s="37">
        <v>6.0086199999999996</v>
      </c>
      <c r="Q58" s="37">
        <v>6.0086199999999996</v>
      </c>
      <c r="R58" s="38">
        <v>1.579364</v>
      </c>
      <c r="S58" s="38">
        <v>1.579364</v>
      </c>
      <c r="T58" s="37">
        <v>14.309771</v>
      </c>
      <c r="U58" s="37">
        <v>14.309771</v>
      </c>
      <c r="V58" s="38">
        <v>0</v>
      </c>
      <c r="W58" s="38">
        <v>0</v>
      </c>
      <c r="X58" s="37">
        <v>47.467059999999996</v>
      </c>
      <c r="Y58" s="37">
        <v>47.467059999999996</v>
      </c>
      <c r="Z58" s="38">
        <v>6.0086199999999996</v>
      </c>
      <c r="AA58" s="38">
        <v>6.0086199999999996</v>
      </c>
      <c r="AB58" s="37">
        <v>1.579364</v>
      </c>
      <c r="AC58" s="37">
        <v>1.579364</v>
      </c>
      <c r="AD58" s="38">
        <v>14.309771</v>
      </c>
      <c r="AE58" s="38">
        <v>14.309771</v>
      </c>
      <c r="AF58" s="37">
        <v>0</v>
      </c>
      <c r="AG58" s="37">
        <v>0</v>
      </c>
      <c r="AH58" s="38">
        <v>47.467059999999996</v>
      </c>
      <c r="AI58" s="38">
        <v>47.467059999999996</v>
      </c>
      <c r="AJ58" s="47">
        <f>VLOOKUP($A58,Instr_2021_A!$A$8:$S$115,Instr_2021_A!$M$6,FALSE)*IF(VLOOKUP($A58,Instr_2021_A!$A$8:$S$115,Instr_2021_A!$O$6,FALSE)="EUR",1,IF(VLOOKUP($A58,Instr_2021_A!$A$8:$S$115,Instr_2021_A!$O$6,FALSE)="GBP",1/Instr_2021_A!$M$110,IF(VLOOKUP($A58,Instr_2021_A!$A$8:$S$115,Instr_2021_A!$O$6,FALSE)="USD",1/Instr_2021_A!$M$111,0)))</f>
        <v>0.91596699999999998</v>
      </c>
      <c r="AK58" s="47">
        <f>VLOOKUP($A58,Instr_2021_A!$A$8:$S$115,Instr_2021_A!$N$6,FALSE)*IF(VLOOKUP($A58,Instr_2021_A!$A$8:$S$115,Instr_2021_A!$O$6,FALSE)="EUR",1,IF(VLOOKUP($A58,Instr_2021_A!$A$8:$S$115,Instr_2021_A!$O$6,FALSE)="GBP",1/Instr_2021_A!$N$110,IF(VLOOKUP($A58,Instr_2021_A!$A$8:$S$115,Instr_2021_A!$O$6,FALSE)="USD",1/Instr_2021_A!$N$111,0)))</f>
        <v>0.91596699999999998</v>
      </c>
    </row>
    <row r="59" spans="1:37" ht="13.35" customHeight="1" x14ac:dyDescent="0.25">
      <c r="A59" s="26" t="str">
        <f>Instr_2021_A!A57</f>
        <v>CORP-FI-NA-NONFIN-BB-SEN_UNS-10</v>
      </c>
      <c r="B59" s="35">
        <v>0.54617499999999997</v>
      </c>
      <c r="C59" s="35">
        <v>0</v>
      </c>
      <c r="D59" s="35">
        <v>8.9398</v>
      </c>
      <c r="E59" s="35">
        <v>0</v>
      </c>
      <c r="F59" s="35">
        <v>0.24201700000000001</v>
      </c>
      <c r="G59" s="35">
        <v>0</v>
      </c>
      <c r="H59" s="35">
        <v>0.42575400000000002</v>
      </c>
      <c r="I59" s="35">
        <v>9.1660000000000005E-2</v>
      </c>
      <c r="J59" s="35">
        <v>0</v>
      </c>
      <c r="K59" s="35">
        <v>55.721071999999999</v>
      </c>
      <c r="L59" s="36">
        <v>0</v>
      </c>
      <c r="M59" s="36">
        <v>0</v>
      </c>
      <c r="N59" s="47">
        <v>0</v>
      </c>
      <c r="O59" s="47">
        <v>0</v>
      </c>
      <c r="P59" s="37">
        <v>0.54617499999999997</v>
      </c>
      <c r="Q59" s="37">
        <v>0.54617499999999997</v>
      </c>
      <c r="R59" s="38">
        <v>8.9398</v>
      </c>
      <c r="S59" s="38">
        <v>8.9398</v>
      </c>
      <c r="T59" s="37">
        <v>0.42575400000000002</v>
      </c>
      <c r="U59" s="37">
        <v>0.42575400000000002</v>
      </c>
      <c r="V59" s="38">
        <v>0</v>
      </c>
      <c r="W59" s="38">
        <v>0</v>
      </c>
      <c r="X59" s="37">
        <v>55.721071999999999</v>
      </c>
      <c r="Y59" s="37">
        <v>55.721071999999999</v>
      </c>
      <c r="Z59" s="38">
        <v>0.54617499999999997</v>
      </c>
      <c r="AA59" s="38">
        <v>0.54617499999999997</v>
      </c>
      <c r="AB59" s="37">
        <v>8.9398</v>
      </c>
      <c r="AC59" s="37">
        <v>8.9398</v>
      </c>
      <c r="AD59" s="38">
        <v>0.42575400000000002</v>
      </c>
      <c r="AE59" s="38">
        <v>0.42575400000000002</v>
      </c>
      <c r="AF59" s="37">
        <v>0</v>
      </c>
      <c r="AG59" s="37">
        <v>0</v>
      </c>
      <c r="AH59" s="38">
        <v>55.721071999999999</v>
      </c>
      <c r="AI59" s="38">
        <v>55.721071999999999</v>
      </c>
      <c r="AJ59" s="47">
        <f>VLOOKUP($A59,Instr_2021_A!$A$8:$S$115,Instr_2021_A!$M$6,FALSE)*IF(VLOOKUP($A59,Instr_2021_A!$A$8:$S$115,Instr_2021_A!$O$6,FALSE)="EUR",1,IF(VLOOKUP($A59,Instr_2021_A!$A$8:$S$115,Instr_2021_A!$O$6,FALSE)="GBP",1/Instr_2021_A!$M$110,IF(VLOOKUP($A59,Instr_2021_A!$A$8:$S$115,Instr_2021_A!$O$6,FALSE)="USD",1/Instr_2021_A!$M$111,0)))</f>
        <v>0.78028399999999998</v>
      </c>
      <c r="AK59" s="47">
        <f>VLOOKUP($A59,Instr_2021_A!$A$8:$S$115,Instr_2021_A!$N$6,FALSE)*IF(VLOOKUP($A59,Instr_2021_A!$A$8:$S$115,Instr_2021_A!$O$6,FALSE)="EUR",1,IF(VLOOKUP($A59,Instr_2021_A!$A$8:$S$115,Instr_2021_A!$O$6,FALSE)="GBP",1/Instr_2021_A!$N$110,IF(VLOOKUP($A59,Instr_2021_A!$A$8:$S$115,Instr_2021_A!$O$6,FALSE)="USD",1/Instr_2021_A!$N$111,0)))</f>
        <v>0.78028399999999998</v>
      </c>
    </row>
    <row r="60" spans="1:37" ht="13.35" customHeight="1" x14ac:dyDescent="0.25">
      <c r="A60" s="26" t="str">
        <f>Instr_2021_A!A58</f>
        <v>FI-EUR-RFR-INFL-NA-NA-SEN_UNS-01</v>
      </c>
      <c r="B60" s="35">
        <v>0</v>
      </c>
      <c r="C60" s="35">
        <v>0</v>
      </c>
      <c r="D60" s="35">
        <v>0</v>
      </c>
      <c r="E60" s="35">
        <v>0</v>
      </c>
      <c r="F60" s="35">
        <v>0</v>
      </c>
      <c r="G60" s="35">
        <v>0</v>
      </c>
      <c r="H60" s="35">
        <v>0</v>
      </c>
      <c r="I60" s="35">
        <v>0</v>
      </c>
      <c r="J60" s="35">
        <v>0</v>
      </c>
      <c r="K60" s="35">
        <v>0</v>
      </c>
      <c r="L60" s="36">
        <v>0</v>
      </c>
      <c r="M60" s="36">
        <v>0</v>
      </c>
      <c r="N60" s="47">
        <v>0</v>
      </c>
      <c r="O60" s="47">
        <v>0</v>
      </c>
      <c r="P60" s="37">
        <v>0</v>
      </c>
      <c r="Q60" s="37">
        <v>0</v>
      </c>
      <c r="R60" s="38">
        <v>0</v>
      </c>
      <c r="S60" s="38">
        <v>0</v>
      </c>
      <c r="T60" s="37">
        <v>0</v>
      </c>
      <c r="U60" s="37">
        <v>0</v>
      </c>
      <c r="V60" s="38">
        <v>0</v>
      </c>
      <c r="W60" s="38">
        <v>0</v>
      </c>
      <c r="X60" s="37">
        <v>0</v>
      </c>
      <c r="Y60" s="37">
        <v>0</v>
      </c>
      <c r="Z60" s="38">
        <v>0</v>
      </c>
      <c r="AA60" s="38">
        <v>0</v>
      </c>
      <c r="AB60" s="37">
        <v>0</v>
      </c>
      <c r="AC60" s="37">
        <v>0</v>
      </c>
      <c r="AD60" s="38">
        <v>0</v>
      </c>
      <c r="AE60" s="38">
        <v>0</v>
      </c>
      <c r="AF60" s="37">
        <v>0</v>
      </c>
      <c r="AG60" s="37">
        <v>0</v>
      </c>
      <c r="AH60" s="38">
        <v>0</v>
      </c>
      <c r="AI60" s="38">
        <v>0</v>
      </c>
      <c r="AJ60" s="47">
        <f>VLOOKUP($A60,Instr_2021_A!$A$8:$S$115,Instr_2021_A!$M$6,FALSE)*IF(VLOOKUP($A60,Instr_2021_A!$A$8:$S$115,Instr_2021_A!$O$6,FALSE)="EUR",1,IF(VLOOKUP($A60,Instr_2021_A!$A$8:$S$115,Instr_2021_A!$O$6,FALSE)="GBP",1/Instr_2021_A!$M$110,IF(VLOOKUP($A60,Instr_2021_A!$A$8:$S$115,Instr_2021_A!$O$6,FALSE)="USD",1/Instr_2021_A!$M$111,0)))</f>
        <v>1.040789</v>
      </c>
      <c r="AK60" s="47">
        <f>VLOOKUP($A60,Instr_2021_A!$A$8:$S$115,Instr_2021_A!$N$6,FALSE)*IF(VLOOKUP($A60,Instr_2021_A!$A$8:$S$115,Instr_2021_A!$O$6,FALSE)="EUR",1,IF(VLOOKUP($A60,Instr_2021_A!$A$8:$S$115,Instr_2021_A!$O$6,FALSE)="GBP",1/Instr_2021_A!$N$110,IF(VLOOKUP($A60,Instr_2021_A!$A$8:$S$115,Instr_2021_A!$O$6,FALSE)="USD",1/Instr_2021_A!$N$111,0)))</f>
        <v>1.040789</v>
      </c>
    </row>
    <row r="61" spans="1:37" ht="13.35" customHeight="1" x14ac:dyDescent="0.25">
      <c r="A61" s="26" t="str">
        <f>Instr_2021_A!A59</f>
        <v>FI-EUR-RFR-INFL-NA-NA-SEN_UNS-05</v>
      </c>
      <c r="B61" s="35">
        <v>0</v>
      </c>
      <c r="C61" s="35">
        <v>0</v>
      </c>
      <c r="D61" s="35">
        <v>0</v>
      </c>
      <c r="E61" s="35">
        <v>0</v>
      </c>
      <c r="F61" s="35">
        <v>0</v>
      </c>
      <c r="G61" s="35">
        <v>0</v>
      </c>
      <c r="H61" s="35">
        <v>0</v>
      </c>
      <c r="I61" s="35">
        <v>0</v>
      </c>
      <c r="J61" s="35">
        <v>0</v>
      </c>
      <c r="K61" s="35">
        <v>0</v>
      </c>
      <c r="L61" s="36">
        <v>0</v>
      </c>
      <c r="M61" s="36">
        <v>0</v>
      </c>
      <c r="N61" s="47">
        <v>0</v>
      </c>
      <c r="O61" s="47">
        <v>0</v>
      </c>
      <c r="P61" s="37">
        <v>0</v>
      </c>
      <c r="Q61" s="37">
        <v>0</v>
      </c>
      <c r="R61" s="38">
        <v>0</v>
      </c>
      <c r="S61" s="38">
        <v>0</v>
      </c>
      <c r="T61" s="37">
        <v>0</v>
      </c>
      <c r="U61" s="37">
        <v>0</v>
      </c>
      <c r="V61" s="38">
        <v>0</v>
      </c>
      <c r="W61" s="38">
        <v>0</v>
      </c>
      <c r="X61" s="37">
        <v>0</v>
      </c>
      <c r="Y61" s="37">
        <v>0</v>
      </c>
      <c r="Z61" s="38">
        <v>0</v>
      </c>
      <c r="AA61" s="38">
        <v>0</v>
      </c>
      <c r="AB61" s="37">
        <v>0</v>
      </c>
      <c r="AC61" s="37">
        <v>0</v>
      </c>
      <c r="AD61" s="38">
        <v>0</v>
      </c>
      <c r="AE61" s="38">
        <v>0</v>
      </c>
      <c r="AF61" s="37">
        <v>0</v>
      </c>
      <c r="AG61" s="37">
        <v>0</v>
      </c>
      <c r="AH61" s="38">
        <v>0</v>
      </c>
      <c r="AI61" s="38">
        <v>0</v>
      </c>
      <c r="AJ61" s="47">
        <f>VLOOKUP($A61,Instr_2021_A!$A$8:$S$115,Instr_2021_A!$M$6,FALSE)*IF(VLOOKUP($A61,Instr_2021_A!$A$8:$S$115,Instr_2021_A!$O$6,FALSE)="EUR",1,IF(VLOOKUP($A61,Instr_2021_A!$A$8:$S$115,Instr_2021_A!$O$6,FALSE)="GBP",1/Instr_2021_A!$M$110,IF(VLOOKUP($A61,Instr_2021_A!$A$8:$S$115,Instr_2021_A!$O$6,FALSE)="USD",1/Instr_2021_A!$M$111,0)))</f>
        <v>1.1178630000000001</v>
      </c>
      <c r="AK61" s="47">
        <f>VLOOKUP($A61,Instr_2021_A!$A$8:$S$115,Instr_2021_A!$N$6,FALSE)*IF(VLOOKUP($A61,Instr_2021_A!$A$8:$S$115,Instr_2021_A!$O$6,FALSE)="EUR",1,IF(VLOOKUP($A61,Instr_2021_A!$A$8:$S$115,Instr_2021_A!$O$6,FALSE)="GBP",1/Instr_2021_A!$N$110,IF(VLOOKUP($A61,Instr_2021_A!$A$8:$S$115,Instr_2021_A!$O$6,FALSE)="USD",1/Instr_2021_A!$N$111,0)))</f>
        <v>1.1178630000000001</v>
      </c>
    </row>
    <row r="62" spans="1:37" ht="13.35" customHeight="1" x14ac:dyDescent="0.25">
      <c r="A62" s="26" t="str">
        <f>Instr_2021_A!A60</f>
        <v>FI-EUR-RFR-INFL-NA-NA-SEN_UNS-10</v>
      </c>
      <c r="B62" s="35">
        <v>0</v>
      </c>
      <c r="C62" s="35">
        <v>0</v>
      </c>
      <c r="D62" s="35">
        <v>0</v>
      </c>
      <c r="E62" s="35">
        <v>0</v>
      </c>
      <c r="F62" s="35">
        <v>0</v>
      </c>
      <c r="G62" s="35">
        <v>0</v>
      </c>
      <c r="H62" s="35">
        <v>0</v>
      </c>
      <c r="I62" s="35">
        <v>0</v>
      </c>
      <c r="J62" s="35">
        <v>0</v>
      </c>
      <c r="K62" s="35">
        <v>0</v>
      </c>
      <c r="L62" s="36">
        <v>0</v>
      </c>
      <c r="M62" s="36">
        <v>0</v>
      </c>
      <c r="N62" s="47">
        <v>0</v>
      </c>
      <c r="O62" s="47">
        <v>0</v>
      </c>
      <c r="P62" s="37">
        <v>0</v>
      </c>
      <c r="Q62" s="37">
        <v>0</v>
      </c>
      <c r="R62" s="38">
        <v>0</v>
      </c>
      <c r="S62" s="38">
        <v>0</v>
      </c>
      <c r="T62" s="37">
        <v>0</v>
      </c>
      <c r="U62" s="37">
        <v>0</v>
      </c>
      <c r="V62" s="38">
        <v>0</v>
      </c>
      <c r="W62" s="38">
        <v>0</v>
      </c>
      <c r="X62" s="37">
        <v>0</v>
      </c>
      <c r="Y62" s="37">
        <v>0</v>
      </c>
      <c r="Z62" s="38">
        <v>0</v>
      </c>
      <c r="AA62" s="38">
        <v>0</v>
      </c>
      <c r="AB62" s="37">
        <v>0</v>
      </c>
      <c r="AC62" s="37">
        <v>0</v>
      </c>
      <c r="AD62" s="38">
        <v>0</v>
      </c>
      <c r="AE62" s="38">
        <v>0</v>
      </c>
      <c r="AF62" s="37">
        <v>0</v>
      </c>
      <c r="AG62" s="37">
        <v>0</v>
      </c>
      <c r="AH62" s="38">
        <v>0</v>
      </c>
      <c r="AI62" s="38">
        <v>0</v>
      </c>
      <c r="AJ62" s="47">
        <f>VLOOKUP($A62,Instr_2021_A!$A$8:$S$115,Instr_2021_A!$M$6,FALSE)*IF(VLOOKUP($A62,Instr_2021_A!$A$8:$S$115,Instr_2021_A!$O$6,FALSE)="EUR",1,IF(VLOOKUP($A62,Instr_2021_A!$A$8:$S$115,Instr_2021_A!$O$6,FALSE)="GBP",1/Instr_2021_A!$M$110,IF(VLOOKUP($A62,Instr_2021_A!$A$8:$S$115,Instr_2021_A!$O$6,FALSE)="USD",1/Instr_2021_A!$M$111,0)))</f>
        <v>1.2019169999999999</v>
      </c>
      <c r="AK62" s="47">
        <f>VLOOKUP($A62,Instr_2021_A!$A$8:$S$115,Instr_2021_A!$N$6,FALSE)*IF(VLOOKUP($A62,Instr_2021_A!$A$8:$S$115,Instr_2021_A!$O$6,FALSE)="EUR",1,IF(VLOOKUP($A62,Instr_2021_A!$A$8:$S$115,Instr_2021_A!$O$6,FALSE)="GBP",1/Instr_2021_A!$N$110,IF(VLOOKUP($A62,Instr_2021_A!$A$8:$S$115,Instr_2021_A!$O$6,FALSE)="USD",1/Instr_2021_A!$N$111,0)))</f>
        <v>1.2019169999999999</v>
      </c>
    </row>
    <row r="63" spans="1:37" ht="13.35" customHeight="1" x14ac:dyDescent="0.25">
      <c r="A63" s="26" t="str">
        <f>Instr_2021_A!A61</f>
        <v>FI-EUR-RFR-INFL-NA-NA-SEN_UNS-20</v>
      </c>
      <c r="B63" s="35">
        <v>0</v>
      </c>
      <c r="C63" s="35">
        <v>0</v>
      </c>
      <c r="D63" s="35">
        <v>0</v>
      </c>
      <c r="E63" s="35">
        <v>0</v>
      </c>
      <c r="F63" s="35">
        <v>0</v>
      </c>
      <c r="G63" s="35">
        <v>0</v>
      </c>
      <c r="H63" s="35">
        <v>0</v>
      </c>
      <c r="I63" s="35">
        <v>0</v>
      </c>
      <c r="J63" s="35">
        <v>0</v>
      </c>
      <c r="K63" s="35">
        <v>0</v>
      </c>
      <c r="L63" s="36">
        <v>0</v>
      </c>
      <c r="M63" s="36">
        <v>0</v>
      </c>
      <c r="N63" s="47">
        <v>0</v>
      </c>
      <c r="O63" s="47">
        <v>0</v>
      </c>
      <c r="P63" s="37">
        <v>0</v>
      </c>
      <c r="Q63" s="37">
        <v>0</v>
      </c>
      <c r="R63" s="38">
        <v>0</v>
      </c>
      <c r="S63" s="38">
        <v>0</v>
      </c>
      <c r="T63" s="37">
        <v>0</v>
      </c>
      <c r="U63" s="37">
        <v>0</v>
      </c>
      <c r="V63" s="38">
        <v>0</v>
      </c>
      <c r="W63" s="38">
        <v>0</v>
      </c>
      <c r="X63" s="37">
        <v>0</v>
      </c>
      <c r="Y63" s="37">
        <v>0</v>
      </c>
      <c r="Z63" s="38">
        <v>0</v>
      </c>
      <c r="AA63" s="38">
        <v>0</v>
      </c>
      <c r="AB63" s="37">
        <v>0</v>
      </c>
      <c r="AC63" s="37">
        <v>0</v>
      </c>
      <c r="AD63" s="38">
        <v>0</v>
      </c>
      <c r="AE63" s="38">
        <v>0</v>
      </c>
      <c r="AF63" s="37">
        <v>0</v>
      </c>
      <c r="AG63" s="37">
        <v>0</v>
      </c>
      <c r="AH63" s="38">
        <v>0</v>
      </c>
      <c r="AI63" s="38">
        <v>0</v>
      </c>
      <c r="AJ63" s="47">
        <f>VLOOKUP($A63,Instr_2021_A!$A$8:$S$115,Instr_2021_A!$M$6,FALSE)*IF(VLOOKUP($A63,Instr_2021_A!$A$8:$S$115,Instr_2021_A!$O$6,FALSE)="EUR",1,IF(VLOOKUP($A63,Instr_2021_A!$A$8:$S$115,Instr_2021_A!$O$6,FALSE)="GBP",1/Instr_2021_A!$M$110,IF(VLOOKUP($A63,Instr_2021_A!$A$8:$S$115,Instr_2021_A!$O$6,FALSE)="USD",1/Instr_2021_A!$M$111,0)))</f>
        <v>1.404026</v>
      </c>
      <c r="AK63" s="47">
        <f>VLOOKUP($A63,Instr_2021_A!$A$8:$S$115,Instr_2021_A!$N$6,FALSE)*IF(VLOOKUP($A63,Instr_2021_A!$A$8:$S$115,Instr_2021_A!$O$6,FALSE)="EUR",1,IF(VLOOKUP($A63,Instr_2021_A!$A$8:$S$115,Instr_2021_A!$O$6,FALSE)="GBP",1/Instr_2021_A!$N$110,IF(VLOOKUP($A63,Instr_2021_A!$A$8:$S$115,Instr_2021_A!$O$6,FALSE)="USD",1/Instr_2021_A!$N$111,0)))</f>
        <v>1.404026</v>
      </c>
    </row>
    <row r="64" spans="1:37" ht="13.35" customHeight="1" x14ac:dyDescent="0.25">
      <c r="A64" s="26" t="str">
        <f>Instr_2021_A!A62</f>
        <v>FI-EUR-RFR-NA-NA-NA-NA-01</v>
      </c>
      <c r="B64" s="35">
        <v>0</v>
      </c>
      <c r="C64" s="35">
        <v>0</v>
      </c>
      <c r="D64" s="35">
        <v>0</v>
      </c>
      <c r="E64" s="35">
        <v>0</v>
      </c>
      <c r="F64" s="35">
        <v>0</v>
      </c>
      <c r="G64" s="35">
        <v>0</v>
      </c>
      <c r="H64" s="35">
        <v>0</v>
      </c>
      <c r="I64" s="35">
        <v>0</v>
      </c>
      <c r="J64" s="35">
        <v>0</v>
      </c>
      <c r="K64" s="35">
        <v>0</v>
      </c>
      <c r="L64" s="36">
        <v>-96.718106000000006</v>
      </c>
      <c r="M64" s="36">
        <v>-96.718106000000006</v>
      </c>
      <c r="N64" s="47">
        <v>-403.84729099999998</v>
      </c>
      <c r="O64" s="47">
        <v>-403.84729099999998</v>
      </c>
      <c r="P64" s="37">
        <v>-84.163336000000001</v>
      </c>
      <c r="Q64" s="37">
        <v>-84.163336000000001</v>
      </c>
      <c r="R64" s="38">
        <v>-84.162820999999994</v>
      </c>
      <c r="S64" s="38">
        <v>-84.162820999999994</v>
      </c>
      <c r="T64" s="37">
        <v>-84.163377999999994</v>
      </c>
      <c r="U64" s="37">
        <v>-84.163377999999994</v>
      </c>
      <c r="V64" s="38">
        <v>-84.163227000000006</v>
      </c>
      <c r="W64" s="38">
        <v>-84.163227000000006</v>
      </c>
      <c r="X64" s="37">
        <v>-84.163227000000006</v>
      </c>
      <c r="Y64" s="37">
        <v>-84.163227000000006</v>
      </c>
      <c r="Z64" s="38">
        <v>-351.42474199999998</v>
      </c>
      <c r="AA64" s="38">
        <v>-351.42474199999998</v>
      </c>
      <c r="AB64" s="37">
        <v>-351.42259000000001</v>
      </c>
      <c r="AC64" s="37">
        <v>-351.42259000000001</v>
      </c>
      <c r="AD64" s="38">
        <v>-351.424916</v>
      </c>
      <c r="AE64" s="38">
        <v>-351.424916</v>
      </c>
      <c r="AF64" s="37">
        <v>-351.424284</v>
      </c>
      <c r="AG64" s="37">
        <v>-351.424284</v>
      </c>
      <c r="AH64" s="38">
        <v>-351.424283</v>
      </c>
      <c r="AI64" s="38">
        <v>-351.424283</v>
      </c>
      <c r="AJ64" s="47">
        <f>VLOOKUP($A64,Instr_2021_A!$A$8:$S$115,Instr_2021_A!$M$6,FALSE)*IF(VLOOKUP($A64,Instr_2021_A!$A$8:$S$115,Instr_2021_A!$O$6,FALSE)="EUR",1,IF(VLOOKUP($A64,Instr_2021_A!$A$8:$S$115,Instr_2021_A!$O$6,FALSE)="GBP",1/Instr_2021_A!$M$110,IF(VLOOKUP($A64,Instr_2021_A!$A$8:$S$115,Instr_2021_A!$O$6,FALSE)="USD",1/Instr_2021_A!$M$111,0)))</f>
        <v>1.005884</v>
      </c>
      <c r="AK64" s="47">
        <f>VLOOKUP($A64,Instr_2021_A!$A$8:$S$115,Instr_2021_A!$N$6,FALSE)*IF(VLOOKUP($A64,Instr_2021_A!$A$8:$S$115,Instr_2021_A!$O$6,FALSE)="EUR",1,IF(VLOOKUP($A64,Instr_2021_A!$A$8:$S$115,Instr_2021_A!$O$6,FALSE)="GBP",1/Instr_2021_A!$N$110,IF(VLOOKUP($A64,Instr_2021_A!$A$8:$S$115,Instr_2021_A!$O$6,FALSE)="USD",1/Instr_2021_A!$N$111,0)))</f>
        <v>1.0055810000000001</v>
      </c>
    </row>
    <row r="65" spans="1:37" ht="13.35" customHeight="1" x14ac:dyDescent="0.25">
      <c r="A65" s="26" t="str">
        <f>Instr_2021_A!A63</f>
        <v>FI-EUR-RFR-NA-NA-NA-NA-03</v>
      </c>
      <c r="B65" s="35">
        <v>0</v>
      </c>
      <c r="C65" s="35">
        <v>0</v>
      </c>
      <c r="D65" s="35">
        <v>0</v>
      </c>
      <c r="E65" s="35">
        <v>0</v>
      </c>
      <c r="F65" s="35">
        <v>0</v>
      </c>
      <c r="G65" s="35">
        <v>0</v>
      </c>
      <c r="H65" s="35">
        <v>0</v>
      </c>
      <c r="I65" s="35">
        <v>0</v>
      </c>
      <c r="J65" s="35">
        <v>0</v>
      </c>
      <c r="K65" s="35">
        <v>0</v>
      </c>
      <c r="L65" s="36">
        <v>-119.944864</v>
      </c>
      <c r="M65" s="36">
        <v>-119.944864</v>
      </c>
      <c r="N65" s="47">
        <v>-272.10719399999999</v>
      </c>
      <c r="O65" s="47">
        <v>-272.10719399999999</v>
      </c>
      <c r="P65" s="37">
        <v>-104.375079</v>
      </c>
      <c r="Q65" s="37">
        <v>-104.375079</v>
      </c>
      <c r="R65" s="38">
        <v>-104.374439</v>
      </c>
      <c r="S65" s="38">
        <v>-104.374439</v>
      </c>
      <c r="T65" s="37">
        <v>-104.37513</v>
      </c>
      <c r="U65" s="37">
        <v>-104.37513</v>
      </c>
      <c r="V65" s="38">
        <v>-104.374943</v>
      </c>
      <c r="W65" s="38">
        <v>-104.374943</v>
      </c>
      <c r="X65" s="37">
        <v>-104.374942</v>
      </c>
      <c r="Y65" s="37">
        <v>-104.374942</v>
      </c>
      <c r="Z65" s="38">
        <v>-236.78554399999999</v>
      </c>
      <c r="AA65" s="38">
        <v>-236.78554399999999</v>
      </c>
      <c r="AB65" s="37">
        <v>-236.78409400000001</v>
      </c>
      <c r="AC65" s="37">
        <v>-236.78409400000001</v>
      </c>
      <c r="AD65" s="38">
        <v>-236.78566000000001</v>
      </c>
      <c r="AE65" s="38">
        <v>-236.78566000000001</v>
      </c>
      <c r="AF65" s="37">
        <v>-236.785235</v>
      </c>
      <c r="AG65" s="37">
        <v>-236.785235</v>
      </c>
      <c r="AH65" s="38">
        <v>-236.785234</v>
      </c>
      <c r="AI65" s="38">
        <v>-236.785234</v>
      </c>
      <c r="AJ65" s="47">
        <f>VLOOKUP($A65,Instr_2021_A!$A$8:$S$115,Instr_2021_A!$M$6,FALSE)*IF(VLOOKUP($A65,Instr_2021_A!$A$8:$S$115,Instr_2021_A!$O$6,FALSE)="EUR",1,IF(VLOOKUP($A65,Instr_2021_A!$A$8:$S$115,Instr_2021_A!$O$6,FALSE)="GBP",1/Instr_2021_A!$M$110,IF(VLOOKUP($A65,Instr_2021_A!$A$8:$S$115,Instr_2021_A!$O$6,FALSE)="USD",1/Instr_2021_A!$M$111,0)))</f>
        <v>1.0074160000000001</v>
      </c>
      <c r="AK65" s="47">
        <f>VLOOKUP($A65,Instr_2021_A!$A$8:$S$115,Instr_2021_A!$N$6,FALSE)*IF(VLOOKUP($A65,Instr_2021_A!$A$8:$S$115,Instr_2021_A!$O$6,FALSE)="EUR",1,IF(VLOOKUP($A65,Instr_2021_A!$A$8:$S$115,Instr_2021_A!$O$6,FALSE)="GBP",1/Instr_2021_A!$N$110,IF(VLOOKUP($A65,Instr_2021_A!$A$8:$S$115,Instr_2021_A!$O$6,FALSE)="USD",1/Instr_2021_A!$N$111,0)))</f>
        <v>1.006508</v>
      </c>
    </row>
    <row r="66" spans="1:37" ht="13.35" customHeight="1" x14ac:dyDescent="0.25">
      <c r="A66" s="26" t="str">
        <f>Instr_2021_A!A64</f>
        <v>FI-EUR-RFR-NA-NA-NA-NA-05</v>
      </c>
      <c r="B66" s="35">
        <v>0</v>
      </c>
      <c r="C66" s="35">
        <v>0</v>
      </c>
      <c r="D66" s="35">
        <v>0</v>
      </c>
      <c r="E66" s="35">
        <v>0</v>
      </c>
      <c r="F66" s="35">
        <v>0</v>
      </c>
      <c r="G66" s="35">
        <v>0</v>
      </c>
      <c r="H66" s="35">
        <v>0</v>
      </c>
      <c r="I66" s="35">
        <v>0</v>
      </c>
      <c r="J66" s="35">
        <v>0</v>
      </c>
      <c r="K66" s="35">
        <v>0</v>
      </c>
      <c r="L66" s="36">
        <v>-107.102191</v>
      </c>
      <c r="M66" s="36">
        <v>-107.102191</v>
      </c>
      <c r="N66" s="47">
        <v>-110.92166</v>
      </c>
      <c r="O66" s="47">
        <v>-110.92166</v>
      </c>
      <c r="P66" s="37">
        <v>-93.199485999999993</v>
      </c>
      <c r="Q66" s="37">
        <v>-93.199485999999993</v>
      </c>
      <c r="R66" s="38">
        <v>-93.198915</v>
      </c>
      <c r="S66" s="38">
        <v>-93.198915</v>
      </c>
      <c r="T66" s="37">
        <v>-93.199532000000005</v>
      </c>
      <c r="U66" s="37">
        <v>-93.199532000000005</v>
      </c>
      <c r="V66" s="38">
        <v>-93.199364000000003</v>
      </c>
      <c r="W66" s="38">
        <v>-93.199364000000003</v>
      </c>
      <c r="X66" s="37">
        <v>-93.199364000000003</v>
      </c>
      <c r="Y66" s="37">
        <v>-93.199364000000003</v>
      </c>
      <c r="Z66" s="38">
        <v>-96.523157999999995</v>
      </c>
      <c r="AA66" s="38">
        <v>-96.523157999999995</v>
      </c>
      <c r="AB66" s="37">
        <v>-96.522566999999995</v>
      </c>
      <c r="AC66" s="37">
        <v>-96.522566999999995</v>
      </c>
      <c r="AD66" s="38">
        <v>-96.523206000000002</v>
      </c>
      <c r="AE66" s="38">
        <v>-96.523206000000002</v>
      </c>
      <c r="AF66" s="37">
        <v>-96.523032000000001</v>
      </c>
      <c r="AG66" s="37">
        <v>-96.523032000000001</v>
      </c>
      <c r="AH66" s="38">
        <v>-96.523032000000001</v>
      </c>
      <c r="AI66" s="38">
        <v>-96.523032000000001</v>
      </c>
      <c r="AJ66" s="47">
        <f>VLOOKUP($A66,Instr_2021_A!$A$8:$S$115,Instr_2021_A!$M$6,FALSE)*IF(VLOOKUP($A66,Instr_2021_A!$A$8:$S$115,Instr_2021_A!$O$6,FALSE)="EUR",1,IF(VLOOKUP($A66,Instr_2021_A!$A$8:$S$115,Instr_2021_A!$O$6,FALSE)="GBP",1/Instr_2021_A!$M$110,IF(VLOOKUP($A66,Instr_2021_A!$A$8:$S$115,Instr_2021_A!$O$6,FALSE)="USD",1/Instr_2021_A!$M$111,0)))</f>
        <v>1.004211</v>
      </c>
      <c r="AK66" s="47">
        <f>VLOOKUP($A66,Instr_2021_A!$A$8:$S$115,Instr_2021_A!$N$6,FALSE)*IF(VLOOKUP($A66,Instr_2021_A!$A$8:$S$115,Instr_2021_A!$O$6,FALSE)="EUR",1,IF(VLOOKUP($A66,Instr_2021_A!$A$8:$S$115,Instr_2021_A!$O$6,FALSE)="GBP",1/Instr_2021_A!$N$110,IF(VLOOKUP($A66,Instr_2021_A!$A$8:$S$115,Instr_2021_A!$O$6,FALSE)="USD",1/Instr_2021_A!$N$111,0)))</f>
        <v>1.002704</v>
      </c>
    </row>
    <row r="67" spans="1:37" ht="13.35" customHeight="1" x14ac:dyDescent="0.25">
      <c r="A67" s="26" t="str">
        <f>Instr_2021_A!A65</f>
        <v>FI-EUR-RFR-NA-NA-NA-NA-07</v>
      </c>
      <c r="B67" s="35">
        <v>0</v>
      </c>
      <c r="C67" s="35">
        <v>0</v>
      </c>
      <c r="D67" s="35">
        <v>0</v>
      </c>
      <c r="E67" s="35">
        <v>0</v>
      </c>
      <c r="F67" s="35">
        <v>0</v>
      </c>
      <c r="G67" s="35">
        <v>0</v>
      </c>
      <c r="H67" s="35">
        <v>0</v>
      </c>
      <c r="I67" s="35">
        <v>0</v>
      </c>
      <c r="J67" s="35">
        <v>0</v>
      </c>
      <c r="K67" s="35">
        <v>0</v>
      </c>
      <c r="L67" s="36">
        <v>-97.004879000000003</v>
      </c>
      <c r="M67" s="36">
        <v>-97.004879000000003</v>
      </c>
      <c r="N67" s="47">
        <v>-62.176453000000002</v>
      </c>
      <c r="O67" s="47">
        <v>-62.176453000000002</v>
      </c>
      <c r="P67" s="37">
        <v>-84.412884000000005</v>
      </c>
      <c r="Q67" s="37">
        <v>-84.412884000000005</v>
      </c>
      <c r="R67" s="38">
        <v>-84.412367000000003</v>
      </c>
      <c r="S67" s="38">
        <v>-84.412367000000003</v>
      </c>
      <c r="T67" s="37">
        <v>-84.412925999999999</v>
      </c>
      <c r="U67" s="37">
        <v>-84.412925999999999</v>
      </c>
      <c r="V67" s="38">
        <v>-84.412773999999999</v>
      </c>
      <c r="W67" s="38">
        <v>-84.412773999999999</v>
      </c>
      <c r="X67" s="37">
        <v>-84.412773999999999</v>
      </c>
      <c r="Y67" s="37">
        <v>-84.412773999999999</v>
      </c>
      <c r="Z67" s="38">
        <v>-54.105460999999998</v>
      </c>
      <c r="AA67" s="38">
        <v>-54.105460999999998</v>
      </c>
      <c r="AB67" s="37">
        <v>-54.105128999999998</v>
      </c>
      <c r="AC67" s="37">
        <v>-54.105128999999998</v>
      </c>
      <c r="AD67" s="38">
        <v>-54.105488000000001</v>
      </c>
      <c r="AE67" s="38">
        <v>-54.105488000000001</v>
      </c>
      <c r="AF67" s="37">
        <v>-54.105390999999997</v>
      </c>
      <c r="AG67" s="37">
        <v>-54.105390999999997</v>
      </c>
      <c r="AH67" s="38">
        <v>-54.10539</v>
      </c>
      <c r="AI67" s="38">
        <v>-54.10539</v>
      </c>
      <c r="AJ67" s="47">
        <f>VLOOKUP($A67,Instr_2021_A!$A$8:$S$115,Instr_2021_A!$M$6,FALSE)*IF(VLOOKUP($A67,Instr_2021_A!$A$8:$S$115,Instr_2021_A!$O$6,FALSE)="EUR",1,IF(VLOOKUP($A67,Instr_2021_A!$A$8:$S$115,Instr_2021_A!$O$6,FALSE)="GBP",1/Instr_2021_A!$M$110,IF(VLOOKUP($A67,Instr_2021_A!$A$8:$S$115,Instr_2021_A!$O$6,FALSE)="USD",1/Instr_2021_A!$M$111,0)))</f>
        <v>0.99790299999999998</v>
      </c>
      <c r="AK67" s="47">
        <f>VLOOKUP($A67,Instr_2021_A!$A$8:$S$115,Instr_2021_A!$N$6,FALSE)*IF(VLOOKUP($A67,Instr_2021_A!$A$8:$S$115,Instr_2021_A!$O$6,FALSE)="EUR",1,IF(VLOOKUP($A67,Instr_2021_A!$A$8:$S$115,Instr_2021_A!$O$6,FALSE)="GBP",1/Instr_2021_A!$N$110,IF(VLOOKUP($A67,Instr_2021_A!$A$8:$S$115,Instr_2021_A!$O$6,FALSE)="USD",1/Instr_2021_A!$N$111,0)))</f>
        <v>0.99580999999999997</v>
      </c>
    </row>
    <row r="68" spans="1:37" ht="13.35" customHeight="1" x14ac:dyDescent="0.25">
      <c r="A68" s="26" t="str">
        <f>Instr_2021_A!A66</f>
        <v>FI-EUR-RFR-NA-NA-NA-NA-10</v>
      </c>
      <c r="B68" s="35">
        <v>0</v>
      </c>
      <c r="C68" s="35">
        <v>0</v>
      </c>
      <c r="D68" s="35">
        <v>0</v>
      </c>
      <c r="E68" s="35">
        <v>0</v>
      </c>
      <c r="F68" s="35">
        <v>0</v>
      </c>
      <c r="G68" s="35">
        <v>0</v>
      </c>
      <c r="H68" s="35">
        <v>0</v>
      </c>
      <c r="I68" s="35">
        <v>0</v>
      </c>
      <c r="J68" s="35">
        <v>0</v>
      </c>
      <c r="K68" s="35">
        <v>0</v>
      </c>
      <c r="L68" s="36">
        <v>-196.15350699999999</v>
      </c>
      <c r="M68" s="36">
        <v>-196.15350699999999</v>
      </c>
      <c r="N68" s="47">
        <v>-76.366680000000002</v>
      </c>
      <c r="O68" s="47">
        <v>-76.366680000000002</v>
      </c>
      <c r="P68" s="37">
        <v>-170.69124199999999</v>
      </c>
      <c r="Q68" s="37">
        <v>-170.69124199999999</v>
      </c>
      <c r="R68" s="38">
        <v>-170.69019599999999</v>
      </c>
      <c r="S68" s="38">
        <v>-170.69019599999999</v>
      </c>
      <c r="T68" s="37">
        <v>-170.691326</v>
      </c>
      <c r="U68" s="37">
        <v>-170.691326</v>
      </c>
      <c r="V68" s="38">
        <v>-170.69101800000001</v>
      </c>
      <c r="W68" s="38">
        <v>-170.69101800000001</v>
      </c>
      <c r="X68" s="37">
        <v>-170.69101900000001</v>
      </c>
      <c r="Y68" s="37">
        <v>-170.69101900000001</v>
      </c>
      <c r="Z68" s="38">
        <v>-66.453686000000005</v>
      </c>
      <c r="AA68" s="38">
        <v>-66.453686000000005</v>
      </c>
      <c r="AB68" s="37">
        <v>-66.453277999999997</v>
      </c>
      <c r="AC68" s="37">
        <v>-66.453277999999997</v>
      </c>
      <c r="AD68" s="38">
        <v>-66.453717999999995</v>
      </c>
      <c r="AE68" s="38">
        <v>-66.453717999999995</v>
      </c>
      <c r="AF68" s="37">
        <v>-66.453598</v>
      </c>
      <c r="AG68" s="37">
        <v>-66.453598</v>
      </c>
      <c r="AH68" s="38">
        <v>-66.453598999999997</v>
      </c>
      <c r="AI68" s="38">
        <v>-66.453598999999997</v>
      </c>
      <c r="AJ68" s="47">
        <f>VLOOKUP($A68,Instr_2021_A!$A$8:$S$115,Instr_2021_A!$M$6,FALSE)*IF(VLOOKUP($A68,Instr_2021_A!$A$8:$S$115,Instr_2021_A!$O$6,FALSE)="EUR",1,IF(VLOOKUP($A68,Instr_2021_A!$A$8:$S$115,Instr_2021_A!$O$6,FALSE)="GBP",1/Instr_2021_A!$M$110,IF(VLOOKUP($A68,Instr_2021_A!$A$8:$S$115,Instr_2021_A!$O$6,FALSE)="USD",1/Instr_2021_A!$M$111,0)))</f>
        <v>0.97972899999999996</v>
      </c>
      <c r="AK68" s="47">
        <f>VLOOKUP($A68,Instr_2021_A!$A$8:$S$115,Instr_2021_A!$N$6,FALSE)*IF(VLOOKUP($A68,Instr_2021_A!$A$8:$S$115,Instr_2021_A!$O$6,FALSE)="EUR",1,IF(VLOOKUP($A68,Instr_2021_A!$A$8:$S$115,Instr_2021_A!$O$6,FALSE)="GBP",1/Instr_2021_A!$N$110,IF(VLOOKUP($A68,Instr_2021_A!$A$8:$S$115,Instr_2021_A!$O$6,FALSE)="USD",1/Instr_2021_A!$N$111,0)))</f>
        <v>0.97680100000000003</v>
      </c>
    </row>
    <row r="69" spans="1:37" ht="13.35" customHeight="1" x14ac:dyDescent="0.25">
      <c r="A69" s="26" t="str">
        <f>Instr_2021_A!A67</f>
        <v>FI-EUR-RFR-NA-NA-NA-NA-15</v>
      </c>
      <c r="B69" s="35">
        <v>0</v>
      </c>
      <c r="C69" s="35">
        <v>0</v>
      </c>
      <c r="D69" s="35">
        <v>0</v>
      </c>
      <c r="E69" s="35">
        <v>0</v>
      </c>
      <c r="F69" s="35">
        <v>0</v>
      </c>
      <c r="G69" s="35">
        <v>0</v>
      </c>
      <c r="H69" s="35">
        <v>0</v>
      </c>
      <c r="I69" s="35">
        <v>0</v>
      </c>
      <c r="J69" s="35">
        <v>0</v>
      </c>
      <c r="K69" s="35">
        <v>0</v>
      </c>
      <c r="L69" s="36">
        <v>-135.09302500000001</v>
      </c>
      <c r="M69" s="36">
        <v>-135.09302500000001</v>
      </c>
      <c r="N69" s="47">
        <v>-31.709616</v>
      </c>
      <c r="O69" s="47">
        <v>-31.709616</v>
      </c>
      <c r="P69" s="37">
        <v>-117.556889</v>
      </c>
      <c r="Q69" s="37">
        <v>-117.556889</v>
      </c>
      <c r="R69" s="38">
        <v>-117.55616999999999</v>
      </c>
      <c r="S69" s="38">
        <v>-117.55616999999999</v>
      </c>
      <c r="T69" s="37">
        <v>-117.55694800000001</v>
      </c>
      <c r="U69" s="37">
        <v>-117.55694800000001</v>
      </c>
      <c r="V69" s="38">
        <v>-117.556736</v>
      </c>
      <c r="W69" s="38">
        <v>-117.556736</v>
      </c>
      <c r="X69" s="37">
        <v>-117.556736</v>
      </c>
      <c r="Y69" s="37">
        <v>-117.556736</v>
      </c>
      <c r="Z69" s="38">
        <v>-27.593458999999999</v>
      </c>
      <c r="AA69" s="38">
        <v>-27.593458999999999</v>
      </c>
      <c r="AB69" s="37">
        <v>-27.59329</v>
      </c>
      <c r="AC69" s="37">
        <v>-27.59329</v>
      </c>
      <c r="AD69" s="38">
        <v>-27.593472999999999</v>
      </c>
      <c r="AE69" s="38">
        <v>-27.593472999999999</v>
      </c>
      <c r="AF69" s="37">
        <v>-27.593423000000001</v>
      </c>
      <c r="AG69" s="37">
        <v>-27.593423000000001</v>
      </c>
      <c r="AH69" s="38">
        <v>-27.593423000000001</v>
      </c>
      <c r="AI69" s="38">
        <v>-27.593423000000001</v>
      </c>
      <c r="AJ69" s="47">
        <f>VLOOKUP($A69,Instr_2021_A!$A$8:$S$115,Instr_2021_A!$M$6,FALSE)*IF(VLOOKUP($A69,Instr_2021_A!$A$8:$S$115,Instr_2021_A!$O$6,FALSE)="EUR",1,IF(VLOOKUP($A69,Instr_2021_A!$A$8:$S$115,Instr_2021_A!$O$6,FALSE)="GBP",1/Instr_2021_A!$M$110,IF(VLOOKUP($A69,Instr_2021_A!$A$8:$S$115,Instr_2021_A!$O$6,FALSE)="USD",1/Instr_2021_A!$M$111,0)))</f>
        <v>0.94201800000000002</v>
      </c>
      <c r="AK69" s="47">
        <f>VLOOKUP($A69,Instr_2021_A!$A$8:$S$115,Instr_2021_A!$N$6,FALSE)*IF(VLOOKUP($A69,Instr_2021_A!$A$8:$S$115,Instr_2021_A!$O$6,FALSE)="EUR",1,IF(VLOOKUP($A69,Instr_2021_A!$A$8:$S$115,Instr_2021_A!$O$6,FALSE)="GBP",1/Instr_2021_A!$N$110,IF(VLOOKUP($A69,Instr_2021_A!$A$8:$S$115,Instr_2021_A!$O$6,FALSE)="USD",1/Instr_2021_A!$N$111,0)))</f>
        <v>0.93780600000000003</v>
      </c>
    </row>
    <row r="70" spans="1:37" ht="13.35" customHeight="1" x14ac:dyDescent="0.25">
      <c r="A70" s="26" t="str">
        <f>Instr_2021_A!A68</f>
        <v>FI-EUR-RFR-NA-NA-NA-NA-20</v>
      </c>
      <c r="B70" s="35">
        <v>0</v>
      </c>
      <c r="C70" s="35">
        <v>0</v>
      </c>
      <c r="D70" s="35">
        <v>0</v>
      </c>
      <c r="E70" s="35">
        <v>0</v>
      </c>
      <c r="F70" s="35">
        <v>0</v>
      </c>
      <c r="G70" s="35">
        <v>0</v>
      </c>
      <c r="H70" s="35">
        <v>0</v>
      </c>
      <c r="I70" s="35">
        <v>0</v>
      </c>
      <c r="J70" s="35">
        <v>0</v>
      </c>
      <c r="K70" s="35">
        <v>0</v>
      </c>
      <c r="L70" s="36">
        <v>-90.123704000000004</v>
      </c>
      <c r="M70" s="36">
        <v>-90.123704000000004</v>
      </c>
      <c r="N70" s="47">
        <v>-14.618009000000001</v>
      </c>
      <c r="O70" s="47">
        <v>-14.618009000000001</v>
      </c>
      <c r="P70" s="37">
        <v>-78.424940000000007</v>
      </c>
      <c r="Q70" s="37">
        <v>-78.424940000000007</v>
      </c>
      <c r="R70" s="38">
        <v>-78.424458999999999</v>
      </c>
      <c r="S70" s="38">
        <v>-78.424458999999999</v>
      </c>
      <c r="T70" s="37">
        <v>-78.424978999999993</v>
      </c>
      <c r="U70" s="37">
        <v>-78.424978999999993</v>
      </c>
      <c r="V70" s="38">
        <v>-78.424836999999997</v>
      </c>
      <c r="W70" s="38">
        <v>-78.424836999999997</v>
      </c>
      <c r="X70" s="37">
        <v>-78.424836999999997</v>
      </c>
      <c r="Y70" s="37">
        <v>-78.424836999999997</v>
      </c>
      <c r="Z70" s="38">
        <v>-12.720477000000001</v>
      </c>
      <c r="AA70" s="38">
        <v>-12.720477000000001</v>
      </c>
      <c r="AB70" s="37">
        <v>-12.720399</v>
      </c>
      <c r="AC70" s="37">
        <v>-12.720399</v>
      </c>
      <c r="AD70" s="38">
        <v>-12.720483</v>
      </c>
      <c r="AE70" s="38">
        <v>-12.720483</v>
      </c>
      <c r="AF70" s="37">
        <v>-12.720459999999999</v>
      </c>
      <c r="AG70" s="37">
        <v>-12.720459999999999</v>
      </c>
      <c r="AH70" s="38">
        <v>-12.720459999999999</v>
      </c>
      <c r="AI70" s="38">
        <v>-12.720459999999999</v>
      </c>
      <c r="AJ70" s="47">
        <f>VLOOKUP($A70,Instr_2021_A!$A$8:$S$115,Instr_2021_A!$M$6,FALSE)*IF(VLOOKUP($A70,Instr_2021_A!$A$8:$S$115,Instr_2021_A!$O$6,FALSE)="EUR",1,IF(VLOOKUP($A70,Instr_2021_A!$A$8:$S$115,Instr_2021_A!$O$6,FALSE)="GBP",1/Instr_2021_A!$M$110,IF(VLOOKUP($A70,Instr_2021_A!$A$8:$S$115,Instr_2021_A!$O$6,FALSE)="USD",1/Instr_2021_A!$M$111,0)))</f>
        <v>0.91302399999999995</v>
      </c>
      <c r="AK70" s="47">
        <f>VLOOKUP($A70,Instr_2021_A!$A$8:$S$115,Instr_2021_A!$N$6,FALSE)*IF(VLOOKUP($A70,Instr_2021_A!$A$8:$S$115,Instr_2021_A!$O$6,FALSE)="EUR",1,IF(VLOOKUP($A70,Instr_2021_A!$A$8:$S$115,Instr_2021_A!$O$6,FALSE)="GBP",1/Instr_2021_A!$N$110,IF(VLOOKUP($A70,Instr_2021_A!$A$8:$S$115,Instr_2021_A!$O$6,FALSE)="USD",1/Instr_2021_A!$N$111,0)))</f>
        <v>0.90758799999999995</v>
      </c>
    </row>
    <row r="71" spans="1:37" ht="13.35" customHeight="1" x14ac:dyDescent="0.25">
      <c r="A71" s="26" t="str">
        <f>Instr_2021_A!A69</f>
        <v>FI-EUR-RFR-NA-NA-NA-NA-25</v>
      </c>
      <c r="B71" s="35">
        <v>0</v>
      </c>
      <c r="C71" s="35">
        <v>0</v>
      </c>
      <c r="D71" s="35">
        <v>0</v>
      </c>
      <c r="E71" s="35">
        <v>0</v>
      </c>
      <c r="F71" s="35">
        <v>0</v>
      </c>
      <c r="G71" s="35">
        <v>0</v>
      </c>
      <c r="H71" s="35">
        <v>0</v>
      </c>
      <c r="I71" s="35">
        <v>0</v>
      </c>
      <c r="J71" s="35">
        <v>0</v>
      </c>
      <c r="K71" s="35">
        <v>0</v>
      </c>
      <c r="L71" s="36">
        <v>-63.637726999999998</v>
      </c>
      <c r="M71" s="36">
        <v>-63.637726999999998</v>
      </c>
      <c r="N71" s="47">
        <v>-8.1508920000000007</v>
      </c>
      <c r="O71" s="47">
        <v>-8.1508920000000007</v>
      </c>
      <c r="P71" s="37">
        <v>-55.377051000000002</v>
      </c>
      <c r="Q71" s="37">
        <v>-55.377051000000002</v>
      </c>
      <c r="R71" s="38">
        <v>-55.376711</v>
      </c>
      <c r="S71" s="38">
        <v>-55.376711</v>
      </c>
      <c r="T71" s="37">
        <v>-55.377077999999997</v>
      </c>
      <c r="U71" s="37">
        <v>-55.377077999999997</v>
      </c>
      <c r="V71" s="38">
        <v>-55.376978000000001</v>
      </c>
      <c r="W71" s="38">
        <v>-55.376978000000001</v>
      </c>
      <c r="X71" s="37">
        <v>-55.376978000000001</v>
      </c>
      <c r="Y71" s="37">
        <v>-55.376978000000001</v>
      </c>
      <c r="Z71" s="38">
        <v>-7.0928420000000001</v>
      </c>
      <c r="AA71" s="38">
        <v>-7.0928420000000001</v>
      </c>
      <c r="AB71" s="37">
        <v>-7.0927990000000003</v>
      </c>
      <c r="AC71" s="37">
        <v>-7.0927990000000003</v>
      </c>
      <c r="AD71" s="38">
        <v>-7.0928459999999998</v>
      </c>
      <c r="AE71" s="38">
        <v>-7.0928459999999998</v>
      </c>
      <c r="AF71" s="37">
        <v>-7.0928329999999997</v>
      </c>
      <c r="AG71" s="37">
        <v>-7.0928329999999997</v>
      </c>
      <c r="AH71" s="38">
        <v>-7.0928329999999997</v>
      </c>
      <c r="AI71" s="38">
        <v>-7.0928329999999997</v>
      </c>
      <c r="AJ71" s="47">
        <f>VLOOKUP($A71,Instr_2021_A!$A$8:$S$115,Instr_2021_A!$M$6,FALSE)*IF(VLOOKUP($A71,Instr_2021_A!$A$8:$S$115,Instr_2021_A!$O$6,FALSE)="EUR",1,IF(VLOOKUP($A71,Instr_2021_A!$A$8:$S$115,Instr_2021_A!$O$6,FALSE)="GBP",1/Instr_2021_A!$M$110,IF(VLOOKUP($A71,Instr_2021_A!$A$8:$S$115,Instr_2021_A!$O$6,FALSE)="USD",1/Instr_2021_A!$M$111,0)))</f>
        <v>0.83187699999999998</v>
      </c>
      <c r="AK71" s="47">
        <f>VLOOKUP($A71,Instr_2021_A!$A$8:$S$115,Instr_2021_A!$N$6,FALSE)*IF(VLOOKUP($A71,Instr_2021_A!$A$8:$S$115,Instr_2021_A!$O$6,FALSE)="EUR",1,IF(VLOOKUP($A71,Instr_2021_A!$A$8:$S$115,Instr_2021_A!$O$6,FALSE)="GBP",1/Instr_2021_A!$N$110,IF(VLOOKUP($A71,Instr_2021_A!$A$8:$S$115,Instr_2021_A!$O$6,FALSE)="USD",1/Instr_2021_A!$N$111,0)))</f>
        <v>0.82611699999999999</v>
      </c>
    </row>
    <row r="72" spans="1:37" ht="13.35" customHeight="1" x14ac:dyDescent="0.25">
      <c r="A72" s="26" t="str">
        <f>Instr_2021_A!A70</f>
        <v>FI-EUR-RFR-NA-NA-NA-NA-30</v>
      </c>
      <c r="B72" s="35">
        <v>0</v>
      </c>
      <c r="C72" s="35">
        <v>0</v>
      </c>
      <c r="D72" s="35">
        <v>0</v>
      </c>
      <c r="E72" s="35">
        <v>0</v>
      </c>
      <c r="F72" s="35">
        <v>0</v>
      </c>
      <c r="G72" s="35">
        <v>0</v>
      </c>
      <c r="H72" s="35">
        <v>0</v>
      </c>
      <c r="I72" s="35">
        <v>0</v>
      </c>
      <c r="J72" s="35">
        <v>0</v>
      </c>
      <c r="K72" s="35">
        <v>0</v>
      </c>
      <c r="L72" s="36">
        <v>-87.135008999999997</v>
      </c>
      <c r="M72" s="36">
        <v>-87.135008999999997</v>
      </c>
      <c r="N72" s="47">
        <v>-19.073236999999999</v>
      </c>
      <c r="O72" s="47">
        <v>-19.073236999999999</v>
      </c>
      <c r="P72" s="37">
        <v>-75.824201000000002</v>
      </c>
      <c r="Q72" s="37">
        <v>-75.824201000000002</v>
      </c>
      <c r="R72" s="38">
        <v>-75.823735999999997</v>
      </c>
      <c r="S72" s="38">
        <v>-75.823735999999997</v>
      </c>
      <c r="T72" s="37">
        <v>-75.824237999999994</v>
      </c>
      <c r="U72" s="37">
        <v>-75.824237999999994</v>
      </c>
      <c r="V72" s="38">
        <v>-75.824101999999996</v>
      </c>
      <c r="W72" s="38">
        <v>-75.824101999999996</v>
      </c>
      <c r="X72" s="37">
        <v>-75.824101999999996</v>
      </c>
      <c r="Y72" s="37">
        <v>-75.824101999999996</v>
      </c>
      <c r="Z72" s="38">
        <v>-16.597380999999999</v>
      </c>
      <c r="AA72" s="38">
        <v>-16.597380999999999</v>
      </c>
      <c r="AB72" s="37">
        <v>-16.597279</v>
      </c>
      <c r="AC72" s="37">
        <v>-16.597279</v>
      </c>
      <c r="AD72" s="38">
        <v>-16.597389</v>
      </c>
      <c r="AE72" s="38">
        <v>-16.597389</v>
      </c>
      <c r="AF72" s="37">
        <v>-16.597359000000001</v>
      </c>
      <c r="AG72" s="37">
        <v>-16.597359000000001</v>
      </c>
      <c r="AH72" s="38">
        <v>-16.597359999999998</v>
      </c>
      <c r="AI72" s="38">
        <v>-16.597359999999998</v>
      </c>
      <c r="AJ72" s="47">
        <f>VLOOKUP($A72,Instr_2021_A!$A$8:$S$115,Instr_2021_A!$M$6,FALSE)*IF(VLOOKUP($A72,Instr_2021_A!$A$8:$S$115,Instr_2021_A!$O$6,FALSE)="EUR",1,IF(VLOOKUP($A72,Instr_2021_A!$A$8:$S$115,Instr_2021_A!$O$6,FALSE)="GBP",1/Instr_2021_A!$M$110,IF(VLOOKUP($A72,Instr_2021_A!$A$8:$S$115,Instr_2021_A!$O$6,FALSE)="USD",1/Instr_2021_A!$M$111,0)))</f>
        <v>0.72601499999999997</v>
      </c>
      <c r="AK72" s="47">
        <f>VLOOKUP($A72,Instr_2021_A!$A$8:$S$115,Instr_2021_A!$N$6,FALSE)*IF(VLOOKUP($A72,Instr_2021_A!$A$8:$S$115,Instr_2021_A!$O$6,FALSE)="EUR",1,IF(VLOOKUP($A72,Instr_2021_A!$A$8:$S$115,Instr_2021_A!$O$6,FALSE)="GBP",1/Instr_2021_A!$N$110,IF(VLOOKUP($A72,Instr_2021_A!$A$8:$S$115,Instr_2021_A!$O$6,FALSE)="USD",1/Instr_2021_A!$N$111,0)))</f>
        <v>0.72064799999999996</v>
      </c>
    </row>
    <row r="73" spans="1:37" ht="13.35" customHeight="1" x14ac:dyDescent="0.25">
      <c r="A73" s="26" t="str">
        <f>Instr_2021_A!A71</f>
        <v>FI-EUR-RFR-NA-NA-NA-NA-40</v>
      </c>
      <c r="B73" s="35">
        <v>0</v>
      </c>
      <c r="C73" s="35">
        <v>0</v>
      </c>
      <c r="D73" s="35">
        <v>0</v>
      </c>
      <c r="E73" s="35">
        <v>0</v>
      </c>
      <c r="F73" s="35">
        <v>0</v>
      </c>
      <c r="G73" s="35">
        <v>0</v>
      </c>
      <c r="H73" s="35">
        <v>0</v>
      </c>
      <c r="I73" s="35">
        <v>0</v>
      </c>
      <c r="J73" s="35">
        <v>0</v>
      </c>
      <c r="K73" s="35">
        <v>0</v>
      </c>
      <c r="L73" s="36">
        <v>-67.942301</v>
      </c>
      <c r="M73" s="36">
        <v>-67.942301</v>
      </c>
      <c r="N73" s="47">
        <v>-14.374243999999999</v>
      </c>
      <c r="O73" s="47">
        <v>-14.374243999999999</v>
      </c>
      <c r="P73" s="37">
        <v>-59.122857000000003</v>
      </c>
      <c r="Q73" s="37">
        <v>-59.122857000000003</v>
      </c>
      <c r="R73" s="38">
        <v>-59.122495000000001</v>
      </c>
      <c r="S73" s="38">
        <v>-59.122495000000001</v>
      </c>
      <c r="T73" s="37">
        <v>-59.122886000000001</v>
      </c>
      <c r="U73" s="37">
        <v>-59.122886000000001</v>
      </c>
      <c r="V73" s="38">
        <v>-59.122779999999999</v>
      </c>
      <c r="W73" s="38">
        <v>-59.122779999999999</v>
      </c>
      <c r="X73" s="37">
        <v>-59.122779000000001</v>
      </c>
      <c r="Y73" s="37">
        <v>-59.122779000000001</v>
      </c>
      <c r="Z73" s="38">
        <v>-12.508354000000001</v>
      </c>
      <c r="AA73" s="38">
        <v>-12.508354000000001</v>
      </c>
      <c r="AB73" s="37">
        <v>-12.508278000000001</v>
      </c>
      <c r="AC73" s="37">
        <v>-12.508278000000001</v>
      </c>
      <c r="AD73" s="38">
        <v>-12.508361000000001</v>
      </c>
      <c r="AE73" s="38">
        <v>-12.508361000000001</v>
      </c>
      <c r="AF73" s="37">
        <v>-12.508338</v>
      </c>
      <c r="AG73" s="37">
        <v>-12.508338</v>
      </c>
      <c r="AH73" s="38">
        <v>-12.508338</v>
      </c>
      <c r="AI73" s="38">
        <v>-12.508338</v>
      </c>
      <c r="AJ73" s="47">
        <f>VLOOKUP($A73,Instr_2021_A!$A$8:$S$115,Instr_2021_A!$M$6,FALSE)*IF(VLOOKUP($A73,Instr_2021_A!$A$8:$S$115,Instr_2021_A!$O$6,FALSE)="EUR",1,IF(VLOOKUP($A73,Instr_2021_A!$A$8:$S$115,Instr_2021_A!$O$6,FALSE)="GBP",1/Instr_2021_A!$M$110,IF(VLOOKUP($A73,Instr_2021_A!$A$8:$S$115,Instr_2021_A!$O$6,FALSE)="USD",1/Instr_2021_A!$M$111,0)))</f>
        <v>0.52540100000000001</v>
      </c>
      <c r="AK73" s="47">
        <f>VLOOKUP($A73,Instr_2021_A!$A$8:$S$115,Instr_2021_A!$N$6,FALSE)*IF(VLOOKUP($A73,Instr_2021_A!$A$8:$S$115,Instr_2021_A!$O$6,FALSE)="EUR",1,IF(VLOOKUP($A73,Instr_2021_A!$A$8:$S$115,Instr_2021_A!$O$6,FALSE)="GBP",1/Instr_2021_A!$N$110,IF(VLOOKUP($A73,Instr_2021_A!$A$8:$S$115,Instr_2021_A!$O$6,FALSE)="USD",1/Instr_2021_A!$N$111,0)))</f>
        <v>0.52148600000000001</v>
      </c>
    </row>
    <row r="74" spans="1:37" ht="13.35" customHeight="1" x14ac:dyDescent="0.25">
      <c r="A74" s="26" t="str">
        <f>Instr_2021_A!A72</f>
        <v>FI-EUR-RFR-NA-NA-NA-NA-50</v>
      </c>
      <c r="B74" s="35">
        <v>0</v>
      </c>
      <c r="C74" s="35">
        <v>0</v>
      </c>
      <c r="D74" s="35">
        <v>0</v>
      </c>
      <c r="E74" s="35">
        <v>0</v>
      </c>
      <c r="F74" s="35">
        <v>0</v>
      </c>
      <c r="G74" s="35">
        <v>0</v>
      </c>
      <c r="H74" s="35">
        <v>0</v>
      </c>
      <c r="I74" s="35">
        <v>0</v>
      </c>
      <c r="J74" s="35">
        <v>0</v>
      </c>
      <c r="K74" s="35">
        <v>0</v>
      </c>
      <c r="L74" s="36">
        <v>-45.814276</v>
      </c>
      <c r="M74" s="36">
        <v>-45.814276</v>
      </c>
      <c r="N74" s="47">
        <v>0</v>
      </c>
      <c r="O74" s="47">
        <v>0</v>
      </c>
      <c r="P74" s="37">
        <v>-39.867223000000003</v>
      </c>
      <c r="Q74" s="37">
        <v>-39.867223000000003</v>
      </c>
      <c r="R74" s="38">
        <v>-39.866979000000001</v>
      </c>
      <c r="S74" s="38">
        <v>-39.866979000000001</v>
      </c>
      <c r="T74" s="37">
        <v>-39.867243000000002</v>
      </c>
      <c r="U74" s="37">
        <v>-39.867243000000002</v>
      </c>
      <c r="V74" s="38">
        <v>-39.867171999999997</v>
      </c>
      <c r="W74" s="38">
        <v>-39.867171999999997</v>
      </c>
      <c r="X74" s="37">
        <v>-39.867171999999997</v>
      </c>
      <c r="Y74" s="37">
        <v>-39.867171999999997</v>
      </c>
      <c r="Z74" s="38">
        <v>0</v>
      </c>
      <c r="AA74" s="38">
        <v>0</v>
      </c>
      <c r="AB74" s="37">
        <v>0</v>
      </c>
      <c r="AC74" s="37">
        <v>0</v>
      </c>
      <c r="AD74" s="38">
        <v>0</v>
      </c>
      <c r="AE74" s="38">
        <v>0</v>
      </c>
      <c r="AF74" s="37">
        <v>0</v>
      </c>
      <c r="AG74" s="37">
        <v>0</v>
      </c>
      <c r="AH74" s="38">
        <v>0</v>
      </c>
      <c r="AI74" s="38">
        <v>0</v>
      </c>
      <c r="AJ74" s="47">
        <f>VLOOKUP($A74,Instr_2021_A!$A$8:$S$115,Instr_2021_A!$M$6,FALSE)*IF(VLOOKUP($A74,Instr_2021_A!$A$8:$S$115,Instr_2021_A!$O$6,FALSE)="EUR",1,IF(VLOOKUP($A74,Instr_2021_A!$A$8:$S$115,Instr_2021_A!$O$6,FALSE)="GBP",1/Instr_2021_A!$M$110,IF(VLOOKUP($A74,Instr_2021_A!$A$8:$S$115,Instr_2021_A!$O$6,FALSE)="USD",1/Instr_2021_A!$M$111,0)))</f>
        <v>0.371892</v>
      </c>
      <c r="AK74" s="47">
        <f>VLOOKUP($A74,Instr_2021_A!$A$8:$S$115,Instr_2021_A!$N$6,FALSE)*IF(VLOOKUP($A74,Instr_2021_A!$A$8:$S$115,Instr_2021_A!$O$6,FALSE)="EUR",1,IF(VLOOKUP($A74,Instr_2021_A!$A$8:$S$115,Instr_2021_A!$O$6,FALSE)="GBP",1/Instr_2021_A!$N$110,IF(VLOOKUP($A74,Instr_2021_A!$A$8:$S$115,Instr_2021_A!$O$6,FALSE)="USD",1/Instr_2021_A!$N$111,0)))</f>
        <v>0.369168</v>
      </c>
    </row>
    <row r="75" spans="1:37" ht="13.35" customHeight="1" x14ac:dyDescent="0.25">
      <c r="A75" s="26" t="str">
        <f>Instr_2021_A!A73</f>
        <v>FI-EUR-RFR-NA-NA-NA-NA-60</v>
      </c>
      <c r="B75" s="35">
        <v>0</v>
      </c>
      <c r="C75" s="35">
        <v>0</v>
      </c>
      <c r="D75" s="35">
        <v>0</v>
      </c>
      <c r="E75" s="35">
        <v>0</v>
      </c>
      <c r="F75" s="35">
        <v>0</v>
      </c>
      <c r="G75" s="35">
        <v>0</v>
      </c>
      <c r="H75" s="35">
        <v>0</v>
      </c>
      <c r="I75" s="35">
        <v>0</v>
      </c>
      <c r="J75" s="35">
        <v>0</v>
      </c>
      <c r="K75" s="35">
        <v>0</v>
      </c>
      <c r="L75" s="36">
        <v>-26.246524000000001</v>
      </c>
      <c r="M75" s="36">
        <v>-26.246524000000001</v>
      </c>
      <c r="N75" s="47">
        <v>0</v>
      </c>
      <c r="O75" s="47">
        <v>0</v>
      </c>
      <c r="P75" s="37">
        <v>-22.839518999999999</v>
      </c>
      <c r="Q75" s="37">
        <v>-22.839518999999999</v>
      </c>
      <c r="R75" s="38">
        <v>-22.839379999999998</v>
      </c>
      <c r="S75" s="38">
        <v>-22.839379999999998</v>
      </c>
      <c r="T75" s="37">
        <v>-22.83953</v>
      </c>
      <c r="U75" s="37">
        <v>-22.83953</v>
      </c>
      <c r="V75" s="38">
        <v>-22.839489</v>
      </c>
      <c r="W75" s="38">
        <v>-22.839489</v>
      </c>
      <c r="X75" s="37">
        <v>-22.839489</v>
      </c>
      <c r="Y75" s="37">
        <v>-22.839489</v>
      </c>
      <c r="Z75" s="38">
        <v>0</v>
      </c>
      <c r="AA75" s="38">
        <v>0</v>
      </c>
      <c r="AB75" s="37">
        <v>0</v>
      </c>
      <c r="AC75" s="37">
        <v>0</v>
      </c>
      <c r="AD75" s="38">
        <v>0</v>
      </c>
      <c r="AE75" s="38">
        <v>0</v>
      </c>
      <c r="AF75" s="37">
        <v>0</v>
      </c>
      <c r="AG75" s="37">
        <v>0</v>
      </c>
      <c r="AH75" s="38">
        <v>0</v>
      </c>
      <c r="AI75" s="38">
        <v>0</v>
      </c>
      <c r="AJ75" s="47">
        <f>VLOOKUP($A75,Instr_2021_A!$A$8:$S$115,Instr_2021_A!$M$6,FALSE)*IF(VLOOKUP($A75,Instr_2021_A!$A$8:$S$115,Instr_2021_A!$O$6,FALSE)="EUR",1,IF(VLOOKUP($A75,Instr_2021_A!$A$8:$S$115,Instr_2021_A!$O$6,FALSE)="GBP",1/Instr_2021_A!$M$110,IF(VLOOKUP($A75,Instr_2021_A!$A$8:$S$115,Instr_2021_A!$O$6,FALSE)="USD",1/Instr_2021_A!$M$111,0)))</f>
        <v>0.26160899999999998</v>
      </c>
      <c r="AK75" s="47">
        <f>VLOOKUP($A75,Instr_2021_A!$A$8:$S$115,Instr_2021_A!$N$6,FALSE)*IF(VLOOKUP($A75,Instr_2021_A!$A$8:$S$115,Instr_2021_A!$O$6,FALSE)="EUR",1,IF(VLOOKUP($A75,Instr_2021_A!$A$8:$S$115,Instr_2021_A!$O$6,FALSE)="GBP",1/Instr_2021_A!$N$110,IF(VLOOKUP($A75,Instr_2021_A!$A$8:$S$115,Instr_2021_A!$O$6,FALSE)="USD",1/Instr_2021_A!$N$111,0)))</f>
        <v>0.25962099999999999</v>
      </c>
    </row>
    <row r="76" spans="1:37" ht="13.35" customHeight="1" x14ac:dyDescent="0.25">
      <c r="A76" s="26" t="str">
        <f>Instr_2021_A!A74</f>
        <v>FI-GBP-RFR-INFL-NA-NA-SEN_UNS-01</v>
      </c>
      <c r="B76" s="35">
        <v>0</v>
      </c>
      <c r="C76" s="35">
        <v>0</v>
      </c>
      <c r="D76" s="35">
        <v>0</v>
      </c>
      <c r="E76" s="35">
        <v>0</v>
      </c>
      <c r="F76" s="35">
        <v>0</v>
      </c>
      <c r="G76" s="35">
        <v>0</v>
      </c>
      <c r="H76" s="35">
        <v>0</v>
      </c>
      <c r="I76" s="35">
        <v>0</v>
      </c>
      <c r="J76" s="35">
        <v>0</v>
      </c>
      <c r="K76" s="35">
        <v>0</v>
      </c>
      <c r="L76" s="36">
        <v>0</v>
      </c>
      <c r="M76" s="36">
        <v>0</v>
      </c>
      <c r="N76" s="47">
        <v>0</v>
      </c>
      <c r="O76" s="47">
        <v>0</v>
      </c>
      <c r="P76" s="37">
        <v>0</v>
      </c>
      <c r="Q76" s="37">
        <v>0</v>
      </c>
      <c r="R76" s="38">
        <v>0</v>
      </c>
      <c r="S76" s="38">
        <v>0</v>
      </c>
      <c r="T76" s="37">
        <v>0</v>
      </c>
      <c r="U76" s="37">
        <v>0</v>
      </c>
      <c r="V76" s="38">
        <v>0</v>
      </c>
      <c r="W76" s="38">
        <v>0</v>
      </c>
      <c r="X76" s="37">
        <v>0</v>
      </c>
      <c r="Y76" s="37">
        <v>0</v>
      </c>
      <c r="Z76" s="38">
        <v>0</v>
      </c>
      <c r="AA76" s="38">
        <v>0</v>
      </c>
      <c r="AB76" s="37">
        <v>0</v>
      </c>
      <c r="AC76" s="37">
        <v>0</v>
      </c>
      <c r="AD76" s="38">
        <v>0</v>
      </c>
      <c r="AE76" s="38">
        <v>0</v>
      </c>
      <c r="AF76" s="37">
        <v>0</v>
      </c>
      <c r="AG76" s="37">
        <v>0</v>
      </c>
      <c r="AH76" s="38">
        <v>0</v>
      </c>
      <c r="AI76" s="38">
        <v>0</v>
      </c>
      <c r="AJ76" s="47">
        <f>VLOOKUP($A76,Instr_2021_A!$A$8:$S$115,Instr_2021_A!$M$6,FALSE)*IF(VLOOKUP($A76,Instr_2021_A!$A$8:$S$115,Instr_2021_A!$O$6,FALSE)="EUR",1,IF(VLOOKUP($A76,Instr_2021_A!$A$8:$S$115,Instr_2021_A!$O$6,FALSE)="GBP",1/Instr_2021_A!$M$110,IF(VLOOKUP($A76,Instr_2021_A!$A$8:$S$115,Instr_2021_A!$O$6,FALSE)="USD",1/Instr_2021_A!$M$111,0)))</f>
        <v>1.2541547311994103</v>
      </c>
      <c r="AK76" s="47">
        <f>VLOOKUP($A76,Instr_2021_A!$A$8:$S$115,Instr_2021_A!$N$6,FALSE)*IF(VLOOKUP($A76,Instr_2021_A!$A$8:$S$115,Instr_2021_A!$O$6,FALSE)="EUR",1,IF(VLOOKUP($A76,Instr_2021_A!$A$8:$S$115,Instr_2021_A!$O$6,FALSE)="GBP",1/Instr_2021_A!$N$110,IF(VLOOKUP($A76,Instr_2021_A!$A$8:$S$115,Instr_2021_A!$O$6,FALSE)="USD",1/Instr_2021_A!$N$111,0)))</f>
        <v>1.2541547311994103</v>
      </c>
    </row>
    <row r="77" spans="1:37" ht="13.35" customHeight="1" x14ac:dyDescent="0.25">
      <c r="A77" s="26" t="str">
        <f>Instr_2021_A!A75</f>
        <v>FI-GBP-RFR-NA-NA-NA-NA-01</v>
      </c>
      <c r="B77" s="35">
        <v>0</v>
      </c>
      <c r="C77" s="35">
        <v>0</v>
      </c>
      <c r="D77" s="35">
        <v>0</v>
      </c>
      <c r="E77" s="35">
        <v>0</v>
      </c>
      <c r="F77" s="35">
        <v>0</v>
      </c>
      <c r="G77" s="35">
        <v>0</v>
      </c>
      <c r="H77" s="35">
        <v>0</v>
      </c>
      <c r="I77" s="35">
        <v>0</v>
      </c>
      <c r="J77" s="35">
        <v>0</v>
      </c>
      <c r="K77" s="35">
        <v>0</v>
      </c>
      <c r="L77" s="36">
        <v>0</v>
      </c>
      <c r="M77" s="36">
        <v>0</v>
      </c>
      <c r="N77" s="47">
        <v>0</v>
      </c>
      <c r="O77" s="47">
        <v>0</v>
      </c>
      <c r="P77" s="37">
        <v>0</v>
      </c>
      <c r="Q77" s="37">
        <v>0</v>
      </c>
      <c r="R77" s="38">
        <v>0</v>
      </c>
      <c r="S77" s="38">
        <v>0</v>
      </c>
      <c r="T77" s="37">
        <v>0</v>
      </c>
      <c r="U77" s="37">
        <v>0</v>
      </c>
      <c r="V77" s="38">
        <v>0</v>
      </c>
      <c r="W77" s="38">
        <v>0</v>
      </c>
      <c r="X77" s="37">
        <v>0</v>
      </c>
      <c r="Y77" s="37">
        <v>0</v>
      </c>
      <c r="Z77" s="38">
        <v>0</v>
      </c>
      <c r="AA77" s="38">
        <v>0</v>
      </c>
      <c r="AB77" s="37">
        <v>0</v>
      </c>
      <c r="AC77" s="37">
        <v>0</v>
      </c>
      <c r="AD77" s="38">
        <v>0</v>
      </c>
      <c r="AE77" s="38">
        <v>0</v>
      </c>
      <c r="AF77" s="37">
        <v>0</v>
      </c>
      <c r="AG77" s="37">
        <v>0</v>
      </c>
      <c r="AH77" s="38">
        <v>0</v>
      </c>
      <c r="AI77" s="38">
        <v>0</v>
      </c>
      <c r="AJ77" s="47">
        <f>VLOOKUP($A77,Instr_2021_A!$A$8:$S$115,Instr_2021_A!$M$6,FALSE)*IF(VLOOKUP($A77,Instr_2021_A!$A$8:$S$115,Instr_2021_A!$O$6,FALSE)="EUR",1,IF(VLOOKUP($A77,Instr_2021_A!$A$8:$S$115,Instr_2021_A!$O$6,FALSE)="GBP",1/Instr_2021_A!$M$110,IF(VLOOKUP($A77,Instr_2021_A!$A$8:$S$115,Instr_2021_A!$O$6,FALSE)="USD",1/Instr_2021_A!$M$111,0)))</f>
        <v>1.1793838327410171</v>
      </c>
      <c r="AK77" s="47">
        <f>VLOOKUP($A77,Instr_2021_A!$A$8:$S$115,Instr_2021_A!$N$6,FALSE)*IF(VLOOKUP($A77,Instr_2021_A!$A$8:$S$115,Instr_2021_A!$O$6,FALSE)="EUR",1,IF(VLOOKUP($A77,Instr_2021_A!$A$8:$S$115,Instr_2021_A!$O$6,FALSE)="GBP",1/Instr_2021_A!$N$110,IF(VLOOKUP($A77,Instr_2021_A!$A$8:$S$115,Instr_2021_A!$O$6,FALSE)="USD",1/Instr_2021_A!$N$111,0)))</f>
        <v>1.1790320088431412</v>
      </c>
    </row>
    <row r="78" spans="1:37" ht="13.35" customHeight="1" x14ac:dyDescent="0.25">
      <c r="A78" s="26" t="str">
        <f>Instr_2021_A!A76</f>
        <v>FI-GBP-RFR-NA-NA-NA-NA-03</v>
      </c>
      <c r="B78" s="35">
        <v>0</v>
      </c>
      <c r="C78" s="35">
        <v>0</v>
      </c>
      <c r="D78" s="35">
        <v>0</v>
      </c>
      <c r="E78" s="35">
        <v>0</v>
      </c>
      <c r="F78" s="35">
        <v>0</v>
      </c>
      <c r="G78" s="35">
        <v>0</v>
      </c>
      <c r="H78" s="35">
        <v>0</v>
      </c>
      <c r="I78" s="35">
        <v>0</v>
      </c>
      <c r="J78" s="35">
        <v>0</v>
      </c>
      <c r="K78" s="35">
        <v>0</v>
      </c>
      <c r="L78" s="36">
        <v>0</v>
      </c>
      <c r="M78" s="36">
        <v>0</v>
      </c>
      <c r="N78" s="47">
        <v>0</v>
      </c>
      <c r="O78" s="47">
        <v>0</v>
      </c>
      <c r="P78" s="37">
        <v>0</v>
      </c>
      <c r="Q78" s="37">
        <v>0</v>
      </c>
      <c r="R78" s="38">
        <v>0</v>
      </c>
      <c r="S78" s="38">
        <v>0</v>
      </c>
      <c r="T78" s="37">
        <v>0</v>
      </c>
      <c r="U78" s="37">
        <v>0</v>
      </c>
      <c r="V78" s="38">
        <v>0</v>
      </c>
      <c r="W78" s="38">
        <v>0</v>
      </c>
      <c r="X78" s="37">
        <v>0</v>
      </c>
      <c r="Y78" s="37">
        <v>0</v>
      </c>
      <c r="Z78" s="38">
        <v>0</v>
      </c>
      <c r="AA78" s="38">
        <v>0</v>
      </c>
      <c r="AB78" s="37">
        <v>0</v>
      </c>
      <c r="AC78" s="37">
        <v>0</v>
      </c>
      <c r="AD78" s="38">
        <v>0</v>
      </c>
      <c r="AE78" s="38">
        <v>0</v>
      </c>
      <c r="AF78" s="37">
        <v>0</v>
      </c>
      <c r="AG78" s="37">
        <v>0</v>
      </c>
      <c r="AH78" s="38">
        <v>0</v>
      </c>
      <c r="AI78" s="38">
        <v>0</v>
      </c>
      <c r="AJ78" s="47">
        <f>VLOOKUP($A78,Instr_2021_A!$A$8:$S$115,Instr_2021_A!$M$6,FALSE)*IF(VLOOKUP($A78,Instr_2021_A!$A$8:$S$115,Instr_2021_A!$O$6,FALSE)="EUR",1,IF(VLOOKUP($A78,Instr_2021_A!$A$8:$S$115,Instr_2021_A!$O$6,FALSE)="GBP",1/Instr_2021_A!$M$110,IF(VLOOKUP($A78,Instr_2021_A!$A$8:$S$115,Instr_2021_A!$O$6,FALSE)="USD",1/Instr_2021_A!$M$111,0)))</f>
        <v>1.1467093768200349</v>
      </c>
      <c r="AK78" s="47">
        <f>VLOOKUP($A78,Instr_2021_A!$A$8:$S$115,Instr_2021_A!$N$6,FALSE)*IF(VLOOKUP($A78,Instr_2021_A!$A$8:$S$115,Instr_2021_A!$O$6,FALSE)="EUR",1,IF(VLOOKUP($A78,Instr_2021_A!$A$8:$S$115,Instr_2021_A!$O$6,FALSE)="GBP",1/Instr_2021_A!$N$110,IF(VLOOKUP($A78,Instr_2021_A!$A$8:$S$115,Instr_2021_A!$O$6,FALSE)="USD",1/Instr_2021_A!$N$111,0)))</f>
        <v>1.1456907515481438</v>
      </c>
    </row>
    <row r="79" spans="1:37" ht="13.35" customHeight="1" x14ac:dyDescent="0.25">
      <c r="A79" s="26" t="str">
        <f>Instr_2021_A!A77</f>
        <v>FI-GBP-RFR-NA-NA-NA-NA-05</v>
      </c>
      <c r="B79" s="35">
        <v>0</v>
      </c>
      <c r="C79" s="35">
        <v>0</v>
      </c>
      <c r="D79" s="35">
        <v>0</v>
      </c>
      <c r="E79" s="35">
        <v>0</v>
      </c>
      <c r="F79" s="35">
        <v>0</v>
      </c>
      <c r="G79" s="35">
        <v>0</v>
      </c>
      <c r="H79" s="35">
        <v>0</v>
      </c>
      <c r="I79" s="35">
        <v>0</v>
      </c>
      <c r="J79" s="35">
        <v>0</v>
      </c>
      <c r="K79" s="35">
        <v>0</v>
      </c>
      <c r="L79" s="36">
        <v>0</v>
      </c>
      <c r="M79" s="36">
        <v>0</v>
      </c>
      <c r="N79" s="47">
        <v>0</v>
      </c>
      <c r="O79" s="47">
        <v>0</v>
      </c>
      <c r="P79" s="37">
        <v>0</v>
      </c>
      <c r="Q79" s="37">
        <v>0</v>
      </c>
      <c r="R79" s="38">
        <v>0</v>
      </c>
      <c r="S79" s="38">
        <v>0</v>
      </c>
      <c r="T79" s="37">
        <v>0</v>
      </c>
      <c r="U79" s="37">
        <v>0</v>
      </c>
      <c r="V79" s="38">
        <v>0</v>
      </c>
      <c r="W79" s="38">
        <v>0</v>
      </c>
      <c r="X79" s="37">
        <v>0</v>
      </c>
      <c r="Y79" s="37">
        <v>0</v>
      </c>
      <c r="Z79" s="38">
        <v>0</v>
      </c>
      <c r="AA79" s="38">
        <v>0</v>
      </c>
      <c r="AB79" s="37">
        <v>0</v>
      </c>
      <c r="AC79" s="37">
        <v>0</v>
      </c>
      <c r="AD79" s="38">
        <v>0</v>
      </c>
      <c r="AE79" s="38">
        <v>0</v>
      </c>
      <c r="AF79" s="37">
        <v>0</v>
      </c>
      <c r="AG79" s="37">
        <v>0</v>
      </c>
      <c r="AH79" s="38">
        <v>0</v>
      </c>
      <c r="AI79" s="38">
        <v>0</v>
      </c>
      <c r="AJ79" s="47">
        <f>VLOOKUP($A79,Instr_2021_A!$A$8:$S$115,Instr_2021_A!$M$6,FALSE)*IF(VLOOKUP($A79,Instr_2021_A!$A$8:$S$115,Instr_2021_A!$O$6,FALSE)="EUR",1,IF(VLOOKUP($A79,Instr_2021_A!$A$8:$S$115,Instr_2021_A!$O$6,FALSE)="GBP",1/Instr_2021_A!$M$110,IF(VLOOKUP($A79,Instr_2021_A!$A$8:$S$115,Instr_2021_A!$O$6,FALSE)="USD",1/Instr_2021_A!$M$111,0)))</f>
        <v>1.1199969096549509</v>
      </c>
      <c r="AK79" s="47">
        <f>VLOOKUP($A79,Instr_2021_A!$A$8:$S$115,Instr_2021_A!$N$6,FALSE)*IF(VLOOKUP($A79,Instr_2021_A!$A$8:$S$115,Instr_2021_A!$O$6,FALSE)="EUR",1,IF(VLOOKUP($A79,Instr_2021_A!$A$8:$S$115,Instr_2021_A!$O$6,FALSE)="GBP",1/Instr_2021_A!$N$110,IF(VLOOKUP($A79,Instr_2021_A!$A$8:$S$115,Instr_2021_A!$O$6,FALSE)="USD",1/Instr_2021_A!$N$111,0)))</f>
        <v>1.1183388206767855</v>
      </c>
    </row>
    <row r="80" spans="1:37" ht="13.35" customHeight="1" x14ac:dyDescent="0.25">
      <c r="A80" s="26" t="str">
        <f>Instr_2021_A!A78</f>
        <v>FI-GBP-RFR-NA-NA-NA-NA-07</v>
      </c>
      <c r="B80" s="35">
        <v>0</v>
      </c>
      <c r="C80" s="35">
        <v>0</v>
      </c>
      <c r="D80" s="35">
        <v>0</v>
      </c>
      <c r="E80" s="35">
        <v>0</v>
      </c>
      <c r="F80" s="35">
        <v>0</v>
      </c>
      <c r="G80" s="35">
        <v>0</v>
      </c>
      <c r="H80" s="35">
        <v>0</v>
      </c>
      <c r="I80" s="35">
        <v>0</v>
      </c>
      <c r="J80" s="35">
        <v>0</v>
      </c>
      <c r="K80" s="35">
        <v>0</v>
      </c>
      <c r="L80" s="36">
        <v>0</v>
      </c>
      <c r="M80" s="36">
        <v>0</v>
      </c>
      <c r="N80" s="47">
        <v>0</v>
      </c>
      <c r="O80" s="47">
        <v>0</v>
      </c>
      <c r="P80" s="37">
        <v>0</v>
      </c>
      <c r="Q80" s="37">
        <v>0</v>
      </c>
      <c r="R80" s="38">
        <v>0</v>
      </c>
      <c r="S80" s="38">
        <v>0</v>
      </c>
      <c r="T80" s="37">
        <v>0</v>
      </c>
      <c r="U80" s="37">
        <v>0</v>
      </c>
      <c r="V80" s="38">
        <v>0</v>
      </c>
      <c r="W80" s="38">
        <v>0</v>
      </c>
      <c r="X80" s="37">
        <v>0</v>
      </c>
      <c r="Y80" s="37">
        <v>0</v>
      </c>
      <c r="Z80" s="38">
        <v>0</v>
      </c>
      <c r="AA80" s="38">
        <v>0</v>
      </c>
      <c r="AB80" s="37">
        <v>0</v>
      </c>
      <c r="AC80" s="37">
        <v>0</v>
      </c>
      <c r="AD80" s="38">
        <v>0</v>
      </c>
      <c r="AE80" s="38">
        <v>0</v>
      </c>
      <c r="AF80" s="37">
        <v>0</v>
      </c>
      <c r="AG80" s="37">
        <v>0</v>
      </c>
      <c r="AH80" s="38">
        <v>0</v>
      </c>
      <c r="AI80" s="38">
        <v>0</v>
      </c>
      <c r="AJ80" s="47">
        <f>VLOOKUP($A80,Instr_2021_A!$A$8:$S$115,Instr_2021_A!$M$6,FALSE)*IF(VLOOKUP($A80,Instr_2021_A!$A$8:$S$115,Instr_2021_A!$O$6,FALSE)="EUR",1,IF(VLOOKUP($A80,Instr_2021_A!$A$8:$S$115,Instr_2021_A!$O$6,FALSE)="GBP",1/Instr_2021_A!$M$110,IF(VLOOKUP($A80,Instr_2021_A!$A$8:$S$115,Instr_2021_A!$O$6,FALSE)="USD",1/Instr_2021_A!$M$111,0)))</f>
        <v>1.097925903034481</v>
      </c>
      <c r="AK80" s="47">
        <f>VLOOKUP($A80,Instr_2021_A!$A$8:$S$115,Instr_2021_A!$N$6,FALSE)*IF(VLOOKUP($A80,Instr_2021_A!$A$8:$S$115,Instr_2021_A!$O$6,FALSE)="EUR",1,IF(VLOOKUP($A80,Instr_2021_A!$A$8:$S$115,Instr_2021_A!$O$6,FALSE)="GBP",1/Instr_2021_A!$N$110,IF(VLOOKUP($A80,Instr_2021_A!$A$8:$S$115,Instr_2021_A!$O$6,FALSE)="USD",1/Instr_2021_A!$N$111,0)))</f>
        <v>1.0956485564522838</v>
      </c>
    </row>
    <row r="81" spans="1:37" ht="13.35" customHeight="1" x14ac:dyDescent="0.25">
      <c r="A81" s="26" t="str">
        <f>Instr_2021_A!A79</f>
        <v>FI-GBP-RFR-NA-NA-NA-NA-10</v>
      </c>
      <c r="B81" s="35">
        <v>0</v>
      </c>
      <c r="C81" s="35">
        <v>0</v>
      </c>
      <c r="D81" s="35">
        <v>0</v>
      </c>
      <c r="E81" s="35">
        <v>0</v>
      </c>
      <c r="F81" s="35">
        <v>0</v>
      </c>
      <c r="G81" s="35">
        <v>0</v>
      </c>
      <c r="H81" s="35">
        <v>0</v>
      </c>
      <c r="I81" s="35">
        <v>0</v>
      </c>
      <c r="J81" s="35">
        <v>0</v>
      </c>
      <c r="K81" s="35">
        <v>0</v>
      </c>
      <c r="L81" s="36">
        <v>0</v>
      </c>
      <c r="M81" s="36">
        <v>0</v>
      </c>
      <c r="N81" s="47">
        <v>0</v>
      </c>
      <c r="O81" s="47">
        <v>0</v>
      </c>
      <c r="P81" s="37">
        <v>0</v>
      </c>
      <c r="Q81" s="37">
        <v>0</v>
      </c>
      <c r="R81" s="38">
        <v>0</v>
      </c>
      <c r="S81" s="38">
        <v>0</v>
      </c>
      <c r="T81" s="37">
        <v>0</v>
      </c>
      <c r="U81" s="37">
        <v>0</v>
      </c>
      <c r="V81" s="38">
        <v>0</v>
      </c>
      <c r="W81" s="38">
        <v>0</v>
      </c>
      <c r="X81" s="37">
        <v>0</v>
      </c>
      <c r="Y81" s="37">
        <v>0</v>
      </c>
      <c r="Z81" s="38">
        <v>0</v>
      </c>
      <c r="AA81" s="38">
        <v>0</v>
      </c>
      <c r="AB81" s="37">
        <v>0</v>
      </c>
      <c r="AC81" s="37">
        <v>0</v>
      </c>
      <c r="AD81" s="38">
        <v>0</v>
      </c>
      <c r="AE81" s="38">
        <v>0</v>
      </c>
      <c r="AF81" s="37">
        <v>0</v>
      </c>
      <c r="AG81" s="37">
        <v>0</v>
      </c>
      <c r="AH81" s="38">
        <v>0</v>
      </c>
      <c r="AI81" s="38">
        <v>0</v>
      </c>
      <c r="AJ81" s="47">
        <f>VLOOKUP($A81,Instr_2021_A!$A$8:$S$115,Instr_2021_A!$M$6,FALSE)*IF(VLOOKUP($A81,Instr_2021_A!$A$8:$S$115,Instr_2021_A!$O$6,FALSE)="EUR",1,IF(VLOOKUP($A81,Instr_2021_A!$A$8:$S$115,Instr_2021_A!$O$6,FALSE)="GBP",1/Instr_2021_A!$M$110,IF(VLOOKUP($A81,Instr_2021_A!$A$8:$S$115,Instr_2021_A!$O$6,FALSE)="USD",1/Instr_2021_A!$M$111,0)))</f>
        <v>1.0642649138863465</v>
      </c>
      <c r="AK81" s="47">
        <f>VLOOKUP($A81,Instr_2021_A!$A$8:$S$115,Instr_2021_A!$N$6,FALSE)*IF(VLOOKUP($A81,Instr_2021_A!$A$8:$S$115,Instr_2021_A!$O$6,FALSE)="EUR",1,IF(VLOOKUP($A81,Instr_2021_A!$A$8:$S$115,Instr_2021_A!$O$6,FALSE)="GBP",1/Instr_2021_A!$N$110,IF(VLOOKUP($A81,Instr_2021_A!$A$8:$S$115,Instr_2021_A!$O$6,FALSE)="USD",1/Instr_2021_A!$N$111,0)))</f>
        <v>1.0611115733422081</v>
      </c>
    </row>
    <row r="82" spans="1:37" ht="13.35" customHeight="1" x14ac:dyDescent="0.25">
      <c r="A82" s="26" t="str">
        <f>Instr_2021_A!A80</f>
        <v>FI-GBP-RFR-NA-NA-NA-NA-15</v>
      </c>
      <c r="B82" s="35">
        <v>0</v>
      </c>
      <c r="C82" s="35">
        <v>0</v>
      </c>
      <c r="D82" s="35">
        <v>0</v>
      </c>
      <c r="E82" s="35">
        <v>0</v>
      </c>
      <c r="F82" s="35">
        <v>0</v>
      </c>
      <c r="G82" s="35">
        <v>0</v>
      </c>
      <c r="H82" s="35">
        <v>0</v>
      </c>
      <c r="I82" s="35">
        <v>0</v>
      </c>
      <c r="J82" s="35">
        <v>0</v>
      </c>
      <c r="K82" s="35">
        <v>0</v>
      </c>
      <c r="L82" s="36">
        <v>0</v>
      </c>
      <c r="M82" s="36">
        <v>0</v>
      </c>
      <c r="N82" s="47">
        <v>0</v>
      </c>
      <c r="O82" s="47">
        <v>0</v>
      </c>
      <c r="P82" s="37">
        <v>0</v>
      </c>
      <c r="Q82" s="37">
        <v>0</v>
      </c>
      <c r="R82" s="38">
        <v>0</v>
      </c>
      <c r="S82" s="38">
        <v>0</v>
      </c>
      <c r="T82" s="37">
        <v>0</v>
      </c>
      <c r="U82" s="37">
        <v>0</v>
      </c>
      <c r="V82" s="38">
        <v>0</v>
      </c>
      <c r="W82" s="38">
        <v>0</v>
      </c>
      <c r="X82" s="37">
        <v>0</v>
      </c>
      <c r="Y82" s="37">
        <v>0</v>
      </c>
      <c r="Z82" s="38">
        <v>0</v>
      </c>
      <c r="AA82" s="38">
        <v>0</v>
      </c>
      <c r="AB82" s="37">
        <v>0</v>
      </c>
      <c r="AC82" s="37">
        <v>0</v>
      </c>
      <c r="AD82" s="38">
        <v>0</v>
      </c>
      <c r="AE82" s="38">
        <v>0</v>
      </c>
      <c r="AF82" s="37">
        <v>0</v>
      </c>
      <c r="AG82" s="37">
        <v>0</v>
      </c>
      <c r="AH82" s="38">
        <v>0</v>
      </c>
      <c r="AI82" s="38">
        <v>0</v>
      </c>
      <c r="AJ82" s="47">
        <f>VLOOKUP($A82,Instr_2021_A!$A$8:$S$115,Instr_2021_A!$M$6,FALSE)*IF(VLOOKUP($A82,Instr_2021_A!$A$8:$S$115,Instr_2021_A!$O$6,FALSE)="EUR",1,IF(VLOOKUP($A82,Instr_2021_A!$A$8:$S$115,Instr_2021_A!$O$6,FALSE)="GBP",1/Instr_2021_A!$M$110,IF(VLOOKUP($A82,Instr_2021_A!$A$8:$S$115,Instr_2021_A!$O$6,FALSE)="USD",1/Instr_2021_A!$M$111,0)))</f>
        <v>1.0114081276074787</v>
      </c>
      <c r="AK82" s="47">
        <f>VLOOKUP($A82,Instr_2021_A!$A$8:$S$115,Instr_2021_A!$N$6,FALSE)*IF(VLOOKUP($A82,Instr_2021_A!$A$8:$S$115,Instr_2021_A!$O$6,FALSE)="EUR",1,IF(VLOOKUP($A82,Instr_2021_A!$A$8:$S$115,Instr_2021_A!$O$6,FALSE)="GBP",1/Instr_2021_A!$N$110,IF(VLOOKUP($A82,Instr_2021_A!$A$8:$S$115,Instr_2021_A!$O$6,FALSE)="USD",1/Instr_2021_A!$N$111,0)))</f>
        <v>1.0069152413440623</v>
      </c>
    </row>
    <row r="83" spans="1:37" ht="13.35" customHeight="1" x14ac:dyDescent="0.25">
      <c r="A83" s="26" t="str">
        <f>Instr_2021_A!A81</f>
        <v>FI-GBP-RFR-NA-NA-NA-NA-20</v>
      </c>
      <c r="B83" s="35">
        <v>0</v>
      </c>
      <c r="C83" s="35">
        <v>0</v>
      </c>
      <c r="D83" s="35">
        <v>0</v>
      </c>
      <c r="E83" s="35">
        <v>0</v>
      </c>
      <c r="F83" s="35">
        <v>0</v>
      </c>
      <c r="G83" s="35">
        <v>0</v>
      </c>
      <c r="H83" s="35">
        <v>0</v>
      </c>
      <c r="I83" s="35">
        <v>0</v>
      </c>
      <c r="J83" s="35">
        <v>0</v>
      </c>
      <c r="K83" s="35">
        <v>0</v>
      </c>
      <c r="L83" s="36">
        <v>0</v>
      </c>
      <c r="M83" s="36">
        <v>0</v>
      </c>
      <c r="N83" s="47">
        <v>0</v>
      </c>
      <c r="O83" s="47">
        <v>0</v>
      </c>
      <c r="P83" s="37">
        <v>0</v>
      </c>
      <c r="Q83" s="37">
        <v>0</v>
      </c>
      <c r="R83" s="38">
        <v>0</v>
      </c>
      <c r="S83" s="38">
        <v>0</v>
      </c>
      <c r="T83" s="37">
        <v>0</v>
      </c>
      <c r="U83" s="37">
        <v>0</v>
      </c>
      <c r="V83" s="38">
        <v>0</v>
      </c>
      <c r="W83" s="38">
        <v>0</v>
      </c>
      <c r="X83" s="37">
        <v>0</v>
      </c>
      <c r="Y83" s="37">
        <v>0</v>
      </c>
      <c r="Z83" s="38">
        <v>0</v>
      </c>
      <c r="AA83" s="38">
        <v>0</v>
      </c>
      <c r="AB83" s="37">
        <v>0</v>
      </c>
      <c r="AC83" s="37">
        <v>0</v>
      </c>
      <c r="AD83" s="38">
        <v>0</v>
      </c>
      <c r="AE83" s="38">
        <v>0</v>
      </c>
      <c r="AF83" s="37">
        <v>0</v>
      </c>
      <c r="AG83" s="37">
        <v>0</v>
      </c>
      <c r="AH83" s="38">
        <v>0</v>
      </c>
      <c r="AI83" s="38">
        <v>0</v>
      </c>
      <c r="AJ83" s="47">
        <f>VLOOKUP($A83,Instr_2021_A!$A$8:$S$115,Instr_2021_A!$M$6,FALSE)*IF(VLOOKUP($A83,Instr_2021_A!$A$8:$S$115,Instr_2021_A!$O$6,FALSE)="EUR",1,IF(VLOOKUP($A83,Instr_2021_A!$A$8:$S$115,Instr_2021_A!$O$6,FALSE)="GBP",1/Instr_2021_A!$M$110,IF(VLOOKUP($A83,Instr_2021_A!$A$8:$S$115,Instr_2021_A!$O$6,FALSE)="USD",1/Instr_2021_A!$M$111,0)))</f>
        <v>0.96451095289600974</v>
      </c>
      <c r="AK83" s="47">
        <f>VLOOKUP($A83,Instr_2021_A!$A$8:$S$115,Instr_2021_A!$N$6,FALSE)*IF(VLOOKUP($A83,Instr_2021_A!$A$8:$S$115,Instr_2021_A!$O$6,FALSE)="EUR",1,IF(VLOOKUP($A83,Instr_2021_A!$A$8:$S$115,Instr_2021_A!$O$6,FALSE)="GBP",1/Instr_2021_A!$N$110,IF(VLOOKUP($A83,Instr_2021_A!$A$8:$S$115,Instr_2021_A!$O$6,FALSE)="USD",1/Instr_2021_A!$N$111,0)))</f>
        <v>0.95880213471527209</v>
      </c>
    </row>
    <row r="84" spans="1:37" ht="13.35" customHeight="1" x14ac:dyDescent="0.25">
      <c r="A84" s="26" t="str">
        <f>Instr_2021_A!A82</f>
        <v>FI-GBP-RFR-NA-NA-NA-NA-25</v>
      </c>
      <c r="B84" s="35">
        <v>0</v>
      </c>
      <c r="C84" s="35">
        <v>0</v>
      </c>
      <c r="D84" s="35">
        <v>0</v>
      </c>
      <c r="E84" s="35">
        <v>0</v>
      </c>
      <c r="F84" s="35">
        <v>0</v>
      </c>
      <c r="G84" s="35">
        <v>0</v>
      </c>
      <c r="H84" s="35">
        <v>0</v>
      </c>
      <c r="I84" s="35">
        <v>0</v>
      </c>
      <c r="J84" s="35">
        <v>0</v>
      </c>
      <c r="K84" s="35">
        <v>0</v>
      </c>
      <c r="L84" s="36">
        <v>0</v>
      </c>
      <c r="M84" s="36">
        <v>0</v>
      </c>
      <c r="N84" s="47">
        <v>0</v>
      </c>
      <c r="O84" s="47">
        <v>0</v>
      </c>
      <c r="P84" s="37">
        <v>0</v>
      </c>
      <c r="Q84" s="37">
        <v>0</v>
      </c>
      <c r="R84" s="38">
        <v>0</v>
      </c>
      <c r="S84" s="38">
        <v>0</v>
      </c>
      <c r="T84" s="37">
        <v>0</v>
      </c>
      <c r="U84" s="37">
        <v>0</v>
      </c>
      <c r="V84" s="38">
        <v>0</v>
      </c>
      <c r="W84" s="38">
        <v>0</v>
      </c>
      <c r="X84" s="37">
        <v>0</v>
      </c>
      <c r="Y84" s="37">
        <v>0</v>
      </c>
      <c r="Z84" s="38">
        <v>0</v>
      </c>
      <c r="AA84" s="38">
        <v>0</v>
      </c>
      <c r="AB84" s="37">
        <v>0</v>
      </c>
      <c r="AC84" s="37">
        <v>0</v>
      </c>
      <c r="AD84" s="38">
        <v>0</v>
      </c>
      <c r="AE84" s="38">
        <v>0</v>
      </c>
      <c r="AF84" s="37">
        <v>0</v>
      </c>
      <c r="AG84" s="37">
        <v>0</v>
      </c>
      <c r="AH84" s="38">
        <v>0</v>
      </c>
      <c r="AI84" s="38">
        <v>0</v>
      </c>
      <c r="AJ84" s="47">
        <f>VLOOKUP($A84,Instr_2021_A!$A$8:$S$115,Instr_2021_A!$M$6,FALSE)*IF(VLOOKUP($A84,Instr_2021_A!$A$8:$S$115,Instr_2021_A!$O$6,FALSE)="EUR",1,IF(VLOOKUP($A84,Instr_2021_A!$A$8:$S$115,Instr_2021_A!$O$6,FALSE)="GBP",1/Instr_2021_A!$M$110,IF(VLOOKUP($A84,Instr_2021_A!$A$8:$S$115,Instr_2021_A!$O$6,FALSE)="USD",1/Instr_2021_A!$M$111,0)))</f>
        <v>0.91316962428535764</v>
      </c>
      <c r="AK84" s="47">
        <f>VLOOKUP($A84,Instr_2021_A!$A$8:$S$115,Instr_2021_A!$N$6,FALSE)*IF(VLOOKUP($A84,Instr_2021_A!$A$8:$S$115,Instr_2021_A!$O$6,FALSE)="EUR",1,IF(VLOOKUP($A84,Instr_2021_A!$A$8:$S$115,Instr_2021_A!$O$6,FALSE)="GBP",1/Instr_2021_A!$N$110,IF(VLOOKUP($A84,Instr_2021_A!$A$8:$S$115,Instr_2021_A!$O$6,FALSE)="USD",1/Instr_2021_A!$N$111,0)))</f>
        <v>0.9064184089477374</v>
      </c>
    </row>
    <row r="85" spans="1:37" ht="13.35" customHeight="1" x14ac:dyDescent="0.25">
      <c r="A85" s="26" t="str">
        <f>Instr_2021_A!A83</f>
        <v>FI-GBP-RFR-NA-NA-NA-NA-30</v>
      </c>
      <c r="B85" s="35">
        <v>0</v>
      </c>
      <c r="C85" s="35">
        <v>0</v>
      </c>
      <c r="D85" s="35">
        <v>0</v>
      </c>
      <c r="E85" s="35">
        <v>0</v>
      </c>
      <c r="F85" s="35">
        <v>0</v>
      </c>
      <c r="G85" s="35">
        <v>0</v>
      </c>
      <c r="H85" s="35">
        <v>0</v>
      </c>
      <c r="I85" s="35">
        <v>0</v>
      </c>
      <c r="J85" s="35">
        <v>0</v>
      </c>
      <c r="K85" s="35">
        <v>0</v>
      </c>
      <c r="L85" s="36">
        <v>0</v>
      </c>
      <c r="M85" s="36">
        <v>0</v>
      </c>
      <c r="N85" s="47">
        <v>0</v>
      </c>
      <c r="O85" s="47">
        <v>0</v>
      </c>
      <c r="P85" s="37">
        <v>0</v>
      </c>
      <c r="Q85" s="37">
        <v>0</v>
      </c>
      <c r="R85" s="38">
        <v>0</v>
      </c>
      <c r="S85" s="38">
        <v>0</v>
      </c>
      <c r="T85" s="37">
        <v>0</v>
      </c>
      <c r="U85" s="37">
        <v>0</v>
      </c>
      <c r="V85" s="38">
        <v>0</v>
      </c>
      <c r="W85" s="38">
        <v>0</v>
      </c>
      <c r="X85" s="37">
        <v>0</v>
      </c>
      <c r="Y85" s="37">
        <v>0</v>
      </c>
      <c r="Z85" s="38">
        <v>0</v>
      </c>
      <c r="AA85" s="38">
        <v>0</v>
      </c>
      <c r="AB85" s="37">
        <v>0</v>
      </c>
      <c r="AC85" s="37">
        <v>0</v>
      </c>
      <c r="AD85" s="38">
        <v>0</v>
      </c>
      <c r="AE85" s="38">
        <v>0</v>
      </c>
      <c r="AF85" s="37">
        <v>0</v>
      </c>
      <c r="AG85" s="37">
        <v>0</v>
      </c>
      <c r="AH85" s="38">
        <v>0</v>
      </c>
      <c r="AI85" s="38">
        <v>0</v>
      </c>
      <c r="AJ85" s="47">
        <f>VLOOKUP($A85,Instr_2021_A!$A$8:$S$115,Instr_2021_A!$M$6,FALSE)*IF(VLOOKUP($A85,Instr_2021_A!$A$8:$S$115,Instr_2021_A!$O$6,FALSE)="EUR",1,IF(VLOOKUP($A85,Instr_2021_A!$A$8:$S$115,Instr_2021_A!$O$6,FALSE)="GBP",1/Instr_2021_A!$M$110,IF(VLOOKUP($A85,Instr_2021_A!$A$8:$S$115,Instr_2021_A!$O$6,FALSE)="USD",1/Instr_2021_A!$M$111,0)))</f>
        <v>0.88315643088918727</v>
      </c>
      <c r="AK85" s="47">
        <f>VLOOKUP($A85,Instr_2021_A!$A$8:$S$115,Instr_2021_A!$N$6,FALSE)*IF(VLOOKUP($A85,Instr_2021_A!$A$8:$S$115,Instr_2021_A!$O$6,FALSE)="EUR",1,IF(VLOOKUP($A85,Instr_2021_A!$A$8:$S$115,Instr_2021_A!$O$6,FALSE)="GBP",1/Instr_2021_A!$N$110,IF(VLOOKUP($A85,Instr_2021_A!$A$8:$S$115,Instr_2021_A!$O$6,FALSE)="USD",1/Instr_2021_A!$N$111,0)))</f>
        <v>0.87532240619019874</v>
      </c>
    </row>
    <row r="86" spans="1:37" ht="13.35" customHeight="1" x14ac:dyDescent="0.25">
      <c r="A86" s="26" t="str">
        <f>Instr_2021_A!A84</f>
        <v>FI-GBP-RFR-NA-NA-NA-NA-40</v>
      </c>
      <c r="B86" s="35">
        <v>0</v>
      </c>
      <c r="C86" s="35">
        <v>0</v>
      </c>
      <c r="D86" s="35">
        <v>0</v>
      </c>
      <c r="E86" s="35">
        <v>0</v>
      </c>
      <c r="F86" s="35">
        <v>0</v>
      </c>
      <c r="G86" s="35">
        <v>0</v>
      </c>
      <c r="H86" s="35">
        <v>0</v>
      </c>
      <c r="I86" s="35">
        <v>0</v>
      </c>
      <c r="J86" s="35">
        <v>0</v>
      </c>
      <c r="K86" s="35">
        <v>0</v>
      </c>
      <c r="L86" s="36">
        <v>0</v>
      </c>
      <c r="M86" s="36">
        <v>0</v>
      </c>
      <c r="N86" s="47">
        <v>0</v>
      </c>
      <c r="O86" s="47">
        <v>0</v>
      </c>
      <c r="P86" s="37">
        <v>0</v>
      </c>
      <c r="Q86" s="37">
        <v>0</v>
      </c>
      <c r="R86" s="38">
        <v>0</v>
      </c>
      <c r="S86" s="38">
        <v>0</v>
      </c>
      <c r="T86" s="37">
        <v>0</v>
      </c>
      <c r="U86" s="37">
        <v>0</v>
      </c>
      <c r="V86" s="38">
        <v>0</v>
      </c>
      <c r="W86" s="38">
        <v>0</v>
      </c>
      <c r="X86" s="37">
        <v>0</v>
      </c>
      <c r="Y86" s="37">
        <v>0</v>
      </c>
      <c r="Z86" s="38">
        <v>0</v>
      </c>
      <c r="AA86" s="38">
        <v>0</v>
      </c>
      <c r="AB86" s="37">
        <v>0</v>
      </c>
      <c r="AC86" s="37">
        <v>0</v>
      </c>
      <c r="AD86" s="38">
        <v>0</v>
      </c>
      <c r="AE86" s="38">
        <v>0</v>
      </c>
      <c r="AF86" s="37">
        <v>0</v>
      </c>
      <c r="AG86" s="37">
        <v>0</v>
      </c>
      <c r="AH86" s="38">
        <v>0</v>
      </c>
      <c r="AI86" s="38">
        <v>0</v>
      </c>
      <c r="AJ86" s="47">
        <f>VLOOKUP($A86,Instr_2021_A!$A$8:$S$115,Instr_2021_A!$M$6,FALSE)*IF(VLOOKUP($A86,Instr_2021_A!$A$8:$S$115,Instr_2021_A!$O$6,FALSE)="EUR",1,IF(VLOOKUP($A86,Instr_2021_A!$A$8:$S$115,Instr_2021_A!$O$6,FALSE)="GBP",1/Instr_2021_A!$M$110,IF(VLOOKUP($A86,Instr_2021_A!$A$8:$S$115,Instr_2021_A!$O$6,FALSE)="USD",1/Instr_2021_A!$M$111,0)))</f>
        <v>0.88116910130388781</v>
      </c>
      <c r="AK86" s="47">
        <f>VLOOKUP($A86,Instr_2021_A!$A$8:$S$115,Instr_2021_A!$N$6,FALSE)*IF(VLOOKUP($A86,Instr_2021_A!$A$8:$S$115,Instr_2021_A!$O$6,FALSE)="EUR",1,IF(VLOOKUP($A86,Instr_2021_A!$A$8:$S$115,Instr_2021_A!$O$6,FALSE)="GBP",1/Instr_2021_A!$N$110,IF(VLOOKUP($A86,Instr_2021_A!$A$8:$S$115,Instr_2021_A!$O$6,FALSE)="USD",1/Instr_2021_A!$N$111,0)))</f>
        <v>0.8707368095753153</v>
      </c>
    </row>
    <row r="87" spans="1:37" ht="13.35" customHeight="1" x14ac:dyDescent="0.25">
      <c r="A87" s="26" t="str">
        <f>Instr_2021_A!A85</f>
        <v>FI-GBP-RFR-NA-NA-NA-NA-50</v>
      </c>
      <c r="B87" s="35">
        <v>0</v>
      </c>
      <c r="C87" s="35">
        <v>0</v>
      </c>
      <c r="D87" s="35">
        <v>0</v>
      </c>
      <c r="E87" s="35">
        <v>0</v>
      </c>
      <c r="F87" s="35">
        <v>0</v>
      </c>
      <c r="G87" s="35">
        <v>0</v>
      </c>
      <c r="H87" s="35">
        <v>0</v>
      </c>
      <c r="I87" s="35">
        <v>0</v>
      </c>
      <c r="J87" s="35">
        <v>0</v>
      </c>
      <c r="K87" s="35">
        <v>0</v>
      </c>
      <c r="L87" s="36">
        <v>0</v>
      </c>
      <c r="M87" s="36">
        <v>0</v>
      </c>
      <c r="N87" s="47">
        <v>0</v>
      </c>
      <c r="O87" s="47">
        <v>0</v>
      </c>
      <c r="P87" s="37">
        <v>0</v>
      </c>
      <c r="Q87" s="37">
        <v>0</v>
      </c>
      <c r="R87" s="38">
        <v>0</v>
      </c>
      <c r="S87" s="38">
        <v>0</v>
      </c>
      <c r="T87" s="37">
        <v>0</v>
      </c>
      <c r="U87" s="37">
        <v>0</v>
      </c>
      <c r="V87" s="38">
        <v>0</v>
      </c>
      <c r="W87" s="38">
        <v>0</v>
      </c>
      <c r="X87" s="37">
        <v>0</v>
      </c>
      <c r="Y87" s="37">
        <v>0</v>
      </c>
      <c r="Z87" s="38">
        <v>0</v>
      </c>
      <c r="AA87" s="38">
        <v>0</v>
      </c>
      <c r="AB87" s="37">
        <v>0</v>
      </c>
      <c r="AC87" s="37">
        <v>0</v>
      </c>
      <c r="AD87" s="38">
        <v>0</v>
      </c>
      <c r="AE87" s="38">
        <v>0</v>
      </c>
      <c r="AF87" s="37">
        <v>0</v>
      </c>
      <c r="AG87" s="37">
        <v>0</v>
      </c>
      <c r="AH87" s="38">
        <v>0</v>
      </c>
      <c r="AI87" s="38">
        <v>0</v>
      </c>
      <c r="AJ87" s="47">
        <f>VLOOKUP($A87,Instr_2021_A!$A$8:$S$115,Instr_2021_A!$M$6,FALSE)*IF(VLOOKUP($A87,Instr_2021_A!$A$8:$S$115,Instr_2021_A!$O$6,FALSE)="EUR",1,IF(VLOOKUP($A87,Instr_2021_A!$A$8:$S$115,Instr_2021_A!$O$6,FALSE)="GBP",1/Instr_2021_A!$M$110,IF(VLOOKUP($A87,Instr_2021_A!$A$8:$S$115,Instr_2021_A!$O$6,FALSE)="USD",1/Instr_2021_A!$M$111,0)))</f>
        <v>0.78895558223289308</v>
      </c>
      <c r="AK87" s="47">
        <f>VLOOKUP($A87,Instr_2021_A!$A$8:$S$115,Instr_2021_A!$N$6,FALSE)*IF(VLOOKUP($A87,Instr_2021_A!$A$8:$S$115,Instr_2021_A!$O$6,FALSE)="EUR",1,IF(VLOOKUP($A87,Instr_2021_A!$A$8:$S$115,Instr_2021_A!$O$6,FALSE)="GBP",1/Instr_2021_A!$N$110,IF(VLOOKUP($A87,Instr_2021_A!$A$8:$S$115,Instr_2021_A!$O$6,FALSE)="USD",1/Instr_2021_A!$N$111,0)))</f>
        <v>0.77730735858699906</v>
      </c>
    </row>
    <row r="88" spans="1:37" ht="13.35" customHeight="1" x14ac:dyDescent="0.25">
      <c r="A88" s="26" t="str">
        <f>Instr_2021_A!A86</f>
        <v>FI-GBP-RFR-NA-NA-NA-NA-60</v>
      </c>
      <c r="B88" s="35">
        <v>0</v>
      </c>
      <c r="C88" s="35">
        <v>0</v>
      </c>
      <c r="D88" s="35">
        <v>0</v>
      </c>
      <c r="E88" s="35">
        <v>0</v>
      </c>
      <c r="F88" s="35">
        <v>0</v>
      </c>
      <c r="G88" s="35">
        <v>0</v>
      </c>
      <c r="H88" s="35">
        <v>0</v>
      </c>
      <c r="I88" s="35">
        <v>0</v>
      </c>
      <c r="J88" s="35">
        <v>0</v>
      </c>
      <c r="K88" s="35">
        <v>0</v>
      </c>
      <c r="L88" s="36">
        <v>0</v>
      </c>
      <c r="M88" s="36">
        <v>0</v>
      </c>
      <c r="N88" s="47">
        <v>0</v>
      </c>
      <c r="O88" s="47">
        <v>0</v>
      </c>
      <c r="P88" s="37">
        <v>0</v>
      </c>
      <c r="Q88" s="37">
        <v>0</v>
      </c>
      <c r="R88" s="38">
        <v>0</v>
      </c>
      <c r="S88" s="38">
        <v>0</v>
      </c>
      <c r="T88" s="37">
        <v>0</v>
      </c>
      <c r="U88" s="37">
        <v>0</v>
      </c>
      <c r="V88" s="38">
        <v>0</v>
      </c>
      <c r="W88" s="38">
        <v>0</v>
      </c>
      <c r="X88" s="37">
        <v>0</v>
      </c>
      <c r="Y88" s="37">
        <v>0</v>
      </c>
      <c r="Z88" s="38">
        <v>0</v>
      </c>
      <c r="AA88" s="38">
        <v>0</v>
      </c>
      <c r="AB88" s="37">
        <v>0</v>
      </c>
      <c r="AC88" s="37">
        <v>0</v>
      </c>
      <c r="AD88" s="38">
        <v>0</v>
      </c>
      <c r="AE88" s="38">
        <v>0</v>
      </c>
      <c r="AF88" s="37">
        <v>0</v>
      </c>
      <c r="AG88" s="37">
        <v>0</v>
      </c>
      <c r="AH88" s="38">
        <v>0</v>
      </c>
      <c r="AI88" s="38">
        <v>0</v>
      </c>
      <c r="AJ88" s="47">
        <f>VLOOKUP($A88,Instr_2021_A!$A$8:$S$115,Instr_2021_A!$M$6,FALSE)*IF(VLOOKUP($A88,Instr_2021_A!$A$8:$S$115,Instr_2021_A!$O$6,FALSE)="EUR",1,IF(VLOOKUP($A88,Instr_2021_A!$A$8:$S$115,Instr_2021_A!$O$6,FALSE)="GBP",1/Instr_2021_A!$M$110,IF(VLOOKUP($A88,Instr_2021_A!$A$8:$S$115,Instr_2021_A!$O$6,FALSE)="USD",1/Instr_2021_A!$M$111,0)))</f>
        <v>0.60279795086351373</v>
      </c>
      <c r="AK88" s="47">
        <f>VLOOKUP($A88,Instr_2021_A!$A$8:$S$115,Instr_2021_A!$N$6,FALSE)*IF(VLOOKUP($A88,Instr_2021_A!$A$8:$S$115,Instr_2021_A!$O$6,FALSE)="EUR",1,IF(VLOOKUP($A88,Instr_2021_A!$A$8:$S$115,Instr_2021_A!$O$6,FALSE)="GBP",1/Instr_2021_A!$N$110,IF(VLOOKUP($A88,Instr_2021_A!$A$8:$S$115,Instr_2021_A!$O$6,FALSE)="USD",1/Instr_2021_A!$N$111,0)))</f>
        <v>0.59322144699463941</v>
      </c>
    </row>
    <row r="89" spans="1:37" ht="13.35" customHeight="1" x14ac:dyDescent="0.25">
      <c r="A89" s="26" t="str">
        <f>Instr_2021_A!A87</f>
        <v>FI-USD-RFR-INFL-NA-NA-SEN_UNS-01</v>
      </c>
      <c r="B89" s="35">
        <v>0</v>
      </c>
      <c r="C89" s="35">
        <v>0</v>
      </c>
      <c r="D89" s="35">
        <v>0</v>
      </c>
      <c r="E89" s="35">
        <v>0</v>
      </c>
      <c r="F89" s="35">
        <v>0</v>
      </c>
      <c r="G89" s="35">
        <v>0</v>
      </c>
      <c r="H89" s="35">
        <v>0</v>
      </c>
      <c r="I89" s="35">
        <v>0</v>
      </c>
      <c r="J89" s="35">
        <v>0</v>
      </c>
      <c r="K89" s="35">
        <v>0</v>
      </c>
      <c r="L89" s="36">
        <v>0</v>
      </c>
      <c r="M89" s="36">
        <v>0</v>
      </c>
      <c r="N89" s="47">
        <v>0</v>
      </c>
      <c r="O89" s="47">
        <v>0</v>
      </c>
      <c r="P89" s="37">
        <v>0</v>
      </c>
      <c r="Q89" s="37">
        <v>0</v>
      </c>
      <c r="R89" s="38">
        <v>0</v>
      </c>
      <c r="S89" s="38">
        <v>0</v>
      </c>
      <c r="T89" s="37">
        <v>0</v>
      </c>
      <c r="U89" s="37">
        <v>0</v>
      </c>
      <c r="V89" s="38">
        <v>0</v>
      </c>
      <c r="W89" s="38">
        <v>0</v>
      </c>
      <c r="X89" s="37">
        <v>0</v>
      </c>
      <c r="Y89" s="37">
        <v>0</v>
      </c>
      <c r="Z89" s="38">
        <v>0</v>
      </c>
      <c r="AA89" s="38">
        <v>0</v>
      </c>
      <c r="AB89" s="37">
        <v>0</v>
      </c>
      <c r="AC89" s="37">
        <v>0</v>
      </c>
      <c r="AD89" s="38">
        <v>0</v>
      </c>
      <c r="AE89" s="38">
        <v>0</v>
      </c>
      <c r="AF89" s="37">
        <v>0</v>
      </c>
      <c r="AG89" s="37">
        <v>0</v>
      </c>
      <c r="AH89" s="38">
        <v>0</v>
      </c>
      <c r="AI89" s="38">
        <v>0</v>
      </c>
      <c r="AJ89" s="47">
        <f>VLOOKUP($A89,Instr_2021_A!$A$8:$S$115,Instr_2021_A!$M$6,FALSE)*IF(VLOOKUP($A89,Instr_2021_A!$A$8:$S$115,Instr_2021_A!$O$6,FALSE)="EUR",1,IF(VLOOKUP($A89,Instr_2021_A!$A$8:$S$115,Instr_2021_A!$O$6,FALSE)="GBP",1/Instr_2021_A!$M$110,IF(VLOOKUP($A89,Instr_2021_A!$A$8:$S$115,Instr_2021_A!$O$6,FALSE)="USD",1/Instr_2021_A!$M$111,0)))</f>
        <v>0.90786103781882144</v>
      </c>
      <c r="AK89" s="47">
        <f>VLOOKUP($A89,Instr_2021_A!$A$8:$S$115,Instr_2021_A!$N$6,FALSE)*IF(VLOOKUP($A89,Instr_2021_A!$A$8:$S$115,Instr_2021_A!$O$6,FALSE)="EUR",1,IF(VLOOKUP($A89,Instr_2021_A!$A$8:$S$115,Instr_2021_A!$O$6,FALSE)="GBP",1/Instr_2021_A!$N$110,IF(VLOOKUP($A89,Instr_2021_A!$A$8:$S$115,Instr_2021_A!$O$6,FALSE)="USD",1/Instr_2021_A!$N$111,0)))</f>
        <v>0.90786103781882144</v>
      </c>
    </row>
    <row r="90" spans="1:37" ht="15" customHeight="1" x14ac:dyDescent="0.25">
      <c r="A90" s="26" t="str">
        <f>Instr_2021_A!A88</f>
        <v>FI-USD-RFR-NA-NA-NA-NA-01</v>
      </c>
      <c r="B90" s="35">
        <v>0</v>
      </c>
      <c r="C90" s="35">
        <v>0</v>
      </c>
      <c r="D90" s="35">
        <v>0</v>
      </c>
      <c r="E90" s="35">
        <v>0</v>
      </c>
      <c r="F90" s="35">
        <v>0</v>
      </c>
      <c r="G90" s="35">
        <v>0</v>
      </c>
      <c r="H90" s="35">
        <v>0</v>
      </c>
      <c r="I90" s="35">
        <v>0</v>
      </c>
      <c r="J90" s="35">
        <v>0</v>
      </c>
      <c r="K90" s="35">
        <v>0</v>
      </c>
      <c r="L90" s="36">
        <v>0</v>
      </c>
      <c r="M90" s="36">
        <v>0</v>
      </c>
      <c r="N90" s="47">
        <v>0</v>
      </c>
      <c r="O90" s="47">
        <v>0</v>
      </c>
      <c r="P90" s="37">
        <v>0</v>
      </c>
      <c r="Q90" s="37">
        <v>0</v>
      </c>
      <c r="R90" s="38">
        <v>0</v>
      </c>
      <c r="S90" s="38">
        <v>0</v>
      </c>
      <c r="T90" s="37">
        <v>0</v>
      </c>
      <c r="U90" s="37">
        <v>0</v>
      </c>
      <c r="V90" s="38">
        <v>0</v>
      </c>
      <c r="W90" s="38">
        <v>0</v>
      </c>
      <c r="X90" s="37">
        <v>0</v>
      </c>
      <c r="Y90" s="37">
        <v>0</v>
      </c>
      <c r="Z90" s="38">
        <v>0</v>
      </c>
      <c r="AA90" s="38">
        <v>0</v>
      </c>
      <c r="AB90" s="37">
        <v>0</v>
      </c>
      <c r="AC90" s="37">
        <v>0</v>
      </c>
      <c r="AD90" s="38">
        <v>0</v>
      </c>
      <c r="AE90" s="38">
        <v>0</v>
      </c>
      <c r="AF90" s="37">
        <v>0</v>
      </c>
      <c r="AG90" s="37">
        <v>0</v>
      </c>
      <c r="AH90" s="38">
        <v>0</v>
      </c>
      <c r="AI90" s="38">
        <v>0</v>
      </c>
      <c r="AJ90" s="47">
        <f>VLOOKUP($A90,Instr_2021_A!$A$8:$S$115,Instr_2021_A!$M$6,FALSE)*IF(VLOOKUP($A90,Instr_2021_A!$A$8:$S$115,Instr_2021_A!$O$6,FALSE)="EUR",1,IF(VLOOKUP($A90,Instr_2021_A!$A$8:$S$115,Instr_2021_A!$O$6,FALSE)="GBP",1/Instr_2021_A!$M$110,IF(VLOOKUP($A90,Instr_2021_A!$A$8:$S$115,Instr_2021_A!$O$6,FALSE)="USD",1/Instr_2021_A!$M$111,0)))</f>
        <v>0.87565435356200527</v>
      </c>
      <c r="AK90" s="47">
        <f>VLOOKUP($A90,Instr_2021_A!$A$8:$S$115,Instr_2021_A!$N$6,FALSE)*IF(VLOOKUP($A90,Instr_2021_A!$A$8:$S$115,Instr_2021_A!$O$6,FALSE)="EUR",1,IF(VLOOKUP($A90,Instr_2021_A!$A$8:$S$115,Instr_2021_A!$O$6,FALSE)="GBP",1/Instr_2021_A!$N$110,IF(VLOOKUP($A90,Instr_2021_A!$A$8:$S$115,Instr_2021_A!$O$6,FALSE)="USD",1/Instr_2021_A!$N$111,0)))</f>
        <v>0.87365435356200527</v>
      </c>
    </row>
    <row r="91" spans="1:37" ht="15" customHeight="1" x14ac:dyDescent="0.25">
      <c r="A91" s="26" t="str">
        <f>Instr_2021_A!A89</f>
        <v>FI-USD-RFR-NA-NA-NA-NA-03</v>
      </c>
      <c r="B91" s="35">
        <v>0</v>
      </c>
      <c r="C91" s="35">
        <v>0</v>
      </c>
      <c r="D91" s="35">
        <v>0</v>
      </c>
      <c r="E91" s="35">
        <v>0</v>
      </c>
      <c r="F91" s="35">
        <v>0</v>
      </c>
      <c r="G91" s="35">
        <v>0</v>
      </c>
      <c r="H91" s="35">
        <v>0</v>
      </c>
      <c r="I91" s="35">
        <v>0</v>
      </c>
      <c r="J91" s="35">
        <v>0</v>
      </c>
      <c r="K91" s="35">
        <v>0</v>
      </c>
      <c r="L91" s="36">
        <v>0</v>
      </c>
      <c r="M91" s="36">
        <v>0</v>
      </c>
      <c r="N91" s="47">
        <v>0</v>
      </c>
      <c r="O91" s="47">
        <v>0</v>
      </c>
      <c r="P91" s="37">
        <v>0</v>
      </c>
      <c r="Q91" s="37">
        <v>0</v>
      </c>
      <c r="R91" s="38">
        <v>0</v>
      </c>
      <c r="S91" s="38">
        <v>0</v>
      </c>
      <c r="T91" s="37">
        <v>0</v>
      </c>
      <c r="U91" s="37">
        <v>0</v>
      </c>
      <c r="V91" s="38">
        <v>0</v>
      </c>
      <c r="W91" s="38">
        <v>0</v>
      </c>
      <c r="X91" s="37">
        <v>0</v>
      </c>
      <c r="Y91" s="37">
        <v>0</v>
      </c>
      <c r="Z91" s="38">
        <v>0</v>
      </c>
      <c r="AA91" s="38">
        <v>0</v>
      </c>
      <c r="AB91" s="37">
        <v>0</v>
      </c>
      <c r="AC91" s="37">
        <v>0</v>
      </c>
      <c r="AD91" s="38">
        <v>0</v>
      </c>
      <c r="AE91" s="38">
        <v>0</v>
      </c>
      <c r="AF91" s="37">
        <v>0</v>
      </c>
      <c r="AG91" s="37">
        <v>0</v>
      </c>
      <c r="AH91" s="38">
        <v>0</v>
      </c>
      <c r="AI91" s="38">
        <v>0</v>
      </c>
      <c r="AJ91" s="47">
        <f>VLOOKUP($A91,Instr_2021_A!$A$8:$S$115,Instr_2021_A!$M$6,FALSE)*IF(VLOOKUP($A91,Instr_2021_A!$A$8:$S$115,Instr_2021_A!$O$6,FALSE)="EUR",1,IF(VLOOKUP($A91,Instr_2021_A!$A$8:$S$115,Instr_2021_A!$O$6,FALSE)="GBP",1/Instr_2021_A!$M$110,IF(VLOOKUP($A91,Instr_2021_A!$A$8:$S$115,Instr_2021_A!$O$6,FALSE)="USD",1/Instr_2021_A!$M$111,0)))</f>
        <v>0.85169217238346517</v>
      </c>
      <c r="AK91" s="47">
        <f>VLOOKUP($A91,Instr_2021_A!$A$8:$S$115,Instr_2021_A!$N$6,FALSE)*IF(VLOOKUP($A91,Instr_2021_A!$A$8:$S$115,Instr_2021_A!$O$6,FALSE)="EUR",1,IF(VLOOKUP($A91,Instr_2021_A!$A$8:$S$115,Instr_2021_A!$O$6,FALSE)="GBP",1/Instr_2021_A!$N$110,IF(VLOOKUP($A91,Instr_2021_A!$A$8:$S$115,Instr_2021_A!$O$6,FALSE)="USD",1/Instr_2021_A!$N$111,0)))</f>
        <v>0.84590413368513628</v>
      </c>
    </row>
    <row r="92" spans="1:37" ht="15" customHeight="1" x14ac:dyDescent="0.25">
      <c r="A92" s="26" t="str">
        <f>Instr_2021_A!A90</f>
        <v>FI-USD-RFR-NA-NA-NA-NA-05</v>
      </c>
      <c r="B92" s="35">
        <v>0</v>
      </c>
      <c r="C92" s="35">
        <v>0</v>
      </c>
      <c r="D92" s="35">
        <v>0</v>
      </c>
      <c r="E92" s="35">
        <v>0</v>
      </c>
      <c r="F92" s="35">
        <v>0</v>
      </c>
      <c r="G92" s="35">
        <v>0</v>
      </c>
      <c r="H92" s="35">
        <v>0</v>
      </c>
      <c r="I92" s="35">
        <v>0</v>
      </c>
      <c r="J92" s="35">
        <v>0</v>
      </c>
      <c r="K92" s="35">
        <v>0</v>
      </c>
      <c r="L92" s="36">
        <v>0</v>
      </c>
      <c r="M92" s="36">
        <v>0</v>
      </c>
      <c r="N92" s="47">
        <v>0</v>
      </c>
      <c r="O92" s="47">
        <v>0</v>
      </c>
      <c r="P92" s="37">
        <v>0</v>
      </c>
      <c r="Q92" s="37">
        <v>0</v>
      </c>
      <c r="R92" s="38">
        <v>0</v>
      </c>
      <c r="S92" s="38">
        <v>0</v>
      </c>
      <c r="T92" s="37">
        <v>0</v>
      </c>
      <c r="U92" s="37">
        <v>0</v>
      </c>
      <c r="V92" s="38">
        <v>0</v>
      </c>
      <c r="W92" s="38">
        <v>0</v>
      </c>
      <c r="X92" s="37">
        <v>0</v>
      </c>
      <c r="Y92" s="37">
        <v>0</v>
      </c>
      <c r="Z92" s="38">
        <v>0</v>
      </c>
      <c r="AA92" s="38">
        <v>0</v>
      </c>
      <c r="AB92" s="37">
        <v>0</v>
      </c>
      <c r="AC92" s="37">
        <v>0</v>
      </c>
      <c r="AD92" s="38">
        <v>0</v>
      </c>
      <c r="AE92" s="38">
        <v>0</v>
      </c>
      <c r="AF92" s="37">
        <v>0</v>
      </c>
      <c r="AG92" s="37">
        <v>0</v>
      </c>
      <c r="AH92" s="38">
        <v>0</v>
      </c>
      <c r="AI92" s="38">
        <v>0</v>
      </c>
      <c r="AJ92" s="47">
        <f>VLOOKUP($A92,Instr_2021_A!$A$8:$S$115,Instr_2021_A!$M$6,FALSE)*IF(VLOOKUP($A92,Instr_2021_A!$A$8:$S$115,Instr_2021_A!$O$6,FALSE)="EUR",1,IF(VLOOKUP($A92,Instr_2021_A!$A$8:$S$115,Instr_2021_A!$O$6,FALSE)="GBP",1/Instr_2021_A!$M$110,IF(VLOOKUP($A92,Instr_2021_A!$A$8:$S$115,Instr_2021_A!$O$6,FALSE)="USD",1/Instr_2021_A!$M$111,0)))</f>
        <v>0.82548021108179426</v>
      </c>
      <c r="AK92" s="47">
        <f>VLOOKUP($A92,Instr_2021_A!$A$8:$S$115,Instr_2021_A!$N$6,FALSE)*IF(VLOOKUP($A92,Instr_2021_A!$A$8:$S$115,Instr_2021_A!$O$6,FALSE)="EUR",1,IF(VLOOKUP($A92,Instr_2021_A!$A$8:$S$115,Instr_2021_A!$O$6,FALSE)="GBP",1/Instr_2021_A!$N$110,IF(VLOOKUP($A92,Instr_2021_A!$A$8:$S$115,Instr_2021_A!$O$6,FALSE)="USD",1/Instr_2021_A!$N$111,0)))</f>
        <v>0.81617062445030775</v>
      </c>
    </row>
    <row r="93" spans="1:37" ht="15" customHeight="1" x14ac:dyDescent="0.25">
      <c r="A93" s="26" t="str">
        <f>Instr_2021_A!A91</f>
        <v>FI-USD-RFR-NA-NA-NA-NA-07</v>
      </c>
      <c r="B93" s="35">
        <v>0</v>
      </c>
      <c r="C93" s="35">
        <v>0</v>
      </c>
      <c r="D93" s="35">
        <v>0</v>
      </c>
      <c r="E93" s="35">
        <v>0</v>
      </c>
      <c r="F93" s="35">
        <v>0</v>
      </c>
      <c r="G93" s="35">
        <v>0</v>
      </c>
      <c r="H93" s="35">
        <v>0</v>
      </c>
      <c r="I93" s="35">
        <v>0</v>
      </c>
      <c r="J93" s="35">
        <v>0</v>
      </c>
      <c r="K93" s="35">
        <v>0</v>
      </c>
      <c r="L93" s="36">
        <v>0</v>
      </c>
      <c r="M93" s="36">
        <v>0</v>
      </c>
      <c r="N93" s="47">
        <v>0</v>
      </c>
      <c r="O93" s="47">
        <v>0</v>
      </c>
      <c r="P93" s="37">
        <v>0</v>
      </c>
      <c r="Q93" s="37">
        <v>0</v>
      </c>
      <c r="R93" s="38">
        <v>0</v>
      </c>
      <c r="S93" s="38">
        <v>0</v>
      </c>
      <c r="T93" s="37">
        <v>0</v>
      </c>
      <c r="U93" s="37">
        <v>0</v>
      </c>
      <c r="V93" s="38">
        <v>0</v>
      </c>
      <c r="W93" s="38">
        <v>0</v>
      </c>
      <c r="X93" s="37">
        <v>0</v>
      </c>
      <c r="Y93" s="37">
        <v>0</v>
      </c>
      <c r="Z93" s="38">
        <v>0</v>
      </c>
      <c r="AA93" s="38">
        <v>0</v>
      </c>
      <c r="AB93" s="37">
        <v>0</v>
      </c>
      <c r="AC93" s="37">
        <v>0</v>
      </c>
      <c r="AD93" s="38">
        <v>0</v>
      </c>
      <c r="AE93" s="38">
        <v>0</v>
      </c>
      <c r="AF93" s="37">
        <v>0</v>
      </c>
      <c r="AG93" s="37">
        <v>0</v>
      </c>
      <c r="AH93" s="38">
        <v>0</v>
      </c>
      <c r="AI93" s="38">
        <v>0</v>
      </c>
      <c r="AJ93" s="47">
        <f>VLOOKUP($A93,Instr_2021_A!$A$8:$S$115,Instr_2021_A!$M$6,FALSE)*IF(VLOOKUP($A93,Instr_2021_A!$A$8:$S$115,Instr_2021_A!$O$6,FALSE)="EUR",1,IF(VLOOKUP($A93,Instr_2021_A!$A$8:$S$115,Instr_2021_A!$O$6,FALSE)="GBP",1/Instr_2021_A!$M$110,IF(VLOOKUP($A93,Instr_2021_A!$A$8:$S$115,Instr_2021_A!$O$6,FALSE)="USD",1/Instr_2021_A!$M$111,0)))</f>
        <v>0.79888390501319262</v>
      </c>
      <c r="AK93" s="47">
        <f>VLOOKUP($A93,Instr_2021_A!$A$8:$S$115,Instr_2021_A!$N$6,FALSE)*IF(VLOOKUP($A93,Instr_2021_A!$A$8:$S$115,Instr_2021_A!$O$6,FALSE)="EUR",1,IF(VLOOKUP($A93,Instr_2021_A!$A$8:$S$115,Instr_2021_A!$O$6,FALSE)="GBP",1/Instr_2021_A!$N$110,IF(VLOOKUP($A93,Instr_2021_A!$A$8:$S$115,Instr_2021_A!$O$6,FALSE)="USD",1/Instr_2021_A!$N$111,0)))</f>
        <v>0.78631134564643801</v>
      </c>
    </row>
    <row r="94" spans="1:37" ht="15" customHeight="1" x14ac:dyDescent="0.25">
      <c r="A94" s="26" t="str">
        <f>Instr_2021_A!A92</f>
        <v>FI-USD-RFR-NA-NA-NA-NA-10</v>
      </c>
      <c r="B94" s="35">
        <v>0</v>
      </c>
      <c r="C94" s="35">
        <v>0</v>
      </c>
      <c r="D94" s="35">
        <v>0</v>
      </c>
      <c r="E94" s="35">
        <v>0</v>
      </c>
      <c r="F94" s="35">
        <v>0</v>
      </c>
      <c r="G94" s="35">
        <v>0</v>
      </c>
      <c r="H94" s="35">
        <v>0</v>
      </c>
      <c r="I94" s="35">
        <v>0</v>
      </c>
      <c r="J94" s="35">
        <v>0</v>
      </c>
      <c r="K94" s="35">
        <v>0</v>
      </c>
      <c r="L94" s="36">
        <v>0</v>
      </c>
      <c r="M94" s="36">
        <v>0</v>
      </c>
      <c r="N94" s="47">
        <v>0</v>
      </c>
      <c r="O94" s="47">
        <v>0</v>
      </c>
      <c r="P94" s="37">
        <v>0</v>
      </c>
      <c r="Q94" s="37">
        <v>0</v>
      </c>
      <c r="R94" s="38">
        <v>0</v>
      </c>
      <c r="S94" s="38">
        <v>0</v>
      </c>
      <c r="T94" s="37">
        <v>0</v>
      </c>
      <c r="U94" s="37">
        <v>0</v>
      </c>
      <c r="V94" s="38">
        <v>0</v>
      </c>
      <c r="W94" s="38">
        <v>0</v>
      </c>
      <c r="X94" s="37">
        <v>0</v>
      </c>
      <c r="Y94" s="37">
        <v>0</v>
      </c>
      <c r="Z94" s="38">
        <v>0</v>
      </c>
      <c r="AA94" s="38">
        <v>0</v>
      </c>
      <c r="AB94" s="37">
        <v>0</v>
      </c>
      <c r="AC94" s="37">
        <v>0</v>
      </c>
      <c r="AD94" s="38">
        <v>0</v>
      </c>
      <c r="AE94" s="38">
        <v>0</v>
      </c>
      <c r="AF94" s="37">
        <v>0</v>
      </c>
      <c r="AG94" s="37">
        <v>0</v>
      </c>
      <c r="AH94" s="38">
        <v>0</v>
      </c>
      <c r="AI94" s="38">
        <v>0</v>
      </c>
      <c r="AJ94" s="47">
        <f>VLOOKUP($A94,Instr_2021_A!$A$8:$S$115,Instr_2021_A!$M$6,FALSE)*IF(VLOOKUP($A94,Instr_2021_A!$A$8:$S$115,Instr_2021_A!$O$6,FALSE)="EUR",1,IF(VLOOKUP($A94,Instr_2021_A!$A$8:$S$115,Instr_2021_A!$O$6,FALSE)="GBP",1/Instr_2021_A!$M$110,IF(VLOOKUP($A94,Instr_2021_A!$A$8:$S$115,Instr_2021_A!$O$6,FALSE)="USD",1/Instr_2021_A!$M$111,0)))</f>
        <v>0.75821635883905003</v>
      </c>
      <c r="AK94" s="47">
        <f>VLOOKUP($A94,Instr_2021_A!$A$8:$S$115,Instr_2021_A!$N$6,FALSE)*IF(VLOOKUP($A94,Instr_2021_A!$A$8:$S$115,Instr_2021_A!$O$6,FALSE)="EUR",1,IF(VLOOKUP($A94,Instr_2021_A!$A$8:$S$115,Instr_2021_A!$O$6,FALSE)="GBP",1/Instr_2021_A!$N$110,IF(VLOOKUP($A94,Instr_2021_A!$A$8:$S$115,Instr_2021_A!$O$6,FALSE)="USD",1/Instr_2021_A!$N$111,0)))</f>
        <v>0.74124626209322775</v>
      </c>
    </row>
    <row r="95" spans="1:37" ht="15" customHeight="1" x14ac:dyDescent="0.25">
      <c r="A95" s="26" t="str">
        <f>Instr_2021_A!A93</f>
        <v>FI-USD-RFR-NA-NA-NA-NA-15</v>
      </c>
      <c r="B95" s="35">
        <v>0</v>
      </c>
      <c r="C95" s="35">
        <v>0</v>
      </c>
      <c r="D95" s="35">
        <v>0</v>
      </c>
      <c r="E95" s="35">
        <v>0</v>
      </c>
      <c r="F95" s="35">
        <v>0</v>
      </c>
      <c r="G95" s="35">
        <v>0</v>
      </c>
      <c r="H95" s="35">
        <v>0</v>
      </c>
      <c r="I95" s="35">
        <v>0</v>
      </c>
      <c r="J95" s="35">
        <v>0</v>
      </c>
      <c r="K95" s="35">
        <v>0</v>
      </c>
      <c r="L95" s="36">
        <v>0</v>
      </c>
      <c r="M95" s="36">
        <v>0</v>
      </c>
      <c r="N95" s="47">
        <v>0</v>
      </c>
      <c r="O95" s="47">
        <v>0</v>
      </c>
      <c r="P95" s="37">
        <v>0</v>
      </c>
      <c r="Q95" s="37">
        <v>0</v>
      </c>
      <c r="R95" s="38">
        <v>0</v>
      </c>
      <c r="S95" s="38">
        <v>0</v>
      </c>
      <c r="T95" s="37">
        <v>0</v>
      </c>
      <c r="U95" s="37">
        <v>0</v>
      </c>
      <c r="V95" s="38">
        <v>0</v>
      </c>
      <c r="W95" s="38">
        <v>0</v>
      </c>
      <c r="X95" s="37">
        <v>0</v>
      </c>
      <c r="Y95" s="37">
        <v>0</v>
      </c>
      <c r="Z95" s="38">
        <v>0</v>
      </c>
      <c r="AA95" s="38">
        <v>0</v>
      </c>
      <c r="AB95" s="37">
        <v>0</v>
      </c>
      <c r="AC95" s="37">
        <v>0</v>
      </c>
      <c r="AD95" s="38">
        <v>0</v>
      </c>
      <c r="AE95" s="38">
        <v>0</v>
      </c>
      <c r="AF95" s="37">
        <v>0</v>
      </c>
      <c r="AG95" s="37">
        <v>0</v>
      </c>
      <c r="AH95" s="38">
        <v>0</v>
      </c>
      <c r="AI95" s="38">
        <v>0</v>
      </c>
      <c r="AJ95" s="47">
        <f>VLOOKUP($A95,Instr_2021_A!$A$8:$S$115,Instr_2021_A!$M$6,FALSE)*IF(VLOOKUP($A95,Instr_2021_A!$A$8:$S$115,Instr_2021_A!$O$6,FALSE)="EUR",1,IF(VLOOKUP($A95,Instr_2021_A!$A$8:$S$115,Instr_2021_A!$O$6,FALSE)="GBP",1/Instr_2021_A!$M$110,IF(VLOOKUP($A95,Instr_2021_A!$A$8:$S$115,Instr_2021_A!$O$6,FALSE)="USD",1/Instr_2021_A!$M$111,0)))</f>
        <v>0.69244503078276154</v>
      </c>
      <c r="AK95" s="47">
        <f>VLOOKUP($A95,Instr_2021_A!$A$8:$S$115,Instr_2021_A!$N$6,FALSE)*IF(VLOOKUP($A95,Instr_2021_A!$A$8:$S$115,Instr_2021_A!$O$6,FALSE)="EUR",1,IF(VLOOKUP($A95,Instr_2021_A!$A$8:$S$115,Instr_2021_A!$O$6,FALSE)="GBP",1/Instr_2021_A!$N$110,IF(VLOOKUP($A95,Instr_2021_A!$A$8:$S$115,Instr_2021_A!$O$6,FALSE)="USD",1/Instr_2021_A!$N$111,0)))</f>
        <v>0.66935356200527707</v>
      </c>
    </row>
    <row r="96" spans="1:37" ht="15" customHeight="1" x14ac:dyDescent="0.25">
      <c r="A96" s="26" t="str">
        <f>Instr_2021_A!A94</f>
        <v>FI-USD-RFR-NA-NA-NA-NA-20</v>
      </c>
      <c r="B96" s="35">
        <v>0</v>
      </c>
      <c r="C96" s="35">
        <v>0</v>
      </c>
      <c r="D96" s="35">
        <v>0</v>
      </c>
      <c r="E96" s="35">
        <v>0</v>
      </c>
      <c r="F96" s="35">
        <v>0</v>
      </c>
      <c r="G96" s="35">
        <v>0</v>
      </c>
      <c r="H96" s="35">
        <v>0</v>
      </c>
      <c r="I96" s="35">
        <v>0</v>
      </c>
      <c r="J96" s="35">
        <v>0</v>
      </c>
      <c r="K96" s="35">
        <v>0</v>
      </c>
      <c r="L96" s="36">
        <v>0</v>
      </c>
      <c r="M96" s="36">
        <v>0</v>
      </c>
      <c r="N96" s="47">
        <v>0</v>
      </c>
      <c r="O96" s="47">
        <v>0</v>
      </c>
      <c r="P96" s="37">
        <v>0</v>
      </c>
      <c r="Q96" s="37">
        <v>0</v>
      </c>
      <c r="R96" s="38">
        <v>0</v>
      </c>
      <c r="S96" s="38">
        <v>0</v>
      </c>
      <c r="T96" s="37">
        <v>0</v>
      </c>
      <c r="U96" s="37">
        <v>0</v>
      </c>
      <c r="V96" s="38">
        <v>0</v>
      </c>
      <c r="W96" s="38">
        <v>0</v>
      </c>
      <c r="X96" s="37">
        <v>0</v>
      </c>
      <c r="Y96" s="37">
        <v>0</v>
      </c>
      <c r="Z96" s="38">
        <v>0</v>
      </c>
      <c r="AA96" s="38">
        <v>0</v>
      </c>
      <c r="AB96" s="37">
        <v>0</v>
      </c>
      <c r="AC96" s="37">
        <v>0</v>
      </c>
      <c r="AD96" s="38">
        <v>0</v>
      </c>
      <c r="AE96" s="38">
        <v>0</v>
      </c>
      <c r="AF96" s="37">
        <v>0</v>
      </c>
      <c r="AG96" s="37">
        <v>0</v>
      </c>
      <c r="AH96" s="38">
        <v>0</v>
      </c>
      <c r="AI96" s="38">
        <v>0</v>
      </c>
      <c r="AJ96" s="47">
        <f>VLOOKUP($A96,Instr_2021_A!$A$8:$S$115,Instr_2021_A!$M$6,FALSE)*IF(VLOOKUP($A96,Instr_2021_A!$A$8:$S$115,Instr_2021_A!$O$6,FALSE)="EUR",1,IF(VLOOKUP($A96,Instr_2021_A!$A$8:$S$115,Instr_2021_A!$O$6,FALSE)="GBP",1/Instr_2021_A!$M$110,IF(VLOOKUP($A96,Instr_2021_A!$A$8:$S$115,Instr_2021_A!$O$6,FALSE)="USD",1/Instr_2021_A!$M$111,0)))</f>
        <v>0.63201143359718559</v>
      </c>
      <c r="AK96" s="47">
        <f>VLOOKUP($A96,Instr_2021_A!$A$8:$S$115,Instr_2021_A!$N$6,FALSE)*IF(VLOOKUP($A96,Instr_2021_A!$A$8:$S$115,Instr_2021_A!$O$6,FALSE)="EUR",1,IF(VLOOKUP($A96,Instr_2021_A!$A$8:$S$115,Instr_2021_A!$O$6,FALSE)="GBP",1/Instr_2021_A!$N$110,IF(VLOOKUP($A96,Instr_2021_A!$A$8:$S$115,Instr_2021_A!$O$6,FALSE)="USD",1/Instr_2021_A!$N$111,0)))</f>
        <v>0.60408355321020224</v>
      </c>
    </row>
    <row r="97" spans="1:37" ht="15" customHeight="1" x14ac:dyDescent="0.25">
      <c r="A97" s="26" t="str">
        <f>Instr_2021_A!A95</f>
        <v>FI-USD-RFR-NA-NA-NA-NA-25</v>
      </c>
      <c r="B97" s="35">
        <v>0</v>
      </c>
      <c r="C97" s="35">
        <v>0</v>
      </c>
      <c r="D97" s="35">
        <v>0</v>
      </c>
      <c r="E97" s="35">
        <v>0</v>
      </c>
      <c r="F97" s="35">
        <v>0</v>
      </c>
      <c r="G97" s="35">
        <v>0</v>
      </c>
      <c r="H97" s="35">
        <v>0</v>
      </c>
      <c r="I97" s="35">
        <v>0</v>
      </c>
      <c r="J97" s="35">
        <v>0</v>
      </c>
      <c r="K97" s="35">
        <v>0</v>
      </c>
      <c r="L97" s="36">
        <v>0</v>
      </c>
      <c r="M97" s="36">
        <v>0</v>
      </c>
      <c r="N97" s="47">
        <v>0</v>
      </c>
      <c r="O97" s="47">
        <v>0</v>
      </c>
      <c r="P97" s="37">
        <v>0</v>
      </c>
      <c r="Q97" s="37">
        <v>0</v>
      </c>
      <c r="R97" s="38">
        <v>0</v>
      </c>
      <c r="S97" s="38">
        <v>0</v>
      </c>
      <c r="T97" s="37">
        <v>0</v>
      </c>
      <c r="U97" s="37">
        <v>0</v>
      </c>
      <c r="V97" s="38">
        <v>0</v>
      </c>
      <c r="W97" s="38">
        <v>0</v>
      </c>
      <c r="X97" s="37">
        <v>0</v>
      </c>
      <c r="Y97" s="37">
        <v>0</v>
      </c>
      <c r="Z97" s="38">
        <v>0</v>
      </c>
      <c r="AA97" s="38">
        <v>0</v>
      </c>
      <c r="AB97" s="37">
        <v>0</v>
      </c>
      <c r="AC97" s="37">
        <v>0</v>
      </c>
      <c r="AD97" s="38">
        <v>0</v>
      </c>
      <c r="AE97" s="38">
        <v>0</v>
      </c>
      <c r="AF97" s="37">
        <v>0</v>
      </c>
      <c r="AG97" s="37">
        <v>0</v>
      </c>
      <c r="AH97" s="38">
        <v>0</v>
      </c>
      <c r="AI97" s="38">
        <v>0</v>
      </c>
      <c r="AJ97" s="47">
        <f>VLOOKUP($A97,Instr_2021_A!$A$8:$S$115,Instr_2021_A!$M$6,FALSE)*IF(VLOOKUP($A97,Instr_2021_A!$A$8:$S$115,Instr_2021_A!$O$6,FALSE)="EUR",1,IF(VLOOKUP($A97,Instr_2021_A!$A$8:$S$115,Instr_2021_A!$O$6,FALSE)="GBP",1/Instr_2021_A!$M$110,IF(VLOOKUP($A97,Instr_2021_A!$A$8:$S$115,Instr_2021_A!$O$6,FALSE)="USD",1/Instr_2021_A!$M$111,0)))</f>
        <v>0.5807537379067722</v>
      </c>
      <c r="AK97" s="47">
        <f>VLOOKUP($A97,Instr_2021_A!$A$8:$S$115,Instr_2021_A!$N$6,FALSE)*IF(VLOOKUP($A97,Instr_2021_A!$A$8:$S$115,Instr_2021_A!$O$6,FALSE)="EUR",1,IF(VLOOKUP($A97,Instr_2021_A!$A$8:$S$115,Instr_2021_A!$O$6,FALSE)="GBP",1/Instr_2021_A!$N$110,IF(VLOOKUP($A97,Instr_2021_A!$A$8:$S$115,Instr_2021_A!$O$6,FALSE)="USD",1/Instr_2021_A!$N$111,0)))</f>
        <v>0.54885664028144232</v>
      </c>
    </row>
    <row r="98" spans="1:37" ht="15" customHeight="1" x14ac:dyDescent="0.25">
      <c r="A98" s="26" t="str">
        <f>Instr_2021_A!A96</f>
        <v>FI-USD-RFR-NA-NA-NA-NA-30</v>
      </c>
      <c r="B98" s="35">
        <v>0</v>
      </c>
      <c r="C98" s="35">
        <v>0</v>
      </c>
      <c r="D98" s="35">
        <v>0</v>
      </c>
      <c r="E98" s="35">
        <v>0</v>
      </c>
      <c r="F98" s="35">
        <v>0</v>
      </c>
      <c r="G98" s="35">
        <v>0</v>
      </c>
      <c r="H98" s="35">
        <v>0</v>
      </c>
      <c r="I98" s="35">
        <v>0</v>
      </c>
      <c r="J98" s="35">
        <v>0</v>
      </c>
      <c r="K98" s="35">
        <v>0</v>
      </c>
      <c r="L98" s="36">
        <v>0</v>
      </c>
      <c r="M98" s="36">
        <v>0</v>
      </c>
      <c r="N98" s="47">
        <v>0</v>
      </c>
      <c r="O98" s="47">
        <v>0</v>
      </c>
      <c r="P98" s="37">
        <v>0</v>
      </c>
      <c r="Q98" s="37">
        <v>0</v>
      </c>
      <c r="R98" s="38">
        <v>0</v>
      </c>
      <c r="S98" s="38">
        <v>0</v>
      </c>
      <c r="T98" s="37">
        <v>0</v>
      </c>
      <c r="U98" s="37">
        <v>0</v>
      </c>
      <c r="V98" s="38">
        <v>0</v>
      </c>
      <c r="W98" s="38">
        <v>0</v>
      </c>
      <c r="X98" s="37">
        <v>0</v>
      </c>
      <c r="Y98" s="37">
        <v>0</v>
      </c>
      <c r="Z98" s="38">
        <v>0</v>
      </c>
      <c r="AA98" s="38">
        <v>0</v>
      </c>
      <c r="AB98" s="37">
        <v>0</v>
      </c>
      <c r="AC98" s="37">
        <v>0</v>
      </c>
      <c r="AD98" s="38">
        <v>0</v>
      </c>
      <c r="AE98" s="38">
        <v>0</v>
      </c>
      <c r="AF98" s="37">
        <v>0</v>
      </c>
      <c r="AG98" s="37">
        <v>0</v>
      </c>
      <c r="AH98" s="38">
        <v>0</v>
      </c>
      <c r="AI98" s="38">
        <v>0</v>
      </c>
      <c r="AJ98" s="47">
        <f>VLOOKUP($A98,Instr_2021_A!$A$8:$S$115,Instr_2021_A!$M$6,FALSE)*IF(VLOOKUP($A98,Instr_2021_A!$A$8:$S$115,Instr_2021_A!$O$6,FALSE)="EUR",1,IF(VLOOKUP($A98,Instr_2021_A!$A$8:$S$115,Instr_2021_A!$O$6,FALSE)="GBP",1/Instr_2021_A!$M$110,IF(VLOOKUP($A98,Instr_2021_A!$A$8:$S$115,Instr_2021_A!$O$6,FALSE)="USD",1/Instr_2021_A!$M$111,0)))</f>
        <v>0.53972383465259455</v>
      </c>
      <c r="AK98" s="47">
        <f>VLOOKUP($A98,Instr_2021_A!$A$8:$S$115,Instr_2021_A!$N$6,FALSE)*IF(VLOOKUP($A98,Instr_2021_A!$A$8:$S$115,Instr_2021_A!$O$6,FALSE)="EUR",1,IF(VLOOKUP($A98,Instr_2021_A!$A$8:$S$115,Instr_2021_A!$O$6,FALSE)="GBP",1/Instr_2021_A!$N$110,IF(VLOOKUP($A98,Instr_2021_A!$A$8:$S$115,Instr_2021_A!$O$6,FALSE)="USD",1/Instr_2021_A!$N$111,0)))</f>
        <v>0.50433861037818817</v>
      </c>
    </row>
    <row r="99" spans="1:37" ht="15" customHeight="1" x14ac:dyDescent="0.25">
      <c r="A99" s="26" t="str">
        <f>Instr_2021_A!A97</f>
        <v>FI-USD-RFR-NA-NA-NA-NA-40</v>
      </c>
      <c r="B99" s="35">
        <v>0</v>
      </c>
      <c r="C99" s="35">
        <v>0</v>
      </c>
      <c r="D99" s="35">
        <v>0</v>
      </c>
      <c r="E99" s="35">
        <v>0</v>
      </c>
      <c r="F99" s="35">
        <v>0</v>
      </c>
      <c r="G99" s="35">
        <v>0</v>
      </c>
      <c r="H99" s="35">
        <v>0</v>
      </c>
      <c r="I99" s="35">
        <v>0</v>
      </c>
      <c r="J99" s="35">
        <v>0</v>
      </c>
      <c r="K99" s="35">
        <v>0</v>
      </c>
      <c r="L99" s="36">
        <v>0</v>
      </c>
      <c r="M99" s="36">
        <v>0</v>
      </c>
      <c r="N99" s="47">
        <v>0</v>
      </c>
      <c r="O99" s="47">
        <v>0</v>
      </c>
      <c r="P99" s="37">
        <v>0</v>
      </c>
      <c r="Q99" s="37">
        <v>0</v>
      </c>
      <c r="R99" s="38">
        <v>0</v>
      </c>
      <c r="S99" s="38">
        <v>0</v>
      </c>
      <c r="T99" s="37">
        <v>0</v>
      </c>
      <c r="U99" s="37">
        <v>0</v>
      </c>
      <c r="V99" s="38">
        <v>0</v>
      </c>
      <c r="W99" s="38">
        <v>0</v>
      </c>
      <c r="X99" s="37">
        <v>0</v>
      </c>
      <c r="Y99" s="37">
        <v>0</v>
      </c>
      <c r="Z99" s="38">
        <v>0</v>
      </c>
      <c r="AA99" s="38">
        <v>0</v>
      </c>
      <c r="AB99" s="37">
        <v>0</v>
      </c>
      <c r="AC99" s="37">
        <v>0</v>
      </c>
      <c r="AD99" s="38">
        <v>0</v>
      </c>
      <c r="AE99" s="38">
        <v>0</v>
      </c>
      <c r="AF99" s="37">
        <v>0</v>
      </c>
      <c r="AG99" s="37">
        <v>0</v>
      </c>
      <c r="AH99" s="38">
        <v>0</v>
      </c>
      <c r="AI99" s="38">
        <v>0</v>
      </c>
      <c r="AJ99" s="47">
        <f>VLOOKUP($A99,Instr_2021_A!$A$8:$S$115,Instr_2021_A!$M$6,FALSE)*IF(VLOOKUP($A99,Instr_2021_A!$A$8:$S$115,Instr_2021_A!$O$6,FALSE)="EUR",1,IF(VLOOKUP($A99,Instr_2021_A!$A$8:$S$115,Instr_2021_A!$O$6,FALSE)="GBP",1/Instr_2021_A!$M$110,IF(VLOOKUP($A99,Instr_2021_A!$A$8:$S$115,Instr_2021_A!$O$6,FALSE)="USD",1/Instr_2021_A!$M$111,0)))</f>
        <v>0.51276517150395784</v>
      </c>
      <c r="AK99" s="47">
        <f>VLOOKUP($A99,Instr_2021_A!$A$8:$S$115,Instr_2021_A!$N$6,FALSE)*IF(VLOOKUP($A99,Instr_2021_A!$A$8:$S$115,Instr_2021_A!$O$6,FALSE)="EUR",1,IF(VLOOKUP($A99,Instr_2021_A!$A$8:$S$115,Instr_2021_A!$O$6,FALSE)="GBP",1/Instr_2021_A!$N$110,IF(VLOOKUP($A99,Instr_2021_A!$A$8:$S$115,Instr_2021_A!$O$6,FALSE)="USD",1/Instr_2021_A!$N$111,0)))</f>
        <v>0.4683201407211961</v>
      </c>
    </row>
    <row r="100" spans="1:37" ht="15" customHeight="1" x14ac:dyDescent="0.25">
      <c r="A100" s="26" t="str">
        <f>Instr_2021_A!A98</f>
        <v>FI-USD-RFR-NA-NA-NA-NA-50</v>
      </c>
      <c r="B100" s="35">
        <v>0</v>
      </c>
      <c r="C100" s="35">
        <v>0</v>
      </c>
      <c r="D100" s="35">
        <v>0</v>
      </c>
      <c r="E100" s="35">
        <v>0</v>
      </c>
      <c r="F100" s="35">
        <v>0</v>
      </c>
      <c r="G100" s="35">
        <v>0</v>
      </c>
      <c r="H100" s="35">
        <v>0</v>
      </c>
      <c r="I100" s="35">
        <v>0</v>
      </c>
      <c r="J100" s="35">
        <v>0</v>
      </c>
      <c r="K100" s="35">
        <v>0</v>
      </c>
      <c r="L100" s="36">
        <v>0</v>
      </c>
      <c r="M100" s="36">
        <v>0</v>
      </c>
      <c r="N100" s="47">
        <v>0</v>
      </c>
      <c r="O100" s="47">
        <v>0</v>
      </c>
      <c r="P100" s="37">
        <v>0</v>
      </c>
      <c r="Q100" s="37">
        <v>0</v>
      </c>
      <c r="R100" s="38">
        <v>0</v>
      </c>
      <c r="S100" s="38">
        <v>0</v>
      </c>
      <c r="T100" s="37">
        <v>0</v>
      </c>
      <c r="U100" s="37">
        <v>0</v>
      </c>
      <c r="V100" s="38">
        <v>0</v>
      </c>
      <c r="W100" s="38">
        <v>0</v>
      </c>
      <c r="X100" s="37">
        <v>0</v>
      </c>
      <c r="Y100" s="37">
        <v>0</v>
      </c>
      <c r="Z100" s="38">
        <v>0</v>
      </c>
      <c r="AA100" s="38">
        <v>0</v>
      </c>
      <c r="AB100" s="37">
        <v>0</v>
      </c>
      <c r="AC100" s="37">
        <v>0</v>
      </c>
      <c r="AD100" s="38">
        <v>0</v>
      </c>
      <c r="AE100" s="38">
        <v>0</v>
      </c>
      <c r="AF100" s="37">
        <v>0</v>
      </c>
      <c r="AG100" s="37">
        <v>0</v>
      </c>
      <c r="AH100" s="38">
        <v>0</v>
      </c>
      <c r="AI100" s="38">
        <v>0</v>
      </c>
      <c r="AJ100" s="47">
        <f>VLOOKUP($A100,Instr_2021_A!$A$8:$S$115,Instr_2021_A!$M$6,FALSE)*IF(VLOOKUP($A100,Instr_2021_A!$A$8:$S$115,Instr_2021_A!$O$6,FALSE)="EUR",1,IF(VLOOKUP($A100,Instr_2021_A!$A$8:$S$115,Instr_2021_A!$O$6,FALSE)="GBP",1/Instr_2021_A!$M$110,IF(VLOOKUP($A100,Instr_2021_A!$A$8:$S$115,Instr_2021_A!$O$6,FALSE)="USD",1/Instr_2021_A!$M$111,0)))</f>
        <v>0.44938962181178538</v>
      </c>
      <c r="AK100" s="47">
        <f>VLOOKUP($A100,Instr_2021_A!$A$8:$S$115,Instr_2021_A!$N$6,FALSE)*IF(VLOOKUP($A100,Instr_2021_A!$A$8:$S$115,Instr_2021_A!$O$6,FALSE)="EUR",1,IF(VLOOKUP($A100,Instr_2021_A!$A$8:$S$115,Instr_2021_A!$O$6,FALSE)="GBP",1/Instr_2021_A!$N$110,IF(VLOOKUP($A100,Instr_2021_A!$A$8:$S$115,Instr_2021_A!$O$6,FALSE)="USD",1/Instr_2021_A!$N$111,0)))</f>
        <v>0.40123746701846963</v>
      </c>
    </row>
    <row r="101" spans="1:37" ht="15" customHeight="1" x14ac:dyDescent="0.25">
      <c r="A101" s="26" t="str">
        <f>Instr_2021_A!A99</f>
        <v>FI-USD-RFR-NA-NA-NA-NA-60</v>
      </c>
      <c r="B101" s="35">
        <v>0</v>
      </c>
      <c r="C101" s="35">
        <v>0</v>
      </c>
      <c r="D101" s="35">
        <v>0</v>
      </c>
      <c r="E101" s="35">
        <v>0</v>
      </c>
      <c r="F101" s="35">
        <v>0</v>
      </c>
      <c r="G101" s="35">
        <v>0</v>
      </c>
      <c r="H101" s="35">
        <v>0</v>
      </c>
      <c r="I101" s="35">
        <v>0</v>
      </c>
      <c r="J101" s="35">
        <v>0</v>
      </c>
      <c r="K101" s="35">
        <v>0</v>
      </c>
      <c r="L101" s="36">
        <v>0</v>
      </c>
      <c r="M101" s="36">
        <v>0</v>
      </c>
      <c r="N101" s="47">
        <v>0</v>
      </c>
      <c r="O101" s="47">
        <v>0</v>
      </c>
      <c r="P101" s="37">
        <v>0</v>
      </c>
      <c r="Q101" s="37">
        <v>0</v>
      </c>
      <c r="R101" s="38">
        <v>0</v>
      </c>
      <c r="S101" s="38">
        <v>0</v>
      </c>
      <c r="T101" s="37">
        <v>0</v>
      </c>
      <c r="U101" s="37">
        <v>0</v>
      </c>
      <c r="V101" s="38">
        <v>0</v>
      </c>
      <c r="W101" s="38">
        <v>0</v>
      </c>
      <c r="X101" s="37">
        <v>0</v>
      </c>
      <c r="Y101" s="37">
        <v>0</v>
      </c>
      <c r="Z101" s="38">
        <v>0</v>
      </c>
      <c r="AA101" s="38">
        <v>0</v>
      </c>
      <c r="AB101" s="37">
        <v>0</v>
      </c>
      <c r="AC101" s="37">
        <v>0</v>
      </c>
      <c r="AD101" s="38">
        <v>0</v>
      </c>
      <c r="AE101" s="38">
        <v>0</v>
      </c>
      <c r="AF101" s="37">
        <v>0</v>
      </c>
      <c r="AG101" s="37">
        <v>0</v>
      </c>
      <c r="AH101" s="38">
        <v>0</v>
      </c>
      <c r="AI101" s="38">
        <v>0</v>
      </c>
      <c r="AJ101" s="47">
        <f>VLOOKUP($A101,Instr_2021_A!$A$8:$S$115,Instr_2021_A!$M$6,FALSE)*IF(VLOOKUP($A101,Instr_2021_A!$A$8:$S$115,Instr_2021_A!$O$6,FALSE)="EUR",1,IF(VLOOKUP($A101,Instr_2021_A!$A$8:$S$115,Instr_2021_A!$O$6,FALSE)="GBP",1/Instr_2021_A!$M$110,IF(VLOOKUP($A101,Instr_2021_A!$A$8:$S$115,Instr_2021_A!$O$6,FALSE)="USD",1/Instr_2021_A!$M$111,0)))</f>
        <v>0.34153737906772208</v>
      </c>
      <c r="AK101" s="47">
        <f>VLOOKUP($A101,Instr_2021_A!$A$8:$S$115,Instr_2021_A!$N$6,FALSE)*IF(VLOOKUP($A101,Instr_2021_A!$A$8:$S$115,Instr_2021_A!$O$6,FALSE)="EUR",1,IF(VLOOKUP($A101,Instr_2021_A!$A$8:$S$115,Instr_2021_A!$O$6,FALSE)="GBP",1/Instr_2021_A!$N$110,IF(VLOOKUP($A101,Instr_2021_A!$A$8:$S$115,Instr_2021_A!$O$6,FALSE)="USD",1/Instr_2021_A!$N$111,0)))</f>
        <v>0.30173702726473173</v>
      </c>
    </row>
    <row r="102" spans="1:37" ht="15" customHeight="1" x14ac:dyDescent="0.25">
      <c r="A102" s="26" t="str">
        <f>Instr_2021_A!A100</f>
        <v>Other-EQ-EUR-PUBL-EU-SX5T-NA-NA-NA</v>
      </c>
      <c r="B102" s="35">
        <v>1.7719999999999999E-3</v>
      </c>
      <c r="C102" s="35">
        <v>1.1280000000000001E-3</v>
      </c>
      <c r="D102" s="35">
        <v>1.691E-3</v>
      </c>
      <c r="E102" s="35">
        <v>8.9800000000000004E-4</v>
      </c>
      <c r="F102" s="35">
        <v>2.3609999999999998E-3</v>
      </c>
      <c r="G102" s="35">
        <v>1.709E-3</v>
      </c>
      <c r="H102" s="35">
        <v>9.2500000000000004E-4</v>
      </c>
      <c r="I102" s="35">
        <v>1.124E-3</v>
      </c>
      <c r="J102" s="35">
        <v>0</v>
      </c>
      <c r="K102" s="35">
        <v>0</v>
      </c>
      <c r="L102" s="36">
        <v>0</v>
      </c>
      <c r="M102" s="36">
        <v>0</v>
      </c>
      <c r="N102" s="47">
        <v>0</v>
      </c>
      <c r="O102" s="47">
        <v>0</v>
      </c>
      <c r="P102" s="37">
        <v>1.7719999999999999E-3</v>
      </c>
      <c r="Q102" s="37">
        <v>1.7719999999999999E-3</v>
      </c>
      <c r="R102" s="38">
        <v>1.691E-3</v>
      </c>
      <c r="S102" s="38">
        <v>1.691E-3</v>
      </c>
      <c r="T102" s="37">
        <v>9.2500000000000004E-4</v>
      </c>
      <c r="U102" s="37">
        <v>9.2500000000000004E-4</v>
      </c>
      <c r="V102" s="38">
        <v>0</v>
      </c>
      <c r="W102" s="38">
        <v>0</v>
      </c>
      <c r="X102" s="37">
        <v>0</v>
      </c>
      <c r="Y102" s="37">
        <v>0</v>
      </c>
      <c r="Z102" s="38">
        <v>1.7719999999999999E-3</v>
      </c>
      <c r="AA102" s="38">
        <v>1.7719999999999999E-3</v>
      </c>
      <c r="AB102" s="37">
        <v>1.691E-3</v>
      </c>
      <c r="AC102" s="37">
        <v>1.691E-3</v>
      </c>
      <c r="AD102" s="38">
        <v>9.2500000000000004E-4</v>
      </c>
      <c r="AE102" s="38">
        <v>9.2500000000000004E-4</v>
      </c>
      <c r="AF102" s="37">
        <v>0</v>
      </c>
      <c r="AG102" s="37">
        <v>0</v>
      </c>
      <c r="AH102" s="38">
        <v>0</v>
      </c>
      <c r="AI102" s="38">
        <v>0</v>
      </c>
      <c r="AJ102" s="47">
        <f>VLOOKUP($A102,Instr_2021_A!$A$8:$S$115,Instr_2021_A!$M$6,FALSE)</f>
        <v>9491.1</v>
      </c>
      <c r="AK102" s="47">
        <f>VLOOKUP($A102,Instr_2021_A!$A$8:$S$115,Instr_2021_A!$N$6,FALSE)</f>
        <v>9491.1</v>
      </c>
    </row>
    <row r="103" spans="1:37" ht="15" customHeight="1" x14ac:dyDescent="0.25">
      <c r="A103" s="26" t="str">
        <f>Instr_2021_A!A101</f>
        <v>Other-EQ-EUR-PUBL-EU-MSDEE15N-NA-NA-NA</v>
      </c>
      <c r="B103" s="35">
        <v>5.6958000000000002E-2</v>
      </c>
      <c r="C103" s="35">
        <v>3.6254000000000002E-2</v>
      </c>
      <c r="D103" s="35">
        <v>5.4383000000000001E-2</v>
      </c>
      <c r="E103" s="35">
        <v>2.8888E-2</v>
      </c>
      <c r="F103" s="35">
        <v>7.5909000000000004E-2</v>
      </c>
      <c r="G103" s="35">
        <v>5.4934999999999998E-2</v>
      </c>
      <c r="H103" s="35">
        <v>2.9742000000000001E-2</v>
      </c>
      <c r="I103" s="35">
        <v>3.6148E-2</v>
      </c>
      <c r="J103" s="35">
        <v>0</v>
      </c>
      <c r="K103" s="35">
        <v>0</v>
      </c>
      <c r="L103" s="36">
        <v>0</v>
      </c>
      <c r="M103" s="36">
        <v>0</v>
      </c>
      <c r="N103" s="47">
        <v>0</v>
      </c>
      <c r="O103" s="47">
        <v>0</v>
      </c>
      <c r="P103" s="37">
        <v>5.6958000000000002E-2</v>
      </c>
      <c r="Q103" s="37">
        <v>5.6958000000000002E-2</v>
      </c>
      <c r="R103" s="38">
        <v>5.4383000000000001E-2</v>
      </c>
      <c r="S103" s="38">
        <v>5.4383000000000001E-2</v>
      </c>
      <c r="T103" s="37">
        <v>2.9742000000000001E-2</v>
      </c>
      <c r="U103" s="37">
        <v>2.9742000000000001E-2</v>
      </c>
      <c r="V103" s="38">
        <v>0</v>
      </c>
      <c r="W103" s="38">
        <v>0</v>
      </c>
      <c r="X103" s="37">
        <v>0</v>
      </c>
      <c r="Y103" s="37">
        <v>0</v>
      </c>
      <c r="Z103" s="38">
        <v>5.6958000000000002E-2</v>
      </c>
      <c r="AA103" s="38">
        <v>5.6958000000000002E-2</v>
      </c>
      <c r="AB103" s="37">
        <v>5.4383000000000001E-2</v>
      </c>
      <c r="AC103" s="37">
        <v>5.4383000000000001E-2</v>
      </c>
      <c r="AD103" s="38">
        <v>2.9742000000000001E-2</v>
      </c>
      <c r="AE103" s="38">
        <v>2.9742000000000001E-2</v>
      </c>
      <c r="AF103" s="37">
        <v>0</v>
      </c>
      <c r="AG103" s="37">
        <v>0</v>
      </c>
      <c r="AH103" s="38">
        <v>0</v>
      </c>
      <c r="AI103" s="38">
        <v>0</v>
      </c>
      <c r="AJ103" s="47">
        <f>VLOOKUP($A103,Instr_2021_A!$A$8:$S$115,Instr_2021_A!$M$6,FALSE)</f>
        <v>295.17</v>
      </c>
      <c r="AK103" s="47">
        <f>VLOOKUP($A103,Instr_2021_A!$A$8:$S$115,Instr_2021_A!$N$6,FALSE)</f>
        <v>295.17</v>
      </c>
    </row>
    <row r="104" spans="1:37" ht="15" customHeight="1" x14ac:dyDescent="0.25">
      <c r="A104" s="26" t="str">
        <f>Instr_2021_A!A102</f>
        <v>Other-EQ-EUR-PUBL-UK-TUKXG-NA-NA-NA</v>
      </c>
      <c r="B104" s="35">
        <v>1.934E-3</v>
      </c>
      <c r="C104" s="35">
        <v>1.2310000000000001E-3</v>
      </c>
      <c r="D104" s="35">
        <v>1.846E-3</v>
      </c>
      <c r="E104" s="35">
        <v>9.7999999999999997E-4</v>
      </c>
      <c r="F104" s="35">
        <v>2.5769999999999999E-3</v>
      </c>
      <c r="G104" s="35">
        <v>1.8649999999999999E-3</v>
      </c>
      <c r="H104" s="35">
        <v>1.01E-3</v>
      </c>
      <c r="I104" s="35">
        <v>1.2279999999999999E-3</v>
      </c>
      <c r="J104" s="35">
        <v>0</v>
      </c>
      <c r="K104" s="35">
        <v>0</v>
      </c>
      <c r="L104" s="36">
        <v>0</v>
      </c>
      <c r="M104" s="36">
        <v>0</v>
      </c>
      <c r="N104" s="47">
        <v>0</v>
      </c>
      <c r="O104" s="47">
        <v>0</v>
      </c>
      <c r="P104" s="37">
        <v>1.934E-3</v>
      </c>
      <c r="Q104" s="37">
        <v>1.934E-3</v>
      </c>
      <c r="R104" s="38">
        <v>1.846E-3</v>
      </c>
      <c r="S104" s="38">
        <v>1.846E-3</v>
      </c>
      <c r="T104" s="37">
        <v>1.01E-3</v>
      </c>
      <c r="U104" s="37">
        <v>1.01E-3</v>
      </c>
      <c r="V104" s="38">
        <v>0</v>
      </c>
      <c r="W104" s="38">
        <v>0</v>
      </c>
      <c r="X104" s="37">
        <v>0</v>
      </c>
      <c r="Y104" s="37">
        <v>0</v>
      </c>
      <c r="Z104" s="38">
        <v>1.934E-3</v>
      </c>
      <c r="AA104" s="38">
        <v>1.934E-3</v>
      </c>
      <c r="AB104" s="37">
        <v>1.846E-3</v>
      </c>
      <c r="AC104" s="37">
        <v>1.846E-3</v>
      </c>
      <c r="AD104" s="38">
        <v>1.01E-3</v>
      </c>
      <c r="AE104" s="38">
        <v>1.01E-3</v>
      </c>
      <c r="AF104" s="37">
        <v>0</v>
      </c>
      <c r="AG104" s="37">
        <v>0</v>
      </c>
      <c r="AH104" s="38">
        <v>0</v>
      </c>
      <c r="AI104" s="38">
        <v>0</v>
      </c>
      <c r="AJ104" s="47">
        <f>VLOOKUP($A104,Instr_2021_A!$A$8:$S$115,Instr_2021_A!$M$6,FALSE)</f>
        <v>8693.93</v>
      </c>
      <c r="AK104" s="47">
        <f>VLOOKUP($A104,Instr_2021_A!$A$8:$S$115,Instr_2021_A!$N$6,FALSE)</f>
        <v>8693.93</v>
      </c>
    </row>
    <row r="105" spans="1:37" ht="15" customHeight="1" x14ac:dyDescent="0.25">
      <c r="A105" s="26" t="str">
        <f>Instr_2021_A!A103</f>
        <v>Other-EQ-EUR-PUBL-US-SPTR500N-NA-NA-NA</v>
      </c>
      <c r="B105" s="35">
        <v>2.1849999999999999E-3</v>
      </c>
      <c r="C105" s="35">
        <v>1.39E-3</v>
      </c>
      <c r="D105" s="35">
        <v>2.0869999999999999E-3</v>
      </c>
      <c r="E105" s="35">
        <v>1.108E-3</v>
      </c>
      <c r="F105" s="35">
        <v>2.9129999999999998E-3</v>
      </c>
      <c r="G105" s="35">
        <v>2.1080000000000001E-3</v>
      </c>
      <c r="H105" s="35">
        <v>1.1410000000000001E-3</v>
      </c>
      <c r="I105" s="35">
        <v>1.387E-3</v>
      </c>
      <c r="J105" s="35">
        <v>0</v>
      </c>
      <c r="K105" s="35">
        <v>0</v>
      </c>
      <c r="L105" s="36">
        <v>0</v>
      </c>
      <c r="M105" s="36">
        <v>0</v>
      </c>
      <c r="N105" s="47">
        <v>0</v>
      </c>
      <c r="O105" s="47">
        <v>0</v>
      </c>
      <c r="P105" s="37">
        <v>2.1849999999999999E-3</v>
      </c>
      <c r="Q105" s="37">
        <v>2.1849999999999999E-3</v>
      </c>
      <c r="R105" s="38">
        <v>2.0869999999999999E-3</v>
      </c>
      <c r="S105" s="38">
        <v>2.0869999999999999E-3</v>
      </c>
      <c r="T105" s="37">
        <v>1.1410000000000001E-3</v>
      </c>
      <c r="U105" s="37">
        <v>1.1410000000000001E-3</v>
      </c>
      <c r="V105" s="38">
        <v>0</v>
      </c>
      <c r="W105" s="38">
        <v>0</v>
      </c>
      <c r="X105" s="37">
        <v>0</v>
      </c>
      <c r="Y105" s="37">
        <v>0</v>
      </c>
      <c r="Z105" s="38">
        <v>2.1849999999999999E-3</v>
      </c>
      <c r="AA105" s="38">
        <v>2.1849999999999999E-3</v>
      </c>
      <c r="AB105" s="37">
        <v>2.0869999999999999E-3</v>
      </c>
      <c r="AC105" s="37">
        <v>2.0869999999999999E-3</v>
      </c>
      <c r="AD105" s="38">
        <v>1.1410000000000001E-3</v>
      </c>
      <c r="AE105" s="38">
        <v>1.1410000000000001E-3</v>
      </c>
      <c r="AF105" s="37">
        <v>0</v>
      </c>
      <c r="AG105" s="37">
        <v>0</v>
      </c>
      <c r="AH105" s="38">
        <v>0</v>
      </c>
      <c r="AI105" s="38">
        <v>0</v>
      </c>
      <c r="AJ105" s="47">
        <f>VLOOKUP($A105,Instr_2021_A!$A$8:$S$115,Instr_2021_A!$M$6,FALSE)</f>
        <v>7694.18</v>
      </c>
      <c r="AK105" s="47">
        <f>VLOOKUP($A105,Instr_2021_A!$A$8:$S$115,Instr_2021_A!$N$6,FALSE)</f>
        <v>7694.18</v>
      </c>
    </row>
    <row r="106" spans="1:37" ht="15" customHeight="1" x14ac:dyDescent="0.25">
      <c r="A106" s="26" t="str">
        <f>Instr_2021_A!A104</f>
        <v>Other-EQ-EUR-PCP-EU-INS-NA-NA-NA</v>
      </c>
      <c r="B106" s="35">
        <v>0</v>
      </c>
      <c r="C106" s="35">
        <v>0</v>
      </c>
      <c r="D106" s="35">
        <v>0</v>
      </c>
      <c r="E106" s="35">
        <v>0</v>
      </c>
      <c r="F106" s="35">
        <v>0</v>
      </c>
      <c r="G106" s="35">
        <v>0</v>
      </c>
      <c r="H106" s="35">
        <v>0</v>
      </c>
      <c r="I106" s="35">
        <v>0</v>
      </c>
      <c r="J106" s="35">
        <v>0</v>
      </c>
      <c r="K106" s="35">
        <v>0</v>
      </c>
      <c r="L106" s="36">
        <v>0</v>
      </c>
      <c r="M106" s="36">
        <v>0</v>
      </c>
      <c r="N106" s="47">
        <v>0</v>
      </c>
      <c r="O106" s="47">
        <v>0</v>
      </c>
      <c r="P106" s="37">
        <v>0</v>
      </c>
      <c r="Q106" s="37">
        <v>0</v>
      </c>
      <c r="R106" s="38">
        <v>0</v>
      </c>
      <c r="S106" s="38">
        <v>0</v>
      </c>
      <c r="T106" s="37">
        <v>0</v>
      </c>
      <c r="U106" s="37">
        <v>0</v>
      </c>
      <c r="V106" s="38">
        <v>0</v>
      </c>
      <c r="W106" s="38">
        <v>0</v>
      </c>
      <c r="X106" s="37">
        <v>0</v>
      </c>
      <c r="Y106" s="37">
        <v>0</v>
      </c>
      <c r="Z106" s="38">
        <v>0</v>
      </c>
      <c r="AA106" s="38">
        <v>0</v>
      </c>
      <c r="AB106" s="37">
        <v>0</v>
      </c>
      <c r="AC106" s="37">
        <v>0</v>
      </c>
      <c r="AD106" s="38">
        <v>0</v>
      </c>
      <c r="AE106" s="38">
        <v>0</v>
      </c>
      <c r="AF106" s="37">
        <v>0</v>
      </c>
      <c r="AG106" s="37">
        <v>0</v>
      </c>
      <c r="AH106" s="38">
        <v>0</v>
      </c>
      <c r="AI106" s="38">
        <v>0</v>
      </c>
      <c r="AJ106" s="47">
        <f>VLOOKUP($A106,Instr_2021_A!$A$8:$S$115,Instr_2021_A!$M$6,FALSE)</f>
        <v>1000000</v>
      </c>
      <c r="AK106" s="47">
        <f>VLOOKUP($A106,Instr_2021_A!$A$8:$S$115,Instr_2021_A!$N$6,FALSE)</f>
        <v>1000000</v>
      </c>
    </row>
    <row r="107" spans="1:37" ht="15" customHeight="1" x14ac:dyDescent="0.25">
      <c r="A107" s="26" t="str">
        <f>Instr_2021_A!A105</f>
        <v>Other-RE-EUR-RES-NL-NA-NA-NA-NA</v>
      </c>
      <c r="B107" s="35">
        <v>7.9999999999999996E-6</v>
      </c>
      <c r="C107" s="35">
        <v>7.9999999999999996E-6</v>
      </c>
      <c r="D107" s="35">
        <v>6.9999999999999999E-6</v>
      </c>
      <c r="E107" s="35">
        <v>7.9999999999999996E-6</v>
      </c>
      <c r="F107" s="35">
        <v>9.0000000000000002E-6</v>
      </c>
      <c r="G107" s="35">
        <v>7.9999999999999996E-6</v>
      </c>
      <c r="H107" s="35">
        <v>3.0000000000000001E-6</v>
      </c>
      <c r="I107" s="35">
        <v>1.5999999999999999E-5</v>
      </c>
      <c r="J107" s="35">
        <v>0</v>
      </c>
      <c r="K107" s="35">
        <v>0</v>
      </c>
      <c r="L107" s="36">
        <v>0</v>
      </c>
      <c r="M107" s="36">
        <v>0</v>
      </c>
      <c r="N107" s="47">
        <v>0</v>
      </c>
      <c r="O107" s="47">
        <v>0</v>
      </c>
      <c r="P107" s="37">
        <v>7.9999999999999996E-6</v>
      </c>
      <c r="Q107" s="37">
        <v>7.9999999999999996E-6</v>
      </c>
      <c r="R107" s="38">
        <v>6.9999999999999999E-6</v>
      </c>
      <c r="S107" s="38">
        <v>6.9999999999999999E-6</v>
      </c>
      <c r="T107" s="37">
        <v>3.0000000000000001E-6</v>
      </c>
      <c r="U107" s="37">
        <v>3.0000000000000001E-6</v>
      </c>
      <c r="V107" s="38">
        <v>0</v>
      </c>
      <c r="W107" s="38">
        <v>0</v>
      </c>
      <c r="X107" s="37">
        <v>0</v>
      </c>
      <c r="Y107" s="37">
        <v>0</v>
      </c>
      <c r="Z107" s="38">
        <v>7.9999999999999996E-6</v>
      </c>
      <c r="AA107" s="38">
        <v>7.9999999999999996E-6</v>
      </c>
      <c r="AB107" s="37">
        <v>6.9999999999999999E-6</v>
      </c>
      <c r="AC107" s="37">
        <v>6.9999999999999999E-6</v>
      </c>
      <c r="AD107" s="38">
        <v>3.0000000000000001E-6</v>
      </c>
      <c r="AE107" s="38">
        <v>3.0000000000000001E-6</v>
      </c>
      <c r="AF107" s="37">
        <v>0</v>
      </c>
      <c r="AG107" s="37">
        <v>0</v>
      </c>
      <c r="AH107" s="38">
        <v>0</v>
      </c>
      <c r="AI107" s="38">
        <v>0</v>
      </c>
      <c r="AJ107" s="47">
        <f>VLOOKUP($A107,Instr_2021_A!$A$8:$S$115,Instr_2021_A!$M$6,FALSE)</f>
        <v>1000000</v>
      </c>
      <c r="AK107" s="47">
        <f>VLOOKUP($A107,Instr_2021_A!$A$8:$S$115,Instr_2021_A!$N$6,FALSE)</f>
        <v>1000000</v>
      </c>
    </row>
    <row r="108" spans="1:37" ht="15" customHeight="1" x14ac:dyDescent="0.25">
      <c r="A108" s="26" t="str">
        <f>Instr_2021_A!A106</f>
        <v>Other-RE-EUR-COM-FR-NA-NA-NA-NA</v>
      </c>
      <c r="B108" s="35">
        <v>7.9999999999999996E-6</v>
      </c>
      <c r="C108" s="35">
        <v>7.9999999999999996E-6</v>
      </c>
      <c r="D108" s="35">
        <v>6.9999999999999999E-6</v>
      </c>
      <c r="E108" s="35">
        <v>7.9999999999999996E-6</v>
      </c>
      <c r="F108" s="35">
        <v>9.0000000000000002E-6</v>
      </c>
      <c r="G108" s="35">
        <v>7.9999999999999996E-6</v>
      </c>
      <c r="H108" s="35">
        <v>7.9999999999999996E-6</v>
      </c>
      <c r="I108" s="35">
        <v>5.0000000000000004E-6</v>
      </c>
      <c r="J108" s="35">
        <v>0</v>
      </c>
      <c r="K108" s="35">
        <v>0</v>
      </c>
      <c r="L108" s="36">
        <v>0</v>
      </c>
      <c r="M108" s="36">
        <v>0</v>
      </c>
      <c r="N108" s="47">
        <v>0</v>
      </c>
      <c r="O108" s="47">
        <v>0</v>
      </c>
      <c r="P108" s="37">
        <v>7.9999999999999996E-6</v>
      </c>
      <c r="Q108" s="37">
        <v>7.9999999999999996E-6</v>
      </c>
      <c r="R108" s="38">
        <v>6.9999999999999999E-6</v>
      </c>
      <c r="S108" s="38">
        <v>6.9999999999999999E-6</v>
      </c>
      <c r="T108" s="37">
        <v>7.9999999999999996E-6</v>
      </c>
      <c r="U108" s="37">
        <v>7.9999999999999996E-6</v>
      </c>
      <c r="V108" s="38">
        <v>0</v>
      </c>
      <c r="W108" s="38">
        <v>0</v>
      </c>
      <c r="X108" s="37">
        <v>0</v>
      </c>
      <c r="Y108" s="37">
        <v>0</v>
      </c>
      <c r="Z108" s="38">
        <v>7.9999999999999996E-6</v>
      </c>
      <c r="AA108" s="38">
        <v>7.9999999999999996E-6</v>
      </c>
      <c r="AB108" s="37">
        <v>6.9999999999999999E-6</v>
      </c>
      <c r="AC108" s="37">
        <v>6.9999999999999999E-6</v>
      </c>
      <c r="AD108" s="38">
        <v>7.9999999999999996E-6</v>
      </c>
      <c r="AE108" s="38">
        <v>7.9999999999999996E-6</v>
      </c>
      <c r="AF108" s="37">
        <v>0</v>
      </c>
      <c r="AG108" s="37">
        <v>0</v>
      </c>
      <c r="AH108" s="38">
        <v>0</v>
      </c>
      <c r="AI108" s="38">
        <v>0</v>
      </c>
      <c r="AJ108" s="47">
        <f>VLOOKUP($A108,Instr_2021_A!$A$8:$S$115,Instr_2021_A!$M$6,FALSE)</f>
        <v>1000000</v>
      </c>
      <c r="AK108" s="47">
        <f>VLOOKUP($A108,Instr_2021_A!$A$8:$S$115,Instr_2021_A!$N$6,FALSE)</f>
        <v>1000000</v>
      </c>
    </row>
    <row r="109" spans="1:37" ht="15" customHeight="1" x14ac:dyDescent="0.25">
      <c r="A109" s="26" t="str">
        <f>Instr_2021_A!A107</f>
        <v>Other-RE-EUR-COM-DE-NA-NA-NA-NA</v>
      </c>
      <c r="B109" s="35">
        <v>7.9999999999999996E-6</v>
      </c>
      <c r="C109" s="35">
        <v>7.9999999999999996E-6</v>
      </c>
      <c r="D109" s="35">
        <v>6.9999999999999999E-6</v>
      </c>
      <c r="E109" s="35">
        <v>7.9999999999999996E-6</v>
      </c>
      <c r="F109" s="35">
        <v>9.0000000000000002E-6</v>
      </c>
      <c r="G109" s="35">
        <v>7.9999999999999996E-6</v>
      </c>
      <c r="H109" s="35">
        <v>7.9999999999999996E-6</v>
      </c>
      <c r="I109" s="35">
        <v>5.0000000000000004E-6</v>
      </c>
      <c r="J109" s="35">
        <v>0</v>
      </c>
      <c r="K109" s="35">
        <v>0</v>
      </c>
      <c r="L109" s="36">
        <v>0</v>
      </c>
      <c r="M109" s="36">
        <v>0</v>
      </c>
      <c r="N109" s="47">
        <v>0</v>
      </c>
      <c r="O109" s="47">
        <v>0</v>
      </c>
      <c r="P109" s="37">
        <v>7.9999999999999996E-6</v>
      </c>
      <c r="Q109" s="37">
        <v>7.9999999999999996E-6</v>
      </c>
      <c r="R109" s="38">
        <v>6.9999999999999999E-6</v>
      </c>
      <c r="S109" s="38">
        <v>6.9999999999999999E-6</v>
      </c>
      <c r="T109" s="37">
        <v>7.9999999999999996E-6</v>
      </c>
      <c r="U109" s="37">
        <v>7.9999999999999996E-6</v>
      </c>
      <c r="V109" s="38">
        <v>0</v>
      </c>
      <c r="W109" s="38">
        <v>0</v>
      </c>
      <c r="X109" s="37">
        <v>0</v>
      </c>
      <c r="Y109" s="37">
        <v>0</v>
      </c>
      <c r="Z109" s="38">
        <v>7.9999999999999996E-6</v>
      </c>
      <c r="AA109" s="38">
        <v>7.9999999999999996E-6</v>
      </c>
      <c r="AB109" s="37">
        <v>6.9999999999999999E-6</v>
      </c>
      <c r="AC109" s="37">
        <v>6.9999999999999999E-6</v>
      </c>
      <c r="AD109" s="38">
        <v>7.9999999999999996E-6</v>
      </c>
      <c r="AE109" s="38">
        <v>7.9999999999999996E-6</v>
      </c>
      <c r="AF109" s="37">
        <v>0</v>
      </c>
      <c r="AG109" s="37">
        <v>0</v>
      </c>
      <c r="AH109" s="38">
        <v>0</v>
      </c>
      <c r="AI109" s="38">
        <v>0</v>
      </c>
      <c r="AJ109" s="47">
        <f>VLOOKUP($A109,Instr_2021_A!$A$8:$S$115,Instr_2021_A!$M$6,FALSE)</f>
        <v>1000000</v>
      </c>
      <c r="AK109" s="47">
        <f>VLOOKUP($A109,Instr_2021_A!$A$8:$S$115,Instr_2021_A!$N$6,FALSE)</f>
        <v>1000000</v>
      </c>
    </row>
    <row r="110" spans="1:37" ht="15" customHeight="1" x14ac:dyDescent="0.25">
      <c r="A110" s="26" t="str">
        <f>Instr_2021_A!A108</f>
        <v>Other-RE-EUR-COM-UK-NA-NA-NA-NA</v>
      </c>
      <c r="B110" s="35">
        <v>7.9999999999999996E-6</v>
      </c>
      <c r="C110" s="35">
        <v>7.9999999999999996E-6</v>
      </c>
      <c r="D110" s="35">
        <v>6.9999999999999999E-6</v>
      </c>
      <c r="E110" s="35">
        <v>7.9999999999999996E-6</v>
      </c>
      <c r="F110" s="35">
        <v>9.0000000000000002E-6</v>
      </c>
      <c r="G110" s="35">
        <v>7.9999999999999996E-6</v>
      </c>
      <c r="H110" s="35">
        <v>3.0000000000000001E-6</v>
      </c>
      <c r="I110" s="35">
        <v>5.0000000000000004E-6</v>
      </c>
      <c r="J110" s="35">
        <v>0</v>
      </c>
      <c r="K110" s="35">
        <v>0</v>
      </c>
      <c r="L110" s="36">
        <v>0</v>
      </c>
      <c r="M110" s="36">
        <v>0</v>
      </c>
      <c r="N110" s="47">
        <v>0</v>
      </c>
      <c r="O110" s="47">
        <v>0</v>
      </c>
      <c r="P110" s="37">
        <v>7.9999999999999996E-6</v>
      </c>
      <c r="Q110" s="37">
        <v>7.9999999999999996E-6</v>
      </c>
      <c r="R110" s="38">
        <v>6.9999999999999999E-6</v>
      </c>
      <c r="S110" s="38">
        <v>6.9999999999999999E-6</v>
      </c>
      <c r="T110" s="37">
        <v>3.0000000000000001E-6</v>
      </c>
      <c r="U110" s="37">
        <v>3.0000000000000001E-6</v>
      </c>
      <c r="V110" s="38">
        <v>0</v>
      </c>
      <c r="W110" s="38">
        <v>0</v>
      </c>
      <c r="X110" s="37">
        <v>0</v>
      </c>
      <c r="Y110" s="37">
        <v>0</v>
      </c>
      <c r="Z110" s="38">
        <v>7.9999999999999996E-6</v>
      </c>
      <c r="AA110" s="38">
        <v>7.9999999999999996E-6</v>
      </c>
      <c r="AB110" s="37">
        <v>6.9999999999999999E-6</v>
      </c>
      <c r="AC110" s="37">
        <v>6.9999999999999999E-6</v>
      </c>
      <c r="AD110" s="38">
        <v>3.0000000000000001E-6</v>
      </c>
      <c r="AE110" s="38">
        <v>3.0000000000000001E-6</v>
      </c>
      <c r="AF110" s="37">
        <v>0</v>
      </c>
      <c r="AG110" s="37">
        <v>0</v>
      </c>
      <c r="AH110" s="38">
        <v>0</v>
      </c>
      <c r="AI110" s="38">
        <v>0</v>
      </c>
      <c r="AJ110" s="47">
        <f>VLOOKUP($A110,Instr_2021_A!$A$8:$S$115,Instr_2021_A!$M$6,FALSE)</f>
        <v>1000000</v>
      </c>
      <c r="AK110" s="47">
        <f>VLOOKUP($A110,Instr_2021_A!$A$8:$S$115,Instr_2021_A!$N$6,FALSE)</f>
        <v>1000000</v>
      </c>
    </row>
    <row r="111" spans="1:37" ht="15" customHeight="1" x14ac:dyDescent="0.25">
      <c r="A111" s="26" t="str">
        <f>Instr_2021_A!A109</f>
        <v>Other-RE-EUR-COM-IT-NA-NA-NA-NA</v>
      </c>
      <c r="B111" s="35">
        <v>7.9999999999999996E-6</v>
      </c>
      <c r="C111" s="35">
        <v>7.9999999999999996E-6</v>
      </c>
      <c r="D111" s="35">
        <v>6.9999999999999999E-6</v>
      </c>
      <c r="E111" s="35">
        <v>7.9999999999999996E-6</v>
      </c>
      <c r="F111" s="35">
        <v>9.0000000000000002E-6</v>
      </c>
      <c r="G111" s="35">
        <v>7.9999999999999996E-6</v>
      </c>
      <c r="H111" s="35">
        <v>3.0000000000000001E-6</v>
      </c>
      <c r="I111" s="35">
        <v>5.0000000000000004E-6</v>
      </c>
      <c r="J111" s="35">
        <v>0</v>
      </c>
      <c r="K111" s="35">
        <v>0</v>
      </c>
      <c r="L111" s="36">
        <v>0</v>
      </c>
      <c r="M111" s="36">
        <v>0</v>
      </c>
      <c r="N111" s="47">
        <v>0</v>
      </c>
      <c r="O111" s="47">
        <v>0</v>
      </c>
      <c r="P111" s="37">
        <v>7.9999999999999996E-6</v>
      </c>
      <c r="Q111" s="37">
        <v>7.9999999999999996E-6</v>
      </c>
      <c r="R111" s="38">
        <v>6.9999999999999999E-6</v>
      </c>
      <c r="S111" s="38">
        <v>6.9999999999999999E-6</v>
      </c>
      <c r="T111" s="37">
        <v>3.0000000000000001E-6</v>
      </c>
      <c r="U111" s="37">
        <v>3.0000000000000001E-6</v>
      </c>
      <c r="V111" s="38">
        <v>0</v>
      </c>
      <c r="W111" s="38">
        <v>0</v>
      </c>
      <c r="X111" s="37">
        <v>0</v>
      </c>
      <c r="Y111" s="37">
        <v>0</v>
      </c>
      <c r="Z111" s="38">
        <v>7.9999999999999996E-6</v>
      </c>
      <c r="AA111" s="38">
        <v>7.9999999999999996E-6</v>
      </c>
      <c r="AB111" s="37">
        <v>6.9999999999999999E-6</v>
      </c>
      <c r="AC111" s="37">
        <v>6.9999999999999999E-6</v>
      </c>
      <c r="AD111" s="38">
        <v>3.0000000000000001E-6</v>
      </c>
      <c r="AE111" s="38">
        <v>3.0000000000000001E-6</v>
      </c>
      <c r="AF111" s="37">
        <v>0</v>
      </c>
      <c r="AG111" s="37">
        <v>0</v>
      </c>
      <c r="AH111" s="38">
        <v>0</v>
      </c>
      <c r="AI111" s="38">
        <v>0</v>
      </c>
      <c r="AJ111" s="47">
        <f>VLOOKUP($A111,Instr_2021_A!$A$8:$S$115,Instr_2021_A!$M$6,FALSE)</f>
        <v>1000000</v>
      </c>
      <c r="AK111" s="47">
        <f>VLOOKUP($A111,Instr_2021_A!$A$8:$S$115,Instr_2021_A!$N$6,FALSE)</f>
        <v>1000000</v>
      </c>
    </row>
    <row r="112" spans="1:37" ht="15" customHeight="1" x14ac:dyDescent="0.25">
      <c r="A112" s="26" t="str">
        <f>Instr_2021_A!A110</f>
        <v>FX-GBP-NA-NA-NA-NA-NA-NA</v>
      </c>
      <c r="B112" s="35">
        <v>0</v>
      </c>
      <c r="C112" s="35">
        <v>0</v>
      </c>
      <c r="D112" s="35">
        <v>0</v>
      </c>
      <c r="E112" s="35">
        <v>0</v>
      </c>
      <c r="F112" s="35">
        <v>0</v>
      </c>
      <c r="G112" s="35">
        <v>0</v>
      </c>
      <c r="H112" s="35">
        <v>0</v>
      </c>
      <c r="I112" s="35">
        <v>0</v>
      </c>
      <c r="J112" s="35">
        <v>0</v>
      </c>
      <c r="K112" s="35">
        <v>0</v>
      </c>
      <c r="L112" s="36">
        <v>0</v>
      </c>
      <c r="M112" s="36">
        <v>0</v>
      </c>
      <c r="N112" s="47">
        <v>0</v>
      </c>
      <c r="O112" s="47">
        <v>0</v>
      </c>
      <c r="P112" s="37">
        <v>0</v>
      </c>
      <c r="Q112" s="37">
        <v>0</v>
      </c>
      <c r="R112" s="38">
        <v>0</v>
      </c>
      <c r="S112" s="38">
        <v>0</v>
      </c>
      <c r="T112" s="37">
        <v>0</v>
      </c>
      <c r="U112" s="37">
        <v>0</v>
      </c>
      <c r="V112" s="38">
        <v>0</v>
      </c>
      <c r="W112" s="38">
        <v>0</v>
      </c>
      <c r="X112" s="37">
        <v>0</v>
      </c>
      <c r="Y112" s="37">
        <v>0</v>
      </c>
      <c r="Z112" s="38">
        <v>0</v>
      </c>
      <c r="AA112" s="38">
        <v>0</v>
      </c>
      <c r="AB112" s="37">
        <v>0</v>
      </c>
      <c r="AC112" s="37">
        <v>0</v>
      </c>
      <c r="AD112" s="38">
        <v>0</v>
      </c>
      <c r="AE112" s="38">
        <v>0</v>
      </c>
      <c r="AF112" s="37">
        <v>0</v>
      </c>
      <c r="AG112" s="37">
        <v>0</v>
      </c>
      <c r="AH112" s="38">
        <v>0</v>
      </c>
      <c r="AI112" s="38">
        <v>0</v>
      </c>
      <c r="AJ112" s="47">
        <f>VLOOKUP($A112,Instr_2021_A!$A$8:$S$115,Instr_2021_A!$M$6,FALSE)</f>
        <v>0.84133000000000002</v>
      </c>
      <c r="AK112" s="47">
        <f>VLOOKUP($A112,Instr_2021_A!$A$8:$S$115,Instr_2021_A!$N$6,FALSE)</f>
        <v>0.84133000000000002</v>
      </c>
    </row>
    <row r="113" spans="1:37" ht="15" customHeight="1" x14ac:dyDescent="0.25">
      <c r="A113" s="26" t="str">
        <f>Instr_2021_A!A111</f>
        <v>FX-USD-NA-NA-NA-NA-NA-NA</v>
      </c>
      <c r="B113" s="35">
        <v>0</v>
      </c>
      <c r="C113" s="35">
        <v>0</v>
      </c>
      <c r="D113" s="35">
        <v>0</v>
      </c>
      <c r="E113" s="35">
        <v>0</v>
      </c>
      <c r="F113" s="35">
        <v>0</v>
      </c>
      <c r="G113" s="35">
        <v>0</v>
      </c>
      <c r="H113" s="35">
        <v>0</v>
      </c>
      <c r="I113" s="35">
        <v>0</v>
      </c>
      <c r="J113" s="35">
        <v>0</v>
      </c>
      <c r="K113" s="35">
        <v>0</v>
      </c>
      <c r="L113" s="36">
        <v>0</v>
      </c>
      <c r="M113" s="36">
        <v>0</v>
      </c>
      <c r="N113" s="47">
        <v>0</v>
      </c>
      <c r="O113" s="47">
        <v>0</v>
      </c>
      <c r="P113" s="37">
        <v>0</v>
      </c>
      <c r="Q113" s="37">
        <v>0</v>
      </c>
      <c r="R113" s="38">
        <v>0</v>
      </c>
      <c r="S113" s="38">
        <v>0</v>
      </c>
      <c r="T113" s="37">
        <v>0</v>
      </c>
      <c r="U113" s="37">
        <v>0</v>
      </c>
      <c r="V113" s="38">
        <v>0</v>
      </c>
      <c r="W113" s="38">
        <v>0</v>
      </c>
      <c r="X113" s="37">
        <v>0</v>
      </c>
      <c r="Y113" s="37">
        <v>0</v>
      </c>
      <c r="Z113" s="38">
        <v>0</v>
      </c>
      <c r="AA113" s="38">
        <v>0</v>
      </c>
      <c r="AB113" s="37">
        <v>0</v>
      </c>
      <c r="AC113" s="37">
        <v>0</v>
      </c>
      <c r="AD113" s="38">
        <v>0</v>
      </c>
      <c r="AE113" s="38">
        <v>0</v>
      </c>
      <c r="AF113" s="37">
        <v>0</v>
      </c>
      <c r="AG113" s="37">
        <v>0</v>
      </c>
      <c r="AH113" s="38">
        <v>0</v>
      </c>
      <c r="AI113" s="38">
        <v>0</v>
      </c>
      <c r="AJ113" s="47">
        <f>VLOOKUP($A113,Instr_2021_A!$A$8:$S$115,Instr_2021_A!$M$6,FALSE)</f>
        <v>1.137</v>
      </c>
      <c r="AK113" s="47">
        <f>VLOOKUP($A113,Instr_2021_A!$A$8:$S$115,Instr_2021_A!$N$6,FALSE)</f>
        <v>1.137</v>
      </c>
    </row>
    <row r="114" spans="1:37" ht="15" customHeight="1" x14ac:dyDescent="0.25">
      <c r="A114" s="26" t="str">
        <f>Instr_2021_A!A112</f>
        <v>DER-EUR-SWA-REC-6M-NA-NA-1_10</v>
      </c>
      <c r="B114" s="35">
        <v>0</v>
      </c>
      <c r="C114" s="35">
        <v>0</v>
      </c>
      <c r="D114" s="35">
        <v>0</v>
      </c>
      <c r="E114" s="35">
        <v>0</v>
      </c>
      <c r="F114" s="35">
        <v>0</v>
      </c>
      <c r="G114" s="35">
        <v>0</v>
      </c>
      <c r="H114" s="35">
        <v>0</v>
      </c>
      <c r="I114" s="35">
        <v>0</v>
      </c>
      <c r="J114" s="35">
        <v>0</v>
      </c>
      <c r="K114" s="35">
        <v>0</v>
      </c>
      <c r="L114" s="36">
        <v>0</v>
      </c>
      <c r="M114" s="36">
        <v>0</v>
      </c>
      <c r="N114" s="47">
        <v>0</v>
      </c>
      <c r="O114" s="47">
        <v>0</v>
      </c>
      <c r="P114" s="37">
        <v>0</v>
      </c>
      <c r="Q114" s="37">
        <v>0</v>
      </c>
      <c r="R114" s="38">
        <v>0</v>
      </c>
      <c r="S114" s="38">
        <v>0</v>
      </c>
      <c r="T114" s="37">
        <v>0</v>
      </c>
      <c r="U114" s="37">
        <v>0</v>
      </c>
      <c r="V114" s="38">
        <v>0</v>
      </c>
      <c r="W114" s="38">
        <v>0</v>
      </c>
      <c r="X114" s="37">
        <v>0</v>
      </c>
      <c r="Y114" s="37">
        <v>0</v>
      </c>
      <c r="Z114" s="38">
        <v>0</v>
      </c>
      <c r="AA114" s="38">
        <v>0</v>
      </c>
      <c r="AB114" s="37">
        <v>0</v>
      </c>
      <c r="AC114" s="37">
        <v>0</v>
      </c>
      <c r="AD114" s="38">
        <v>0</v>
      </c>
      <c r="AE114" s="38">
        <v>0</v>
      </c>
      <c r="AF114" s="37">
        <v>0</v>
      </c>
      <c r="AG114" s="37">
        <v>0</v>
      </c>
      <c r="AH114" s="38">
        <v>0</v>
      </c>
      <c r="AI114" s="38">
        <v>0</v>
      </c>
      <c r="AJ114" s="47">
        <f>VLOOKUP($A114,Instr_2021_A!$A$8:$S$115,Instr_2021_A!$M$6,FALSE)</f>
        <v>0</v>
      </c>
      <c r="AK114" s="47">
        <f>VLOOKUP($A114,Instr_2021_A!$A$8:$S$115,Instr_2021_A!$N$6,FALSE)</f>
        <v>0</v>
      </c>
    </row>
    <row r="115" spans="1:37" ht="15" customHeight="1" x14ac:dyDescent="0.25">
      <c r="A115" s="26" t="str">
        <f>Instr_2021_A!A113</f>
        <v>DER-EUR-SWA-REC-6M-NA-NA-10_10</v>
      </c>
      <c r="B115" s="35">
        <v>0</v>
      </c>
      <c r="C115" s="35">
        <v>0</v>
      </c>
      <c r="D115" s="35">
        <v>0</v>
      </c>
      <c r="E115" s="35">
        <v>0</v>
      </c>
      <c r="F115" s="35">
        <v>0</v>
      </c>
      <c r="G115" s="35">
        <v>0</v>
      </c>
      <c r="H115" s="35">
        <v>0</v>
      </c>
      <c r="I115" s="35">
        <v>0</v>
      </c>
      <c r="J115" s="35">
        <v>0</v>
      </c>
      <c r="K115" s="35">
        <v>0</v>
      </c>
      <c r="L115" s="36">
        <v>0</v>
      </c>
      <c r="M115" s="36">
        <v>0</v>
      </c>
      <c r="N115" s="47">
        <v>0</v>
      </c>
      <c r="O115" s="47">
        <v>0</v>
      </c>
      <c r="P115" s="37">
        <v>0</v>
      </c>
      <c r="Q115" s="37">
        <v>0</v>
      </c>
      <c r="R115" s="38">
        <v>0</v>
      </c>
      <c r="S115" s="38">
        <v>0</v>
      </c>
      <c r="T115" s="37">
        <v>0</v>
      </c>
      <c r="U115" s="37">
        <v>0</v>
      </c>
      <c r="V115" s="38">
        <v>0</v>
      </c>
      <c r="W115" s="38">
        <v>0</v>
      </c>
      <c r="X115" s="37">
        <v>0</v>
      </c>
      <c r="Y115" s="37">
        <v>0</v>
      </c>
      <c r="Z115" s="38">
        <v>0</v>
      </c>
      <c r="AA115" s="38">
        <v>0</v>
      </c>
      <c r="AB115" s="37">
        <v>0</v>
      </c>
      <c r="AC115" s="37">
        <v>0</v>
      </c>
      <c r="AD115" s="38">
        <v>0</v>
      </c>
      <c r="AE115" s="38">
        <v>0</v>
      </c>
      <c r="AF115" s="37">
        <v>0</v>
      </c>
      <c r="AG115" s="37">
        <v>0</v>
      </c>
      <c r="AH115" s="38">
        <v>0</v>
      </c>
      <c r="AI115" s="38">
        <v>0</v>
      </c>
      <c r="AJ115" s="47">
        <f>VLOOKUP($A115,Instr_2021_A!$A$8:$S$115,Instr_2021_A!$M$6,FALSE)</f>
        <v>0</v>
      </c>
      <c r="AK115" s="47">
        <f>VLOOKUP($A115,Instr_2021_A!$A$8:$S$115,Instr_2021_A!$N$6,FALSE)</f>
        <v>0</v>
      </c>
    </row>
    <row r="116" spans="1:37" ht="15" customHeight="1" x14ac:dyDescent="0.25">
      <c r="A116" s="26" t="str">
        <f>Instr_2021_A!A114</f>
        <v>DER-EUR-SWA-REC-6M-NA-NA-20_20</v>
      </c>
      <c r="B116" s="35">
        <v>0</v>
      </c>
      <c r="C116" s="35">
        <v>0</v>
      </c>
      <c r="D116" s="35">
        <v>0</v>
      </c>
      <c r="E116" s="35">
        <v>0</v>
      </c>
      <c r="F116" s="35">
        <v>0</v>
      </c>
      <c r="G116" s="35">
        <v>0</v>
      </c>
      <c r="H116" s="35">
        <v>0</v>
      </c>
      <c r="I116" s="35">
        <v>0</v>
      </c>
      <c r="J116" s="35">
        <v>0</v>
      </c>
      <c r="K116" s="35">
        <v>0</v>
      </c>
      <c r="L116" s="36">
        <v>0</v>
      </c>
      <c r="M116" s="36">
        <v>0</v>
      </c>
      <c r="N116" s="47">
        <v>0</v>
      </c>
      <c r="O116" s="47">
        <v>0</v>
      </c>
      <c r="P116" s="37">
        <v>0</v>
      </c>
      <c r="Q116" s="37">
        <v>0</v>
      </c>
      <c r="R116" s="38">
        <v>0</v>
      </c>
      <c r="S116" s="38">
        <v>0</v>
      </c>
      <c r="T116" s="37">
        <v>0</v>
      </c>
      <c r="U116" s="37">
        <v>0</v>
      </c>
      <c r="V116" s="38">
        <v>0</v>
      </c>
      <c r="W116" s="38">
        <v>0</v>
      </c>
      <c r="X116" s="37">
        <v>0</v>
      </c>
      <c r="Y116" s="37">
        <v>0</v>
      </c>
      <c r="Z116" s="38">
        <v>0</v>
      </c>
      <c r="AA116" s="38">
        <v>0</v>
      </c>
      <c r="AB116" s="37">
        <v>0</v>
      </c>
      <c r="AC116" s="37">
        <v>0</v>
      </c>
      <c r="AD116" s="38">
        <v>0</v>
      </c>
      <c r="AE116" s="38">
        <v>0</v>
      </c>
      <c r="AF116" s="37">
        <v>0</v>
      </c>
      <c r="AG116" s="37">
        <v>0</v>
      </c>
      <c r="AH116" s="38">
        <v>0</v>
      </c>
      <c r="AI116" s="38">
        <v>0</v>
      </c>
      <c r="AJ116" s="47">
        <f>VLOOKUP($A116,Instr_2021_A!$A$8:$S$115,Instr_2021_A!$M$6,FALSE)</f>
        <v>0</v>
      </c>
      <c r="AK116" s="47">
        <f>VLOOKUP($A116,Instr_2021_A!$A$8:$S$115,Instr_2021_A!$N$6,FALSE)</f>
        <v>0</v>
      </c>
    </row>
    <row r="117" spans="1:37" ht="15" customHeight="1" x14ac:dyDescent="0.25">
      <c r="A117" s="26" t="str">
        <f>Instr_2021_A!A115</f>
        <v>DER-EUR-EQ-PUT-SX5T-NA-NA-05</v>
      </c>
      <c r="B117" s="35">
        <v>0</v>
      </c>
      <c r="C117" s="35">
        <v>0</v>
      </c>
      <c r="D117" s="35">
        <v>0</v>
      </c>
      <c r="E117" s="35">
        <v>0</v>
      </c>
      <c r="F117" s="35">
        <v>0</v>
      </c>
      <c r="G117" s="35">
        <v>0</v>
      </c>
      <c r="H117" s="35">
        <v>0</v>
      </c>
      <c r="I117" s="35">
        <v>0</v>
      </c>
      <c r="J117" s="35">
        <v>0</v>
      </c>
      <c r="K117" s="35">
        <v>0</v>
      </c>
      <c r="L117" s="36">
        <v>0</v>
      </c>
      <c r="M117" s="36">
        <v>0</v>
      </c>
      <c r="N117" s="47">
        <v>0</v>
      </c>
      <c r="O117" s="47">
        <v>0</v>
      </c>
      <c r="P117" s="37">
        <v>0</v>
      </c>
      <c r="Q117" s="37">
        <v>0</v>
      </c>
      <c r="R117" s="38">
        <v>0</v>
      </c>
      <c r="S117" s="38">
        <v>0</v>
      </c>
      <c r="T117" s="37">
        <v>0</v>
      </c>
      <c r="U117" s="37">
        <v>0</v>
      </c>
      <c r="V117" s="38">
        <v>0</v>
      </c>
      <c r="W117" s="38">
        <v>0</v>
      </c>
      <c r="X117" s="37">
        <v>0</v>
      </c>
      <c r="Y117" s="37">
        <v>0</v>
      </c>
      <c r="Z117" s="38">
        <v>0</v>
      </c>
      <c r="AA117" s="38">
        <v>0</v>
      </c>
      <c r="AB117" s="37">
        <v>0</v>
      </c>
      <c r="AC117" s="37">
        <v>0</v>
      </c>
      <c r="AD117" s="38">
        <v>0</v>
      </c>
      <c r="AE117" s="38">
        <v>0</v>
      </c>
      <c r="AF117" s="37">
        <v>0</v>
      </c>
      <c r="AG117" s="37">
        <v>0</v>
      </c>
      <c r="AH117" s="38">
        <v>0</v>
      </c>
      <c r="AI117" s="38">
        <v>0</v>
      </c>
      <c r="AJ117" s="47">
        <f>VLOOKUP($A117,Instr_2021_A!$A$8:$S$115,Instr_2021_A!$M$6,FALSE)</f>
        <v>0</v>
      </c>
      <c r="AK117" s="47">
        <f>VLOOKUP($A117,Instr_2021_A!$A$8:$S$115,Instr_2021_A!$N$6,FALSE)</f>
        <v>0</v>
      </c>
    </row>
    <row r="118" spans="1:37" ht="15" customHeight="1" x14ac:dyDescent="0.25">
      <c r="A118" s="5"/>
      <c r="B118" s="33"/>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row>
    <row r="119" spans="1:37" ht="1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row>
    <row r="120" spans="1:37" ht="1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row>
    <row r="121" spans="1:37" ht="1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row>
    <row r="122" spans="1:37" ht="1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row>
    <row r="123" spans="1:37" ht="1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row>
    <row r="124" spans="1:37" ht="1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row>
    <row r="125" spans="1:37" ht="1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row>
    <row r="126" spans="1:37" ht="1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row>
    <row r="127" spans="1:37" ht="1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row>
    <row r="128" spans="1:37" ht="1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row>
    <row r="129" spans="1:37" ht="1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row>
    <row r="130" spans="1:37" ht="1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row>
    <row r="131" spans="1:37" ht="1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row>
    <row r="132" spans="1:37" ht="1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row>
    <row r="133" spans="1:37" ht="1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row>
    <row r="134" spans="1:37" ht="1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row>
    <row r="135" spans="1:37" ht="1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row>
    <row r="136" spans="1:37" ht="1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row>
    <row r="137" spans="1:37" ht="1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row>
    <row r="138" spans="1:37" ht="1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row>
    <row r="139" spans="1:37" ht="1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row>
    <row r="140" spans="1:37" ht="1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row>
    <row r="141" spans="1:37" ht="1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row>
    <row r="142" spans="1:37" ht="1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row>
    <row r="143" spans="1:37" ht="1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row>
    <row r="144" spans="1:37" ht="1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row>
    <row r="145" spans="1:37" ht="1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row>
    <row r="146" spans="1:37" ht="1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row>
    <row r="147" spans="1:37" ht="1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row>
    <row r="148" spans="1:37" ht="1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row>
    <row r="149" spans="1:37" ht="1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row>
    <row r="150" spans="1:37" ht="1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row>
    <row r="151" spans="1:37" ht="1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row>
    <row r="152" spans="1:37" ht="1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row>
    <row r="153" spans="1:37" ht="1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row>
    <row r="154" spans="1:37" ht="1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row>
    <row r="155" spans="1:37" ht="1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37" ht="1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37" ht="1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row>
    <row r="158" spans="1:37" ht="1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row>
    <row r="159" spans="1:37" ht="1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row>
    <row r="160" spans="1:37" ht="1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row>
    <row r="161" spans="1:37" ht="1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row>
    <row r="162" spans="1:37" ht="1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row>
    <row r="163" spans="1:37" ht="1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row>
    <row r="164" spans="1:37" ht="1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row>
    <row r="165" spans="1:37" ht="1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row>
    <row r="166" spans="1:37" ht="1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row>
    <row r="167" spans="1:37" ht="1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row>
    <row r="168" spans="1:37" ht="1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37" ht="1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row>
    <row r="170" spans="1:37" ht="1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row>
    <row r="171" spans="1:37" ht="1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row>
    <row r="172" spans="1:37" ht="1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row>
    <row r="173" spans="1:37" ht="1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row>
    <row r="174" spans="1:37" ht="1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row>
    <row r="175" spans="1:37" ht="1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row>
    <row r="176" spans="1:37" ht="1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row>
    <row r="177" spans="1:37" ht="1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row>
    <row r="178" spans="1:37" ht="1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row>
    <row r="179" spans="1:37" ht="1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row>
    <row r="180" spans="1:37" ht="1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37" ht="1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row>
    <row r="182" spans="1:37" ht="1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row>
    <row r="183" spans="1:37" ht="1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row>
    <row r="184" spans="1:37" ht="1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row>
    <row r="185" spans="1:37" ht="1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row>
    <row r="186" spans="1:37" ht="1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row>
    <row r="187" spans="1:37" ht="1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row>
    <row r="188" spans="1:37" ht="1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row>
    <row r="189" spans="1:37" ht="1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row>
    <row r="190" spans="1:37" ht="1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row>
    <row r="191" spans="1:37" ht="1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row>
    <row r="192" spans="1:37" ht="1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37" ht="1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row>
    <row r="194" spans="1:37" ht="1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row>
    <row r="195" spans="1:37" ht="1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row>
    <row r="196" spans="1:37" ht="1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row>
    <row r="197" spans="1:37" ht="1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row>
    <row r="198" spans="1:37" ht="1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row>
    <row r="199" spans="1:37" ht="1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row>
    <row r="200" spans="1:37" ht="1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row>
    <row r="201" spans="1:37" ht="1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row>
    <row r="202" spans="1:37" ht="1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row>
    <row r="203" spans="1:37" ht="1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row>
    <row r="204" spans="1:37" ht="1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row r="205" spans="1:37" ht="1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row>
    <row r="206" spans="1:37" ht="1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row>
    <row r="207" spans="1:37" ht="1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row>
    <row r="208" spans="1:37" ht="1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row>
    <row r="209" spans="1:37" ht="1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row>
    <row r="210" spans="1:37" ht="1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row>
    <row r="211" spans="1:37" ht="1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row>
    <row r="212" spans="1:37" ht="1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row>
    <row r="213" spans="1:37" ht="1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row>
    <row r="214" spans="1:37" ht="1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row>
    <row r="215" spans="1:37" ht="1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row>
    <row r="216" spans="1:37" ht="1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row>
    <row r="217" spans="1:37" ht="1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row>
    <row r="218" spans="1:37" ht="1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row>
    <row r="219" spans="1:37" ht="1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row>
    <row r="220" spans="1:37"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row>
    <row r="221" spans="1:37"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row>
    <row r="222" spans="1:37"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row>
  </sheetData>
  <autoFilter ref="B9:R9"/>
  <mergeCells count="2">
    <mergeCell ref="B7:X7"/>
    <mergeCell ref="A3:M3"/>
  </mergeCells>
  <pageMargins left="0.7" right="0.7" top="0.78740157499999996" bottom="0.78740157499999996"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1F8C8744FC464AA1E196450AA0ED59" ma:contentTypeVersion="1" ma:contentTypeDescription="Create a new document." ma:contentTypeScope="" ma:versionID="15e7833e4b46c9b7dd5df514dcab2a72">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F3C523-5924-4C92-95FE-B9C70927C4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297A7A1-858A-4B7C-9341-14D4E1D18D8B}">
  <ds:schemaRefs>
    <ds:schemaRef ds:uri="http://schemas.microsoft.com/sharepoint/v3/contenttype/forms"/>
  </ds:schemaRefs>
</ds:datastoreItem>
</file>

<file path=customXml/itemProps3.xml><?xml version="1.0" encoding="utf-8"?>
<ds:datastoreItem xmlns:ds="http://schemas.openxmlformats.org/officeDocument/2006/customXml" ds:itemID="{5CBDADCD-7D44-4B38-83B3-7BD576C28020}">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README</vt:lpstr>
      <vt:lpstr>Instr_2021_A</vt:lpstr>
      <vt:lpstr>Instr_2021_B</vt:lpstr>
      <vt:lpstr>BMP_2021</vt:lpstr>
      <vt:lpstr>Instr_2021_A!EUR_CRA</vt:lpstr>
      <vt:lpstr>Instr_2021_A!GBP_CRA</vt:lpstr>
      <vt:lpstr>Instr_2021_A!USD_CRA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2018-12-19T07:34:42Z</dcterms:created>
  <dcterms:modified xsi:type="dcterms:W3CDTF">2022-01-13T13:59:45Z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{B6193B02-532E-41B6-89F2-64C4B1CF22F4}</vt:lpwstr>
  </property>
  <property fmtid="{D5CDD505-2E9C-101B-9397-08002B2CF9AE}" pid="3" name="URL">
    <vt:lpwstr/>
  </property>
  <property fmtid="{D5CDD505-2E9C-101B-9397-08002B2CF9AE}" pid="4" name="RecordPoint_RecordNumberSubmitted">
    <vt:lpwstr>EIOPA(2018)0051703</vt:lpwstr>
  </property>
  <property fmtid="{D5CDD505-2E9C-101B-9397-08002B2CF9AE}" pid="5" name="ERIS_MeetingTopic">
    <vt:lpwstr/>
  </property>
  <property fmtid="{D5CDD505-2E9C-101B-9397-08002B2CF9AE}" pid="6" name="Involved Party">
    <vt:lpwstr/>
  </property>
  <property fmtid="{D5CDD505-2E9C-101B-9397-08002B2CF9AE}" pid="7" name="lf7ec453acb346f5b4feea7d032d6f2c">
    <vt:lpwstr/>
  </property>
  <property fmtid="{D5CDD505-2E9C-101B-9397-08002B2CF9AE}" pid="8" name="DocumentSetDescription">
    <vt:lpwstr/>
  </property>
  <property fmtid="{D5CDD505-2E9C-101B-9397-08002B2CF9AE}" pid="9" name="ContentTypeId">
    <vt:lpwstr>0x010100EB1F8C8744FC464AA1E196450AA0ED59</vt:lpwstr>
  </property>
  <property fmtid="{D5CDD505-2E9C-101B-9397-08002B2CF9AE}" pid="10" name="g2942d5b4ca442be8cfd16a67e12b43c">
    <vt:lpwstr/>
  </property>
  <property fmtid="{D5CDD505-2E9C-101B-9397-08002B2CF9AE}" pid="11" name="Document Topic">
    <vt:lpwstr/>
  </property>
  <property fmtid="{D5CDD505-2E9C-101B-9397-08002B2CF9AE}" pid="12" name="RecordPoint_ActiveItemWebId">
    <vt:lpwstr>{6d359dbc-ae5c-48c9-8019-23b50ce9a1e5}</vt:lpwstr>
  </property>
  <property fmtid="{D5CDD505-2E9C-101B-9397-08002B2CF9AE}" pid="13" name="ERIS_CC0">
    <vt:lpwstr/>
  </property>
  <property fmtid="{D5CDD505-2E9C-101B-9397-08002B2CF9AE}" pid="14" name="RecordPoint_WorkflowType">
    <vt:lpwstr>ActiveSubmitStub</vt:lpwstr>
  </property>
  <property fmtid="{D5CDD505-2E9C-101B-9397-08002B2CF9AE}" pid="15" name="ERIS_Department0">
    <vt:lpwstr>31;#Oversight and Supervisory Convergence Department|8b947239-66c9-4ae5-9d54-b069a4b4190b</vt:lpwstr>
  </property>
  <property fmtid="{D5CDD505-2E9C-101B-9397-08002B2CF9AE}" pid="16" name="ERIS_LeadDepartment">
    <vt:lpwstr/>
  </property>
  <property fmtid="{D5CDD505-2E9C-101B-9397-08002B2CF9AE}" pid="17" name="ERIS_From0">
    <vt:lpwstr/>
  </property>
  <property fmtid="{D5CDD505-2E9C-101B-9397-08002B2CF9AE}" pid="18" name="obb4efe42ba0440ebcc21f478af52bc7">
    <vt:lpwstr/>
  </property>
  <property fmtid="{D5CDD505-2E9C-101B-9397-08002B2CF9AE}" pid="19" name="ERIS_Subject0">
    <vt:lpwstr/>
  </property>
  <property fmtid="{D5CDD505-2E9C-101B-9397-08002B2CF9AE}" pid="20" name="ERIS_MeetingLocation">
    <vt:lpwstr/>
  </property>
  <property fmtid="{D5CDD505-2E9C-101B-9397-08002B2CF9AE}" pid="21" name="RecordPoint_ActiveItemSiteId">
    <vt:lpwstr>{acb94fd5-da3c-4886-a5d9-57078145baae}</vt:lpwstr>
  </property>
  <property fmtid="{D5CDD505-2E9C-101B-9397-08002B2CF9AE}" pid="22" name="m4764fd034b84a6e893e168ee26c887c">
    <vt:lpwstr/>
  </property>
  <property fmtid="{D5CDD505-2E9C-101B-9397-08002B2CF9AE}" pid="23" name="ERIS_MeetingType">
    <vt:lpwstr/>
  </property>
  <property fmtid="{D5CDD505-2E9C-101B-9397-08002B2CF9AE}" pid="24" name="RecordPoint_ActiveItemListId">
    <vt:lpwstr>{51ffebbc-8412-47ea-b217-13308e71d05c}</vt:lpwstr>
  </property>
  <property fmtid="{D5CDD505-2E9C-101B-9397-08002B2CF9AE}" pid="25" name="RecordPoint_SubmissionCompleted">
    <vt:lpwstr>2018-02-08T20:41:24.4017908+01:00</vt:lpwstr>
  </property>
  <property fmtid="{D5CDD505-2E9C-101B-9397-08002B2CF9AE}" pid="26" name="ERIS_Keywords0">
    <vt:lpwstr>55;#Supervisory Steering Committee|2235e5d2-8d05-486b-ac80-25821a38008d</vt:lpwstr>
  </property>
  <property fmtid="{D5CDD505-2E9C-101B-9397-08002B2CF9AE}" pid="27" name="ERIS_DocumentType0">
    <vt:lpwstr>1;#Report|9c1f1089-3cd8-45b3-9c9b-368074e8f8b2</vt:lpwstr>
  </property>
  <property fmtid="{D5CDD505-2E9C-101B-9397-08002B2CF9AE}" pid="28" name="ERIS_BCC0">
    <vt:lpwstr/>
  </property>
  <property fmtid="{D5CDD505-2E9C-101B-9397-08002B2CF9AE}" pid="29" name="RecordPoint_ActiveItemUniqueId">
    <vt:lpwstr>{daf01fbb-ac14-45b5-8582-8bc0f7c25acf}</vt:lpwstr>
  </property>
  <property fmtid="{D5CDD505-2E9C-101B-9397-08002B2CF9AE}" pid="30" name="ERIS_Board/Committee">
    <vt:lpwstr>54;#Supervisory Steering Committee|8d0e98c7-1cdd-447a-8947-169fb25d0b6d</vt:lpwstr>
  </property>
  <property fmtid="{D5CDD505-2E9C-101B-9397-08002B2CF9AE}" pid="31" name="ERIS_Language0">
    <vt:lpwstr>5;#English|2741a941-2920-4ba4-aa70-d8ed6ac1785d</vt:lpwstr>
  </property>
  <property fmtid="{D5CDD505-2E9C-101B-9397-08002B2CF9AE}" pid="32" name="ERIS_To0">
    <vt:lpwstr/>
  </property>
  <property fmtid="{D5CDD505-2E9C-101B-9397-08002B2CF9AE}" pid="33" name="Document Type">
    <vt:lpwstr/>
  </property>
</Properties>
</file>