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ceaRa\Desktop\website-content review\"/>
    </mc:Choice>
  </mc:AlternateContent>
  <xr:revisionPtr revIDLastSave="0" documentId="8_{D5D62524-2556-4DB9-9FB2-2DF5F439AE17}" xr6:coauthVersionLast="47" xr6:coauthVersionMax="47" xr10:uidLastSave="{00000000-0000-0000-0000-000000000000}"/>
  <bookViews>
    <workbookView xWindow="-108" yWindow="-108" windowWidth="23256" windowHeight="12456" xr2:uid="{0C59D34D-2898-4E8F-A214-6ED788AD489C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39" i="1"/>
  <c r="K40" i="1"/>
  <c r="K41" i="1"/>
  <c r="K42" i="1"/>
  <c r="K43" i="1"/>
  <c r="K44" i="1"/>
  <c r="K38" i="1"/>
  <c r="J45" i="1"/>
  <c r="K45" i="1" l="1"/>
  <c r="J303" i="1"/>
  <c r="J304" i="1" s="1"/>
  <c r="I303" i="1"/>
  <c r="I304" i="1" s="1"/>
  <c r="H303" i="1"/>
  <c r="H304" i="1" s="1"/>
  <c r="G303" i="1"/>
  <c r="G304" i="1" s="1"/>
  <c r="F303" i="1"/>
  <c r="D303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J257" i="1"/>
  <c r="I257" i="1"/>
  <c r="H257" i="1"/>
  <c r="G257" i="1"/>
  <c r="F257" i="1"/>
  <c r="E257" i="1"/>
  <c r="D257" i="1"/>
  <c r="J245" i="1"/>
  <c r="I245" i="1"/>
  <c r="H245" i="1"/>
  <c r="G245" i="1"/>
  <c r="F245" i="1"/>
  <c r="E245" i="1"/>
  <c r="D245" i="1"/>
  <c r="K244" i="1"/>
  <c r="K245" i="1" s="1"/>
  <c r="J181" i="1"/>
  <c r="J151" i="1"/>
  <c r="D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J126" i="1"/>
  <c r="H126" i="1"/>
  <c r="J114" i="1"/>
  <c r="I114" i="1"/>
  <c r="H114" i="1"/>
  <c r="F110" i="1"/>
  <c r="I104" i="1"/>
  <c r="G104" i="1"/>
  <c r="F104" i="1"/>
  <c r="E104" i="1"/>
  <c r="D104" i="1"/>
  <c r="I94" i="1"/>
  <c r="H94" i="1"/>
  <c r="G94" i="1"/>
  <c r="F94" i="1"/>
  <c r="E94" i="1"/>
  <c r="D94" i="1"/>
  <c r="I86" i="1"/>
  <c r="G86" i="1"/>
  <c r="F86" i="1"/>
  <c r="E86" i="1"/>
  <c r="D86" i="1"/>
  <c r="J77" i="1"/>
  <c r="I77" i="1"/>
  <c r="H77" i="1"/>
  <c r="G77" i="1"/>
  <c r="F77" i="1"/>
  <c r="E77" i="1"/>
  <c r="D77" i="1"/>
  <c r="J69" i="1"/>
  <c r="I69" i="1"/>
  <c r="H69" i="1"/>
  <c r="G69" i="1"/>
  <c r="F69" i="1"/>
  <c r="E69" i="1"/>
  <c r="D69" i="1"/>
  <c r="K68" i="1"/>
  <c r="K67" i="1"/>
  <c r="K66" i="1"/>
  <c r="J60" i="1"/>
  <c r="J52" i="1"/>
  <c r="I52" i="1"/>
  <c r="H52" i="1"/>
  <c r="G52" i="1"/>
  <c r="F52" i="1"/>
  <c r="E52" i="1"/>
  <c r="D52" i="1"/>
  <c r="G45" i="1"/>
  <c r="F45" i="1"/>
  <c r="E45" i="1"/>
  <c r="D45" i="1"/>
  <c r="K69" i="1" l="1"/>
  <c r="K151" i="1"/>
  <c r="D304" i="1"/>
</calcChain>
</file>

<file path=xl/sharedStrings.xml><?xml version="1.0" encoding="utf-8"?>
<sst xmlns="http://schemas.openxmlformats.org/spreadsheetml/2006/main" count="508" uniqueCount="161">
  <si>
    <t>Public statement</t>
  </si>
  <si>
    <t>Order to cease and desist</t>
  </si>
  <si>
    <t>Withdrawal of authorisation</t>
  </si>
  <si>
    <t>Temporary ban on exercise of management functions</t>
  </si>
  <si>
    <t>Administrative pecuniary sanction</t>
  </si>
  <si>
    <t>Other administrative sanctions or measures</t>
  </si>
  <si>
    <t xml:space="preserve">Value of the imposed sanctions </t>
  </si>
  <si>
    <t>Belgium</t>
  </si>
  <si>
    <t>Bulgaria</t>
  </si>
  <si>
    <t>Croatia</t>
  </si>
  <si>
    <t>Cyprus</t>
  </si>
  <si>
    <t>Denmark</t>
  </si>
  <si>
    <t>Estonia</t>
  </si>
  <si>
    <t>Finland</t>
  </si>
  <si>
    <t>France</t>
  </si>
  <si>
    <t>Greece</t>
  </si>
  <si>
    <t>Germany</t>
  </si>
  <si>
    <t>Hungary</t>
  </si>
  <si>
    <t>Iceland</t>
  </si>
  <si>
    <t>Italy</t>
  </si>
  <si>
    <t>Ireland</t>
  </si>
  <si>
    <t>Latvia</t>
  </si>
  <si>
    <t>Luxembourg</t>
  </si>
  <si>
    <t>Lithuania</t>
  </si>
  <si>
    <t>Malta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</si>
  <si>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</si>
  <si>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</si>
  <si>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</si>
  <si>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</si>
  <si>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</si>
  <si>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</si>
  <si>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</si>
  <si>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</si>
  <si>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Legal Basis</t>
  </si>
  <si>
    <t>Type of administrative sanction or other measure</t>
  </si>
  <si>
    <t>Monetary amount of administrative pecuniary sanctions</t>
  </si>
  <si>
    <t>Totals</t>
  </si>
  <si>
    <t>Article 3 IDD</t>
  </si>
  <si>
    <t>Article 10(1) IDD</t>
  </si>
  <si>
    <t>Article 10(2) IDD</t>
  </si>
  <si>
    <t>Article 10(4) IDD</t>
  </si>
  <si>
    <t>Article 10(8) IDD</t>
  </si>
  <si>
    <t>Article 15 IDD</t>
  </si>
  <si>
    <t>Article 16 IDD</t>
  </si>
  <si>
    <t>Article 17(1) IDD</t>
  </si>
  <si>
    <t>Article 17(3) IDD</t>
  </si>
  <si>
    <t>Article 20(1) IDD</t>
  </si>
  <si>
    <t>Article 27 IDD</t>
  </si>
  <si>
    <t>Article 28(1) IDD</t>
  </si>
  <si>
    <t>Article 29(2 )IDD</t>
  </si>
  <si>
    <t>Article 30(1) IDD</t>
  </si>
  <si>
    <t>Article 4(1) Delegated Regulation (EU) 2017/2358</t>
  </si>
  <si>
    <t>Article 5(3) Delegated Regulation (EU) 2017/2358</t>
  </si>
  <si>
    <t>Article 6 Delegated Regulation (EU) 2017/2358</t>
  </si>
  <si>
    <t>Article 9 Delegated Regulation (EU) 2017/2358</t>
  </si>
  <si>
    <t>Article 8 Delegated Regulation (EU) 2017/2359</t>
  </si>
  <si>
    <t>€ change</t>
  </si>
  <si>
    <t>Article 10 IDD</t>
  </si>
  <si>
    <t>Article 17 IDD</t>
  </si>
  <si>
    <t>Czechia</t>
  </si>
  <si>
    <t>Average change rate from CZK to EUR from 01/01/2024 to 31/12/2024 = 0.03981</t>
  </si>
  <si>
    <t>Article 10 (2) IDD</t>
  </si>
  <si>
    <t>Article 17 (1) IDD</t>
  </si>
  <si>
    <t>Article 20 IDD</t>
  </si>
  <si>
    <t>Article 18(a)(i) IDD</t>
  </si>
  <si>
    <t>Article 3(1) IDD</t>
  </si>
  <si>
    <t>Article 18 IDD</t>
  </si>
  <si>
    <t>Article 10 (3) IDD</t>
  </si>
  <si>
    <t>Article 10 (1)</t>
  </si>
  <si>
    <t>Article 10 (3)</t>
  </si>
  <si>
    <t>Article 10 (4)</t>
  </si>
  <si>
    <t>Article 10 (4) IDD</t>
  </si>
  <si>
    <t>Art.3 par.1</t>
  </si>
  <si>
    <t>Art.16</t>
  </si>
  <si>
    <t>Art.18 par. A</t>
  </si>
  <si>
    <t>Art. 20 par.4</t>
  </si>
  <si>
    <t>Average rate change from HUF to EUR from 01/01/2024 to 31/12/2024 = 0.002530</t>
  </si>
  <si>
    <t>Article 18(b) IDD</t>
  </si>
  <si>
    <t>Article 20(5) IDD</t>
  </si>
  <si>
    <t>Article 25(1) (1) IDD</t>
  </si>
  <si>
    <t>Article 25(1) (4) IDD</t>
  </si>
  <si>
    <t>Article 30(5) IDD</t>
  </si>
  <si>
    <t>Article 14(2) Delegated Regulation 2017/2359</t>
  </si>
  <si>
    <t>Article 4(1) Delegated Regulation 2017/2358</t>
  </si>
  <si>
    <t>Article 4(3) Delegated Regulation 2017/2358</t>
  </si>
  <si>
    <t>Article 5(1) Delegated Regulation 2017/2358</t>
  </si>
  <si>
    <t>Article 6(1) Delegated Regulation 2017/2358</t>
  </si>
  <si>
    <t>Article 6(2) Delegated Regulation 2017/2358</t>
  </si>
  <si>
    <t>Article 7(1) Delegated Regulation 2017/2358</t>
  </si>
  <si>
    <t>Article 7(3) Delegated Regulation 2017/2358</t>
  </si>
  <si>
    <t>Article 8(2) Delegated Regulation 2017/2358</t>
  </si>
  <si>
    <t>Article 8(4) Delegated Regulation 2017/2358</t>
  </si>
  <si>
    <t>Article 9 Delegated Regulation 2017/2358</t>
  </si>
  <si>
    <t xml:space="preserve">Total </t>
  </si>
  <si>
    <t>Article 3 (1) IDD</t>
  </si>
  <si>
    <t>Article 10 (6) IDD</t>
  </si>
  <si>
    <t>Article 16 (1) IDD</t>
  </si>
  <si>
    <t>Article 19 IDD</t>
  </si>
  <si>
    <t>Article 20 (1)  IDD</t>
  </si>
  <si>
    <t>Article 25 (1) IDD</t>
  </si>
  <si>
    <t>Article 25 (1, 4) IDD</t>
  </si>
  <si>
    <t xml:space="preserve">Liechschentein </t>
  </si>
  <si>
    <t>Art. 10 (2) IDD</t>
  </si>
  <si>
    <t>NO SANCTIONS</t>
  </si>
  <si>
    <t>The Netherlands</t>
  </si>
  <si>
    <t>Average rate change from PLN to EUR from 01/01/2024 to 31/12/2024 : 0.2321</t>
  </si>
  <si>
    <t>300 000 PLN</t>
  </si>
  <si>
    <r>
      <t>Article 20 (1</t>
    </r>
    <r>
      <rPr>
        <sz val="11"/>
        <rFont val="Times New Roman"/>
        <family val="1"/>
      </rPr>
      <t>) (1) IDD</t>
    </r>
  </si>
  <si>
    <t>Article 33 (1) (a) IDD</t>
  </si>
  <si>
    <t>Article 33 (1) (b) IDD</t>
  </si>
  <si>
    <t>Article 3 (6) (2)IDD</t>
  </si>
  <si>
    <t>Article 3 (1) (6) IDD</t>
  </si>
  <si>
    <t>Article 10 (6)(2) IDD</t>
  </si>
  <si>
    <t>Article 17 (2) IDD</t>
  </si>
  <si>
    <t>Article 18 a)IDD</t>
  </si>
  <si>
    <t>Article 19 (1)IDD</t>
  </si>
  <si>
    <t>Article 19 (1) a) IDD</t>
  </si>
  <si>
    <t>Article 19 (1) (b) IDD</t>
  </si>
  <si>
    <t>Article 19(1) (c) (ii) IDD</t>
  </si>
  <si>
    <t>Article 19(1) (c) (iii) IDD</t>
  </si>
  <si>
    <t>Article 19 (1) (d) IDD</t>
  </si>
  <si>
    <t>Article 19 (1) (e) IDD</t>
  </si>
  <si>
    <t>Article 20 (1) (1) IDD</t>
  </si>
  <si>
    <t>Article 20 (1) (3) IDD</t>
  </si>
  <si>
    <t>Article 20 (5) IDD</t>
  </si>
  <si>
    <t>Article 20 (7) (a) IDD</t>
  </si>
  <si>
    <t>Article 25 (5) IDD</t>
  </si>
  <si>
    <t>Article 8(2) of Delegated Regulation 2017/2358</t>
  </si>
  <si>
    <t>Other sanctions for the breaching of national provisions implementing IDD Directive.</t>
  </si>
  <si>
    <t>Article 4(2) IDD</t>
  </si>
  <si>
    <t>Article 17(2) IDD</t>
  </si>
  <si>
    <t>Article 18(a) IDD</t>
  </si>
  <si>
    <r>
      <t xml:space="preserve">Article </t>
    </r>
    <r>
      <rPr>
        <sz val="11"/>
        <color theme="1"/>
        <rFont val="Aptos Narrow"/>
        <family val="2"/>
        <scheme val="minor"/>
      </rPr>
      <t>18(a)(ii)</t>
    </r>
    <r>
      <rPr>
        <sz val="12"/>
        <rFont val="Times New Roman"/>
        <family val="1"/>
      </rPr>
      <t xml:space="preserve"> IDD</t>
    </r>
  </si>
  <si>
    <t>Article 18(a)(iii) IDD</t>
  </si>
  <si>
    <t>Article 18(a)(iv) IDD</t>
  </si>
  <si>
    <t>Article 20(3) IDD</t>
  </si>
  <si>
    <t>Article 25(1) IDD</t>
  </si>
  <si>
    <t>Not reported</t>
  </si>
  <si>
    <t>Article 10 (1) IDD</t>
  </si>
  <si>
    <t>Article 17 (2)  IDD</t>
  </si>
  <si>
    <t>From 1/01/2024 to 31/12/2024, average change rate from BGN to EUR = 0.5113</t>
  </si>
  <si>
    <t>224 (237)</t>
  </si>
  <si>
    <t>5 (6)</t>
  </si>
  <si>
    <t>1 (2)</t>
  </si>
  <si>
    <t>495 (510)</t>
  </si>
  <si>
    <t>97 (102)</t>
  </si>
  <si>
    <t>5 (10)</t>
  </si>
  <si>
    <t>9 (42)</t>
  </si>
  <si>
    <t>8 (37)</t>
  </si>
  <si>
    <t>29 (34)</t>
  </si>
  <si>
    <t>51 (94)</t>
  </si>
  <si>
    <t>14 (46)</t>
  </si>
  <si>
    <t>10 (11)</t>
  </si>
  <si>
    <t>Article 10 (6)(c ) IDD</t>
  </si>
  <si>
    <t>Article 18 (a)(i) IDD</t>
  </si>
  <si>
    <t>Article 20 (7)(e ) IDD</t>
  </si>
  <si>
    <t>1 (3)</t>
  </si>
  <si>
    <t>200.000 CZK</t>
  </si>
  <si>
    <t>100.000 CZK</t>
  </si>
  <si>
    <t>1.500.000 CZK</t>
  </si>
  <si>
    <t>Average rate change from RON to EUR from 01/01/2024 to 31/12/2024 : 0.2010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</si>
</sst>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€-2]\ #,##0;[Red]\-[$€-2]\ #,##0"/>
    <numFmt numFmtId="165" formatCode="[$€-2]\ #,##0.00"/>
    <numFmt numFmtId="166" formatCode="#,##0.00\ [$€-1]"/>
    <numFmt numFmtId="167" formatCode="[$CZK]\ #,##0.00"/>
    <numFmt numFmtId="168" formatCode="_-[$BGN]\ * #,##0.00_-;\-[$BGN]\ * #,##0.00_-;_-[$BGN]\ * &quot;-&quot;??_-;_-@_-"/>
    <numFmt numFmtId="169" formatCode="[$RON]\ #,##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i/>
      <sz val="11"/>
      <color rgb="FF1F4E79"/>
      <name val="Arial"/>
      <family val="2"/>
    </font>
    <font>
      <b/>
      <i/>
      <sz val="11"/>
      <color rgb="FF1F4E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2" fillId="3" borderId="2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" fontId="3" fillId="0" borderId="8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3" fontId="3" fillId="0" borderId="8" xfId="0" quotePrefix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165" fontId="0" fillId="0" borderId="0" xfId="0" applyNumberFormat="1"/>
    <xf numFmtId="0" fontId="2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18" xfId="0" applyBorder="1"/>
    <xf numFmtId="0" fontId="2" fillId="0" borderId="5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4" fontId="2" fillId="4" borderId="17" xfId="0" applyNumberFormat="1" applyFont="1" applyFill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0" fontId="0" fillId="0" borderId="21" xfId="0" applyBorder="1"/>
    <xf numFmtId="0" fontId="2" fillId="0" borderId="21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169" fontId="4" fillId="0" borderId="9" xfId="0" applyNumberFormat="1" applyFont="1" applyBorder="1" applyAlignment="1">
      <alignment horizontal="center" vertical="center" wrapText="1"/>
    </xf>
    <xf numFmtId="169" fontId="4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8" fontId="4" fillId="0" borderId="6" xfId="0" applyNumberFormat="1" applyFont="1" applyBorder="1" applyAlignment="1">
      <alignment horizontal="center" vertical="center" wrapText="1"/>
    </xf>
    <xf numFmtId="168" fontId="4" fillId="0" borderId="7" xfId="0" applyNumberFormat="1" applyFont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278299</xdr:colOff>
      <xdr:row>2</xdr:row>
      <xdr:rowOff>9330</xdr:rowOff>
    </xdr:from>
    <xdr:to>
      <xdr:col>9</xdr:col>
      <xdr:colOff>1516225</xdr:colOff>
      <xdr:row>7</xdr:row>
      <xdr:rowOff>9913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BACFDDB-79D9-B82B-C778-2AB2B042F46F}"/>
            </a:ext>
          </a:extLst>
        </xdr:cNvPr>
        <xdr:cNvSpPr txBox="1"/>
      </xdr:nvSpPr>
      <xdr:spPr>
        <a:xfrm>
          <a:off x="1930595" y="378667"/>
          <a:ext cx="9470247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u="sng"/>
            <a:t>Explanation:</a:t>
          </a:r>
        </a:p>
        <a:p>
          <a:r>
            <a:rPr lang="en-GB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“Information in te tables below show the same aggregate information for each relevant Member State individually.</a:t>
          </a:r>
          <a:r>
            <a:rPr lang="en-GB">
              <a:effectLst/>
            </a:rPr>
            <a:t> </a:t>
          </a:r>
          <a:r>
            <a:rPr lang="en-GB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row “Total”, the total number of sanctions is shown. </a:t>
          </a:r>
          <a:r>
            <a:rPr lang="en-GB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Where there is a difference between the total number of sanctions and the total</a:t>
          </a:r>
          <a:r>
            <a:rPr lang="en-GB">
              <a:effectLst/>
            </a:rPr>
            <a:t> </a:t>
          </a:r>
          <a:r>
            <a:rPr lang="en-GB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 of breaches, the number of breaches is also shown in brackets”.</a:t>
          </a:r>
          <a:r>
            <a:rPr lang="en-GB">
              <a:effectLst/>
            </a:rPr>
            <a:t> </a:t>
          </a:r>
          <a:endParaRPr lang="en-GB" sz="1100" b="1" u="sng"/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9A204-15AD-4617-B09C-496173CC5C85}">
  <dimension ref="B3:M328"/>
  <sheetViews>
    <sheetView tabSelected="1" zoomScale="79" zoomScaleNormal="100" workbookViewId="0">
      <selection activeCell="B8" sqref="B8"/>
    </sheetView>
  </sheetViews>
  <sheetFormatPr defaultRowHeight="14.4" x14ac:dyDescent="0.3"/>
  <cols>
    <col min="1" max="1" width="4" customWidth="1"/>
    <col min="2" max="2" width="19.77734375" bestFit="1" customWidth="1"/>
    <col min="3" max="3" width="16.77734375" style="1" customWidth="1"/>
    <col min="4" max="9" width="16.77734375" customWidth="1"/>
    <col min="10" max="10" width="26.21875" customWidth="1"/>
    <col min="11" max="11" width="23.77734375" customWidth="1"/>
  </cols>
  <sheetData>
    <row r="3" spans="2:13" x14ac:dyDescent="0.3">
      <c r="C3" s="40"/>
    </row>
    <row r="4" spans="2:13" x14ac:dyDescent="0.3">
      <c r="C4" s="40"/>
    </row>
    <row r="5" spans="2:13" x14ac:dyDescent="0.3">
      <c r="C5" s="40"/>
    </row>
    <row r="6" spans="2:13" x14ac:dyDescent="0.3">
      <c r="C6" s="41"/>
    </row>
    <row r="9" spans="2:13" ht="15" customHeight="1" thickBot="1" x14ac:dyDescent="0.35"/>
    <row r="10" spans="2:13" ht="47.4" thickBot="1" x14ac:dyDescent="0.35">
      <c r="B10" s="12" t="s">
        <v>7</v>
      </c>
      <c r="C10" s="4"/>
      <c r="D10" s="62" t="s">
        <v>34</v>
      </c>
      <c r="E10" s="63"/>
      <c r="F10" s="63"/>
      <c r="G10" s="63"/>
      <c r="H10" s="63"/>
      <c r="I10" s="64"/>
      <c r="J10" s="44" t="s">
        <v>35</v>
      </c>
      <c r="K10" s="47"/>
    </row>
    <row r="11" spans="2:13" x14ac:dyDescent="0.3">
      <c r="C11" s="65"/>
      <c r="D11" s="65" t="s">
        <v>0</v>
      </c>
      <c r="E11" s="65" t="s">
        <v>1</v>
      </c>
      <c r="F11" s="65" t="s">
        <v>2</v>
      </c>
      <c r="G11" s="65" t="s">
        <v>3</v>
      </c>
      <c r="H11" s="65" t="s">
        <v>4</v>
      </c>
      <c r="I11" s="65" t="s">
        <v>5</v>
      </c>
      <c r="J11" s="89" t="s">
        <v>6</v>
      </c>
      <c r="K11" s="47"/>
    </row>
    <row r="12" spans="2:13" ht="16.2" thickBot="1" x14ac:dyDescent="0.35">
      <c r="C12" s="66"/>
      <c r="D12" s="66"/>
      <c r="E12" s="66"/>
      <c r="F12" s="66"/>
      <c r="G12" s="66"/>
      <c r="H12" s="66"/>
      <c r="I12" s="66"/>
      <c r="J12" s="90"/>
      <c r="K12" s="48"/>
    </row>
    <row r="13" spans="2:13" ht="16.2" thickBot="1" x14ac:dyDescent="0.35">
      <c r="C13" s="14" t="s">
        <v>37</v>
      </c>
      <c r="D13" s="15">
        <v>0</v>
      </c>
      <c r="E13" s="15">
        <v>0</v>
      </c>
      <c r="F13" s="15">
        <v>0</v>
      </c>
      <c r="G13" s="15">
        <v>0</v>
      </c>
      <c r="H13" s="15">
        <v>1</v>
      </c>
      <c r="I13" s="15">
        <v>0</v>
      </c>
      <c r="J13" s="45">
        <v>2500</v>
      </c>
      <c r="K13" s="50"/>
    </row>
    <row r="14" spans="2:13" ht="31.8" thickBot="1" x14ac:dyDescent="0.35">
      <c r="C14" s="16" t="s">
        <v>38</v>
      </c>
      <c r="D14" s="15">
        <v>0</v>
      </c>
      <c r="E14" s="15">
        <v>0</v>
      </c>
      <c r="F14" s="15">
        <v>0</v>
      </c>
      <c r="G14" s="15">
        <v>0</v>
      </c>
      <c r="H14" s="17">
        <v>3</v>
      </c>
      <c r="I14" s="17">
        <v>0</v>
      </c>
      <c r="J14" s="46">
        <f>200000+100000+2500</f>
        <v>302500</v>
      </c>
      <c r="K14" s="50"/>
      <c r="L14" s="2"/>
      <c r="M14" s="2"/>
    </row>
    <row r="15" spans="2:13" ht="31.8" thickBot="1" x14ac:dyDescent="0.35">
      <c r="C15" s="16" t="s">
        <v>39</v>
      </c>
      <c r="D15" s="15">
        <v>0</v>
      </c>
      <c r="E15" s="17">
        <v>122</v>
      </c>
      <c r="F15" s="17">
        <v>18</v>
      </c>
      <c r="G15" s="15">
        <v>0</v>
      </c>
      <c r="H15" s="15">
        <v>0</v>
      </c>
      <c r="I15" s="15">
        <v>0</v>
      </c>
      <c r="J15" s="46">
        <v>0</v>
      </c>
      <c r="K15" s="50"/>
    </row>
    <row r="16" spans="2:13" ht="31.8" thickBot="1" x14ac:dyDescent="0.35">
      <c r="C16" s="16" t="s">
        <v>40</v>
      </c>
      <c r="D16" s="15">
        <v>0</v>
      </c>
      <c r="E16" s="19">
        <v>91</v>
      </c>
      <c r="F16" s="17">
        <v>28</v>
      </c>
      <c r="G16" s="15">
        <v>0</v>
      </c>
      <c r="H16" s="15">
        <v>0</v>
      </c>
      <c r="I16" s="15">
        <v>0</v>
      </c>
      <c r="J16" s="46">
        <v>0</v>
      </c>
      <c r="K16" s="50"/>
    </row>
    <row r="17" spans="3:11" ht="31.8" thickBot="1" x14ac:dyDescent="0.35">
      <c r="C17" s="16" t="s">
        <v>41</v>
      </c>
      <c r="D17" s="15">
        <v>0</v>
      </c>
      <c r="E17" s="15">
        <v>0</v>
      </c>
      <c r="F17" s="15">
        <v>0</v>
      </c>
      <c r="G17" s="15">
        <v>0</v>
      </c>
      <c r="H17" s="17">
        <v>1</v>
      </c>
      <c r="I17" s="17">
        <v>0</v>
      </c>
      <c r="J17" s="46">
        <v>100000</v>
      </c>
      <c r="K17" s="50"/>
    </row>
    <row r="18" spans="3:11" ht="16.2" thickBot="1" x14ac:dyDescent="0.35">
      <c r="C18" s="16" t="s">
        <v>42</v>
      </c>
      <c r="D18" s="15">
        <v>0</v>
      </c>
      <c r="E18" s="19">
        <v>6</v>
      </c>
      <c r="F18" s="15">
        <v>0</v>
      </c>
      <c r="G18" s="15">
        <v>0</v>
      </c>
      <c r="H18" s="17">
        <v>0</v>
      </c>
      <c r="I18" s="17">
        <v>0</v>
      </c>
      <c r="J18" s="46"/>
      <c r="K18" s="50"/>
    </row>
    <row r="19" spans="3:11" ht="16.2" thickBot="1" x14ac:dyDescent="0.35">
      <c r="C19" s="16" t="s">
        <v>43</v>
      </c>
      <c r="D19" s="15">
        <v>0</v>
      </c>
      <c r="E19" s="19"/>
      <c r="F19" s="15">
        <v>0</v>
      </c>
      <c r="G19" s="15">
        <v>0</v>
      </c>
      <c r="H19" s="17">
        <v>1</v>
      </c>
      <c r="I19" s="17">
        <v>0</v>
      </c>
      <c r="J19" s="46">
        <v>2500</v>
      </c>
      <c r="K19" s="50"/>
    </row>
    <row r="20" spans="3:11" ht="31.8" thickBot="1" x14ac:dyDescent="0.35">
      <c r="C20" s="16" t="s">
        <v>44</v>
      </c>
      <c r="D20" s="15">
        <v>0</v>
      </c>
      <c r="E20" s="19">
        <v>1</v>
      </c>
      <c r="F20" s="15">
        <v>0</v>
      </c>
      <c r="G20" s="15">
        <v>0</v>
      </c>
      <c r="H20" s="17">
        <v>0</v>
      </c>
      <c r="I20" s="17">
        <v>0</v>
      </c>
      <c r="J20" s="46">
        <v>0</v>
      </c>
      <c r="K20" s="48"/>
    </row>
    <row r="21" spans="3:11" ht="31.8" thickBot="1" x14ac:dyDescent="0.35">
      <c r="C21" s="16" t="s">
        <v>45</v>
      </c>
      <c r="D21" s="15">
        <v>0</v>
      </c>
      <c r="E21" s="19">
        <v>1</v>
      </c>
      <c r="F21" s="15">
        <v>0</v>
      </c>
      <c r="G21" s="15">
        <v>0</v>
      </c>
      <c r="H21" s="17">
        <v>0</v>
      </c>
      <c r="I21" s="17">
        <v>0</v>
      </c>
      <c r="J21" s="39">
        <v>0</v>
      </c>
      <c r="K21" s="49"/>
    </row>
    <row r="22" spans="3:11" ht="31.8" thickBot="1" x14ac:dyDescent="0.35">
      <c r="C22" s="16" t="s">
        <v>46</v>
      </c>
      <c r="D22" s="15">
        <v>0</v>
      </c>
      <c r="E22" s="19">
        <v>1</v>
      </c>
      <c r="F22" s="15">
        <v>0</v>
      </c>
      <c r="G22" s="15">
        <v>0</v>
      </c>
      <c r="H22" s="17">
        <v>0</v>
      </c>
      <c r="I22" s="17">
        <v>0</v>
      </c>
      <c r="J22" s="39">
        <v>0</v>
      </c>
      <c r="K22" s="48"/>
    </row>
    <row r="23" spans="3:11" ht="16.2" thickBot="1" x14ac:dyDescent="0.35">
      <c r="C23" s="16" t="s">
        <v>47</v>
      </c>
      <c r="D23" s="15">
        <v>0</v>
      </c>
      <c r="E23" s="21">
        <v>2</v>
      </c>
      <c r="F23" s="15">
        <v>0</v>
      </c>
      <c r="G23" s="15">
        <v>0</v>
      </c>
      <c r="H23" s="17">
        <v>0</v>
      </c>
      <c r="I23" s="17">
        <v>0</v>
      </c>
      <c r="J23" s="39">
        <v>0</v>
      </c>
      <c r="K23" s="48"/>
    </row>
    <row r="24" spans="3:11" ht="31.8" thickBot="1" x14ac:dyDescent="0.35">
      <c r="C24" s="16" t="s">
        <v>48</v>
      </c>
      <c r="D24" s="15">
        <v>0</v>
      </c>
      <c r="E24" s="21">
        <v>2</v>
      </c>
      <c r="F24" s="15">
        <v>0</v>
      </c>
      <c r="G24" s="15">
        <v>0</v>
      </c>
      <c r="H24" s="17">
        <v>0</v>
      </c>
      <c r="I24" s="17">
        <v>0</v>
      </c>
      <c r="J24" s="39">
        <v>0</v>
      </c>
      <c r="K24" s="48"/>
    </row>
    <row r="25" spans="3:11" ht="31.8" thickBot="1" x14ac:dyDescent="0.35">
      <c r="C25" s="16" t="s">
        <v>49</v>
      </c>
      <c r="D25" s="15">
        <v>0</v>
      </c>
      <c r="E25" s="21">
        <v>1</v>
      </c>
      <c r="F25" s="15">
        <v>0</v>
      </c>
      <c r="G25" s="15">
        <v>0</v>
      </c>
      <c r="H25" s="17">
        <v>0</v>
      </c>
      <c r="I25" s="17">
        <v>0</v>
      </c>
      <c r="J25" s="17">
        <v>0</v>
      </c>
      <c r="K25" s="13"/>
    </row>
    <row r="26" spans="3:11" ht="31.8" thickBot="1" x14ac:dyDescent="0.35">
      <c r="C26" s="16" t="s">
        <v>50</v>
      </c>
      <c r="D26" s="15">
        <v>0</v>
      </c>
      <c r="E26" s="21">
        <v>1</v>
      </c>
      <c r="F26" s="15">
        <v>0</v>
      </c>
      <c r="G26" s="15">
        <v>0</v>
      </c>
      <c r="H26" s="17">
        <v>0</v>
      </c>
      <c r="I26" s="17">
        <v>0</v>
      </c>
      <c r="J26" s="17">
        <v>0</v>
      </c>
      <c r="K26" s="13"/>
    </row>
    <row r="27" spans="3:11" ht="63" thickBot="1" x14ac:dyDescent="0.35">
      <c r="C27" s="16" t="s">
        <v>51</v>
      </c>
      <c r="D27" s="15">
        <v>0</v>
      </c>
      <c r="E27" s="21">
        <v>2</v>
      </c>
      <c r="F27" s="15">
        <v>0</v>
      </c>
      <c r="G27" s="15">
        <v>0</v>
      </c>
      <c r="H27" s="17">
        <v>0</v>
      </c>
      <c r="I27" s="17">
        <v>0</v>
      </c>
      <c r="J27" s="17">
        <v>0</v>
      </c>
      <c r="K27" s="13"/>
    </row>
    <row r="28" spans="3:11" ht="63" thickBot="1" x14ac:dyDescent="0.35">
      <c r="C28" s="16" t="s">
        <v>52</v>
      </c>
      <c r="D28" s="15">
        <v>0</v>
      </c>
      <c r="E28" s="21">
        <v>2</v>
      </c>
      <c r="F28" s="15">
        <v>0</v>
      </c>
      <c r="G28" s="15">
        <v>0</v>
      </c>
      <c r="H28" s="17">
        <v>0</v>
      </c>
      <c r="I28" s="17">
        <v>0</v>
      </c>
      <c r="J28" s="17">
        <v>0</v>
      </c>
      <c r="K28" s="13"/>
    </row>
    <row r="29" spans="3:11" ht="63" thickBot="1" x14ac:dyDescent="0.35">
      <c r="C29" s="16" t="s">
        <v>53</v>
      </c>
      <c r="D29" s="15">
        <v>0</v>
      </c>
      <c r="E29" s="21">
        <v>2</v>
      </c>
      <c r="F29" s="15">
        <v>0</v>
      </c>
      <c r="G29" s="15">
        <v>0</v>
      </c>
      <c r="H29" s="17">
        <v>0</v>
      </c>
      <c r="I29" s="17">
        <v>0</v>
      </c>
      <c r="J29" s="17">
        <v>0</v>
      </c>
      <c r="K29" s="13"/>
    </row>
    <row r="30" spans="3:11" ht="63" thickBot="1" x14ac:dyDescent="0.35">
      <c r="C30" s="16" t="s">
        <v>54</v>
      </c>
      <c r="D30" s="15">
        <v>0</v>
      </c>
      <c r="E30" s="21">
        <v>2</v>
      </c>
      <c r="F30" s="15">
        <v>0</v>
      </c>
      <c r="G30" s="15">
        <v>0</v>
      </c>
      <c r="H30" s="17">
        <v>0</v>
      </c>
      <c r="I30" s="17">
        <v>0</v>
      </c>
      <c r="J30" s="17">
        <v>0</v>
      </c>
      <c r="K30" s="13"/>
    </row>
    <row r="31" spans="3:11" ht="63" thickBot="1" x14ac:dyDescent="0.35">
      <c r="C31" s="22" t="s">
        <v>55</v>
      </c>
      <c r="D31" s="15">
        <v>0</v>
      </c>
      <c r="E31" s="21">
        <v>1</v>
      </c>
      <c r="F31" s="15">
        <v>0</v>
      </c>
      <c r="G31" s="15">
        <v>0</v>
      </c>
      <c r="H31" s="17">
        <v>0</v>
      </c>
      <c r="I31" s="17">
        <v>0</v>
      </c>
      <c r="J31" s="23">
        <v>0</v>
      </c>
      <c r="K31" s="13"/>
    </row>
    <row r="32" spans="3:11" ht="21.75" customHeight="1" x14ac:dyDescent="0.3">
      <c r="C32" s="60" t="s">
        <v>36</v>
      </c>
      <c r="D32" s="56">
        <v>0</v>
      </c>
      <c r="E32" s="56" t="s">
        <v>141</v>
      </c>
      <c r="F32" s="56">
        <v>46</v>
      </c>
      <c r="G32" s="56">
        <v>0</v>
      </c>
      <c r="H32" s="56" t="s">
        <v>142</v>
      </c>
      <c r="I32" s="56">
        <v>0</v>
      </c>
      <c r="J32" s="58">
        <v>407500</v>
      </c>
      <c r="K32" s="13"/>
    </row>
    <row r="33" spans="2:11" ht="16.2" thickBot="1" x14ac:dyDescent="0.35">
      <c r="C33" s="61"/>
      <c r="D33" s="57"/>
      <c r="E33" s="57"/>
      <c r="F33" s="57"/>
      <c r="G33" s="57"/>
      <c r="H33" s="57"/>
      <c r="I33" s="57"/>
      <c r="J33" s="59"/>
      <c r="K33" s="13"/>
    </row>
    <row r="34" spans="2:11" ht="15.75" customHeight="1" x14ac:dyDescent="0.3">
      <c r="C34" s="11"/>
      <c r="D34" s="12"/>
    </row>
    <row r="35" spans="2:11" ht="16.5" customHeight="1" thickBot="1" x14ac:dyDescent="0.35">
      <c r="C35" s="11"/>
      <c r="D35" s="12"/>
    </row>
    <row r="36" spans="2:11" ht="47.4" thickBot="1" x14ac:dyDescent="0.35">
      <c r="B36" s="12" t="s">
        <v>8</v>
      </c>
      <c r="C36" s="4" t="s">
        <v>33</v>
      </c>
      <c r="D36" s="62" t="s">
        <v>34</v>
      </c>
      <c r="E36" s="63"/>
      <c r="F36" s="63"/>
      <c r="G36" s="63"/>
      <c r="H36" s="63"/>
      <c r="I36" s="64"/>
      <c r="J36" s="5" t="s">
        <v>35</v>
      </c>
      <c r="K36" s="24" t="s">
        <v>56</v>
      </c>
    </row>
    <row r="37" spans="2:11" ht="87.75" customHeight="1" thickBot="1" x14ac:dyDescent="0.35">
      <c r="C37" s="25" t="s">
        <v>137</v>
      </c>
      <c r="D37" s="6" t="s">
        <v>0</v>
      </c>
      <c r="E37" s="6" t="s">
        <v>1</v>
      </c>
      <c r="F37" s="6" t="s">
        <v>2</v>
      </c>
      <c r="G37" s="6" t="s">
        <v>3</v>
      </c>
      <c r="H37" s="6" t="s">
        <v>4</v>
      </c>
      <c r="I37" s="6" t="s">
        <v>5</v>
      </c>
      <c r="J37" s="6" t="s">
        <v>6</v>
      </c>
      <c r="K37" s="25" t="s">
        <v>140</v>
      </c>
    </row>
    <row r="38" spans="2:11" ht="31.8" thickBot="1" x14ac:dyDescent="0.35">
      <c r="C38" s="16" t="s">
        <v>138</v>
      </c>
      <c r="D38" s="19">
        <v>0</v>
      </c>
      <c r="E38" s="19">
        <v>0</v>
      </c>
      <c r="F38" s="43">
        <v>0</v>
      </c>
      <c r="G38" s="43">
        <v>0</v>
      </c>
      <c r="H38" s="43">
        <v>2</v>
      </c>
      <c r="I38" s="43">
        <v>0</v>
      </c>
      <c r="J38" s="53">
        <v>1400</v>
      </c>
      <c r="K38" s="43">
        <f>J38*0.5113</f>
        <v>715.81999999999994</v>
      </c>
    </row>
    <row r="39" spans="2:11" ht="31.8" thickBot="1" x14ac:dyDescent="0.35">
      <c r="C39" s="16" t="s">
        <v>95</v>
      </c>
      <c r="D39" s="17">
        <v>0</v>
      </c>
      <c r="E39" s="19">
        <v>0</v>
      </c>
      <c r="F39" s="17">
        <v>0</v>
      </c>
      <c r="G39" s="17">
        <v>0</v>
      </c>
      <c r="H39" s="17">
        <v>6</v>
      </c>
      <c r="I39" s="39">
        <v>0</v>
      </c>
      <c r="J39" s="19">
        <v>4500</v>
      </c>
      <c r="K39" s="43">
        <f t="shared" ref="K39:K44" si="0">J39*0.5113</f>
        <v>2300.85</v>
      </c>
    </row>
    <row r="40" spans="2:11" ht="16.2" thickBot="1" x14ac:dyDescent="0.35">
      <c r="C40" s="16" t="s">
        <v>43</v>
      </c>
      <c r="D40" s="17">
        <v>0</v>
      </c>
      <c r="E40" s="19">
        <v>0</v>
      </c>
      <c r="F40" s="17">
        <v>0</v>
      </c>
      <c r="G40" s="17">
        <v>0</v>
      </c>
      <c r="H40" s="17">
        <v>8</v>
      </c>
      <c r="I40" s="39">
        <v>5</v>
      </c>
      <c r="J40" s="19">
        <v>32500</v>
      </c>
      <c r="K40" s="43">
        <f t="shared" si="0"/>
        <v>16617.25</v>
      </c>
    </row>
    <row r="41" spans="2:11" ht="31.8" thickBot="1" x14ac:dyDescent="0.35">
      <c r="C41" s="16" t="s">
        <v>139</v>
      </c>
      <c r="D41" s="17">
        <v>0</v>
      </c>
      <c r="E41" s="19">
        <v>0</v>
      </c>
      <c r="F41" s="17">
        <v>0</v>
      </c>
      <c r="G41" s="17">
        <v>0</v>
      </c>
      <c r="H41" s="17">
        <v>1</v>
      </c>
      <c r="I41" s="39">
        <v>0</v>
      </c>
      <c r="J41" s="19">
        <v>1000</v>
      </c>
      <c r="K41" s="43">
        <f t="shared" si="0"/>
        <v>511.29999999999995</v>
      </c>
    </row>
    <row r="42" spans="2:11" ht="16.2" thickBot="1" x14ac:dyDescent="0.35">
      <c r="C42" s="16" t="s">
        <v>66</v>
      </c>
      <c r="D42" s="17">
        <v>0</v>
      </c>
      <c r="E42" s="21">
        <v>0</v>
      </c>
      <c r="F42" s="17">
        <v>0</v>
      </c>
      <c r="G42" s="17">
        <v>0</v>
      </c>
      <c r="H42" s="17">
        <v>5</v>
      </c>
      <c r="I42" s="39">
        <v>0</v>
      </c>
      <c r="J42" s="35">
        <v>3800</v>
      </c>
      <c r="K42" s="43">
        <f t="shared" si="0"/>
        <v>1942.9399999999998</v>
      </c>
    </row>
    <row r="43" spans="2:11" ht="16.2" thickBot="1" x14ac:dyDescent="0.35">
      <c r="C43" s="16" t="s">
        <v>97</v>
      </c>
      <c r="D43" s="17">
        <v>0</v>
      </c>
      <c r="E43" s="21">
        <v>0</v>
      </c>
      <c r="F43" s="17">
        <v>0</v>
      </c>
      <c r="G43" s="17">
        <v>0</v>
      </c>
      <c r="H43" s="17">
        <v>4</v>
      </c>
      <c r="I43" s="39">
        <v>0</v>
      </c>
      <c r="J43" s="54">
        <v>3100</v>
      </c>
      <c r="K43" s="43">
        <f t="shared" si="0"/>
        <v>1585.03</v>
      </c>
    </row>
    <row r="44" spans="2:11" ht="16.2" thickBot="1" x14ac:dyDescent="0.35">
      <c r="C44" s="16" t="s">
        <v>63</v>
      </c>
      <c r="D44" s="17">
        <v>0</v>
      </c>
      <c r="E44" s="21">
        <v>0</v>
      </c>
      <c r="F44" s="17">
        <v>0</v>
      </c>
      <c r="G44" s="17">
        <v>0</v>
      </c>
      <c r="H44" s="17">
        <v>1</v>
      </c>
      <c r="I44" s="39">
        <v>0</v>
      </c>
      <c r="J44" s="19">
        <v>1000</v>
      </c>
      <c r="K44" s="43">
        <f t="shared" si="0"/>
        <v>511.29999999999995</v>
      </c>
    </row>
    <row r="45" spans="2:11" ht="15.75" customHeight="1" x14ac:dyDescent="0.3">
      <c r="C45" s="60" t="s">
        <v>36</v>
      </c>
      <c r="D45" s="56">
        <f t="shared" ref="D45:G45" si="1">SUM(D38:D38)</f>
        <v>0</v>
      </c>
      <c r="E45" s="56">
        <f t="shared" si="1"/>
        <v>0</v>
      </c>
      <c r="F45" s="56">
        <f t="shared" si="1"/>
        <v>0</v>
      </c>
      <c r="G45" s="56">
        <f t="shared" si="1"/>
        <v>0</v>
      </c>
      <c r="H45" s="56">
        <v>27</v>
      </c>
      <c r="I45" s="85">
        <v>5</v>
      </c>
      <c r="J45" s="87">
        <f>SUM(J38:J44)</f>
        <v>47300</v>
      </c>
      <c r="K45" s="83">
        <f>SUM(K38:K44)</f>
        <v>24184.489999999994</v>
      </c>
    </row>
    <row r="46" spans="2:11" ht="15.75" customHeight="1" thickBot="1" x14ac:dyDescent="0.35">
      <c r="C46" s="61"/>
      <c r="D46" s="57"/>
      <c r="E46" s="57"/>
      <c r="F46" s="57"/>
      <c r="G46" s="57"/>
      <c r="H46" s="57"/>
      <c r="I46" s="86"/>
      <c r="J46" s="88"/>
      <c r="K46" s="84"/>
    </row>
    <row r="47" spans="2:11" ht="15" thickBot="1" x14ac:dyDescent="0.35">
      <c r="K47" s="42"/>
    </row>
    <row r="48" spans="2:11" ht="62.55" customHeight="1" thickBot="1" x14ac:dyDescent="0.35">
      <c r="B48" s="12" t="s">
        <v>10</v>
      </c>
      <c r="C48" s="4" t="s">
        <v>33</v>
      </c>
      <c r="D48" s="62" t="s">
        <v>34</v>
      </c>
      <c r="E48" s="63"/>
      <c r="F48" s="63"/>
      <c r="G48" s="63"/>
      <c r="H48" s="63"/>
      <c r="I48" s="64"/>
      <c r="J48" s="5" t="s">
        <v>35</v>
      </c>
    </row>
    <row r="49" spans="2:11" ht="15" customHeight="1" x14ac:dyDescent="0.3">
      <c r="C49" s="65"/>
      <c r="D49" s="65" t="s">
        <v>0</v>
      </c>
      <c r="E49" s="65" t="s">
        <v>1</v>
      </c>
      <c r="F49" s="65" t="s">
        <v>2</v>
      </c>
      <c r="G49" s="65" t="s">
        <v>3</v>
      </c>
      <c r="H49" s="65" t="s">
        <v>4</v>
      </c>
      <c r="I49" s="65" t="s">
        <v>5</v>
      </c>
      <c r="J49" s="65" t="s">
        <v>6</v>
      </c>
    </row>
    <row r="50" spans="2:11" ht="32.25" customHeight="1" thickBot="1" x14ac:dyDescent="0.35">
      <c r="C50" s="66"/>
      <c r="D50" s="66"/>
      <c r="E50" s="66"/>
      <c r="F50" s="66"/>
      <c r="G50" s="66"/>
      <c r="H50" s="66"/>
      <c r="I50" s="66"/>
      <c r="J50" s="66"/>
    </row>
    <row r="51" spans="2:11" ht="16.2" thickBot="1" x14ac:dyDescent="0.35">
      <c r="C51" s="16" t="s">
        <v>57</v>
      </c>
      <c r="D51" s="17">
        <v>0</v>
      </c>
      <c r="E51" s="17">
        <v>0</v>
      </c>
      <c r="F51" s="17">
        <v>0</v>
      </c>
      <c r="G51" s="17">
        <v>0</v>
      </c>
      <c r="H51" s="17">
        <v>23</v>
      </c>
      <c r="I51" s="17">
        <v>0</v>
      </c>
      <c r="J51" s="18">
        <v>15900</v>
      </c>
      <c r="K51" s="20"/>
    </row>
    <row r="52" spans="2:11" ht="15.6" x14ac:dyDescent="0.3">
      <c r="C52" s="60" t="s">
        <v>36</v>
      </c>
      <c r="D52" s="56">
        <f>SUM(D51)</f>
        <v>0</v>
      </c>
      <c r="E52" s="56">
        <f t="shared" ref="E52:J52" si="2">SUM(E51)</f>
        <v>0</v>
      </c>
      <c r="F52" s="56">
        <f t="shared" si="2"/>
        <v>0</v>
      </c>
      <c r="G52" s="56">
        <f t="shared" si="2"/>
        <v>0</v>
      </c>
      <c r="H52" s="56">
        <f t="shared" si="2"/>
        <v>23</v>
      </c>
      <c r="I52" s="56">
        <f t="shared" si="2"/>
        <v>0</v>
      </c>
      <c r="J52" s="58">
        <f t="shared" si="2"/>
        <v>15900</v>
      </c>
      <c r="K52" s="10"/>
    </row>
    <row r="53" spans="2:11" ht="16.2" thickBot="1" x14ac:dyDescent="0.35">
      <c r="C53" s="61"/>
      <c r="D53" s="57"/>
      <c r="E53" s="57"/>
      <c r="F53" s="57"/>
      <c r="G53" s="57"/>
      <c r="H53" s="57"/>
      <c r="I53" s="57"/>
      <c r="J53" s="59"/>
      <c r="K53" s="10"/>
    </row>
    <row r="54" spans="2:11" ht="15.6" x14ac:dyDescent="0.3">
      <c r="C54" s="11"/>
    </row>
    <row r="55" spans="2:11" ht="15" thickBot="1" x14ac:dyDescent="0.35"/>
    <row r="56" spans="2:11" ht="62.55" customHeight="1" thickBot="1" x14ac:dyDescent="0.35">
      <c r="B56" s="12" t="s">
        <v>9</v>
      </c>
      <c r="C56" s="4" t="s">
        <v>33</v>
      </c>
      <c r="D56" s="62" t="s">
        <v>34</v>
      </c>
      <c r="E56" s="63"/>
      <c r="F56" s="63"/>
      <c r="G56" s="63"/>
      <c r="H56" s="63"/>
      <c r="I56" s="64"/>
      <c r="J56" s="5" t="s">
        <v>35</v>
      </c>
    </row>
    <row r="57" spans="2:11" ht="15" customHeight="1" x14ac:dyDescent="0.3">
      <c r="C57" s="65"/>
      <c r="D57" s="65" t="s">
        <v>0</v>
      </c>
      <c r="E57" s="65" t="s">
        <v>1</v>
      </c>
      <c r="F57" s="65" t="s">
        <v>2</v>
      </c>
      <c r="G57" s="65" t="s">
        <v>3</v>
      </c>
      <c r="H57" s="65" t="s">
        <v>4</v>
      </c>
      <c r="I57" s="65" t="s">
        <v>5</v>
      </c>
      <c r="J57" s="65" t="s">
        <v>6</v>
      </c>
    </row>
    <row r="58" spans="2:11" ht="15.75" customHeight="1" thickBot="1" x14ac:dyDescent="0.35">
      <c r="C58" s="66"/>
      <c r="D58" s="66"/>
      <c r="E58" s="66"/>
      <c r="F58" s="66"/>
      <c r="G58" s="66"/>
      <c r="H58" s="66"/>
      <c r="I58" s="66"/>
      <c r="J58" s="66"/>
    </row>
    <row r="59" spans="2:11" ht="16.2" thickBot="1" x14ac:dyDescent="0.35">
      <c r="C59" s="16" t="s">
        <v>58</v>
      </c>
      <c r="D59" s="17">
        <v>0</v>
      </c>
      <c r="E59" s="17">
        <v>0</v>
      </c>
      <c r="F59" s="17">
        <v>1</v>
      </c>
      <c r="G59" s="17">
        <v>0</v>
      </c>
      <c r="H59" s="17">
        <v>0</v>
      </c>
      <c r="I59" s="17">
        <v>0</v>
      </c>
      <c r="J59" s="18">
        <v>0</v>
      </c>
    </row>
    <row r="60" spans="2:11" ht="14.55" customHeight="1" x14ac:dyDescent="0.3">
      <c r="C60" s="60" t="s">
        <v>36</v>
      </c>
      <c r="D60" s="56">
        <v>0</v>
      </c>
      <c r="E60" s="56">
        <v>0</v>
      </c>
      <c r="F60" s="56">
        <v>1</v>
      </c>
      <c r="G60" s="56">
        <v>0</v>
      </c>
      <c r="H60" s="56">
        <v>0</v>
      </c>
      <c r="I60" s="56">
        <v>0</v>
      </c>
      <c r="J60" s="58">
        <f>SUM(J59)</f>
        <v>0</v>
      </c>
    </row>
    <row r="61" spans="2:11" ht="15" customHeight="1" thickBot="1" x14ac:dyDescent="0.35">
      <c r="C61" s="61"/>
      <c r="D61" s="57"/>
      <c r="E61" s="57"/>
      <c r="F61" s="57"/>
      <c r="G61" s="57"/>
      <c r="H61" s="57"/>
      <c r="I61" s="57"/>
      <c r="J61" s="59"/>
    </row>
    <row r="62" spans="2:11" ht="15" thickBot="1" x14ac:dyDescent="0.35"/>
    <row r="63" spans="2:11" ht="62.55" customHeight="1" thickBot="1" x14ac:dyDescent="0.35">
      <c r="B63" s="12" t="s">
        <v>59</v>
      </c>
      <c r="C63" s="4" t="s">
        <v>33</v>
      </c>
      <c r="D63" s="62" t="s">
        <v>34</v>
      </c>
      <c r="E63" s="63"/>
      <c r="F63" s="63"/>
      <c r="G63" s="63"/>
      <c r="H63" s="63"/>
      <c r="I63" s="64"/>
      <c r="J63" s="5" t="s">
        <v>35</v>
      </c>
      <c r="K63" s="24" t="s">
        <v>56</v>
      </c>
    </row>
    <row r="64" spans="2:11" ht="63" customHeight="1" x14ac:dyDescent="0.3">
      <c r="C64" s="79"/>
      <c r="D64" s="65" t="s">
        <v>0</v>
      </c>
      <c r="E64" s="65" t="s">
        <v>1</v>
      </c>
      <c r="F64" s="65" t="s">
        <v>2</v>
      </c>
      <c r="G64" s="65" t="s">
        <v>3</v>
      </c>
      <c r="H64" s="65" t="s">
        <v>4</v>
      </c>
      <c r="I64" s="65" t="s">
        <v>5</v>
      </c>
      <c r="J64" s="81" t="s">
        <v>6</v>
      </c>
      <c r="K64" s="75" t="s">
        <v>60</v>
      </c>
    </row>
    <row r="65" spans="2:11" ht="15" customHeight="1" thickBot="1" x14ac:dyDescent="0.35">
      <c r="C65" s="80"/>
      <c r="D65" s="66"/>
      <c r="E65" s="66"/>
      <c r="F65" s="66"/>
      <c r="G65" s="66"/>
      <c r="H65" s="66"/>
      <c r="I65" s="66"/>
      <c r="J65" s="82"/>
      <c r="K65" s="76"/>
    </row>
    <row r="66" spans="2:11" ht="32.25" customHeight="1" thickBot="1" x14ac:dyDescent="0.35">
      <c r="C66" s="26" t="s">
        <v>61</v>
      </c>
      <c r="D66" s="8">
        <v>0</v>
      </c>
      <c r="E66" s="8">
        <v>0</v>
      </c>
      <c r="F66" s="8">
        <v>0</v>
      </c>
      <c r="G66" s="8">
        <v>0</v>
      </c>
      <c r="H66" s="8">
        <v>2</v>
      </c>
      <c r="I66" s="8">
        <v>0</v>
      </c>
      <c r="J66" s="19" t="s">
        <v>157</v>
      </c>
      <c r="K66" s="36">
        <f>200000*0.03981</f>
        <v>7962</v>
      </c>
    </row>
    <row r="67" spans="2:11" ht="31.8" thickBot="1" x14ac:dyDescent="0.35">
      <c r="C67" s="26" t="s">
        <v>62</v>
      </c>
      <c r="D67" s="8">
        <v>0</v>
      </c>
      <c r="E67" s="8">
        <v>0</v>
      </c>
      <c r="F67" s="8">
        <v>0</v>
      </c>
      <c r="G67" s="8">
        <v>0</v>
      </c>
      <c r="H67" s="8">
        <v>2</v>
      </c>
      <c r="I67" s="8">
        <v>0</v>
      </c>
      <c r="J67" s="19" t="s">
        <v>158</v>
      </c>
      <c r="K67" s="36">
        <f>100000*0.03981</f>
        <v>3981</v>
      </c>
    </row>
    <row r="68" spans="2:11" ht="16.2" thickBot="1" x14ac:dyDescent="0.35">
      <c r="C68" s="26" t="s">
        <v>63</v>
      </c>
      <c r="D68" s="8">
        <v>0</v>
      </c>
      <c r="E68" s="8">
        <v>0</v>
      </c>
      <c r="F68" s="8">
        <v>0</v>
      </c>
      <c r="G68" s="8">
        <v>0</v>
      </c>
      <c r="H68" s="8">
        <v>3</v>
      </c>
      <c r="I68" s="8">
        <v>0</v>
      </c>
      <c r="J68" s="19" t="s">
        <v>159</v>
      </c>
      <c r="K68" s="36">
        <f>1500000*0.03981</f>
        <v>59715</v>
      </c>
    </row>
    <row r="69" spans="2:11" ht="14.55" customHeight="1" x14ac:dyDescent="0.3">
      <c r="C69" s="60" t="s">
        <v>36</v>
      </c>
      <c r="D69" s="56">
        <f>SUM(D66:D68)</f>
        <v>0</v>
      </c>
      <c r="E69" s="56">
        <f t="shared" ref="E69:I69" si="3">SUM(E66:E68)</f>
        <v>0</v>
      </c>
      <c r="F69" s="56">
        <f t="shared" si="3"/>
        <v>0</v>
      </c>
      <c r="G69" s="56">
        <f t="shared" si="3"/>
        <v>0</v>
      </c>
      <c r="H69" s="56">
        <f t="shared" si="3"/>
        <v>7</v>
      </c>
      <c r="I69" s="56">
        <f t="shared" si="3"/>
        <v>0</v>
      </c>
      <c r="J69" s="77">
        <f>200000+100000+1500000</f>
        <v>1800000</v>
      </c>
      <c r="K69" s="58">
        <f>SUM(K66:K68)</f>
        <v>71658</v>
      </c>
    </row>
    <row r="70" spans="2:11" ht="15" customHeight="1" thickBot="1" x14ac:dyDescent="0.35">
      <c r="C70" s="61"/>
      <c r="D70" s="57"/>
      <c r="E70" s="57"/>
      <c r="F70" s="57"/>
      <c r="G70" s="57"/>
      <c r="H70" s="57"/>
      <c r="I70" s="57"/>
      <c r="J70" s="78"/>
      <c r="K70" s="59"/>
    </row>
    <row r="71" spans="2:11" ht="15.75" customHeight="1" thickBot="1" x14ac:dyDescent="0.35"/>
    <row r="72" spans="2:11" ht="62.55" customHeight="1" thickBot="1" x14ac:dyDescent="0.35">
      <c r="B72" s="12" t="s">
        <v>11</v>
      </c>
      <c r="C72" s="4" t="s">
        <v>33</v>
      </c>
      <c r="D72" s="62" t="s">
        <v>34</v>
      </c>
      <c r="E72" s="63"/>
      <c r="F72" s="63"/>
      <c r="G72" s="63"/>
      <c r="H72" s="63"/>
      <c r="I72" s="64"/>
      <c r="J72" s="5" t="s">
        <v>35</v>
      </c>
    </row>
    <row r="73" spans="2:11" ht="15" customHeight="1" x14ac:dyDescent="0.3">
      <c r="C73" s="65"/>
      <c r="D73" s="65" t="s">
        <v>0</v>
      </c>
      <c r="E73" s="65" t="s">
        <v>1</v>
      </c>
      <c r="F73" s="65" t="s">
        <v>2</v>
      </c>
      <c r="G73" s="65" t="s">
        <v>3</v>
      </c>
      <c r="H73" s="65" t="s">
        <v>4</v>
      </c>
      <c r="I73" s="65" t="s">
        <v>5</v>
      </c>
      <c r="J73" s="65" t="s">
        <v>6</v>
      </c>
    </row>
    <row r="74" spans="2:11" ht="32.25" customHeight="1" thickBot="1" x14ac:dyDescent="0.35">
      <c r="C74" s="66"/>
      <c r="D74" s="66"/>
      <c r="E74" s="66"/>
      <c r="F74" s="66"/>
      <c r="G74" s="66"/>
      <c r="H74" s="66"/>
      <c r="I74" s="66"/>
      <c r="J74" s="66"/>
    </row>
    <row r="75" spans="2:11" ht="15" customHeight="1" thickBot="1" x14ac:dyDescent="0.35">
      <c r="C75" s="26" t="s">
        <v>44</v>
      </c>
      <c r="D75" s="8">
        <v>9</v>
      </c>
      <c r="E75" s="8">
        <v>4</v>
      </c>
      <c r="F75" s="8">
        <v>0</v>
      </c>
      <c r="G75" s="8">
        <v>0</v>
      </c>
      <c r="H75" s="8">
        <v>0</v>
      </c>
      <c r="I75" s="8">
        <v>5</v>
      </c>
      <c r="J75" s="8">
        <v>0</v>
      </c>
    </row>
    <row r="76" spans="2:11" ht="15" customHeight="1" thickBot="1" x14ac:dyDescent="0.35">
      <c r="C76" s="26" t="s">
        <v>64</v>
      </c>
      <c r="D76" s="8">
        <v>5</v>
      </c>
      <c r="E76" s="8">
        <v>0</v>
      </c>
      <c r="F76" s="8">
        <v>0</v>
      </c>
      <c r="G76" s="8">
        <v>0</v>
      </c>
      <c r="H76" s="8">
        <v>0</v>
      </c>
      <c r="I76" s="8">
        <v>5</v>
      </c>
      <c r="J76" s="8">
        <v>0</v>
      </c>
    </row>
    <row r="77" spans="2:11" ht="15.75" customHeight="1" x14ac:dyDescent="0.3">
      <c r="C77" s="60" t="s">
        <v>36</v>
      </c>
      <c r="D77" s="56">
        <f>SUM(D75:D76)</f>
        <v>14</v>
      </c>
      <c r="E77" s="56">
        <f>SUM(E75:E76)</f>
        <v>4</v>
      </c>
      <c r="F77" s="56">
        <f t="shared" ref="F77:J77" si="4">SUM(F75:F76)</f>
        <v>0</v>
      </c>
      <c r="G77" s="56">
        <f t="shared" si="4"/>
        <v>0</v>
      </c>
      <c r="H77" s="56">
        <f t="shared" si="4"/>
        <v>0</v>
      </c>
      <c r="I77" s="56">
        <f t="shared" si="4"/>
        <v>10</v>
      </c>
      <c r="J77" s="58">
        <f t="shared" si="4"/>
        <v>0</v>
      </c>
    </row>
    <row r="78" spans="2:11" ht="15.75" customHeight="1" thickBot="1" x14ac:dyDescent="0.35">
      <c r="C78" s="61"/>
      <c r="D78" s="57"/>
      <c r="E78" s="57"/>
      <c r="F78" s="57"/>
      <c r="G78" s="57"/>
      <c r="H78" s="57"/>
      <c r="I78" s="57"/>
      <c r="J78" s="59"/>
    </row>
    <row r="79" spans="2:11" ht="15.6" customHeight="1" x14ac:dyDescent="0.3"/>
    <row r="80" spans="2:11" ht="15.75" customHeight="1" thickBot="1" x14ac:dyDescent="0.35"/>
    <row r="81" spans="2:10" ht="62.55" customHeight="1" thickBot="1" x14ac:dyDescent="0.35">
      <c r="B81" s="12" t="s">
        <v>12</v>
      </c>
      <c r="C81" s="4" t="s">
        <v>33</v>
      </c>
      <c r="D81" s="62" t="s">
        <v>34</v>
      </c>
      <c r="E81" s="63"/>
      <c r="F81" s="63"/>
      <c r="G81" s="63"/>
      <c r="H81" s="63"/>
      <c r="I81" s="64"/>
      <c r="J81" s="5" t="s">
        <v>35</v>
      </c>
    </row>
    <row r="82" spans="2:10" ht="15" customHeight="1" x14ac:dyDescent="0.3">
      <c r="C82" s="65"/>
      <c r="D82" s="65" t="s">
        <v>0</v>
      </c>
      <c r="E82" s="65" t="s">
        <v>1</v>
      </c>
      <c r="F82" s="65" t="s">
        <v>2</v>
      </c>
      <c r="G82" s="65" t="s">
        <v>3</v>
      </c>
      <c r="H82" s="65" t="s">
        <v>4</v>
      </c>
      <c r="I82" s="65" t="s">
        <v>5</v>
      </c>
      <c r="J82" s="65" t="s">
        <v>6</v>
      </c>
    </row>
    <row r="83" spans="2:10" ht="32.25" customHeight="1" thickBot="1" x14ac:dyDescent="0.35">
      <c r="C83" s="66"/>
      <c r="D83" s="66"/>
      <c r="E83" s="66"/>
      <c r="F83" s="66"/>
      <c r="G83" s="66"/>
      <c r="H83" s="66"/>
      <c r="I83" s="66"/>
      <c r="J83" s="66"/>
    </row>
    <row r="84" spans="2:10" ht="15" customHeight="1" thickBot="1" x14ac:dyDescent="0.35">
      <c r="C84" s="26" t="s">
        <v>65</v>
      </c>
      <c r="D84" s="8">
        <v>0</v>
      </c>
      <c r="E84" s="8">
        <v>0</v>
      </c>
      <c r="F84" s="8">
        <v>0</v>
      </c>
      <c r="G84" s="8">
        <v>0</v>
      </c>
      <c r="H84" s="8">
        <v>1</v>
      </c>
      <c r="I84" s="8">
        <v>0</v>
      </c>
      <c r="J84" s="8">
        <v>10000</v>
      </c>
    </row>
    <row r="85" spans="2:10" ht="15" customHeight="1" thickBot="1" x14ac:dyDescent="0.35">
      <c r="C85" s="26" t="s">
        <v>66</v>
      </c>
      <c r="D85" s="8">
        <v>0</v>
      </c>
      <c r="E85" s="8">
        <v>0</v>
      </c>
      <c r="F85" s="8">
        <v>0</v>
      </c>
      <c r="G85" s="8">
        <v>0</v>
      </c>
      <c r="H85" s="8">
        <v>1</v>
      </c>
      <c r="I85" s="8">
        <v>0</v>
      </c>
      <c r="J85" s="8">
        <v>0</v>
      </c>
    </row>
    <row r="86" spans="2:10" ht="15.75" customHeight="1" x14ac:dyDescent="0.3">
      <c r="C86" s="60" t="s">
        <v>36</v>
      </c>
      <c r="D86" s="56">
        <f>SUM(D84:D85)</f>
        <v>0</v>
      </c>
      <c r="E86" s="56">
        <f t="shared" ref="E86:I86" si="5">SUM(E84:E85)</f>
        <v>0</v>
      </c>
      <c r="F86" s="56">
        <f t="shared" si="5"/>
        <v>0</v>
      </c>
      <c r="G86" s="56">
        <f t="shared" si="5"/>
        <v>0</v>
      </c>
      <c r="H86" s="56" t="s">
        <v>143</v>
      </c>
      <c r="I86" s="56">
        <f t="shared" si="5"/>
        <v>0</v>
      </c>
      <c r="J86" s="58">
        <v>10000</v>
      </c>
    </row>
    <row r="87" spans="2:10" ht="15.75" customHeight="1" thickBot="1" x14ac:dyDescent="0.35">
      <c r="C87" s="61"/>
      <c r="D87" s="57"/>
      <c r="E87" s="57"/>
      <c r="F87" s="57"/>
      <c r="G87" s="57"/>
      <c r="H87" s="57"/>
      <c r="I87" s="57"/>
      <c r="J87" s="59"/>
    </row>
    <row r="88" spans="2:10" ht="15.6" x14ac:dyDescent="0.3">
      <c r="C88" s="11"/>
    </row>
    <row r="89" spans="2:10" ht="15.75" customHeight="1" thickBot="1" x14ac:dyDescent="0.35"/>
    <row r="90" spans="2:10" ht="62.55" customHeight="1" thickBot="1" x14ac:dyDescent="0.35">
      <c r="B90" s="12" t="s">
        <v>13</v>
      </c>
      <c r="C90" s="4" t="s">
        <v>33</v>
      </c>
      <c r="D90" s="62" t="s">
        <v>34</v>
      </c>
      <c r="E90" s="63"/>
      <c r="F90" s="63"/>
      <c r="G90" s="63"/>
      <c r="H90" s="63"/>
      <c r="I90" s="64"/>
      <c r="J90" s="5" t="s">
        <v>35</v>
      </c>
    </row>
    <row r="91" spans="2:10" ht="15" customHeight="1" x14ac:dyDescent="0.3">
      <c r="C91" s="65"/>
      <c r="D91" s="65" t="s">
        <v>0</v>
      </c>
      <c r="E91" s="65" t="s">
        <v>1</v>
      </c>
      <c r="F91" s="65" t="s">
        <v>2</v>
      </c>
      <c r="G91" s="65" t="s">
        <v>3</v>
      </c>
      <c r="H91" s="65" t="s">
        <v>4</v>
      </c>
      <c r="I91" s="65" t="s">
        <v>5</v>
      </c>
      <c r="J91" s="65" t="s">
        <v>6</v>
      </c>
    </row>
    <row r="92" spans="2:10" ht="32.25" customHeight="1" thickBot="1" x14ac:dyDescent="0.35">
      <c r="C92" s="66"/>
      <c r="D92" s="66"/>
      <c r="E92" s="66"/>
      <c r="F92" s="66"/>
      <c r="G92" s="66"/>
      <c r="H92" s="66"/>
      <c r="I92" s="66"/>
      <c r="J92" s="66"/>
    </row>
    <row r="93" spans="2:10" ht="15" customHeight="1" thickBot="1" x14ac:dyDescent="0.35">
      <c r="C93" s="26" t="s">
        <v>67</v>
      </c>
      <c r="D93" s="8">
        <v>0</v>
      </c>
      <c r="E93" s="8">
        <v>0</v>
      </c>
      <c r="F93" s="8">
        <v>2</v>
      </c>
      <c r="G93" s="8">
        <v>0</v>
      </c>
      <c r="H93" s="8">
        <v>0</v>
      </c>
      <c r="I93" s="8">
        <v>2</v>
      </c>
      <c r="J93" s="8">
        <v>0</v>
      </c>
    </row>
    <row r="94" spans="2:10" ht="15.75" customHeight="1" x14ac:dyDescent="0.3">
      <c r="C94" s="60" t="s">
        <v>36</v>
      </c>
      <c r="D94" s="56">
        <f>SUM(D93:D93)</f>
        <v>0</v>
      </c>
      <c r="E94" s="56">
        <f t="shared" ref="E94:I94" si="6">SUM(E93:E93)</f>
        <v>0</v>
      </c>
      <c r="F94" s="56">
        <f t="shared" si="6"/>
        <v>2</v>
      </c>
      <c r="G94" s="56">
        <f t="shared" si="6"/>
        <v>0</v>
      </c>
      <c r="H94" s="56">
        <f t="shared" si="6"/>
        <v>0</v>
      </c>
      <c r="I94" s="56">
        <f t="shared" si="6"/>
        <v>2</v>
      </c>
      <c r="J94" s="58">
        <v>0</v>
      </c>
    </row>
    <row r="95" spans="2:10" ht="15.75" customHeight="1" thickBot="1" x14ac:dyDescent="0.35">
      <c r="C95" s="61"/>
      <c r="D95" s="57"/>
      <c r="E95" s="57"/>
      <c r="F95" s="57"/>
      <c r="G95" s="57"/>
      <c r="H95" s="57"/>
      <c r="I95" s="57"/>
      <c r="J95" s="59"/>
    </row>
    <row r="96" spans="2:10" ht="15.6" x14ac:dyDescent="0.3">
      <c r="C96" s="11"/>
    </row>
    <row r="97" spans="2:11" ht="15" thickBot="1" x14ac:dyDescent="0.35"/>
    <row r="98" spans="2:11" ht="62.55" customHeight="1" thickBot="1" x14ac:dyDescent="0.35">
      <c r="B98" s="12" t="s">
        <v>14</v>
      </c>
      <c r="C98" s="4" t="s">
        <v>33</v>
      </c>
      <c r="D98" s="62" t="s">
        <v>34</v>
      </c>
      <c r="E98" s="63"/>
      <c r="F98" s="63"/>
      <c r="G98" s="63"/>
      <c r="H98" s="63"/>
      <c r="I98" s="64"/>
      <c r="J98" s="5" t="s">
        <v>35</v>
      </c>
    </row>
    <row r="99" spans="2:11" ht="15" customHeight="1" x14ac:dyDescent="0.3">
      <c r="C99" s="65"/>
      <c r="D99" s="65" t="s">
        <v>0</v>
      </c>
      <c r="E99" s="65" t="s">
        <v>1</v>
      </c>
      <c r="F99" s="65" t="s">
        <v>2</v>
      </c>
      <c r="G99" s="65" t="s">
        <v>3</v>
      </c>
      <c r="H99" s="65" t="s">
        <v>4</v>
      </c>
      <c r="I99" s="65" t="s">
        <v>5</v>
      </c>
      <c r="J99" s="65" t="s">
        <v>6</v>
      </c>
    </row>
    <row r="100" spans="2:11" ht="32.25" customHeight="1" thickBot="1" x14ac:dyDescent="0.35">
      <c r="C100" s="66"/>
      <c r="D100" s="66"/>
      <c r="E100" s="66"/>
      <c r="F100" s="66"/>
      <c r="G100" s="66"/>
      <c r="H100" s="66"/>
      <c r="I100" s="66"/>
      <c r="J100" s="66"/>
    </row>
    <row r="101" spans="2:11" ht="15" customHeight="1" thickBot="1" x14ac:dyDescent="0.35">
      <c r="C101" s="26" t="s">
        <v>68</v>
      </c>
      <c r="D101" s="8">
        <v>0</v>
      </c>
      <c r="E101" s="8">
        <v>0</v>
      </c>
      <c r="F101" s="8">
        <v>17</v>
      </c>
      <c r="G101" s="8">
        <v>0</v>
      </c>
      <c r="H101" s="8">
        <v>0</v>
      </c>
      <c r="I101" s="8">
        <v>0</v>
      </c>
      <c r="J101" s="8">
        <v>0</v>
      </c>
    </row>
    <row r="102" spans="2:11" ht="15" customHeight="1" thickBot="1" x14ac:dyDescent="0.35">
      <c r="C102" s="26" t="s">
        <v>69</v>
      </c>
      <c r="D102" s="8">
        <v>0</v>
      </c>
      <c r="E102" s="8">
        <v>0</v>
      </c>
      <c r="F102" s="8">
        <v>5</v>
      </c>
      <c r="G102" s="8">
        <v>0</v>
      </c>
      <c r="H102" s="8">
        <v>0</v>
      </c>
      <c r="I102" s="8">
        <v>0</v>
      </c>
      <c r="J102" s="8">
        <v>0</v>
      </c>
    </row>
    <row r="103" spans="2:11" ht="15" customHeight="1" thickBot="1" x14ac:dyDescent="0.35">
      <c r="C103" s="26" t="s">
        <v>70</v>
      </c>
      <c r="D103" s="8">
        <v>0</v>
      </c>
      <c r="E103" s="8">
        <v>0</v>
      </c>
      <c r="F103" s="8">
        <v>7</v>
      </c>
      <c r="G103" s="8">
        <v>0</v>
      </c>
      <c r="H103" s="8">
        <v>0</v>
      </c>
      <c r="I103" s="8">
        <v>0</v>
      </c>
      <c r="J103" s="8">
        <v>0</v>
      </c>
    </row>
    <row r="104" spans="2:11" ht="15.75" customHeight="1" x14ac:dyDescent="0.3">
      <c r="C104" s="60" t="s">
        <v>36</v>
      </c>
      <c r="D104" s="56">
        <f>SUM(D101:D101)</f>
        <v>0</v>
      </c>
      <c r="E104" s="56">
        <f>SUM(E101:E101)</f>
        <v>0</v>
      </c>
      <c r="F104" s="56">
        <f>SUM(F101:F103)</f>
        <v>29</v>
      </c>
      <c r="G104" s="56">
        <f>SUM(G101:G101)</f>
        <v>0</v>
      </c>
      <c r="H104" s="56">
        <v>0</v>
      </c>
      <c r="I104" s="56">
        <f>SUM(I101:I101)</f>
        <v>0</v>
      </c>
      <c r="J104" s="58">
        <v>0</v>
      </c>
    </row>
    <row r="105" spans="2:11" ht="15.6" customHeight="1" thickBot="1" x14ac:dyDescent="0.35">
      <c r="C105" s="61"/>
      <c r="D105" s="57"/>
      <c r="E105" s="57"/>
      <c r="F105" s="57"/>
      <c r="G105" s="57"/>
      <c r="H105" s="57"/>
      <c r="I105" s="57"/>
      <c r="J105" s="59"/>
    </row>
    <row r="106" spans="2:11" ht="15.75" customHeight="1" thickBot="1" x14ac:dyDescent="0.35"/>
    <row r="107" spans="2:11" ht="47.4" thickBot="1" x14ac:dyDescent="0.35">
      <c r="B107" s="12" t="s">
        <v>16</v>
      </c>
      <c r="C107" s="4" t="s">
        <v>33</v>
      </c>
      <c r="D107" s="62" t="s">
        <v>34</v>
      </c>
      <c r="E107" s="63"/>
      <c r="F107" s="63"/>
      <c r="G107" s="63"/>
      <c r="H107" s="63"/>
      <c r="I107" s="64"/>
      <c r="J107" s="5" t="s">
        <v>35</v>
      </c>
    </row>
    <row r="108" spans="2:11" x14ac:dyDescent="0.3">
      <c r="C108" s="65"/>
      <c r="D108" s="65" t="s">
        <v>0</v>
      </c>
      <c r="E108" s="65" t="s">
        <v>1</v>
      </c>
      <c r="F108" s="65" t="s">
        <v>2</v>
      </c>
      <c r="G108" s="65" t="s">
        <v>3</v>
      </c>
      <c r="H108" s="65" t="s">
        <v>4</v>
      </c>
      <c r="I108" s="65" t="s">
        <v>5</v>
      </c>
      <c r="J108" s="65" t="s">
        <v>6</v>
      </c>
    </row>
    <row r="109" spans="2:11" ht="15" thickBot="1" x14ac:dyDescent="0.35">
      <c r="C109" s="66"/>
      <c r="D109" s="66"/>
      <c r="E109" s="66"/>
      <c r="F109" s="66"/>
      <c r="G109" s="66"/>
      <c r="H109" s="66"/>
      <c r="I109" s="66"/>
      <c r="J109" s="66"/>
    </row>
    <row r="110" spans="2:11" ht="31.8" thickBot="1" x14ac:dyDescent="0.35">
      <c r="C110" s="16" t="s">
        <v>67</v>
      </c>
      <c r="D110" s="8">
        <v>0</v>
      </c>
      <c r="E110" s="8">
        <v>0</v>
      </c>
      <c r="F110" s="8">
        <f>14+34+19</f>
        <v>67</v>
      </c>
      <c r="G110" s="8">
        <v>0</v>
      </c>
      <c r="H110" s="8">
        <v>0</v>
      </c>
      <c r="I110" s="8">
        <v>1</v>
      </c>
      <c r="J110" s="27">
        <v>0</v>
      </c>
      <c r="K110" s="20"/>
    </row>
    <row r="111" spans="2:11" ht="31.8" thickBot="1" x14ac:dyDescent="0.35">
      <c r="C111" s="16" t="s">
        <v>71</v>
      </c>
      <c r="D111" s="8">
        <v>0</v>
      </c>
      <c r="E111" s="8">
        <v>0</v>
      </c>
      <c r="F111" s="8">
        <v>436</v>
      </c>
      <c r="G111" s="8">
        <v>0</v>
      </c>
      <c r="H111" s="8">
        <v>0</v>
      </c>
      <c r="I111" s="8">
        <v>0</v>
      </c>
      <c r="J111" s="27">
        <v>0</v>
      </c>
      <c r="K111" s="20"/>
    </row>
    <row r="112" spans="2:11" ht="16.2" thickBot="1" x14ac:dyDescent="0.35">
      <c r="C112" s="16" t="s">
        <v>68</v>
      </c>
      <c r="D112" s="8">
        <v>0</v>
      </c>
      <c r="E112" s="8">
        <v>0</v>
      </c>
      <c r="F112" s="8">
        <v>7</v>
      </c>
      <c r="G112" s="8">
        <v>0</v>
      </c>
      <c r="H112" s="8">
        <v>0</v>
      </c>
      <c r="I112" s="8">
        <v>2</v>
      </c>
      <c r="J112" s="27">
        <v>0</v>
      </c>
      <c r="K112" s="20"/>
    </row>
    <row r="113" spans="2:11" ht="16.2" thickBot="1" x14ac:dyDescent="0.35">
      <c r="C113" s="16" t="s">
        <v>37</v>
      </c>
      <c r="D113" s="8">
        <v>0</v>
      </c>
      <c r="E113" s="8">
        <v>0</v>
      </c>
      <c r="F113" s="8">
        <v>0</v>
      </c>
      <c r="G113" s="8">
        <v>0</v>
      </c>
      <c r="H113" s="8">
        <v>39</v>
      </c>
      <c r="I113" s="8">
        <v>6</v>
      </c>
      <c r="J113" s="27">
        <v>8449.5</v>
      </c>
      <c r="K113" s="20"/>
    </row>
    <row r="114" spans="2:11" ht="31.8" thickBot="1" x14ac:dyDescent="0.35">
      <c r="C114" s="16" t="s">
        <v>61</v>
      </c>
      <c r="D114" s="8">
        <v>0</v>
      </c>
      <c r="E114" s="8">
        <v>0</v>
      </c>
      <c r="F114" s="8">
        <v>0</v>
      </c>
      <c r="G114" s="8">
        <v>0</v>
      </c>
      <c r="H114" s="8">
        <f>62+117</f>
        <v>179</v>
      </c>
      <c r="I114" s="8">
        <f>44+49</f>
        <v>93</v>
      </c>
      <c r="J114" s="27">
        <f>17427+37982.35</f>
        <v>55409.35</v>
      </c>
      <c r="K114" s="20"/>
    </row>
    <row r="115" spans="2:11" ht="15.6" x14ac:dyDescent="0.3">
      <c r="C115" s="60" t="s">
        <v>36</v>
      </c>
      <c r="D115" s="73">
        <v>0</v>
      </c>
      <c r="E115" s="73">
        <v>0</v>
      </c>
      <c r="F115" s="73" t="s">
        <v>144</v>
      </c>
      <c r="G115" s="73">
        <v>0</v>
      </c>
      <c r="H115" s="73">
        <v>218</v>
      </c>
      <c r="I115" s="73" t="s">
        <v>145</v>
      </c>
      <c r="J115" s="58">
        <v>63858.85</v>
      </c>
      <c r="K115" s="10"/>
    </row>
    <row r="116" spans="2:11" ht="16.2" thickBot="1" x14ac:dyDescent="0.35">
      <c r="C116" s="61"/>
      <c r="D116" s="74"/>
      <c r="E116" s="74"/>
      <c r="F116" s="74"/>
      <c r="G116" s="74"/>
      <c r="H116" s="74"/>
      <c r="I116" s="74"/>
      <c r="J116" s="59"/>
      <c r="K116" s="10"/>
    </row>
    <row r="117" spans="2:11" ht="15.6" x14ac:dyDescent="0.3">
      <c r="C117" s="11"/>
    </row>
    <row r="118" spans="2:11" ht="15" thickBot="1" x14ac:dyDescent="0.35"/>
    <row r="119" spans="2:11" ht="62.55" customHeight="1" thickBot="1" x14ac:dyDescent="0.35">
      <c r="B119" s="12" t="s">
        <v>15</v>
      </c>
      <c r="C119" s="4" t="s">
        <v>33</v>
      </c>
      <c r="D119" s="62" t="s">
        <v>34</v>
      </c>
      <c r="E119" s="63"/>
      <c r="F119" s="63"/>
      <c r="G119" s="63"/>
      <c r="H119" s="63"/>
      <c r="I119" s="64"/>
      <c r="J119" s="5" t="s">
        <v>35</v>
      </c>
    </row>
    <row r="120" spans="2:11" ht="14.55" customHeight="1" x14ac:dyDescent="0.3">
      <c r="C120" s="65"/>
      <c r="D120" s="65" t="s">
        <v>0</v>
      </c>
      <c r="E120" s="65" t="s">
        <v>1</v>
      </c>
      <c r="F120" s="65" t="s">
        <v>2</v>
      </c>
      <c r="G120" s="65" t="s">
        <v>3</v>
      </c>
      <c r="H120" s="65" t="s">
        <v>4</v>
      </c>
      <c r="I120" s="65" t="s">
        <v>5</v>
      </c>
      <c r="J120" s="65" t="s">
        <v>6</v>
      </c>
    </row>
    <row r="121" spans="2:11" ht="32.25" customHeight="1" thickBot="1" x14ac:dyDescent="0.35">
      <c r="C121" s="66"/>
      <c r="D121" s="66"/>
      <c r="E121" s="66"/>
      <c r="F121" s="66"/>
      <c r="G121" s="66"/>
      <c r="H121" s="66"/>
      <c r="I121" s="66"/>
      <c r="J121" s="66"/>
    </row>
    <row r="122" spans="2:11" ht="15.75" customHeight="1" thickBot="1" x14ac:dyDescent="0.35">
      <c r="C122" s="26" t="s">
        <v>72</v>
      </c>
      <c r="D122" s="8">
        <v>0</v>
      </c>
      <c r="E122" s="8">
        <v>0</v>
      </c>
      <c r="F122" s="8">
        <v>0</v>
      </c>
      <c r="G122" s="8">
        <v>0</v>
      </c>
      <c r="H122" s="8">
        <v>1</v>
      </c>
      <c r="I122" s="8">
        <v>0</v>
      </c>
      <c r="J122" s="8">
        <v>9350</v>
      </c>
      <c r="K122" s="9"/>
    </row>
    <row r="123" spans="2:11" ht="15.75" customHeight="1" thickBot="1" x14ac:dyDescent="0.35">
      <c r="C123" s="26" t="s">
        <v>73</v>
      </c>
      <c r="D123" s="8">
        <v>0</v>
      </c>
      <c r="E123" s="8">
        <v>0</v>
      </c>
      <c r="F123" s="8">
        <v>0</v>
      </c>
      <c r="G123" s="8">
        <v>0</v>
      </c>
      <c r="H123" s="8">
        <v>3</v>
      </c>
      <c r="I123" s="8">
        <v>0</v>
      </c>
      <c r="J123" s="8">
        <v>36300</v>
      </c>
      <c r="K123" s="9"/>
    </row>
    <row r="124" spans="2:11" ht="15.75" customHeight="1" thickBot="1" x14ac:dyDescent="0.35">
      <c r="C124" s="26" t="s">
        <v>74</v>
      </c>
      <c r="D124" s="8">
        <v>0</v>
      </c>
      <c r="E124" s="8">
        <v>2</v>
      </c>
      <c r="F124" s="8">
        <v>0</v>
      </c>
      <c r="G124" s="8">
        <v>0</v>
      </c>
      <c r="H124" s="8">
        <v>2</v>
      </c>
      <c r="I124" s="8">
        <v>0</v>
      </c>
      <c r="J124" s="8">
        <v>14250</v>
      </c>
      <c r="K124" s="9"/>
    </row>
    <row r="125" spans="2:11" ht="15.75" customHeight="1" thickBot="1" x14ac:dyDescent="0.35">
      <c r="C125" s="26" t="s">
        <v>75</v>
      </c>
      <c r="D125" s="8">
        <v>0</v>
      </c>
      <c r="E125" s="8">
        <v>2</v>
      </c>
      <c r="F125" s="8">
        <v>0</v>
      </c>
      <c r="G125" s="8">
        <v>0</v>
      </c>
      <c r="H125" s="8">
        <v>2</v>
      </c>
      <c r="I125" s="8">
        <v>0</v>
      </c>
      <c r="J125" s="8">
        <v>14250</v>
      </c>
      <c r="K125" s="9"/>
    </row>
    <row r="126" spans="2:11" ht="15.6" x14ac:dyDescent="0.3">
      <c r="C126" s="60" t="s">
        <v>36</v>
      </c>
      <c r="D126" s="56">
        <v>0</v>
      </c>
      <c r="E126" s="56">
        <v>4</v>
      </c>
      <c r="F126" s="56">
        <v>0</v>
      </c>
      <c r="G126" s="56">
        <v>0</v>
      </c>
      <c r="H126" s="56">
        <f>SUM(H122:H125)</f>
        <v>8</v>
      </c>
      <c r="I126" s="56">
        <v>0</v>
      </c>
      <c r="J126" s="58">
        <f>SUM(J122:J125)</f>
        <v>74150</v>
      </c>
      <c r="K126" s="9"/>
    </row>
    <row r="127" spans="2:11" ht="16.2" thickBot="1" x14ac:dyDescent="0.35">
      <c r="C127" s="61"/>
      <c r="D127" s="57"/>
      <c r="E127" s="57"/>
      <c r="F127" s="57"/>
      <c r="G127" s="57"/>
      <c r="H127" s="57"/>
      <c r="I127" s="57"/>
      <c r="J127" s="59"/>
      <c r="K127" s="10"/>
    </row>
    <row r="128" spans="2:11" ht="15.6" x14ac:dyDescent="0.3">
      <c r="C128" s="11"/>
      <c r="D128" s="20"/>
    </row>
    <row r="129" spans="2:11" ht="15" thickBot="1" x14ac:dyDescent="0.35"/>
    <row r="130" spans="2:11" ht="62.55" customHeight="1" thickBot="1" x14ac:dyDescent="0.35">
      <c r="B130" s="12" t="s">
        <v>17</v>
      </c>
      <c r="C130" s="4" t="s">
        <v>33</v>
      </c>
      <c r="D130" s="62" t="s">
        <v>34</v>
      </c>
      <c r="E130" s="63"/>
      <c r="F130" s="63"/>
      <c r="G130" s="63"/>
      <c r="H130" s="63"/>
      <c r="I130" s="64"/>
      <c r="J130" s="5" t="s">
        <v>35</v>
      </c>
      <c r="K130" s="5" t="s">
        <v>56</v>
      </c>
    </row>
    <row r="131" spans="2:11" ht="14.55" customHeight="1" x14ac:dyDescent="0.3">
      <c r="C131" s="65"/>
      <c r="D131" s="65" t="s">
        <v>0</v>
      </c>
      <c r="E131" s="65" t="s">
        <v>1</v>
      </c>
      <c r="F131" s="65" t="s">
        <v>2</v>
      </c>
      <c r="G131" s="65" t="s">
        <v>3</v>
      </c>
      <c r="H131" s="65" t="s">
        <v>4</v>
      </c>
      <c r="I131" s="65" t="s">
        <v>5</v>
      </c>
      <c r="J131" s="65" t="s">
        <v>6</v>
      </c>
      <c r="K131" s="65" t="s">
        <v>76</v>
      </c>
    </row>
    <row r="132" spans="2:11" ht="32.25" customHeight="1" thickBot="1" x14ac:dyDescent="0.35">
      <c r="C132" s="66"/>
      <c r="D132" s="66"/>
      <c r="E132" s="66"/>
      <c r="F132" s="66"/>
      <c r="G132" s="66"/>
      <c r="H132" s="66"/>
      <c r="I132" s="66"/>
      <c r="J132" s="66"/>
      <c r="K132" s="66"/>
    </row>
    <row r="133" spans="2:11" ht="21" customHeight="1" thickBot="1" x14ac:dyDescent="0.35">
      <c r="C133" s="26" t="s">
        <v>77</v>
      </c>
      <c r="D133" s="8">
        <v>0</v>
      </c>
      <c r="E133" s="8">
        <v>1</v>
      </c>
      <c r="F133" s="8">
        <v>0</v>
      </c>
      <c r="G133" s="8">
        <v>0</v>
      </c>
      <c r="H133" s="8">
        <v>1</v>
      </c>
      <c r="I133" s="8">
        <v>0</v>
      </c>
      <c r="J133" s="19">
        <v>1360000</v>
      </c>
      <c r="K133" s="28">
        <f>J133*0.00253</f>
        <v>3440.8</v>
      </c>
    </row>
    <row r="134" spans="2:11" ht="16.05" customHeight="1" thickBot="1" x14ac:dyDescent="0.35">
      <c r="C134" s="26" t="s">
        <v>46</v>
      </c>
      <c r="D134" s="8">
        <v>0</v>
      </c>
      <c r="E134" s="8">
        <v>1</v>
      </c>
      <c r="F134" s="8">
        <v>0</v>
      </c>
      <c r="G134" s="8">
        <v>0</v>
      </c>
      <c r="H134" s="8">
        <v>1</v>
      </c>
      <c r="I134" s="8">
        <v>0</v>
      </c>
      <c r="J134" s="19">
        <v>500000</v>
      </c>
      <c r="K134" s="28">
        <f t="shared" ref="K134:K150" si="7">J134*0.00253</f>
        <v>1265</v>
      </c>
    </row>
    <row r="135" spans="2:11" ht="16.05" customHeight="1" thickBot="1" x14ac:dyDescent="0.35">
      <c r="C135" s="26" t="s">
        <v>78</v>
      </c>
      <c r="D135" s="8">
        <v>0</v>
      </c>
      <c r="E135" s="8">
        <v>2</v>
      </c>
      <c r="F135" s="8">
        <v>0</v>
      </c>
      <c r="G135" s="8">
        <v>0</v>
      </c>
      <c r="H135" s="8">
        <v>2</v>
      </c>
      <c r="I135" s="8">
        <v>0</v>
      </c>
      <c r="J135" s="19">
        <v>6760000</v>
      </c>
      <c r="K135" s="28">
        <f t="shared" si="7"/>
        <v>17102.8</v>
      </c>
    </row>
    <row r="136" spans="2:11" ht="31.8" thickBot="1" x14ac:dyDescent="0.35">
      <c r="C136" s="26" t="s">
        <v>79</v>
      </c>
      <c r="D136" s="8">
        <v>0</v>
      </c>
      <c r="E136" s="8">
        <v>0</v>
      </c>
      <c r="F136" s="8">
        <v>0</v>
      </c>
      <c r="G136" s="8">
        <v>0</v>
      </c>
      <c r="H136" s="8">
        <v>2</v>
      </c>
      <c r="I136" s="8">
        <v>3</v>
      </c>
      <c r="J136" s="19">
        <v>800000</v>
      </c>
      <c r="K136" s="28">
        <f t="shared" si="7"/>
        <v>2024</v>
      </c>
    </row>
    <row r="137" spans="2:11" ht="31.8" thickBot="1" x14ac:dyDescent="0.35">
      <c r="C137" s="26" t="s">
        <v>80</v>
      </c>
      <c r="D137" s="8">
        <v>0</v>
      </c>
      <c r="E137" s="8">
        <v>0</v>
      </c>
      <c r="F137" s="8">
        <v>0</v>
      </c>
      <c r="G137" s="8">
        <v>0</v>
      </c>
      <c r="H137" s="8">
        <v>3</v>
      </c>
      <c r="I137" s="8">
        <v>3</v>
      </c>
      <c r="J137" s="19">
        <v>1600000</v>
      </c>
      <c r="K137" s="28">
        <f t="shared" si="7"/>
        <v>4048</v>
      </c>
    </row>
    <row r="138" spans="2:11" ht="16.05" customHeight="1" thickBot="1" x14ac:dyDescent="0.35">
      <c r="C138" s="26" t="s">
        <v>50</v>
      </c>
      <c r="D138" s="8">
        <v>0</v>
      </c>
      <c r="E138" s="8">
        <v>2</v>
      </c>
      <c r="F138" s="8">
        <v>0</v>
      </c>
      <c r="G138" s="8">
        <v>0</v>
      </c>
      <c r="H138" s="8">
        <v>2</v>
      </c>
      <c r="I138" s="8">
        <v>0</v>
      </c>
      <c r="J138" s="19">
        <v>30100000</v>
      </c>
      <c r="K138" s="28">
        <f t="shared" si="7"/>
        <v>76153</v>
      </c>
    </row>
    <row r="139" spans="2:11" ht="16.05" customHeight="1" thickBot="1" x14ac:dyDescent="0.35">
      <c r="C139" s="26" t="s">
        <v>81</v>
      </c>
      <c r="D139" s="8">
        <v>0</v>
      </c>
      <c r="E139" s="8">
        <v>2</v>
      </c>
      <c r="F139" s="8">
        <v>0</v>
      </c>
      <c r="G139" s="8">
        <v>0</v>
      </c>
      <c r="H139" s="8">
        <v>2</v>
      </c>
      <c r="I139" s="8">
        <v>0</v>
      </c>
      <c r="J139" s="19">
        <v>30150000</v>
      </c>
      <c r="K139" s="28">
        <f t="shared" si="7"/>
        <v>76279.5</v>
      </c>
    </row>
    <row r="140" spans="2:11" ht="63" thickBot="1" x14ac:dyDescent="0.35">
      <c r="C140" s="26" t="s">
        <v>82</v>
      </c>
      <c r="D140" s="8">
        <v>0</v>
      </c>
      <c r="E140" s="8">
        <v>2</v>
      </c>
      <c r="F140" s="8">
        <v>0</v>
      </c>
      <c r="G140" s="8">
        <v>0</v>
      </c>
      <c r="H140" s="8">
        <v>2</v>
      </c>
      <c r="I140" s="8">
        <v>0</v>
      </c>
      <c r="J140" s="19">
        <v>600000</v>
      </c>
      <c r="K140" s="28">
        <f t="shared" si="7"/>
        <v>1518</v>
      </c>
    </row>
    <row r="141" spans="2:11" ht="63" thickBot="1" x14ac:dyDescent="0.35">
      <c r="C141" s="26" t="s">
        <v>83</v>
      </c>
      <c r="D141" s="8">
        <v>0</v>
      </c>
      <c r="E141" s="8">
        <v>0</v>
      </c>
      <c r="F141" s="8">
        <v>0</v>
      </c>
      <c r="G141" s="8">
        <v>0</v>
      </c>
      <c r="H141" s="8">
        <v>4</v>
      </c>
      <c r="I141" s="8">
        <v>5</v>
      </c>
      <c r="J141" s="19">
        <v>1350000</v>
      </c>
      <c r="K141" s="28">
        <f t="shared" si="7"/>
        <v>3415.5</v>
      </c>
    </row>
    <row r="142" spans="2:11" ht="63" thickBot="1" x14ac:dyDescent="0.35">
      <c r="C142" s="26" t="s">
        <v>84</v>
      </c>
      <c r="D142" s="8">
        <v>0</v>
      </c>
      <c r="E142" s="8">
        <v>0</v>
      </c>
      <c r="F142" s="8">
        <v>0</v>
      </c>
      <c r="G142" s="8">
        <v>0</v>
      </c>
      <c r="H142" s="8">
        <v>2</v>
      </c>
      <c r="I142" s="8">
        <v>3</v>
      </c>
      <c r="J142" s="19">
        <v>1450000</v>
      </c>
      <c r="K142" s="28">
        <f t="shared" si="7"/>
        <v>3668.5</v>
      </c>
    </row>
    <row r="143" spans="2:11" ht="63" thickBot="1" x14ac:dyDescent="0.35">
      <c r="C143" s="26" t="s">
        <v>85</v>
      </c>
      <c r="D143" s="8">
        <v>0</v>
      </c>
      <c r="E143" s="8">
        <v>0</v>
      </c>
      <c r="F143" s="8">
        <v>0</v>
      </c>
      <c r="G143" s="8">
        <v>0</v>
      </c>
      <c r="H143" s="8">
        <v>1</v>
      </c>
      <c r="I143" s="8">
        <v>1</v>
      </c>
      <c r="J143" s="19">
        <v>600000</v>
      </c>
      <c r="K143" s="28">
        <f t="shared" si="7"/>
        <v>1518</v>
      </c>
    </row>
    <row r="144" spans="2:11" ht="63" thickBot="1" x14ac:dyDescent="0.35">
      <c r="C144" s="26" t="s">
        <v>86</v>
      </c>
      <c r="D144" s="8">
        <v>0</v>
      </c>
      <c r="E144" s="8">
        <v>0</v>
      </c>
      <c r="F144" s="8">
        <v>0</v>
      </c>
      <c r="G144" s="8">
        <v>0</v>
      </c>
      <c r="H144" s="8">
        <v>4</v>
      </c>
      <c r="I144" s="8">
        <v>4</v>
      </c>
      <c r="J144" s="19">
        <v>700000</v>
      </c>
      <c r="K144" s="28">
        <f t="shared" si="7"/>
        <v>1771</v>
      </c>
    </row>
    <row r="145" spans="2:11" ht="63" thickBot="1" x14ac:dyDescent="0.35">
      <c r="C145" s="26" t="s">
        <v>87</v>
      </c>
      <c r="D145" s="8">
        <v>0</v>
      </c>
      <c r="E145" s="8">
        <v>0</v>
      </c>
      <c r="F145" s="8">
        <v>0</v>
      </c>
      <c r="G145" s="8">
        <v>0</v>
      </c>
      <c r="H145" s="8">
        <v>2</v>
      </c>
      <c r="I145" s="8">
        <v>2</v>
      </c>
      <c r="J145" s="19">
        <v>250000</v>
      </c>
      <c r="K145" s="28">
        <f t="shared" si="7"/>
        <v>632.5</v>
      </c>
    </row>
    <row r="146" spans="2:11" ht="63" thickBot="1" x14ac:dyDescent="0.35">
      <c r="C146" s="26" t="s">
        <v>88</v>
      </c>
      <c r="D146" s="8">
        <v>0</v>
      </c>
      <c r="E146" s="8">
        <v>0</v>
      </c>
      <c r="F146" s="8">
        <v>0</v>
      </c>
      <c r="G146" s="8">
        <v>0</v>
      </c>
      <c r="H146" s="8">
        <v>6</v>
      </c>
      <c r="I146" s="8">
        <v>7</v>
      </c>
      <c r="J146" s="19">
        <v>2700000</v>
      </c>
      <c r="K146" s="28">
        <f t="shared" si="7"/>
        <v>6831</v>
      </c>
    </row>
    <row r="147" spans="2:11" ht="63" thickBot="1" x14ac:dyDescent="0.35">
      <c r="C147" s="26" t="s">
        <v>89</v>
      </c>
      <c r="D147" s="8">
        <v>0</v>
      </c>
      <c r="E147" s="8">
        <v>0</v>
      </c>
      <c r="F147" s="8">
        <v>0</v>
      </c>
      <c r="G147" s="8">
        <v>0</v>
      </c>
      <c r="H147" s="8">
        <v>3</v>
      </c>
      <c r="I147" s="8">
        <v>4</v>
      </c>
      <c r="J147" s="19">
        <v>1000000</v>
      </c>
      <c r="K147" s="28">
        <f t="shared" si="7"/>
        <v>2530</v>
      </c>
    </row>
    <row r="148" spans="2:11" ht="63" thickBot="1" x14ac:dyDescent="0.35">
      <c r="C148" s="26" t="s">
        <v>90</v>
      </c>
      <c r="D148" s="8">
        <v>0</v>
      </c>
      <c r="E148" s="8">
        <v>0</v>
      </c>
      <c r="F148" s="8">
        <v>0</v>
      </c>
      <c r="G148" s="8">
        <v>0</v>
      </c>
      <c r="H148" s="8">
        <v>1</v>
      </c>
      <c r="I148" s="8">
        <v>1</v>
      </c>
      <c r="J148" s="19">
        <v>500000</v>
      </c>
      <c r="K148" s="28">
        <f t="shared" si="7"/>
        <v>1265</v>
      </c>
    </row>
    <row r="149" spans="2:11" ht="63" thickBot="1" x14ac:dyDescent="0.35">
      <c r="C149" s="26" t="s">
        <v>91</v>
      </c>
      <c r="D149" s="8">
        <v>0</v>
      </c>
      <c r="E149" s="8">
        <v>0</v>
      </c>
      <c r="F149" s="8">
        <v>0</v>
      </c>
      <c r="G149" s="8">
        <v>0</v>
      </c>
      <c r="H149" s="8">
        <v>2</v>
      </c>
      <c r="I149" s="8">
        <v>2</v>
      </c>
      <c r="J149" s="19">
        <v>200000</v>
      </c>
      <c r="K149" s="28">
        <f t="shared" si="7"/>
        <v>506</v>
      </c>
    </row>
    <row r="150" spans="2:11" ht="63" thickBot="1" x14ac:dyDescent="0.35">
      <c r="C150" s="26" t="s">
        <v>92</v>
      </c>
      <c r="D150" s="8">
        <v>0</v>
      </c>
      <c r="E150" s="8">
        <v>0</v>
      </c>
      <c r="F150" s="8">
        <v>0</v>
      </c>
      <c r="G150" s="8">
        <v>0</v>
      </c>
      <c r="H150" s="8">
        <v>2</v>
      </c>
      <c r="I150" s="8">
        <v>2</v>
      </c>
      <c r="J150" s="19">
        <v>500000</v>
      </c>
      <c r="K150" s="28">
        <f t="shared" si="7"/>
        <v>1265</v>
      </c>
    </row>
    <row r="151" spans="2:11" ht="15" customHeight="1" x14ac:dyDescent="0.3">
      <c r="C151" s="60" t="s">
        <v>93</v>
      </c>
      <c r="D151" s="56">
        <f>SUM(D133:D150)</f>
        <v>0</v>
      </c>
      <c r="E151" s="56" t="s">
        <v>146</v>
      </c>
      <c r="F151" s="56">
        <v>0</v>
      </c>
      <c r="G151" s="56">
        <v>0</v>
      </c>
      <c r="H151" s="56" t="s">
        <v>147</v>
      </c>
      <c r="I151" s="56" t="s">
        <v>148</v>
      </c>
      <c r="J151" s="71">
        <f xml:space="preserve"> SUM(J133:J150)</f>
        <v>81120000</v>
      </c>
      <c r="K151" s="58">
        <f>SUM(K133:K150)</f>
        <v>205233.6</v>
      </c>
    </row>
    <row r="152" spans="2:11" ht="15.6" customHeight="1" thickBot="1" x14ac:dyDescent="0.35">
      <c r="C152" s="61"/>
      <c r="D152" s="57"/>
      <c r="E152" s="57"/>
      <c r="F152" s="57"/>
      <c r="G152" s="57"/>
      <c r="H152" s="57"/>
      <c r="I152" s="57"/>
      <c r="J152" s="72"/>
      <c r="K152" s="59"/>
    </row>
    <row r="153" spans="2:11" ht="15.6" x14ac:dyDescent="0.3">
      <c r="C153" s="11"/>
    </row>
    <row r="154" spans="2:11" ht="16.2" thickBot="1" x14ac:dyDescent="0.35">
      <c r="C154" s="11"/>
    </row>
    <row r="155" spans="2:11" ht="32.25" customHeight="1" thickBot="1" x14ac:dyDescent="0.35">
      <c r="B155" s="12" t="s">
        <v>18</v>
      </c>
      <c r="C155" s="4" t="s">
        <v>33</v>
      </c>
      <c r="D155" s="62" t="s">
        <v>34</v>
      </c>
      <c r="E155" s="63"/>
      <c r="F155" s="63"/>
      <c r="G155" s="63"/>
      <c r="H155" s="63"/>
      <c r="I155" s="64"/>
      <c r="J155" s="5" t="s">
        <v>35</v>
      </c>
    </row>
    <row r="156" spans="2:11" ht="15" customHeight="1" x14ac:dyDescent="0.3">
      <c r="C156" s="65" t="s">
        <v>137</v>
      </c>
      <c r="D156" s="65" t="s">
        <v>0</v>
      </c>
      <c r="E156" s="65" t="s">
        <v>1</v>
      </c>
      <c r="F156" s="65" t="s">
        <v>2</v>
      </c>
      <c r="G156" s="65" t="s">
        <v>3</v>
      </c>
      <c r="H156" s="65" t="s">
        <v>4</v>
      </c>
      <c r="I156" s="65" t="s">
        <v>5</v>
      </c>
      <c r="J156" s="65" t="s">
        <v>6</v>
      </c>
    </row>
    <row r="157" spans="2:11" ht="15.6" customHeight="1" thickBot="1" x14ac:dyDescent="0.35">
      <c r="C157" s="66"/>
      <c r="D157" s="66"/>
      <c r="E157" s="66"/>
      <c r="F157" s="66"/>
      <c r="G157" s="66"/>
      <c r="H157" s="66"/>
      <c r="I157" s="66"/>
      <c r="J157" s="66"/>
    </row>
    <row r="158" spans="2:11" ht="31.8" thickBot="1" x14ac:dyDescent="0.35">
      <c r="C158" s="29" t="s">
        <v>103</v>
      </c>
      <c r="D158" s="30">
        <v>0</v>
      </c>
      <c r="E158" s="30">
        <v>0</v>
      </c>
      <c r="F158" s="30">
        <v>0</v>
      </c>
      <c r="G158" s="30">
        <v>0</v>
      </c>
      <c r="H158" s="30">
        <v>0</v>
      </c>
      <c r="I158" s="30">
        <v>0</v>
      </c>
      <c r="J158" s="30">
        <v>0</v>
      </c>
      <c r="K158" s="3"/>
    </row>
    <row r="159" spans="2:11" ht="16.2" thickBot="1" x14ac:dyDescent="0.35">
      <c r="C159" s="29" t="s">
        <v>36</v>
      </c>
      <c r="D159" s="30">
        <v>0</v>
      </c>
      <c r="E159" s="30">
        <v>0</v>
      </c>
      <c r="F159" s="30">
        <v>0</v>
      </c>
      <c r="G159" s="30">
        <v>0</v>
      </c>
      <c r="H159" s="30">
        <v>0</v>
      </c>
      <c r="I159" s="30">
        <v>0</v>
      </c>
      <c r="J159" s="55">
        <v>0</v>
      </c>
      <c r="K159" s="31"/>
    </row>
    <row r="160" spans="2:11" ht="16.2" thickBot="1" x14ac:dyDescent="0.35">
      <c r="C160" s="11"/>
      <c r="D160" s="31"/>
      <c r="E160" s="31"/>
      <c r="F160" s="31"/>
      <c r="G160" s="31"/>
      <c r="H160" s="31"/>
      <c r="I160" s="31"/>
    </row>
    <row r="161" spans="2:11" ht="62.55" customHeight="1" thickBot="1" x14ac:dyDescent="0.35">
      <c r="B161" s="12" t="s">
        <v>20</v>
      </c>
      <c r="C161" s="4" t="s">
        <v>33</v>
      </c>
      <c r="D161" s="62" t="s">
        <v>34</v>
      </c>
      <c r="E161" s="63"/>
      <c r="F161" s="63"/>
      <c r="G161" s="63"/>
      <c r="H161" s="63"/>
      <c r="I161" s="64"/>
      <c r="J161" s="5" t="s">
        <v>35</v>
      </c>
    </row>
    <row r="162" spans="2:11" ht="14.55" customHeight="1" x14ac:dyDescent="0.3">
      <c r="C162" s="65"/>
      <c r="D162" s="65" t="s">
        <v>0</v>
      </c>
      <c r="E162" s="65" t="s">
        <v>1</v>
      </c>
      <c r="F162" s="65" t="s">
        <v>2</v>
      </c>
      <c r="G162" s="65" t="s">
        <v>3</v>
      </c>
      <c r="H162" s="65" t="s">
        <v>4</v>
      </c>
      <c r="I162" s="65" t="s">
        <v>5</v>
      </c>
      <c r="J162" s="65" t="s">
        <v>6</v>
      </c>
    </row>
    <row r="163" spans="2:11" ht="26.25" customHeight="1" thickBot="1" x14ac:dyDescent="0.35">
      <c r="C163" s="66"/>
      <c r="D163" s="66"/>
      <c r="E163" s="66"/>
      <c r="F163" s="66"/>
      <c r="G163" s="66"/>
      <c r="H163" s="66"/>
      <c r="I163" s="66"/>
      <c r="J163" s="66"/>
    </row>
    <row r="164" spans="2:11" ht="16.05" customHeight="1" thickBot="1" x14ac:dyDescent="0.35">
      <c r="C164" s="26" t="s">
        <v>40</v>
      </c>
      <c r="D164" s="8">
        <v>0</v>
      </c>
      <c r="E164" s="8">
        <v>0</v>
      </c>
      <c r="F164" s="8">
        <v>1</v>
      </c>
      <c r="G164" s="8">
        <v>0</v>
      </c>
      <c r="H164" s="8">
        <v>0</v>
      </c>
      <c r="I164" s="8">
        <v>0</v>
      </c>
      <c r="J164" s="19">
        <v>0</v>
      </c>
    </row>
    <row r="165" spans="2:11" ht="14.55" customHeight="1" x14ac:dyDescent="0.3">
      <c r="C165" s="60" t="s">
        <v>93</v>
      </c>
      <c r="D165" s="56">
        <v>0</v>
      </c>
      <c r="E165" s="56">
        <v>0</v>
      </c>
      <c r="F165" s="56">
        <v>1</v>
      </c>
      <c r="G165" s="56">
        <v>0</v>
      </c>
      <c r="H165" s="56">
        <v>0</v>
      </c>
      <c r="I165" s="56">
        <v>0</v>
      </c>
      <c r="J165" s="58">
        <v>0</v>
      </c>
    </row>
    <row r="166" spans="2:11" ht="15" customHeight="1" thickBot="1" x14ac:dyDescent="0.35">
      <c r="C166" s="61"/>
      <c r="D166" s="57">
        <v>0</v>
      </c>
      <c r="E166" s="57">
        <v>0</v>
      </c>
      <c r="F166" s="57">
        <v>1</v>
      </c>
      <c r="G166" s="57">
        <v>0</v>
      </c>
      <c r="H166" s="57">
        <v>0</v>
      </c>
      <c r="I166" s="57">
        <v>0</v>
      </c>
      <c r="J166" s="59">
        <v>0</v>
      </c>
    </row>
    <row r="167" spans="2:11" ht="16.2" thickBot="1" x14ac:dyDescent="0.35">
      <c r="C167" s="11"/>
      <c r="D167" s="31"/>
      <c r="E167" s="31"/>
      <c r="F167" s="31"/>
      <c r="G167" s="31"/>
      <c r="H167" s="31"/>
      <c r="I167" s="31"/>
      <c r="J167" s="20"/>
    </row>
    <row r="168" spans="2:11" ht="63" customHeight="1" thickBot="1" x14ac:dyDescent="0.35">
      <c r="B168" s="12" t="s">
        <v>19</v>
      </c>
      <c r="C168" s="4" t="s">
        <v>33</v>
      </c>
      <c r="D168" s="62" t="s">
        <v>34</v>
      </c>
      <c r="E168" s="63"/>
      <c r="F168" s="63"/>
      <c r="G168" s="63"/>
      <c r="H168" s="63"/>
      <c r="I168" s="64"/>
      <c r="J168" s="5" t="s">
        <v>35</v>
      </c>
    </row>
    <row r="169" spans="2:11" ht="14.55" customHeight="1" x14ac:dyDescent="0.3">
      <c r="C169" s="65"/>
      <c r="D169" s="65" t="s">
        <v>0</v>
      </c>
      <c r="E169" s="65" t="s">
        <v>1</v>
      </c>
      <c r="F169" s="65" t="s">
        <v>2</v>
      </c>
      <c r="G169" s="65" t="s">
        <v>3</v>
      </c>
      <c r="H169" s="65" t="s">
        <v>4</v>
      </c>
      <c r="I169" s="65" t="s">
        <v>5</v>
      </c>
      <c r="J169" s="65" t="s">
        <v>6</v>
      </c>
    </row>
    <row r="170" spans="2:11" ht="32.25" customHeight="1" thickBot="1" x14ac:dyDescent="0.35">
      <c r="C170" s="66"/>
      <c r="D170" s="66"/>
      <c r="E170" s="66"/>
      <c r="F170" s="66"/>
      <c r="G170" s="66"/>
      <c r="H170" s="66"/>
      <c r="I170" s="66"/>
      <c r="J170" s="66"/>
    </row>
    <row r="171" spans="2:11" ht="15.75" customHeight="1" thickBot="1" x14ac:dyDescent="0.35">
      <c r="C171" s="26" t="s">
        <v>94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8">
        <v>6</v>
      </c>
      <c r="J171" s="33">
        <v>0</v>
      </c>
      <c r="K171" s="20"/>
    </row>
    <row r="172" spans="2:11" ht="31.8" thickBot="1" x14ac:dyDescent="0.35">
      <c r="C172" s="26" t="s">
        <v>95</v>
      </c>
      <c r="D172" s="32">
        <v>0</v>
      </c>
      <c r="E172" s="32">
        <v>0</v>
      </c>
      <c r="F172" s="32">
        <v>4</v>
      </c>
      <c r="G172" s="32">
        <v>0</v>
      </c>
      <c r="H172" s="32">
        <v>0</v>
      </c>
      <c r="I172" s="32">
        <v>14</v>
      </c>
      <c r="J172" s="33">
        <v>0</v>
      </c>
      <c r="K172" s="20"/>
    </row>
    <row r="173" spans="2:11" ht="31.8" thickBot="1" x14ac:dyDescent="0.35">
      <c r="C173" s="26" t="s">
        <v>96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4</v>
      </c>
      <c r="J173" s="33">
        <v>0</v>
      </c>
      <c r="K173" s="20"/>
    </row>
    <row r="174" spans="2:11" ht="31.8" thickBot="1" x14ac:dyDescent="0.35">
      <c r="C174" s="26" t="s">
        <v>62</v>
      </c>
      <c r="D174" s="32">
        <v>0</v>
      </c>
      <c r="E174" s="32">
        <v>0</v>
      </c>
      <c r="F174" s="32">
        <v>29</v>
      </c>
      <c r="G174" s="32">
        <v>0</v>
      </c>
      <c r="H174" s="32">
        <v>0</v>
      </c>
      <c r="I174" s="32">
        <v>46</v>
      </c>
      <c r="J174" s="33">
        <v>0</v>
      </c>
      <c r="K174" s="20"/>
    </row>
    <row r="175" spans="2:11" ht="16.2" thickBot="1" x14ac:dyDescent="0.35">
      <c r="C175" s="26" t="s">
        <v>66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6</v>
      </c>
      <c r="J175" s="33">
        <v>0</v>
      </c>
      <c r="K175" s="20"/>
    </row>
    <row r="176" spans="2:11" ht="16.2" thickBot="1" x14ac:dyDescent="0.35">
      <c r="C176" s="26" t="s">
        <v>97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4</v>
      </c>
      <c r="J176" s="33">
        <v>0</v>
      </c>
      <c r="K176" s="20"/>
    </row>
    <row r="177" spans="2:11" ht="16.2" thickBot="1" x14ac:dyDescent="0.35">
      <c r="C177" s="26" t="s">
        <v>63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6</v>
      </c>
      <c r="J177" s="33">
        <v>0</v>
      </c>
      <c r="K177" s="20"/>
    </row>
    <row r="178" spans="2:11" ht="31.8" thickBot="1" x14ac:dyDescent="0.35">
      <c r="C178" s="26" t="s">
        <v>98</v>
      </c>
      <c r="D178" s="32">
        <v>0</v>
      </c>
      <c r="E178" s="32">
        <v>0</v>
      </c>
      <c r="F178" s="32">
        <v>1</v>
      </c>
      <c r="G178" s="32">
        <v>0</v>
      </c>
      <c r="H178" s="32">
        <v>0</v>
      </c>
      <c r="I178" s="32">
        <v>4</v>
      </c>
      <c r="J178" s="33">
        <v>0</v>
      </c>
      <c r="K178" s="20"/>
    </row>
    <row r="179" spans="2:11" ht="31.8" thickBot="1" x14ac:dyDescent="0.35">
      <c r="C179" s="26" t="s">
        <v>99</v>
      </c>
      <c r="D179" s="32">
        <v>0</v>
      </c>
      <c r="E179" s="32">
        <v>0</v>
      </c>
      <c r="F179" s="32">
        <v>0</v>
      </c>
      <c r="G179" s="32">
        <v>0</v>
      </c>
      <c r="H179" s="32">
        <v>1</v>
      </c>
      <c r="I179" s="32">
        <v>0</v>
      </c>
      <c r="J179" s="33">
        <v>516000</v>
      </c>
      <c r="K179" s="20"/>
    </row>
    <row r="180" spans="2:11" ht="31.8" thickBot="1" x14ac:dyDescent="0.35">
      <c r="C180" s="26" t="s">
        <v>100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4</v>
      </c>
      <c r="J180" s="33">
        <v>0</v>
      </c>
      <c r="K180" s="20"/>
    </row>
    <row r="181" spans="2:11" ht="15.6" x14ac:dyDescent="0.3">
      <c r="C181" s="60" t="s">
        <v>36</v>
      </c>
      <c r="D181" s="56">
        <v>0</v>
      </c>
      <c r="E181" s="56">
        <v>0</v>
      </c>
      <c r="F181" s="56" t="s">
        <v>149</v>
      </c>
      <c r="G181" s="56">
        <v>0</v>
      </c>
      <c r="H181" s="56">
        <v>1</v>
      </c>
      <c r="I181" s="56" t="s">
        <v>150</v>
      </c>
      <c r="J181" s="58">
        <f>SUM(J171:J180)</f>
        <v>516000</v>
      </c>
      <c r="K181" s="10"/>
    </row>
    <row r="182" spans="2:11" ht="16.2" thickBot="1" x14ac:dyDescent="0.35">
      <c r="C182" s="61"/>
      <c r="D182" s="57"/>
      <c r="E182" s="57"/>
      <c r="F182" s="57"/>
      <c r="G182" s="57"/>
      <c r="H182" s="57"/>
      <c r="I182" s="57"/>
      <c r="J182" s="59"/>
      <c r="K182" s="10"/>
    </row>
    <row r="183" spans="2:11" ht="15.6" x14ac:dyDescent="0.3">
      <c r="C183" s="11"/>
      <c r="D183" s="2"/>
    </row>
    <row r="184" spans="2:11" ht="15" thickBot="1" x14ac:dyDescent="0.35"/>
    <row r="185" spans="2:11" ht="62.55" customHeight="1" thickBot="1" x14ac:dyDescent="0.35">
      <c r="B185" s="12" t="s">
        <v>21</v>
      </c>
      <c r="C185" s="4" t="s">
        <v>33</v>
      </c>
      <c r="D185" s="62" t="s">
        <v>34</v>
      </c>
      <c r="E185" s="63"/>
      <c r="F185" s="63"/>
      <c r="G185" s="63"/>
      <c r="H185" s="63"/>
      <c r="I185" s="64"/>
      <c r="J185" s="5" t="s">
        <v>35</v>
      </c>
    </row>
    <row r="186" spans="2:11" ht="15" customHeight="1" x14ac:dyDescent="0.3">
      <c r="C186" s="65"/>
      <c r="D186" s="65" t="s">
        <v>0</v>
      </c>
      <c r="E186" s="65" t="s">
        <v>1</v>
      </c>
      <c r="F186" s="65" t="s">
        <v>2</v>
      </c>
      <c r="G186" s="65" t="s">
        <v>3</v>
      </c>
      <c r="H186" s="65" t="s">
        <v>4</v>
      </c>
      <c r="I186" s="65" t="s">
        <v>5</v>
      </c>
      <c r="J186" s="65" t="s">
        <v>6</v>
      </c>
    </row>
    <row r="187" spans="2:11" ht="32.25" customHeight="1" thickBot="1" x14ac:dyDescent="0.35">
      <c r="C187" s="66"/>
      <c r="D187" s="66"/>
      <c r="E187" s="66"/>
      <c r="F187" s="66"/>
      <c r="G187" s="66"/>
      <c r="H187" s="66"/>
      <c r="I187" s="66"/>
      <c r="J187" s="66"/>
    </row>
    <row r="188" spans="2:11" ht="15" customHeight="1" thickBot="1" x14ac:dyDescent="0.35">
      <c r="C188" s="26" t="s">
        <v>40</v>
      </c>
      <c r="D188" s="8">
        <v>0</v>
      </c>
      <c r="E188" s="8">
        <v>0</v>
      </c>
      <c r="F188" s="8">
        <v>1</v>
      </c>
      <c r="G188" s="8">
        <v>0</v>
      </c>
      <c r="H188" s="8">
        <v>0</v>
      </c>
      <c r="I188" s="8">
        <v>0</v>
      </c>
      <c r="J188" s="19">
        <v>0</v>
      </c>
    </row>
    <row r="189" spans="2:11" ht="15.75" customHeight="1" x14ac:dyDescent="0.3">
      <c r="C189" s="60" t="s">
        <v>36</v>
      </c>
      <c r="D189" s="56">
        <v>0</v>
      </c>
      <c r="E189" s="56">
        <v>0</v>
      </c>
      <c r="F189" s="56">
        <v>1</v>
      </c>
      <c r="G189" s="56">
        <v>0</v>
      </c>
      <c r="H189" s="56">
        <v>0</v>
      </c>
      <c r="I189" s="56">
        <v>0</v>
      </c>
      <c r="J189" s="58">
        <v>0</v>
      </c>
    </row>
    <row r="190" spans="2:11" ht="15.75" customHeight="1" thickBot="1" x14ac:dyDescent="0.35">
      <c r="C190" s="61"/>
      <c r="D190" s="57"/>
      <c r="E190" s="57"/>
      <c r="F190" s="57"/>
      <c r="G190" s="57"/>
      <c r="H190" s="57"/>
      <c r="I190" s="57"/>
      <c r="J190" s="59"/>
    </row>
    <row r="191" spans="2:11" ht="15.75" customHeight="1" x14ac:dyDescent="0.3">
      <c r="C191" s="11"/>
      <c r="D191" s="13"/>
      <c r="E191" s="13"/>
      <c r="F191" s="13"/>
      <c r="G191" s="13"/>
      <c r="H191" s="13"/>
      <c r="I191" s="13"/>
      <c r="J191" s="13"/>
    </row>
    <row r="192" spans="2:11" ht="15" thickBot="1" x14ac:dyDescent="0.35"/>
    <row r="193" spans="2:10" ht="62.55" customHeight="1" thickBot="1" x14ac:dyDescent="0.35">
      <c r="B193" s="12" t="s">
        <v>101</v>
      </c>
      <c r="C193" s="4" t="s">
        <v>33</v>
      </c>
      <c r="D193" s="62" t="s">
        <v>34</v>
      </c>
      <c r="E193" s="63"/>
      <c r="F193" s="63"/>
      <c r="G193" s="63"/>
      <c r="H193" s="63"/>
      <c r="I193" s="64"/>
      <c r="J193" s="5" t="s">
        <v>35</v>
      </c>
    </row>
    <row r="194" spans="2:10" ht="15" customHeight="1" x14ac:dyDescent="0.3">
      <c r="C194" s="65"/>
      <c r="D194" s="65" t="s">
        <v>0</v>
      </c>
      <c r="E194" s="65" t="s">
        <v>1</v>
      </c>
      <c r="F194" s="65" t="s">
        <v>2</v>
      </c>
      <c r="G194" s="65" t="s">
        <v>3</v>
      </c>
      <c r="H194" s="65" t="s">
        <v>4</v>
      </c>
      <c r="I194" s="65" t="s">
        <v>5</v>
      </c>
      <c r="J194" s="65" t="s">
        <v>6</v>
      </c>
    </row>
    <row r="195" spans="2:10" ht="32.25" customHeight="1" thickBot="1" x14ac:dyDescent="0.35">
      <c r="C195" s="66"/>
      <c r="D195" s="66"/>
      <c r="E195" s="66"/>
      <c r="F195" s="66"/>
      <c r="G195" s="66"/>
      <c r="H195" s="66"/>
      <c r="I195" s="66"/>
      <c r="J195" s="66"/>
    </row>
    <row r="196" spans="2:10" ht="15" customHeight="1" thickBot="1" x14ac:dyDescent="0.35">
      <c r="C196" s="16" t="s">
        <v>102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4</v>
      </c>
      <c r="J196" s="19">
        <v>0</v>
      </c>
    </row>
    <row r="197" spans="2:10" ht="15.75" customHeight="1" x14ac:dyDescent="0.3">
      <c r="C197" s="60" t="s">
        <v>36</v>
      </c>
      <c r="D197" s="56">
        <v>0</v>
      </c>
      <c r="E197" s="56">
        <v>0</v>
      </c>
      <c r="F197" s="56">
        <v>0</v>
      </c>
      <c r="G197" s="56">
        <v>0</v>
      </c>
      <c r="H197" s="56">
        <v>0</v>
      </c>
      <c r="I197" s="56">
        <v>4</v>
      </c>
      <c r="J197" s="58">
        <v>0</v>
      </c>
    </row>
    <row r="198" spans="2:10" ht="15.75" customHeight="1" thickBot="1" x14ac:dyDescent="0.35">
      <c r="C198" s="61"/>
      <c r="D198" s="57"/>
      <c r="E198" s="57"/>
      <c r="F198" s="57"/>
      <c r="G198" s="57"/>
      <c r="H198" s="57"/>
      <c r="I198" s="57"/>
      <c r="J198" s="59"/>
    </row>
    <row r="199" spans="2:10" ht="15.75" customHeight="1" x14ac:dyDescent="0.3">
      <c r="C199" s="34"/>
      <c r="D199" s="13"/>
      <c r="E199" s="13"/>
      <c r="F199" s="13"/>
      <c r="G199" s="13"/>
      <c r="H199" s="13"/>
      <c r="I199" s="13"/>
      <c r="J199" s="13"/>
    </row>
    <row r="200" spans="2:10" ht="15.75" customHeight="1" thickBot="1" x14ac:dyDescent="0.35"/>
    <row r="201" spans="2:10" ht="62.55" customHeight="1" thickBot="1" x14ac:dyDescent="0.35">
      <c r="B201" s="12" t="s">
        <v>23</v>
      </c>
      <c r="C201" s="4" t="s">
        <v>33</v>
      </c>
      <c r="D201" s="62" t="s">
        <v>34</v>
      </c>
      <c r="E201" s="63"/>
      <c r="F201" s="63"/>
      <c r="G201" s="63"/>
      <c r="H201" s="63"/>
      <c r="I201" s="64"/>
      <c r="J201" s="5" t="s">
        <v>35</v>
      </c>
    </row>
    <row r="202" spans="2:10" ht="15" customHeight="1" x14ac:dyDescent="0.3">
      <c r="C202" s="65"/>
      <c r="D202" s="65" t="s">
        <v>0</v>
      </c>
      <c r="E202" s="65" t="s">
        <v>1</v>
      </c>
      <c r="F202" s="65" t="s">
        <v>2</v>
      </c>
      <c r="G202" s="65" t="s">
        <v>3</v>
      </c>
      <c r="H202" s="65" t="s">
        <v>4</v>
      </c>
      <c r="I202" s="65" t="s">
        <v>5</v>
      </c>
      <c r="J202" s="65" t="s">
        <v>6</v>
      </c>
    </row>
    <row r="203" spans="2:10" ht="32.25" customHeight="1" thickBot="1" x14ac:dyDescent="0.35">
      <c r="C203" s="66"/>
      <c r="D203" s="66"/>
      <c r="E203" s="66"/>
      <c r="F203" s="66"/>
      <c r="G203" s="66"/>
      <c r="H203" s="66"/>
      <c r="I203" s="66"/>
      <c r="J203" s="66"/>
    </row>
    <row r="204" spans="2:10" ht="31.8" thickBot="1" x14ac:dyDescent="0.35">
      <c r="C204" s="26" t="s">
        <v>103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19">
        <v>0</v>
      </c>
    </row>
    <row r="205" spans="2:10" ht="15.75" customHeight="1" x14ac:dyDescent="0.3">
      <c r="C205" s="60" t="s">
        <v>36</v>
      </c>
      <c r="D205" s="56">
        <v>0</v>
      </c>
      <c r="E205" s="56">
        <v>0</v>
      </c>
      <c r="F205" s="56">
        <v>0</v>
      </c>
      <c r="G205" s="56">
        <v>0</v>
      </c>
      <c r="H205" s="56">
        <v>0</v>
      </c>
      <c r="I205" s="56">
        <v>0</v>
      </c>
      <c r="J205" s="58">
        <v>0</v>
      </c>
    </row>
    <row r="206" spans="2:10" ht="15.75" customHeight="1" thickBot="1" x14ac:dyDescent="0.35">
      <c r="C206" s="61"/>
      <c r="D206" s="57"/>
      <c r="E206" s="57"/>
      <c r="F206" s="57"/>
      <c r="G206" s="57"/>
      <c r="H206" s="57"/>
      <c r="I206" s="57"/>
      <c r="J206" s="59"/>
    </row>
    <row r="207" spans="2:10" ht="15.75" customHeight="1" x14ac:dyDescent="0.3">
      <c r="C207" s="34"/>
      <c r="D207" s="13"/>
      <c r="E207" s="13"/>
      <c r="F207" s="13"/>
      <c r="G207" s="13"/>
      <c r="H207" s="13"/>
      <c r="I207" s="13"/>
      <c r="J207" s="13"/>
    </row>
    <row r="208" spans="2:10" ht="15.75" customHeight="1" thickBot="1" x14ac:dyDescent="0.35"/>
    <row r="209" spans="2:10" ht="62.55" customHeight="1" thickBot="1" x14ac:dyDescent="0.35">
      <c r="B209" s="12" t="s">
        <v>22</v>
      </c>
      <c r="C209" s="4" t="s">
        <v>33</v>
      </c>
      <c r="D209" s="62" t="s">
        <v>34</v>
      </c>
      <c r="E209" s="63"/>
      <c r="F209" s="63"/>
      <c r="G209" s="63"/>
      <c r="H209" s="63"/>
      <c r="I209" s="64"/>
      <c r="J209" s="5" t="s">
        <v>35</v>
      </c>
    </row>
    <row r="210" spans="2:10" ht="15" customHeight="1" x14ac:dyDescent="0.3">
      <c r="C210" s="65"/>
      <c r="D210" s="65" t="s">
        <v>0</v>
      </c>
      <c r="E210" s="65" t="s">
        <v>1</v>
      </c>
      <c r="F210" s="65" t="s">
        <v>2</v>
      </c>
      <c r="G210" s="65" t="s">
        <v>3</v>
      </c>
      <c r="H210" s="65" t="s">
        <v>4</v>
      </c>
      <c r="I210" s="65" t="s">
        <v>5</v>
      </c>
      <c r="J210" s="65" t="s">
        <v>6</v>
      </c>
    </row>
    <row r="211" spans="2:10" ht="32.25" customHeight="1" thickBot="1" x14ac:dyDescent="0.35">
      <c r="C211" s="66"/>
      <c r="D211" s="66"/>
      <c r="E211" s="66"/>
      <c r="F211" s="66"/>
      <c r="G211" s="66"/>
      <c r="H211" s="66"/>
      <c r="I211" s="66"/>
      <c r="J211" s="66"/>
    </row>
    <row r="212" spans="2:10" ht="31.8" thickBot="1" x14ac:dyDescent="0.35">
      <c r="C212" s="26" t="s">
        <v>103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19">
        <v>0</v>
      </c>
    </row>
    <row r="213" spans="2:10" ht="15.75" customHeight="1" x14ac:dyDescent="0.3">
      <c r="C213" s="60" t="s">
        <v>36</v>
      </c>
      <c r="D213" s="56">
        <v>0</v>
      </c>
      <c r="E213" s="56">
        <v>0</v>
      </c>
      <c r="F213" s="56">
        <v>0</v>
      </c>
      <c r="G213" s="56">
        <v>0</v>
      </c>
      <c r="H213" s="56">
        <v>0</v>
      </c>
      <c r="I213" s="56">
        <v>0</v>
      </c>
      <c r="J213" s="58">
        <v>0</v>
      </c>
    </row>
    <row r="214" spans="2:10" ht="15.75" customHeight="1" thickBot="1" x14ac:dyDescent="0.35">
      <c r="C214" s="61"/>
      <c r="D214" s="57"/>
      <c r="E214" s="57"/>
      <c r="F214" s="57"/>
      <c r="G214" s="57"/>
      <c r="H214" s="57"/>
      <c r="I214" s="57"/>
      <c r="J214" s="59"/>
    </row>
    <row r="215" spans="2:10" ht="15.6" x14ac:dyDescent="0.3">
      <c r="C215" s="11"/>
      <c r="D215" s="13"/>
      <c r="E215" s="13"/>
      <c r="F215" s="13"/>
      <c r="G215" s="13"/>
      <c r="H215" s="13"/>
      <c r="I215" s="13"/>
      <c r="J215" s="13"/>
    </row>
    <row r="216" spans="2:10" ht="16.2" thickBot="1" x14ac:dyDescent="0.35">
      <c r="C216" s="11"/>
    </row>
    <row r="217" spans="2:10" ht="62.55" customHeight="1" thickBot="1" x14ac:dyDescent="0.35">
      <c r="B217" s="12" t="s">
        <v>24</v>
      </c>
      <c r="C217" s="4" t="s">
        <v>33</v>
      </c>
      <c r="D217" s="62" t="s">
        <v>34</v>
      </c>
      <c r="E217" s="63"/>
      <c r="F217" s="63"/>
      <c r="G217" s="63"/>
      <c r="H217" s="63"/>
      <c r="I217" s="64"/>
      <c r="J217" s="5" t="s">
        <v>35</v>
      </c>
    </row>
    <row r="218" spans="2:10" ht="14.55" customHeight="1" x14ac:dyDescent="0.3">
      <c r="C218" s="65"/>
      <c r="D218" s="65" t="s">
        <v>0</v>
      </c>
      <c r="E218" s="65" t="s">
        <v>1</v>
      </c>
      <c r="F218" s="65" t="s">
        <v>2</v>
      </c>
      <c r="G218" s="65" t="s">
        <v>3</v>
      </c>
      <c r="H218" s="65" t="s">
        <v>4</v>
      </c>
      <c r="I218" s="65" t="s">
        <v>5</v>
      </c>
      <c r="J218" s="65" t="s">
        <v>6</v>
      </c>
    </row>
    <row r="219" spans="2:10" ht="15" customHeight="1" thickBot="1" x14ac:dyDescent="0.35">
      <c r="C219" s="66"/>
      <c r="D219" s="66"/>
      <c r="E219" s="66"/>
      <c r="F219" s="66"/>
      <c r="G219" s="66"/>
      <c r="H219" s="66"/>
      <c r="I219" s="66"/>
      <c r="J219" s="66"/>
    </row>
    <row r="220" spans="2:10" ht="16.2" thickBot="1" x14ac:dyDescent="0.35">
      <c r="C220" s="16" t="s">
        <v>57</v>
      </c>
      <c r="D220" s="8">
        <v>1</v>
      </c>
      <c r="E220" s="8">
        <v>0</v>
      </c>
      <c r="F220" s="8">
        <v>0</v>
      </c>
      <c r="G220" s="8">
        <v>0</v>
      </c>
      <c r="H220" s="8">
        <v>0</v>
      </c>
      <c r="I220" s="8">
        <v>1</v>
      </c>
      <c r="J220" s="19">
        <v>0</v>
      </c>
    </row>
    <row r="221" spans="2:10" ht="15.75" customHeight="1" x14ac:dyDescent="0.3">
      <c r="C221" s="60" t="s">
        <v>36</v>
      </c>
      <c r="D221" s="56">
        <v>1</v>
      </c>
      <c r="E221" s="56">
        <v>0</v>
      </c>
      <c r="F221" s="56">
        <v>0</v>
      </c>
      <c r="G221" s="56">
        <v>0</v>
      </c>
      <c r="H221" s="56">
        <v>0</v>
      </c>
      <c r="I221" s="56">
        <v>1</v>
      </c>
      <c r="J221" s="58">
        <v>0</v>
      </c>
    </row>
    <row r="222" spans="2:10" ht="15" customHeight="1" thickBot="1" x14ac:dyDescent="0.35">
      <c r="C222" s="61"/>
      <c r="D222" s="57"/>
      <c r="E222" s="57"/>
      <c r="F222" s="57"/>
      <c r="G222" s="57"/>
      <c r="H222" s="57"/>
      <c r="I222" s="57"/>
      <c r="J222" s="59"/>
    </row>
    <row r="223" spans="2:10" ht="15.75" customHeight="1" thickBot="1" x14ac:dyDescent="0.35"/>
    <row r="224" spans="2:10" ht="62.55" customHeight="1" thickBot="1" x14ac:dyDescent="0.35">
      <c r="B224" s="12" t="s">
        <v>104</v>
      </c>
      <c r="C224" s="4" t="s">
        <v>33</v>
      </c>
      <c r="D224" s="62" t="s">
        <v>34</v>
      </c>
      <c r="E224" s="63"/>
      <c r="F224" s="63"/>
      <c r="G224" s="63"/>
      <c r="H224" s="63"/>
      <c r="I224" s="64"/>
      <c r="J224" s="5" t="s">
        <v>35</v>
      </c>
    </row>
    <row r="225" spans="2:10" ht="15" customHeight="1" x14ac:dyDescent="0.3">
      <c r="C225" s="65"/>
      <c r="D225" s="65" t="s">
        <v>0</v>
      </c>
      <c r="E225" s="65" t="s">
        <v>1</v>
      </c>
      <c r="F225" s="65" t="s">
        <v>2</v>
      </c>
      <c r="G225" s="65" t="s">
        <v>3</v>
      </c>
      <c r="H225" s="65" t="s">
        <v>4</v>
      </c>
      <c r="I225" s="65" t="s">
        <v>5</v>
      </c>
      <c r="J225" s="65" t="s">
        <v>6</v>
      </c>
    </row>
    <row r="226" spans="2:10" ht="32.25" customHeight="1" thickBot="1" x14ac:dyDescent="0.35">
      <c r="C226" s="66"/>
      <c r="D226" s="66"/>
      <c r="E226" s="66"/>
      <c r="F226" s="66"/>
      <c r="G226" s="66"/>
      <c r="H226" s="66"/>
      <c r="I226" s="66"/>
      <c r="J226" s="66"/>
    </row>
    <row r="227" spans="2:10" ht="43.5" customHeight="1" thickBot="1" x14ac:dyDescent="0.35">
      <c r="C227" s="26" t="s">
        <v>42</v>
      </c>
      <c r="D227" s="8">
        <v>0</v>
      </c>
      <c r="E227" s="8">
        <v>0</v>
      </c>
      <c r="F227" s="8">
        <v>1</v>
      </c>
      <c r="G227" s="8">
        <v>0</v>
      </c>
      <c r="H227" s="8">
        <v>0</v>
      </c>
      <c r="I227" s="8">
        <v>0</v>
      </c>
      <c r="J227" s="19">
        <v>0</v>
      </c>
    </row>
    <row r="228" spans="2:10" ht="15.75" customHeight="1" x14ac:dyDescent="0.3">
      <c r="C228" s="60" t="s">
        <v>36</v>
      </c>
      <c r="D228" s="56">
        <v>0</v>
      </c>
      <c r="E228" s="56">
        <v>0</v>
      </c>
      <c r="F228" s="56">
        <v>1</v>
      </c>
      <c r="G228" s="56">
        <v>0</v>
      </c>
      <c r="H228" s="56">
        <v>0</v>
      </c>
      <c r="I228" s="56">
        <v>0</v>
      </c>
      <c r="J228" s="58">
        <v>0</v>
      </c>
    </row>
    <row r="229" spans="2:10" ht="15.75" customHeight="1" thickBot="1" x14ac:dyDescent="0.35">
      <c r="C229" s="61"/>
      <c r="D229" s="57"/>
      <c r="E229" s="57"/>
      <c r="F229" s="57"/>
      <c r="G229" s="57"/>
      <c r="H229" s="57"/>
      <c r="I229" s="57"/>
      <c r="J229" s="59"/>
    </row>
    <row r="230" spans="2:10" ht="15.75" customHeight="1" thickBot="1" x14ac:dyDescent="0.35"/>
    <row r="231" spans="2:10" ht="47.4" thickBot="1" x14ac:dyDescent="0.35">
      <c r="B231" s="12" t="s">
        <v>25</v>
      </c>
      <c r="C231" s="4" t="s">
        <v>33</v>
      </c>
      <c r="D231" s="62" t="s">
        <v>34</v>
      </c>
      <c r="E231" s="63"/>
      <c r="F231" s="63"/>
      <c r="G231" s="63"/>
      <c r="H231" s="63"/>
      <c r="I231" s="64"/>
      <c r="J231" s="5" t="s">
        <v>35</v>
      </c>
    </row>
    <row r="232" spans="2:10" ht="15" customHeight="1" x14ac:dyDescent="0.3">
      <c r="C232" s="65"/>
      <c r="D232" s="65" t="s">
        <v>0</v>
      </c>
      <c r="E232" s="65" t="s">
        <v>1</v>
      </c>
      <c r="F232" s="65" t="s">
        <v>2</v>
      </c>
      <c r="G232" s="65" t="s">
        <v>3</v>
      </c>
      <c r="H232" s="65" t="s">
        <v>4</v>
      </c>
      <c r="I232" s="65" t="s">
        <v>5</v>
      </c>
      <c r="J232" s="65" t="s">
        <v>6</v>
      </c>
    </row>
    <row r="233" spans="2:10" ht="32.25" customHeight="1" thickBot="1" x14ac:dyDescent="0.35">
      <c r="C233" s="66"/>
      <c r="D233" s="66"/>
      <c r="E233" s="66"/>
      <c r="F233" s="66"/>
      <c r="G233" s="66"/>
      <c r="H233" s="66"/>
      <c r="I233" s="66"/>
      <c r="J233" s="66"/>
    </row>
    <row r="234" spans="2:10" ht="15" customHeight="1" thickBot="1" x14ac:dyDescent="0.35">
      <c r="C234" s="26" t="s">
        <v>153</v>
      </c>
      <c r="D234" s="8">
        <v>0</v>
      </c>
      <c r="E234" s="8">
        <v>0</v>
      </c>
      <c r="F234" s="8">
        <v>1</v>
      </c>
      <c r="G234" s="8">
        <v>0</v>
      </c>
      <c r="H234" s="8">
        <v>0</v>
      </c>
      <c r="I234" s="8">
        <v>0</v>
      </c>
      <c r="J234" s="19">
        <v>0</v>
      </c>
    </row>
    <row r="235" spans="2:10" ht="15" customHeight="1" thickBot="1" x14ac:dyDescent="0.35">
      <c r="C235" s="51" t="s">
        <v>154</v>
      </c>
      <c r="D235" s="52">
        <v>0</v>
      </c>
      <c r="E235" s="52">
        <v>0</v>
      </c>
      <c r="F235" s="52">
        <v>1</v>
      </c>
      <c r="G235" s="52">
        <v>0</v>
      </c>
      <c r="H235" s="52">
        <v>0</v>
      </c>
      <c r="I235" s="52">
        <v>0</v>
      </c>
      <c r="J235" s="53">
        <v>0</v>
      </c>
    </row>
    <row r="236" spans="2:10" ht="15" customHeight="1" thickBot="1" x14ac:dyDescent="0.35">
      <c r="C236" s="51" t="s">
        <v>155</v>
      </c>
      <c r="D236" s="52">
        <v>0</v>
      </c>
      <c r="E236" s="52">
        <v>0</v>
      </c>
      <c r="F236" s="52">
        <v>1</v>
      </c>
      <c r="G236" s="52">
        <v>0</v>
      </c>
      <c r="H236" s="52">
        <v>0</v>
      </c>
      <c r="I236" s="52">
        <v>0</v>
      </c>
      <c r="J236" s="53">
        <v>0</v>
      </c>
    </row>
    <row r="237" spans="2:10" ht="15.75" customHeight="1" x14ac:dyDescent="0.3">
      <c r="C237" s="60" t="s">
        <v>36</v>
      </c>
      <c r="D237" s="56">
        <v>0</v>
      </c>
      <c r="E237" s="56">
        <v>0</v>
      </c>
      <c r="F237" s="56" t="s">
        <v>156</v>
      </c>
      <c r="G237" s="56">
        <v>0</v>
      </c>
      <c r="H237" s="56">
        <v>0</v>
      </c>
      <c r="I237" s="56">
        <v>0</v>
      </c>
      <c r="J237" s="58">
        <v>0</v>
      </c>
    </row>
    <row r="238" spans="2:10" ht="15.75" customHeight="1" thickBot="1" x14ac:dyDescent="0.35">
      <c r="C238" s="61"/>
      <c r="D238" s="57"/>
      <c r="E238" s="57"/>
      <c r="F238" s="57"/>
      <c r="G238" s="57"/>
      <c r="H238" s="57"/>
      <c r="I238" s="57"/>
      <c r="J238" s="59"/>
    </row>
    <row r="239" spans="2:10" ht="15.6" x14ac:dyDescent="0.3">
      <c r="C239" s="11"/>
    </row>
    <row r="240" spans="2:10" ht="16.2" thickBot="1" x14ac:dyDescent="0.35">
      <c r="C240" s="11"/>
    </row>
    <row r="241" spans="2:11" ht="62.55" customHeight="1" thickBot="1" x14ac:dyDescent="0.35">
      <c r="B241" s="12" t="s">
        <v>26</v>
      </c>
      <c r="C241" s="4" t="s">
        <v>33</v>
      </c>
      <c r="D241" s="62" t="s">
        <v>34</v>
      </c>
      <c r="E241" s="63"/>
      <c r="F241" s="63"/>
      <c r="G241" s="63"/>
      <c r="H241" s="63"/>
      <c r="I241" s="64"/>
      <c r="J241" s="5" t="s">
        <v>35</v>
      </c>
      <c r="K241" s="5" t="s">
        <v>56</v>
      </c>
    </row>
    <row r="242" spans="2:11" ht="14.55" customHeight="1" x14ac:dyDescent="0.3">
      <c r="C242" s="65"/>
      <c r="D242" s="65" t="s">
        <v>0</v>
      </c>
      <c r="E242" s="65" t="s">
        <v>1</v>
      </c>
      <c r="F242" s="65" t="s">
        <v>2</v>
      </c>
      <c r="G242" s="65" t="s">
        <v>3</v>
      </c>
      <c r="H242" s="65" t="s">
        <v>4</v>
      </c>
      <c r="I242" s="65" t="s">
        <v>5</v>
      </c>
      <c r="J242" s="65" t="s">
        <v>6</v>
      </c>
      <c r="K242" s="65" t="s">
        <v>105</v>
      </c>
    </row>
    <row r="243" spans="2:11" ht="32.25" customHeight="1" thickBot="1" x14ac:dyDescent="0.35">
      <c r="C243" s="66"/>
      <c r="D243" s="66"/>
      <c r="E243" s="66"/>
      <c r="F243" s="66"/>
      <c r="G243" s="66"/>
      <c r="H243" s="66"/>
      <c r="I243" s="66"/>
      <c r="J243" s="66"/>
      <c r="K243" s="66"/>
    </row>
    <row r="244" spans="2:11" ht="15.75" customHeight="1" thickBot="1" x14ac:dyDescent="0.35">
      <c r="C244" s="16" t="s">
        <v>46</v>
      </c>
      <c r="D244" s="8">
        <v>0</v>
      </c>
      <c r="E244" s="8">
        <v>0</v>
      </c>
      <c r="F244" s="8">
        <v>0</v>
      </c>
      <c r="G244" s="8">
        <v>0</v>
      </c>
      <c r="H244" s="8">
        <v>1</v>
      </c>
      <c r="I244" s="8">
        <v>0</v>
      </c>
      <c r="J244" s="35" t="s">
        <v>106</v>
      </c>
      <c r="K244" s="8">
        <f>300000*0.2321</f>
        <v>69630</v>
      </c>
    </row>
    <row r="245" spans="2:11" ht="14.55" customHeight="1" x14ac:dyDescent="0.3">
      <c r="C245" s="60" t="s">
        <v>36</v>
      </c>
      <c r="D245" s="56">
        <f>SUM(D244)</f>
        <v>0</v>
      </c>
      <c r="E245" s="56">
        <f t="shared" ref="E245:I245" si="8">SUM(E244)</f>
        <v>0</v>
      </c>
      <c r="F245" s="56">
        <f t="shared" si="8"/>
        <v>0</v>
      </c>
      <c r="G245" s="56">
        <f t="shared" si="8"/>
        <v>0</v>
      </c>
      <c r="H245" s="56">
        <f t="shared" si="8"/>
        <v>1</v>
      </c>
      <c r="I245" s="56">
        <f t="shared" si="8"/>
        <v>0</v>
      </c>
      <c r="J245" s="71" t="str">
        <f>J244</f>
        <v>300 000 PLN</v>
      </c>
      <c r="K245" s="58">
        <f>SUM(K244)</f>
        <v>69630</v>
      </c>
    </row>
    <row r="246" spans="2:11" ht="15" customHeight="1" thickBot="1" x14ac:dyDescent="0.35">
      <c r="C246" s="61"/>
      <c r="D246" s="57"/>
      <c r="E246" s="57"/>
      <c r="F246" s="57"/>
      <c r="G246" s="57"/>
      <c r="H246" s="57"/>
      <c r="I246" s="57"/>
      <c r="J246" s="72"/>
      <c r="K246" s="59"/>
    </row>
    <row r="247" spans="2:11" ht="15.6" x14ac:dyDescent="0.3">
      <c r="C247" s="11"/>
    </row>
    <row r="248" spans="2:11" ht="16.2" thickBot="1" x14ac:dyDescent="0.35">
      <c r="C248" s="11"/>
    </row>
    <row r="249" spans="2:11" ht="62.55" customHeight="1" thickBot="1" x14ac:dyDescent="0.35">
      <c r="B249" s="12" t="s">
        <v>27</v>
      </c>
      <c r="C249" s="4" t="s">
        <v>33</v>
      </c>
      <c r="D249" s="62" t="s">
        <v>34</v>
      </c>
      <c r="E249" s="63"/>
      <c r="F249" s="63"/>
      <c r="G249" s="63"/>
      <c r="H249" s="63"/>
      <c r="I249" s="64"/>
      <c r="J249" s="5" t="s">
        <v>35</v>
      </c>
    </row>
    <row r="250" spans="2:11" ht="14.55" customHeight="1" x14ac:dyDescent="0.3">
      <c r="C250" s="65"/>
      <c r="D250" s="65" t="s">
        <v>0</v>
      </c>
      <c r="E250" s="65" t="s">
        <v>1</v>
      </c>
      <c r="F250" s="65" t="s">
        <v>2</v>
      </c>
      <c r="G250" s="65" t="s">
        <v>3</v>
      </c>
      <c r="H250" s="65" t="s">
        <v>4</v>
      </c>
      <c r="I250" s="65" t="s">
        <v>5</v>
      </c>
      <c r="J250" s="65" t="s">
        <v>6</v>
      </c>
    </row>
    <row r="251" spans="2:11" ht="28.5" customHeight="1" thickBot="1" x14ac:dyDescent="0.35">
      <c r="C251" s="66"/>
      <c r="D251" s="66"/>
      <c r="E251" s="66"/>
      <c r="F251" s="66"/>
      <c r="G251" s="66"/>
      <c r="H251" s="66"/>
      <c r="I251" s="66"/>
      <c r="J251" s="66"/>
    </row>
    <row r="252" spans="2:11" ht="28.5" customHeight="1" thickBot="1" x14ac:dyDescent="0.35">
      <c r="C252" s="16" t="s">
        <v>71</v>
      </c>
      <c r="D252" s="8">
        <v>0</v>
      </c>
      <c r="E252" s="8">
        <v>0</v>
      </c>
      <c r="F252" s="8">
        <v>235</v>
      </c>
      <c r="G252" s="8">
        <v>0</v>
      </c>
      <c r="H252" s="8">
        <v>0</v>
      </c>
      <c r="I252" s="8">
        <v>0</v>
      </c>
      <c r="J252" s="19">
        <v>0</v>
      </c>
    </row>
    <row r="253" spans="2:11" ht="31.8" thickBot="1" x14ac:dyDescent="0.35">
      <c r="C253" s="16" t="s">
        <v>62</v>
      </c>
      <c r="D253" s="8">
        <v>0</v>
      </c>
      <c r="E253" s="8">
        <v>0</v>
      </c>
      <c r="F253" s="8">
        <v>0</v>
      </c>
      <c r="G253" s="8">
        <v>0</v>
      </c>
      <c r="H253" s="8">
        <v>1</v>
      </c>
      <c r="I253" s="8">
        <v>0</v>
      </c>
      <c r="J253" s="19">
        <v>3000</v>
      </c>
    </row>
    <row r="254" spans="2:11" ht="30" thickBot="1" x14ac:dyDescent="0.35">
      <c r="C254" s="7" t="s">
        <v>107</v>
      </c>
      <c r="D254" s="8">
        <v>0</v>
      </c>
      <c r="E254" s="8">
        <v>0</v>
      </c>
      <c r="F254" s="8">
        <v>0</v>
      </c>
      <c r="G254" s="8">
        <v>0</v>
      </c>
      <c r="H254" s="8">
        <v>1</v>
      </c>
      <c r="I254" s="8">
        <v>0</v>
      </c>
      <c r="J254" s="19">
        <v>2500</v>
      </c>
    </row>
    <row r="255" spans="2:11" ht="31.8" thickBot="1" x14ac:dyDescent="0.35">
      <c r="C255" s="16" t="s">
        <v>108</v>
      </c>
      <c r="D255" s="8">
        <v>1</v>
      </c>
      <c r="E255" s="8">
        <v>0</v>
      </c>
      <c r="F255" s="8">
        <v>0</v>
      </c>
      <c r="G255" s="8">
        <v>0</v>
      </c>
      <c r="H255" s="8">
        <v>1</v>
      </c>
      <c r="I255" s="8">
        <v>0</v>
      </c>
      <c r="J255" s="19">
        <v>2500</v>
      </c>
    </row>
    <row r="256" spans="2:11" ht="31.8" thickBot="1" x14ac:dyDescent="0.35">
      <c r="C256" s="16" t="s">
        <v>109</v>
      </c>
      <c r="D256" s="8">
        <v>1</v>
      </c>
      <c r="E256" s="8">
        <v>0</v>
      </c>
      <c r="F256" s="8">
        <v>0</v>
      </c>
      <c r="G256" s="8">
        <v>0</v>
      </c>
      <c r="H256" s="8">
        <v>1</v>
      </c>
      <c r="I256" s="8">
        <v>0</v>
      </c>
      <c r="J256" s="19">
        <v>24000</v>
      </c>
    </row>
    <row r="257" spans="2:11" ht="14.55" customHeight="1" x14ac:dyDescent="0.3">
      <c r="C257" s="60" t="s">
        <v>36</v>
      </c>
      <c r="D257" s="56">
        <f t="shared" ref="D257:G257" si="9">SUM(D252:D256)</f>
        <v>2</v>
      </c>
      <c r="E257" s="56">
        <f t="shared" si="9"/>
        <v>0</v>
      </c>
      <c r="F257" s="56">
        <f t="shared" si="9"/>
        <v>235</v>
      </c>
      <c r="G257" s="56">
        <f t="shared" si="9"/>
        <v>0</v>
      </c>
      <c r="H257" s="56">
        <f>SUM(H252:H256)</f>
        <v>4</v>
      </c>
      <c r="I257" s="56">
        <f>SUM(I252:I256)</f>
        <v>0</v>
      </c>
      <c r="J257" s="58">
        <f t="shared" ref="J257" si="10">SUM(J253:J256)</f>
        <v>32000</v>
      </c>
    </row>
    <row r="258" spans="2:11" ht="15" customHeight="1" thickBot="1" x14ac:dyDescent="0.35">
      <c r="C258" s="61"/>
      <c r="D258" s="57"/>
      <c r="E258" s="57"/>
      <c r="F258" s="57"/>
      <c r="G258" s="57"/>
      <c r="H258" s="57"/>
      <c r="I258" s="57"/>
      <c r="J258" s="59"/>
    </row>
    <row r="260" spans="2:11" ht="15" thickBot="1" x14ac:dyDescent="0.35"/>
    <row r="261" spans="2:11" ht="62.55" customHeight="1" thickBot="1" x14ac:dyDescent="0.35">
      <c r="B261" s="12" t="s">
        <v>28</v>
      </c>
      <c r="C261" s="4" t="s">
        <v>33</v>
      </c>
      <c r="D261" s="62" t="s">
        <v>34</v>
      </c>
      <c r="E261" s="63"/>
      <c r="F261" s="63"/>
      <c r="G261" s="63"/>
      <c r="H261" s="63"/>
      <c r="I261" s="64"/>
      <c r="J261" s="5" t="s">
        <v>35</v>
      </c>
      <c r="K261" s="5" t="s">
        <v>56</v>
      </c>
    </row>
    <row r="262" spans="2:11" ht="14.55" customHeight="1" x14ac:dyDescent="0.3">
      <c r="C262" s="65"/>
      <c r="D262" s="65" t="s">
        <v>0</v>
      </c>
      <c r="E262" s="65" t="s">
        <v>1</v>
      </c>
      <c r="F262" s="65" t="s">
        <v>2</v>
      </c>
      <c r="G262" s="65" t="s">
        <v>3</v>
      </c>
      <c r="H262" s="65" t="s">
        <v>4</v>
      </c>
      <c r="I262" s="65" t="s">
        <v>5</v>
      </c>
      <c r="J262" s="65" t="s">
        <v>6</v>
      </c>
      <c r="K262" s="65" t="s">
        <v>160</v>
      </c>
    </row>
    <row r="263" spans="2:11" ht="14.55" customHeight="1" thickBot="1" x14ac:dyDescent="0.35">
      <c r="C263" s="66"/>
      <c r="D263" s="66"/>
      <c r="E263" s="66"/>
      <c r="F263" s="66"/>
      <c r="G263" s="66"/>
      <c r="H263" s="66"/>
      <c r="I263" s="66"/>
      <c r="J263" s="66"/>
      <c r="K263" s="66"/>
    </row>
    <row r="264" spans="2:11" ht="31.8" thickBot="1" x14ac:dyDescent="0.35">
      <c r="C264" s="16" t="s">
        <v>110</v>
      </c>
      <c r="D264" s="8">
        <v>0</v>
      </c>
      <c r="E264" s="8">
        <v>0</v>
      </c>
      <c r="F264" s="8">
        <v>0</v>
      </c>
      <c r="G264" s="8">
        <v>0</v>
      </c>
      <c r="H264" s="8">
        <v>4</v>
      </c>
      <c r="I264" s="8">
        <v>7</v>
      </c>
      <c r="J264" s="36">
        <v>93310</v>
      </c>
      <c r="K264" s="36">
        <f>J264*0.201</f>
        <v>18755.310000000001</v>
      </c>
    </row>
    <row r="265" spans="2:11" ht="31.8" thickBot="1" x14ac:dyDescent="0.35">
      <c r="C265" s="16" t="s">
        <v>111</v>
      </c>
      <c r="D265" s="8">
        <v>0</v>
      </c>
      <c r="E265" s="8">
        <v>0</v>
      </c>
      <c r="F265" s="8">
        <v>0</v>
      </c>
      <c r="G265" s="8">
        <v>0</v>
      </c>
      <c r="H265" s="8">
        <v>6</v>
      </c>
      <c r="I265" s="8">
        <v>0</v>
      </c>
      <c r="J265" s="36">
        <v>41423</v>
      </c>
      <c r="K265" s="36">
        <f t="shared" ref="K265:K284" si="11">J265*0.201</f>
        <v>8326.023000000001</v>
      </c>
    </row>
    <row r="266" spans="2:11" ht="31.8" thickBot="1" x14ac:dyDescent="0.35">
      <c r="C266" s="16" t="s">
        <v>61</v>
      </c>
      <c r="D266" s="8">
        <v>0</v>
      </c>
      <c r="E266" s="8">
        <v>0</v>
      </c>
      <c r="F266" s="8">
        <v>0</v>
      </c>
      <c r="G266" s="8">
        <v>0</v>
      </c>
      <c r="H266" s="8">
        <v>0</v>
      </c>
      <c r="I266" s="8">
        <v>0</v>
      </c>
      <c r="J266" s="8">
        <v>0</v>
      </c>
      <c r="K266" s="36">
        <f t="shared" si="11"/>
        <v>0</v>
      </c>
    </row>
    <row r="267" spans="2:11" ht="31.8" thickBot="1" x14ac:dyDescent="0.35">
      <c r="C267" s="16" t="s">
        <v>71</v>
      </c>
      <c r="D267" s="8">
        <v>0</v>
      </c>
      <c r="E267" s="8">
        <v>0</v>
      </c>
      <c r="F267" s="8">
        <v>0</v>
      </c>
      <c r="G267" s="8">
        <v>0</v>
      </c>
      <c r="H267" s="8">
        <v>1</v>
      </c>
      <c r="I267" s="8">
        <v>0</v>
      </c>
      <c r="J267" s="36">
        <v>12943</v>
      </c>
      <c r="K267" s="36">
        <f t="shared" si="11"/>
        <v>2601.5430000000001</v>
      </c>
    </row>
    <row r="268" spans="2:11" ht="31.8" thickBot="1" x14ac:dyDescent="0.35">
      <c r="C268" s="16" t="s">
        <v>112</v>
      </c>
      <c r="D268" s="8">
        <v>0</v>
      </c>
      <c r="E268" s="8">
        <v>0</v>
      </c>
      <c r="F268" s="8">
        <v>2</v>
      </c>
      <c r="G268" s="8">
        <v>0</v>
      </c>
      <c r="H268" s="8">
        <v>4</v>
      </c>
      <c r="I268" s="8">
        <v>0</v>
      </c>
      <c r="J268" s="36">
        <v>47192</v>
      </c>
      <c r="K268" s="36">
        <f t="shared" si="11"/>
        <v>9485.5920000000006</v>
      </c>
    </row>
    <row r="269" spans="2:11" ht="31.8" thickBot="1" x14ac:dyDescent="0.35">
      <c r="C269" s="16" t="s">
        <v>62</v>
      </c>
      <c r="D269" s="8">
        <v>0</v>
      </c>
      <c r="E269" s="8">
        <v>0</v>
      </c>
      <c r="F269" s="8">
        <v>0</v>
      </c>
      <c r="G269" s="8">
        <v>0</v>
      </c>
      <c r="H269" s="8">
        <v>0</v>
      </c>
      <c r="I269" s="8">
        <v>0</v>
      </c>
      <c r="J269" s="8">
        <v>0</v>
      </c>
      <c r="K269" s="36">
        <f t="shared" si="11"/>
        <v>0</v>
      </c>
    </row>
    <row r="270" spans="2:11" ht="31.8" thickBot="1" x14ac:dyDescent="0.35">
      <c r="C270" s="16" t="s">
        <v>113</v>
      </c>
      <c r="D270" s="8">
        <v>0</v>
      </c>
      <c r="E270" s="8">
        <v>0</v>
      </c>
      <c r="F270" s="8">
        <v>1</v>
      </c>
      <c r="G270" s="8">
        <v>0</v>
      </c>
      <c r="H270" s="8">
        <v>1</v>
      </c>
      <c r="I270" s="8">
        <v>0</v>
      </c>
      <c r="J270" s="36">
        <v>141252</v>
      </c>
      <c r="K270" s="36">
        <f t="shared" si="11"/>
        <v>28391.652000000002</v>
      </c>
    </row>
    <row r="271" spans="2:11" ht="16.2" thickBot="1" x14ac:dyDescent="0.35">
      <c r="C271" s="16" t="s">
        <v>114</v>
      </c>
      <c r="D271" s="8">
        <v>0</v>
      </c>
      <c r="E271" s="8">
        <v>0</v>
      </c>
      <c r="F271" s="8">
        <v>0</v>
      </c>
      <c r="G271" s="8">
        <v>0</v>
      </c>
      <c r="H271" s="8">
        <v>4</v>
      </c>
      <c r="I271" s="8">
        <v>0</v>
      </c>
      <c r="J271" s="36">
        <v>26209</v>
      </c>
      <c r="K271" s="36">
        <f t="shared" si="11"/>
        <v>5268.009</v>
      </c>
    </row>
    <row r="272" spans="2:11" ht="16.05" customHeight="1" thickBot="1" x14ac:dyDescent="0.35">
      <c r="C272" s="16" t="s">
        <v>115</v>
      </c>
      <c r="D272" s="8">
        <v>0</v>
      </c>
      <c r="E272" s="8">
        <v>0</v>
      </c>
      <c r="F272" s="8">
        <v>0</v>
      </c>
      <c r="G272" s="8">
        <v>0</v>
      </c>
      <c r="H272" s="8">
        <v>11</v>
      </c>
      <c r="I272" s="8">
        <v>0</v>
      </c>
      <c r="J272" s="36">
        <v>157605</v>
      </c>
      <c r="K272" s="36">
        <f t="shared" si="11"/>
        <v>31678.605000000003</v>
      </c>
    </row>
    <row r="273" spans="3:11" ht="31.8" thickBot="1" x14ac:dyDescent="0.35">
      <c r="C273" s="16" t="s">
        <v>116</v>
      </c>
      <c r="D273" s="8">
        <v>0</v>
      </c>
      <c r="E273" s="8">
        <v>0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  <c r="K273" s="36">
        <f t="shared" si="11"/>
        <v>0</v>
      </c>
    </row>
    <row r="274" spans="3:11" ht="31.8" thickBot="1" x14ac:dyDescent="0.35">
      <c r="C274" s="16" t="s">
        <v>117</v>
      </c>
      <c r="D274" s="8">
        <v>0</v>
      </c>
      <c r="E274" s="8">
        <v>0</v>
      </c>
      <c r="F274" s="8">
        <v>0</v>
      </c>
      <c r="G274" s="8">
        <v>0</v>
      </c>
      <c r="H274" s="8">
        <v>0</v>
      </c>
      <c r="I274" s="8">
        <v>0</v>
      </c>
      <c r="J274" s="8">
        <v>0</v>
      </c>
      <c r="K274" s="36">
        <f t="shared" si="11"/>
        <v>0</v>
      </c>
    </row>
    <row r="275" spans="3:11" ht="31.8" thickBot="1" x14ac:dyDescent="0.35">
      <c r="C275" s="16" t="s">
        <v>118</v>
      </c>
      <c r="D275" s="8">
        <v>0</v>
      </c>
      <c r="E275" s="8">
        <v>0</v>
      </c>
      <c r="F275" s="8">
        <v>0</v>
      </c>
      <c r="G275" s="8">
        <v>0</v>
      </c>
      <c r="H275" s="8">
        <v>0</v>
      </c>
      <c r="I275" s="8">
        <v>0</v>
      </c>
      <c r="J275" s="8">
        <v>0</v>
      </c>
      <c r="K275" s="36">
        <f t="shared" si="11"/>
        <v>0</v>
      </c>
    </row>
    <row r="276" spans="3:11" ht="31.8" thickBot="1" x14ac:dyDescent="0.35">
      <c r="C276" s="16" t="s">
        <v>119</v>
      </c>
      <c r="D276" s="8">
        <v>0</v>
      </c>
      <c r="E276" s="8">
        <v>0</v>
      </c>
      <c r="F276" s="8">
        <v>0</v>
      </c>
      <c r="G276" s="8">
        <v>0</v>
      </c>
      <c r="H276" s="8">
        <v>0</v>
      </c>
      <c r="I276" s="8">
        <v>0</v>
      </c>
      <c r="J276" s="8">
        <v>0</v>
      </c>
      <c r="K276" s="36">
        <f t="shared" si="11"/>
        <v>0</v>
      </c>
    </row>
    <row r="277" spans="3:11" ht="31.8" thickBot="1" x14ac:dyDescent="0.35">
      <c r="C277" s="16" t="s">
        <v>120</v>
      </c>
      <c r="D277" s="8">
        <v>0</v>
      </c>
      <c r="E277" s="8">
        <v>0</v>
      </c>
      <c r="F277" s="8">
        <v>0</v>
      </c>
      <c r="G277" s="8">
        <v>0</v>
      </c>
      <c r="H277" s="8">
        <v>0</v>
      </c>
      <c r="I277" s="8">
        <v>0</v>
      </c>
      <c r="J277" s="8">
        <v>0</v>
      </c>
      <c r="K277" s="36">
        <f t="shared" si="11"/>
        <v>0</v>
      </c>
    </row>
    <row r="278" spans="3:11" ht="31.8" thickBot="1" x14ac:dyDescent="0.35">
      <c r="C278" s="16" t="s">
        <v>121</v>
      </c>
      <c r="D278" s="8">
        <v>0</v>
      </c>
      <c r="E278" s="8">
        <v>0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36">
        <f t="shared" si="11"/>
        <v>0</v>
      </c>
    </row>
    <row r="279" spans="3:11" ht="31.8" thickBot="1" x14ac:dyDescent="0.35">
      <c r="C279" s="16" t="s">
        <v>122</v>
      </c>
      <c r="D279" s="8">
        <v>0</v>
      </c>
      <c r="E279" s="8">
        <v>0</v>
      </c>
      <c r="F279" s="8">
        <v>0</v>
      </c>
      <c r="G279" s="8">
        <v>0</v>
      </c>
      <c r="H279" s="8">
        <v>11</v>
      </c>
      <c r="I279" s="8">
        <v>0</v>
      </c>
      <c r="J279" s="36">
        <v>152984</v>
      </c>
      <c r="K279" s="36">
        <f t="shared" si="11"/>
        <v>30749.784000000003</v>
      </c>
    </row>
    <row r="280" spans="3:11" ht="31.8" thickBot="1" x14ac:dyDescent="0.35">
      <c r="C280" s="16" t="s">
        <v>123</v>
      </c>
      <c r="D280" s="8">
        <v>0</v>
      </c>
      <c r="E280" s="8">
        <v>0</v>
      </c>
      <c r="F280" s="8">
        <v>0</v>
      </c>
      <c r="G280" s="8">
        <v>0</v>
      </c>
      <c r="H280" s="8">
        <v>1</v>
      </c>
      <c r="I280" s="8">
        <v>0</v>
      </c>
      <c r="J280" s="36">
        <v>11638</v>
      </c>
      <c r="K280" s="36">
        <f t="shared" si="11"/>
        <v>2339.2380000000003</v>
      </c>
    </row>
    <row r="281" spans="3:11" ht="31.8" thickBot="1" x14ac:dyDescent="0.35">
      <c r="C281" s="16" t="s">
        <v>124</v>
      </c>
      <c r="D281" s="8">
        <v>0</v>
      </c>
      <c r="E281" s="8">
        <v>0</v>
      </c>
      <c r="F281" s="8">
        <v>0</v>
      </c>
      <c r="G281" s="8">
        <v>0</v>
      </c>
      <c r="H281" s="8">
        <v>3</v>
      </c>
      <c r="I281" s="8">
        <v>0</v>
      </c>
      <c r="J281" s="36">
        <v>21500</v>
      </c>
      <c r="K281" s="36">
        <f t="shared" si="11"/>
        <v>4321.5</v>
      </c>
    </row>
    <row r="282" spans="3:11" ht="31.8" thickBot="1" x14ac:dyDescent="0.35">
      <c r="C282" s="16" t="s">
        <v>125</v>
      </c>
      <c r="D282" s="8">
        <v>0</v>
      </c>
      <c r="E282" s="8">
        <v>0</v>
      </c>
      <c r="F282" s="8">
        <v>0</v>
      </c>
      <c r="G282" s="8">
        <v>0</v>
      </c>
      <c r="H282" s="8">
        <v>0</v>
      </c>
      <c r="I282" s="8">
        <v>0</v>
      </c>
      <c r="J282" s="8">
        <v>0</v>
      </c>
      <c r="K282" s="36">
        <f t="shared" si="11"/>
        <v>0</v>
      </c>
    </row>
    <row r="283" spans="3:11" ht="31.8" thickBot="1" x14ac:dyDescent="0.35">
      <c r="C283" s="16" t="s">
        <v>126</v>
      </c>
      <c r="D283" s="8">
        <v>0</v>
      </c>
      <c r="E283" s="8">
        <v>0</v>
      </c>
      <c r="F283" s="8">
        <v>0</v>
      </c>
      <c r="G283" s="8">
        <v>0</v>
      </c>
      <c r="H283" s="8">
        <v>0</v>
      </c>
      <c r="I283" s="8">
        <v>0</v>
      </c>
      <c r="J283" s="8">
        <v>0</v>
      </c>
      <c r="K283" s="36">
        <f t="shared" si="11"/>
        <v>0</v>
      </c>
    </row>
    <row r="284" spans="3:11" ht="27.75" customHeight="1" thickBot="1" x14ac:dyDescent="0.35">
      <c r="C284" s="16" t="s">
        <v>127</v>
      </c>
      <c r="D284" s="8">
        <v>0</v>
      </c>
      <c r="E284" s="8">
        <v>0</v>
      </c>
      <c r="F284" s="8">
        <v>0</v>
      </c>
      <c r="G284" s="8">
        <v>0</v>
      </c>
      <c r="H284" s="8">
        <v>0</v>
      </c>
      <c r="I284" s="8">
        <v>0</v>
      </c>
      <c r="J284" s="8">
        <v>0</v>
      </c>
      <c r="K284" s="36">
        <f t="shared" si="11"/>
        <v>0</v>
      </c>
    </row>
    <row r="285" spans="3:11" ht="60.75" customHeight="1" thickBot="1" x14ac:dyDescent="0.35">
      <c r="C285" s="16" t="s">
        <v>128</v>
      </c>
      <c r="D285" s="8">
        <v>0</v>
      </c>
      <c r="E285" s="8">
        <v>0</v>
      </c>
      <c r="F285" s="8">
        <v>0</v>
      </c>
      <c r="G285" s="8">
        <v>0</v>
      </c>
      <c r="H285" s="8">
        <v>1</v>
      </c>
      <c r="I285" s="8">
        <v>4</v>
      </c>
      <c r="J285" s="36">
        <v>5000</v>
      </c>
      <c r="K285" s="36">
        <f>J285*0.201</f>
        <v>1005.0000000000001</v>
      </c>
    </row>
    <row r="286" spans="3:11" ht="33.75" customHeight="1" x14ac:dyDescent="0.3">
      <c r="C286" s="67" t="s">
        <v>36</v>
      </c>
      <c r="D286" s="68">
        <v>0</v>
      </c>
      <c r="E286" s="68">
        <v>0</v>
      </c>
      <c r="F286" s="68">
        <v>3</v>
      </c>
      <c r="G286" s="68">
        <v>0</v>
      </c>
      <c r="H286" s="68" t="s">
        <v>151</v>
      </c>
      <c r="I286" s="68" t="s">
        <v>152</v>
      </c>
      <c r="J286" s="69">
        <v>432100</v>
      </c>
      <c r="K286" s="58">
        <f>J286*0.201</f>
        <v>86852.1</v>
      </c>
    </row>
    <row r="287" spans="3:11" ht="15.75" customHeight="1" thickBot="1" x14ac:dyDescent="0.35">
      <c r="C287" s="61"/>
      <c r="D287" s="57"/>
      <c r="E287" s="57"/>
      <c r="F287" s="57"/>
      <c r="G287" s="57"/>
      <c r="H287" s="57"/>
      <c r="I287" s="57"/>
      <c r="J287" s="70"/>
      <c r="K287" s="59"/>
    </row>
    <row r="289" spans="2:11" ht="15" thickBot="1" x14ac:dyDescent="0.35"/>
    <row r="290" spans="2:11" ht="62.55" customHeight="1" thickBot="1" x14ac:dyDescent="0.35">
      <c r="B290" s="12" t="s">
        <v>30</v>
      </c>
      <c r="C290" s="4" t="s">
        <v>33</v>
      </c>
      <c r="D290" s="62" t="s">
        <v>34</v>
      </c>
      <c r="E290" s="63"/>
      <c r="F290" s="63"/>
      <c r="G290" s="63"/>
      <c r="H290" s="63"/>
      <c r="I290" s="64"/>
      <c r="J290" s="5" t="s">
        <v>35</v>
      </c>
    </row>
    <row r="291" spans="2:11" ht="14.55" customHeight="1" x14ac:dyDescent="0.3">
      <c r="C291" s="65"/>
      <c r="D291" s="65" t="s">
        <v>0</v>
      </c>
      <c r="E291" s="65" t="s">
        <v>1</v>
      </c>
      <c r="F291" s="65" t="s">
        <v>2</v>
      </c>
      <c r="G291" s="65" t="s">
        <v>3</v>
      </c>
      <c r="H291" s="65" t="s">
        <v>4</v>
      </c>
      <c r="I291" s="65" t="s">
        <v>5</v>
      </c>
      <c r="J291" s="65" t="s">
        <v>6</v>
      </c>
    </row>
    <row r="292" spans="2:11" ht="32.25" customHeight="1" thickBot="1" x14ac:dyDescent="0.35">
      <c r="C292" s="66"/>
      <c r="D292" s="66"/>
      <c r="E292" s="66"/>
      <c r="F292" s="66"/>
      <c r="G292" s="66"/>
      <c r="H292" s="66"/>
      <c r="I292" s="66"/>
      <c r="J292" s="66"/>
    </row>
    <row r="293" spans="2:11" ht="15.75" customHeight="1" thickBot="1" x14ac:dyDescent="0.35">
      <c r="C293" s="7" t="s">
        <v>65</v>
      </c>
      <c r="D293" s="8">
        <v>0</v>
      </c>
      <c r="E293" s="8">
        <v>2</v>
      </c>
      <c r="F293" s="8">
        <v>0</v>
      </c>
      <c r="G293" s="8">
        <v>0</v>
      </c>
      <c r="H293" s="8">
        <v>0</v>
      </c>
      <c r="I293" s="8">
        <v>0</v>
      </c>
      <c r="J293" s="19">
        <v>0</v>
      </c>
      <c r="K293" s="1"/>
    </row>
    <row r="294" spans="2:11" ht="15.75" customHeight="1" thickBot="1" x14ac:dyDescent="0.35">
      <c r="C294" s="7" t="s">
        <v>129</v>
      </c>
      <c r="D294" s="8">
        <v>0</v>
      </c>
      <c r="E294" s="8">
        <v>1</v>
      </c>
      <c r="F294" s="8">
        <v>0</v>
      </c>
      <c r="G294" s="8">
        <v>0</v>
      </c>
      <c r="H294" s="8">
        <v>0</v>
      </c>
      <c r="I294" s="8">
        <v>0</v>
      </c>
      <c r="J294" s="19">
        <v>0</v>
      </c>
      <c r="K294" s="1"/>
    </row>
    <row r="295" spans="2:11" ht="16.05" customHeight="1" thickBot="1" x14ac:dyDescent="0.35">
      <c r="C295" s="7" t="s">
        <v>44</v>
      </c>
      <c r="D295" s="8">
        <v>0</v>
      </c>
      <c r="E295" s="8">
        <v>1</v>
      </c>
      <c r="F295" s="8">
        <v>0</v>
      </c>
      <c r="G295" s="8">
        <v>0</v>
      </c>
      <c r="H295" s="8">
        <v>0</v>
      </c>
      <c r="I295" s="8">
        <v>0</v>
      </c>
      <c r="J295" s="19">
        <v>0</v>
      </c>
      <c r="K295" s="1"/>
    </row>
    <row r="296" spans="2:11" ht="16.05" customHeight="1" thickBot="1" x14ac:dyDescent="0.35">
      <c r="C296" s="7" t="s">
        <v>130</v>
      </c>
      <c r="D296" s="8">
        <v>0</v>
      </c>
      <c r="E296" s="8">
        <v>9</v>
      </c>
      <c r="F296" s="8">
        <v>0</v>
      </c>
      <c r="G296" s="8">
        <v>0</v>
      </c>
      <c r="H296" s="8">
        <v>0</v>
      </c>
      <c r="I296" s="8">
        <v>0</v>
      </c>
      <c r="J296" s="19">
        <v>0</v>
      </c>
      <c r="K296" s="1"/>
    </row>
    <row r="297" spans="2:11" ht="16.05" customHeight="1" thickBot="1" x14ac:dyDescent="0.35">
      <c r="C297" s="7" t="s">
        <v>131</v>
      </c>
      <c r="D297" s="8">
        <v>0</v>
      </c>
      <c r="E297" s="8">
        <v>2</v>
      </c>
      <c r="F297" s="8">
        <v>0</v>
      </c>
      <c r="G297" s="8">
        <v>0</v>
      </c>
      <c r="H297" s="8">
        <v>0</v>
      </c>
      <c r="I297" s="8">
        <v>0</v>
      </c>
      <c r="J297" s="19">
        <v>0</v>
      </c>
      <c r="K297" s="1"/>
    </row>
    <row r="298" spans="2:11" ht="31.8" thickBot="1" x14ac:dyDescent="0.35">
      <c r="C298" s="7" t="s">
        <v>132</v>
      </c>
      <c r="D298" s="8">
        <v>0</v>
      </c>
      <c r="E298" s="8">
        <v>1</v>
      </c>
      <c r="F298" s="8">
        <v>0</v>
      </c>
      <c r="G298" s="8">
        <v>0</v>
      </c>
      <c r="H298" s="8">
        <v>0</v>
      </c>
      <c r="I298" s="8">
        <v>0</v>
      </c>
      <c r="J298" s="19">
        <v>0</v>
      </c>
      <c r="K298" s="1"/>
    </row>
    <row r="299" spans="2:11" ht="31.8" thickBot="1" x14ac:dyDescent="0.35">
      <c r="C299" s="7" t="s">
        <v>133</v>
      </c>
      <c r="D299" s="8">
        <v>0</v>
      </c>
      <c r="E299" s="8">
        <v>6</v>
      </c>
      <c r="F299" s="8">
        <v>0</v>
      </c>
      <c r="G299" s="8">
        <v>0</v>
      </c>
      <c r="H299" s="8">
        <v>0</v>
      </c>
      <c r="I299" s="8">
        <v>0</v>
      </c>
      <c r="J299" s="19">
        <v>0</v>
      </c>
      <c r="K299" s="1"/>
    </row>
    <row r="300" spans="2:11" ht="31.8" thickBot="1" x14ac:dyDescent="0.35">
      <c r="C300" s="7" t="s">
        <v>134</v>
      </c>
      <c r="D300" s="8">
        <v>0</v>
      </c>
      <c r="E300" s="8">
        <v>2</v>
      </c>
      <c r="F300" s="8">
        <v>0</v>
      </c>
      <c r="G300" s="8">
        <v>0</v>
      </c>
      <c r="H300" s="8">
        <v>0</v>
      </c>
      <c r="I300" s="8">
        <v>0</v>
      </c>
      <c r="J300" s="19">
        <v>0</v>
      </c>
      <c r="K300" s="1"/>
    </row>
    <row r="301" spans="2:11" ht="31.8" thickBot="1" x14ac:dyDescent="0.35">
      <c r="C301" s="7" t="s">
        <v>135</v>
      </c>
      <c r="D301" s="8">
        <v>0</v>
      </c>
      <c r="E301" s="8">
        <v>1</v>
      </c>
      <c r="F301" s="8">
        <v>0</v>
      </c>
      <c r="G301" s="8">
        <v>0</v>
      </c>
      <c r="H301" s="8">
        <v>0</v>
      </c>
      <c r="I301" s="8">
        <v>0</v>
      </c>
      <c r="J301" s="19">
        <v>0</v>
      </c>
      <c r="K301" s="1"/>
    </row>
    <row r="302" spans="2:11" ht="31.8" thickBot="1" x14ac:dyDescent="0.35">
      <c r="C302" s="7" t="s">
        <v>136</v>
      </c>
      <c r="D302" s="8">
        <v>0</v>
      </c>
      <c r="E302" s="8">
        <v>2</v>
      </c>
      <c r="F302" s="8">
        <v>0</v>
      </c>
      <c r="G302" s="8">
        <v>0</v>
      </c>
      <c r="H302" s="8">
        <v>0</v>
      </c>
      <c r="I302" s="8">
        <v>0</v>
      </c>
      <c r="J302" s="19">
        <v>0</v>
      </c>
      <c r="K302" s="1"/>
    </row>
    <row r="303" spans="2:11" ht="15.6" x14ac:dyDescent="0.3">
      <c r="C303" s="60" t="s">
        <v>36</v>
      </c>
      <c r="D303" s="56">
        <f>SUM(D293:D302)</f>
        <v>0</v>
      </c>
      <c r="E303" s="56">
        <v>27</v>
      </c>
      <c r="F303" s="56">
        <f t="shared" ref="F303:J303" si="12">SUM(F293:F302)</f>
        <v>0</v>
      </c>
      <c r="G303" s="56">
        <f t="shared" si="12"/>
        <v>0</v>
      </c>
      <c r="H303" s="56">
        <f t="shared" si="12"/>
        <v>0</v>
      </c>
      <c r="I303" s="56">
        <f t="shared" si="12"/>
        <v>0</v>
      </c>
      <c r="J303" s="58">
        <f t="shared" si="12"/>
        <v>0</v>
      </c>
      <c r="K303" s="10"/>
    </row>
    <row r="304" spans="2:11" ht="15" customHeight="1" thickBot="1" x14ac:dyDescent="0.35">
      <c r="C304" s="61" t="s">
        <v>36</v>
      </c>
      <c r="D304" s="57">
        <f>SUM(D293:D303)</f>
        <v>0</v>
      </c>
      <c r="E304" s="57"/>
      <c r="F304" s="57"/>
      <c r="G304" s="57">
        <f t="shared" ref="G304:J304" si="13">SUM(G293:G303)</f>
        <v>0</v>
      </c>
      <c r="H304" s="57">
        <f t="shared" si="13"/>
        <v>0</v>
      </c>
      <c r="I304" s="57">
        <f t="shared" si="13"/>
        <v>0</v>
      </c>
      <c r="J304" s="59">
        <f t="shared" si="13"/>
        <v>0</v>
      </c>
    </row>
    <row r="306" spans="2:11" ht="15" thickBot="1" x14ac:dyDescent="0.35"/>
    <row r="307" spans="2:11" ht="62.55" customHeight="1" thickBot="1" x14ac:dyDescent="0.35">
      <c r="B307" s="12" t="s">
        <v>29</v>
      </c>
      <c r="C307" s="4" t="s">
        <v>33</v>
      </c>
      <c r="D307" s="62" t="s">
        <v>34</v>
      </c>
      <c r="E307" s="63"/>
      <c r="F307" s="63"/>
      <c r="G307" s="63"/>
      <c r="H307" s="63"/>
      <c r="I307" s="64"/>
      <c r="J307" s="5" t="s">
        <v>35</v>
      </c>
    </row>
    <row r="308" spans="2:11" ht="14.55" customHeight="1" x14ac:dyDescent="0.3">
      <c r="C308" s="65"/>
      <c r="D308" s="65" t="s">
        <v>0</v>
      </c>
      <c r="E308" s="65" t="s">
        <v>1</v>
      </c>
      <c r="F308" s="65" t="s">
        <v>2</v>
      </c>
      <c r="G308" s="65" t="s">
        <v>3</v>
      </c>
      <c r="H308" s="65" t="s">
        <v>4</v>
      </c>
      <c r="I308" s="65" t="s">
        <v>5</v>
      </c>
      <c r="J308" s="65" t="s">
        <v>6</v>
      </c>
    </row>
    <row r="309" spans="2:11" ht="15" customHeight="1" thickBot="1" x14ac:dyDescent="0.35">
      <c r="C309" s="66"/>
      <c r="D309" s="66"/>
      <c r="E309" s="66"/>
      <c r="F309" s="66"/>
      <c r="G309" s="66"/>
      <c r="H309" s="66"/>
      <c r="I309" s="66"/>
      <c r="J309" s="66"/>
    </row>
    <row r="310" spans="2:11" ht="31.8" thickBot="1" x14ac:dyDescent="0.35">
      <c r="C310" s="7" t="s">
        <v>103</v>
      </c>
      <c r="D310" s="8">
        <v>0</v>
      </c>
      <c r="E310" s="8">
        <v>0</v>
      </c>
      <c r="F310" s="8">
        <v>0</v>
      </c>
      <c r="G310" s="8">
        <v>0</v>
      </c>
      <c r="H310" s="8">
        <v>0</v>
      </c>
      <c r="I310" s="8">
        <v>0</v>
      </c>
      <c r="J310" s="19">
        <v>0</v>
      </c>
      <c r="K310" s="37"/>
    </row>
    <row r="311" spans="2:11" ht="15.6" x14ac:dyDescent="0.3">
      <c r="C311" s="60" t="s">
        <v>36</v>
      </c>
      <c r="D311" s="56">
        <v>0</v>
      </c>
      <c r="E311" s="56">
        <v>0</v>
      </c>
      <c r="F311" s="56">
        <v>0</v>
      </c>
      <c r="G311" s="56">
        <v>0</v>
      </c>
      <c r="H311" s="56">
        <v>0</v>
      </c>
      <c r="I311" s="56">
        <v>0</v>
      </c>
      <c r="J311" s="58">
        <v>0</v>
      </c>
      <c r="K311" s="10"/>
    </row>
    <row r="312" spans="2:11" ht="16.2" thickBot="1" x14ac:dyDescent="0.35">
      <c r="C312" s="61" t="s">
        <v>36</v>
      </c>
      <c r="D312" s="57"/>
      <c r="E312" s="57"/>
      <c r="F312" s="57"/>
      <c r="G312" s="57"/>
      <c r="H312" s="57"/>
      <c r="I312" s="57"/>
      <c r="J312" s="59"/>
      <c r="K312" s="10"/>
    </row>
    <row r="314" spans="2:11" ht="15" thickBot="1" x14ac:dyDescent="0.35"/>
    <row r="315" spans="2:11" ht="62.55" customHeight="1" thickBot="1" x14ac:dyDescent="0.35">
      <c r="B315" s="12" t="s">
        <v>31</v>
      </c>
      <c r="C315" s="4" t="s">
        <v>33</v>
      </c>
      <c r="D315" s="62" t="s">
        <v>34</v>
      </c>
      <c r="E315" s="63"/>
      <c r="F315" s="63"/>
      <c r="G315" s="63"/>
      <c r="H315" s="63"/>
      <c r="I315" s="64"/>
      <c r="J315" s="5" t="s">
        <v>35</v>
      </c>
    </row>
    <row r="316" spans="2:11" ht="14.55" customHeight="1" x14ac:dyDescent="0.3">
      <c r="C316" s="65"/>
      <c r="D316" s="65" t="s">
        <v>0</v>
      </c>
      <c r="E316" s="65" t="s">
        <v>1</v>
      </c>
      <c r="F316" s="65" t="s">
        <v>2</v>
      </c>
      <c r="G316" s="65" t="s">
        <v>3</v>
      </c>
      <c r="H316" s="65" t="s">
        <v>4</v>
      </c>
      <c r="I316" s="65" t="s">
        <v>5</v>
      </c>
      <c r="J316" s="65" t="s">
        <v>6</v>
      </c>
    </row>
    <row r="317" spans="2:11" ht="15" customHeight="1" thickBot="1" x14ac:dyDescent="0.35">
      <c r="C317" s="66"/>
      <c r="D317" s="66"/>
      <c r="E317" s="66"/>
      <c r="F317" s="66"/>
      <c r="G317" s="66"/>
      <c r="H317" s="66"/>
      <c r="I317" s="66"/>
      <c r="J317" s="66"/>
    </row>
    <row r="318" spans="2:11" ht="31.8" thickBot="1" x14ac:dyDescent="0.35">
      <c r="C318" s="7" t="s">
        <v>103</v>
      </c>
      <c r="D318" s="8">
        <v>0</v>
      </c>
      <c r="E318" s="8">
        <v>0</v>
      </c>
      <c r="F318" s="8">
        <v>0</v>
      </c>
      <c r="G318" s="8">
        <v>0</v>
      </c>
      <c r="H318" s="8">
        <v>0</v>
      </c>
      <c r="I318" s="8">
        <v>0</v>
      </c>
      <c r="J318" s="19">
        <v>0</v>
      </c>
      <c r="K318" s="37"/>
    </row>
    <row r="319" spans="2:11" ht="15.6" x14ac:dyDescent="0.3">
      <c r="C319" s="60" t="s">
        <v>36</v>
      </c>
      <c r="D319" s="56">
        <v>0</v>
      </c>
      <c r="E319" s="56">
        <v>0</v>
      </c>
      <c r="F319" s="56">
        <v>0</v>
      </c>
      <c r="G319" s="56">
        <v>0</v>
      </c>
      <c r="H319" s="56">
        <v>0</v>
      </c>
      <c r="I319" s="56">
        <v>0</v>
      </c>
      <c r="J319" s="58">
        <v>0</v>
      </c>
      <c r="K319" s="10"/>
    </row>
    <row r="320" spans="2:11" ht="16.2" thickBot="1" x14ac:dyDescent="0.35">
      <c r="C320" s="61" t="s">
        <v>36</v>
      </c>
      <c r="D320" s="57"/>
      <c r="E320" s="57"/>
      <c r="F320" s="57"/>
      <c r="G320" s="57"/>
      <c r="H320" s="57"/>
      <c r="I320" s="57"/>
      <c r="J320" s="59"/>
      <c r="K320" s="10"/>
    </row>
    <row r="321" spans="2:11" x14ac:dyDescent="0.3">
      <c r="D321" s="2"/>
      <c r="K321" s="38"/>
    </row>
    <row r="322" spans="2:11" ht="15" thickBot="1" x14ac:dyDescent="0.35">
      <c r="D322" s="2"/>
      <c r="K322" s="2"/>
    </row>
    <row r="323" spans="2:11" ht="62.55" customHeight="1" thickBot="1" x14ac:dyDescent="0.35">
      <c r="B323" s="12" t="s">
        <v>32</v>
      </c>
      <c r="C323" s="4" t="s">
        <v>33</v>
      </c>
      <c r="D323" s="62" t="s">
        <v>34</v>
      </c>
      <c r="E323" s="63"/>
      <c r="F323" s="63"/>
      <c r="G323" s="63"/>
      <c r="H323" s="63"/>
      <c r="I323" s="64"/>
      <c r="J323" s="5" t="s">
        <v>35</v>
      </c>
    </row>
    <row r="324" spans="2:11" ht="14.55" customHeight="1" x14ac:dyDescent="0.3">
      <c r="C324" s="65"/>
      <c r="D324" s="65" t="s">
        <v>0</v>
      </c>
      <c r="E324" s="65" t="s">
        <v>1</v>
      </c>
      <c r="F324" s="65" t="s">
        <v>2</v>
      </c>
      <c r="G324" s="65" t="s">
        <v>3</v>
      </c>
      <c r="H324" s="65" t="s">
        <v>4</v>
      </c>
      <c r="I324" s="65" t="s">
        <v>5</v>
      </c>
      <c r="J324" s="65" t="s">
        <v>6</v>
      </c>
    </row>
    <row r="325" spans="2:11" ht="15" customHeight="1" thickBot="1" x14ac:dyDescent="0.35">
      <c r="C325" s="66"/>
      <c r="D325" s="66"/>
      <c r="E325" s="66"/>
      <c r="F325" s="66"/>
      <c r="G325" s="66"/>
      <c r="H325" s="66"/>
      <c r="I325" s="66"/>
      <c r="J325" s="66"/>
    </row>
    <row r="326" spans="2:11" ht="31.8" thickBot="1" x14ac:dyDescent="0.35">
      <c r="C326" s="7" t="s">
        <v>103</v>
      </c>
      <c r="D326" s="8">
        <v>0</v>
      </c>
      <c r="E326" s="8">
        <v>0</v>
      </c>
      <c r="F326" s="8">
        <v>0</v>
      </c>
      <c r="G326" s="8">
        <v>0</v>
      </c>
      <c r="H326" s="8">
        <v>0</v>
      </c>
      <c r="I326" s="8">
        <v>0</v>
      </c>
      <c r="J326" s="19">
        <v>0</v>
      </c>
      <c r="K326" s="37"/>
    </row>
    <row r="327" spans="2:11" ht="15.6" x14ac:dyDescent="0.3">
      <c r="C327" s="60" t="s">
        <v>36</v>
      </c>
      <c r="D327" s="56">
        <v>0</v>
      </c>
      <c r="E327" s="56">
        <v>0</v>
      </c>
      <c r="F327" s="56">
        <v>0</v>
      </c>
      <c r="G327" s="56">
        <v>0</v>
      </c>
      <c r="H327" s="56">
        <v>0</v>
      </c>
      <c r="I327" s="56">
        <v>0</v>
      </c>
      <c r="J327" s="58">
        <v>0</v>
      </c>
      <c r="K327" s="10"/>
    </row>
    <row r="328" spans="2:11" ht="16.2" thickBot="1" x14ac:dyDescent="0.35">
      <c r="C328" s="61" t="s">
        <v>36</v>
      </c>
      <c r="D328" s="57"/>
      <c r="E328" s="57"/>
      <c r="F328" s="57"/>
      <c r="G328" s="57"/>
      <c r="H328" s="57"/>
      <c r="I328" s="57"/>
      <c r="J328" s="59"/>
      <c r="K328" s="10"/>
    </row>
  </sheetData>
  <mergeCells count="486">
    <mergeCell ref="J11:J12"/>
    <mergeCell ref="C32:C33"/>
    <mergeCell ref="D32:D33"/>
    <mergeCell ref="E32:E33"/>
    <mergeCell ref="F32:F33"/>
    <mergeCell ref="G32:G33"/>
    <mergeCell ref="H32:H33"/>
    <mergeCell ref="I32:I33"/>
    <mergeCell ref="D10:I10"/>
    <mergeCell ref="C11:C12"/>
    <mergeCell ref="D11:D12"/>
    <mergeCell ref="E11:E12"/>
    <mergeCell ref="F11:F12"/>
    <mergeCell ref="G11:G12"/>
    <mergeCell ref="H11:H12"/>
    <mergeCell ref="I11:I12"/>
    <mergeCell ref="J32:J33"/>
    <mergeCell ref="D36:I36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D48:I48"/>
    <mergeCell ref="C49:C50"/>
    <mergeCell ref="D49:D50"/>
    <mergeCell ref="E49:E50"/>
    <mergeCell ref="F49:F50"/>
    <mergeCell ref="G49:G50"/>
    <mergeCell ref="H49:H50"/>
    <mergeCell ref="I49:I50"/>
    <mergeCell ref="J49:J50"/>
    <mergeCell ref="I52:I53"/>
    <mergeCell ref="J52:J53"/>
    <mergeCell ref="D56:I56"/>
    <mergeCell ref="C57:C58"/>
    <mergeCell ref="D57:D58"/>
    <mergeCell ref="E57:E58"/>
    <mergeCell ref="F57:F58"/>
    <mergeCell ref="G57:G58"/>
    <mergeCell ref="H57:H58"/>
    <mergeCell ref="I57:I58"/>
    <mergeCell ref="C52:C53"/>
    <mergeCell ref="D52:D53"/>
    <mergeCell ref="E52:E53"/>
    <mergeCell ref="F52:F53"/>
    <mergeCell ref="G52:G53"/>
    <mergeCell ref="H52:H53"/>
    <mergeCell ref="D63:I63"/>
    <mergeCell ref="C64:C65"/>
    <mergeCell ref="D64:D65"/>
    <mergeCell ref="E64:E65"/>
    <mergeCell ref="F64:F65"/>
    <mergeCell ref="G64:G65"/>
    <mergeCell ref="H64:H65"/>
    <mergeCell ref="I64:I65"/>
    <mergeCell ref="J57:J58"/>
    <mergeCell ref="C60:C61"/>
    <mergeCell ref="D60:D61"/>
    <mergeCell ref="E60:E61"/>
    <mergeCell ref="F60:F61"/>
    <mergeCell ref="G60:G61"/>
    <mergeCell ref="H60:H61"/>
    <mergeCell ref="I60:I61"/>
    <mergeCell ref="J60:J61"/>
    <mergeCell ref="J64:J65"/>
    <mergeCell ref="K64:K65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D72:I72"/>
    <mergeCell ref="C73:C74"/>
    <mergeCell ref="D73:D74"/>
    <mergeCell ref="E73:E74"/>
    <mergeCell ref="F73:F74"/>
    <mergeCell ref="G73:G74"/>
    <mergeCell ref="H73:H74"/>
    <mergeCell ref="I73:I74"/>
    <mergeCell ref="J73:J74"/>
    <mergeCell ref="I77:I78"/>
    <mergeCell ref="J77:J78"/>
    <mergeCell ref="D81:I81"/>
    <mergeCell ref="C82:C83"/>
    <mergeCell ref="D82:D83"/>
    <mergeCell ref="E82:E83"/>
    <mergeCell ref="F82:F83"/>
    <mergeCell ref="G82:G83"/>
    <mergeCell ref="H82:H83"/>
    <mergeCell ref="I82:I83"/>
    <mergeCell ref="C77:C78"/>
    <mergeCell ref="D77:D78"/>
    <mergeCell ref="E77:E78"/>
    <mergeCell ref="F77:F78"/>
    <mergeCell ref="G77:G78"/>
    <mergeCell ref="H77:H78"/>
    <mergeCell ref="D90:I90"/>
    <mergeCell ref="C91:C92"/>
    <mergeCell ref="D91:D92"/>
    <mergeCell ref="E91:E92"/>
    <mergeCell ref="F91:F92"/>
    <mergeCell ref="G91:G92"/>
    <mergeCell ref="H91:H92"/>
    <mergeCell ref="I91:I92"/>
    <mergeCell ref="J82:J83"/>
    <mergeCell ref="C86:C87"/>
    <mergeCell ref="D86:D87"/>
    <mergeCell ref="E86:E87"/>
    <mergeCell ref="F86:F87"/>
    <mergeCell ref="G86:G87"/>
    <mergeCell ref="H86:H87"/>
    <mergeCell ref="I86:I87"/>
    <mergeCell ref="J86:J87"/>
    <mergeCell ref="D98:I98"/>
    <mergeCell ref="C99:C100"/>
    <mergeCell ref="D99:D100"/>
    <mergeCell ref="E99:E100"/>
    <mergeCell ref="F99:F100"/>
    <mergeCell ref="G99:G100"/>
    <mergeCell ref="H99:H100"/>
    <mergeCell ref="I99:I100"/>
    <mergeCell ref="J91:J92"/>
    <mergeCell ref="C94:C95"/>
    <mergeCell ref="D94:D95"/>
    <mergeCell ref="E94:E95"/>
    <mergeCell ref="F94:F95"/>
    <mergeCell ref="G94:G95"/>
    <mergeCell ref="H94:H95"/>
    <mergeCell ref="I94:I95"/>
    <mergeCell ref="J94:J95"/>
    <mergeCell ref="D107:I107"/>
    <mergeCell ref="C108:C109"/>
    <mergeCell ref="D108:D109"/>
    <mergeCell ref="E108:E109"/>
    <mergeCell ref="F108:F109"/>
    <mergeCell ref="G108:G109"/>
    <mergeCell ref="H108:H109"/>
    <mergeCell ref="I108:I109"/>
    <mergeCell ref="J99:J100"/>
    <mergeCell ref="C104:C105"/>
    <mergeCell ref="D104:D105"/>
    <mergeCell ref="E104:E105"/>
    <mergeCell ref="F104:F105"/>
    <mergeCell ref="G104:G105"/>
    <mergeCell ref="H104:H105"/>
    <mergeCell ref="I104:I105"/>
    <mergeCell ref="J104:J105"/>
    <mergeCell ref="D119:I119"/>
    <mergeCell ref="C120:C121"/>
    <mergeCell ref="D120:D121"/>
    <mergeCell ref="E120:E121"/>
    <mergeCell ref="F120:F121"/>
    <mergeCell ref="G120:G121"/>
    <mergeCell ref="H120:H121"/>
    <mergeCell ref="I120:I121"/>
    <mergeCell ref="J108:J109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D130:I130"/>
    <mergeCell ref="C131:C132"/>
    <mergeCell ref="D131:D132"/>
    <mergeCell ref="E131:E132"/>
    <mergeCell ref="F131:F132"/>
    <mergeCell ref="G131:G132"/>
    <mergeCell ref="H131:H132"/>
    <mergeCell ref="I131:I132"/>
    <mergeCell ref="J120:J121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J131:J132"/>
    <mergeCell ref="K131:K132"/>
    <mergeCell ref="C151:C152"/>
    <mergeCell ref="D151:D152"/>
    <mergeCell ref="E151:E152"/>
    <mergeCell ref="F151:F152"/>
    <mergeCell ref="G151:G152"/>
    <mergeCell ref="H151:H152"/>
    <mergeCell ref="I151:I152"/>
    <mergeCell ref="J151:J152"/>
    <mergeCell ref="D161:I161"/>
    <mergeCell ref="C162:C163"/>
    <mergeCell ref="D162:D163"/>
    <mergeCell ref="E162:E163"/>
    <mergeCell ref="F162:F163"/>
    <mergeCell ref="G162:G163"/>
    <mergeCell ref="H162:H163"/>
    <mergeCell ref="I162:I163"/>
    <mergeCell ref="K151:K152"/>
    <mergeCell ref="D155:I155"/>
    <mergeCell ref="C156:C157"/>
    <mergeCell ref="D156:D157"/>
    <mergeCell ref="E156:E157"/>
    <mergeCell ref="F156:F157"/>
    <mergeCell ref="G156:G157"/>
    <mergeCell ref="H156:H157"/>
    <mergeCell ref="I156:I157"/>
    <mergeCell ref="J156:J157"/>
    <mergeCell ref="D168:I168"/>
    <mergeCell ref="C169:C170"/>
    <mergeCell ref="D169:D170"/>
    <mergeCell ref="E169:E170"/>
    <mergeCell ref="F169:F170"/>
    <mergeCell ref="G169:G170"/>
    <mergeCell ref="H169:H170"/>
    <mergeCell ref="I169:I170"/>
    <mergeCell ref="J162:J163"/>
    <mergeCell ref="C165:C166"/>
    <mergeCell ref="D165:D166"/>
    <mergeCell ref="E165:E166"/>
    <mergeCell ref="F165:F166"/>
    <mergeCell ref="G165:G166"/>
    <mergeCell ref="H165:H166"/>
    <mergeCell ref="I165:I166"/>
    <mergeCell ref="J165:J166"/>
    <mergeCell ref="D185:I185"/>
    <mergeCell ref="C186:C187"/>
    <mergeCell ref="D186:D187"/>
    <mergeCell ref="E186:E187"/>
    <mergeCell ref="F186:F187"/>
    <mergeCell ref="G186:G187"/>
    <mergeCell ref="H186:H187"/>
    <mergeCell ref="I186:I187"/>
    <mergeCell ref="J169:J170"/>
    <mergeCell ref="C181:C182"/>
    <mergeCell ref="D181:D182"/>
    <mergeCell ref="E181:E182"/>
    <mergeCell ref="F181:F182"/>
    <mergeCell ref="G181:G182"/>
    <mergeCell ref="H181:H182"/>
    <mergeCell ref="I181:I182"/>
    <mergeCell ref="J181:J182"/>
    <mergeCell ref="D193:I193"/>
    <mergeCell ref="C194:C195"/>
    <mergeCell ref="D194:D195"/>
    <mergeCell ref="E194:E195"/>
    <mergeCell ref="F194:F195"/>
    <mergeCell ref="G194:G195"/>
    <mergeCell ref="H194:H195"/>
    <mergeCell ref="I194:I195"/>
    <mergeCell ref="J186:J187"/>
    <mergeCell ref="C189:C190"/>
    <mergeCell ref="D189:D190"/>
    <mergeCell ref="E189:E190"/>
    <mergeCell ref="F189:F190"/>
    <mergeCell ref="G189:G190"/>
    <mergeCell ref="H189:H190"/>
    <mergeCell ref="I189:I190"/>
    <mergeCell ref="J189:J190"/>
    <mergeCell ref="D201:I201"/>
    <mergeCell ref="C202:C203"/>
    <mergeCell ref="D202:D203"/>
    <mergeCell ref="E202:E203"/>
    <mergeCell ref="F202:F203"/>
    <mergeCell ref="G202:G203"/>
    <mergeCell ref="H202:H203"/>
    <mergeCell ref="I202:I203"/>
    <mergeCell ref="J194:J195"/>
    <mergeCell ref="C197:C198"/>
    <mergeCell ref="D197:D198"/>
    <mergeCell ref="E197:E198"/>
    <mergeCell ref="F197:F198"/>
    <mergeCell ref="G197:G198"/>
    <mergeCell ref="H197:H198"/>
    <mergeCell ref="I197:I198"/>
    <mergeCell ref="J197:J198"/>
    <mergeCell ref="D209:I209"/>
    <mergeCell ref="C210:C211"/>
    <mergeCell ref="D210:D211"/>
    <mergeCell ref="E210:E211"/>
    <mergeCell ref="F210:F211"/>
    <mergeCell ref="G210:G211"/>
    <mergeCell ref="H210:H211"/>
    <mergeCell ref="I210:I211"/>
    <mergeCell ref="J202:J203"/>
    <mergeCell ref="C205:C206"/>
    <mergeCell ref="D205:D206"/>
    <mergeCell ref="E205:E206"/>
    <mergeCell ref="F205:F206"/>
    <mergeCell ref="G205:G206"/>
    <mergeCell ref="H205:H206"/>
    <mergeCell ref="I205:I206"/>
    <mergeCell ref="J205:J206"/>
    <mergeCell ref="D217:I217"/>
    <mergeCell ref="C218:C219"/>
    <mergeCell ref="D218:D219"/>
    <mergeCell ref="E218:E219"/>
    <mergeCell ref="F218:F219"/>
    <mergeCell ref="G218:G219"/>
    <mergeCell ref="H218:H219"/>
    <mergeCell ref="I218:I219"/>
    <mergeCell ref="J210:J211"/>
    <mergeCell ref="C213:C214"/>
    <mergeCell ref="D213:D214"/>
    <mergeCell ref="E213:E214"/>
    <mergeCell ref="F213:F214"/>
    <mergeCell ref="G213:G214"/>
    <mergeCell ref="H213:H214"/>
    <mergeCell ref="I213:I214"/>
    <mergeCell ref="J213:J214"/>
    <mergeCell ref="D224:I224"/>
    <mergeCell ref="C225:C226"/>
    <mergeCell ref="D225:D226"/>
    <mergeCell ref="E225:E226"/>
    <mergeCell ref="F225:F226"/>
    <mergeCell ref="G225:G226"/>
    <mergeCell ref="H225:H226"/>
    <mergeCell ref="I225:I226"/>
    <mergeCell ref="J218:J219"/>
    <mergeCell ref="C221:C222"/>
    <mergeCell ref="D221:D222"/>
    <mergeCell ref="E221:E222"/>
    <mergeCell ref="F221:F222"/>
    <mergeCell ref="G221:G222"/>
    <mergeCell ref="H221:H222"/>
    <mergeCell ref="I221:I222"/>
    <mergeCell ref="J221:J222"/>
    <mergeCell ref="D231:I231"/>
    <mergeCell ref="C232:C233"/>
    <mergeCell ref="D232:D233"/>
    <mergeCell ref="E232:E233"/>
    <mergeCell ref="F232:F233"/>
    <mergeCell ref="G232:G233"/>
    <mergeCell ref="H232:H233"/>
    <mergeCell ref="I232:I233"/>
    <mergeCell ref="J225:J226"/>
    <mergeCell ref="C228:C229"/>
    <mergeCell ref="D228:D229"/>
    <mergeCell ref="E228:E229"/>
    <mergeCell ref="F228:F229"/>
    <mergeCell ref="G228:G229"/>
    <mergeCell ref="H228:H229"/>
    <mergeCell ref="I228:I229"/>
    <mergeCell ref="J228:J229"/>
    <mergeCell ref="D241:I241"/>
    <mergeCell ref="C242:C243"/>
    <mergeCell ref="D242:D243"/>
    <mergeCell ref="E242:E243"/>
    <mergeCell ref="F242:F243"/>
    <mergeCell ref="G242:G243"/>
    <mergeCell ref="H242:H243"/>
    <mergeCell ref="I242:I243"/>
    <mergeCell ref="J232:J233"/>
    <mergeCell ref="C237:C238"/>
    <mergeCell ref="D237:D238"/>
    <mergeCell ref="E237:E238"/>
    <mergeCell ref="F237:F238"/>
    <mergeCell ref="G237:G238"/>
    <mergeCell ref="H237:H238"/>
    <mergeCell ref="I237:I238"/>
    <mergeCell ref="J237:J238"/>
    <mergeCell ref="J242:J243"/>
    <mergeCell ref="K242:K243"/>
    <mergeCell ref="C245:C246"/>
    <mergeCell ref="D245:D246"/>
    <mergeCell ref="E245:E246"/>
    <mergeCell ref="F245:F246"/>
    <mergeCell ref="G245:G246"/>
    <mergeCell ref="H245:H246"/>
    <mergeCell ref="I245:I246"/>
    <mergeCell ref="J245:J246"/>
    <mergeCell ref="K245:K246"/>
    <mergeCell ref="D249:I249"/>
    <mergeCell ref="C250:C251"/>
    <mergeCell ref="D250:D251"/>
    <mergeCell ref="E250:E251"/>
    <mergeCell ref="F250:F251"/>
    <mergeCell ref="G250:G251"/>
    <mergeCell ref="H250:H251"/>
    <mergeCell ref="I250:I251"/>
    <mergeCell ref="J250:J251"/>
    <mergeCell ref="I257:I258"/>
    <mergeCell ref="J257:J258"/>
    <mergeCell ref="D261:I261"/>
    <mergeCell ref="C262:C263"/>
    <mergeCell ref="D262:D263"/>
    <mergeCell ref="E262:E263"/>
    <mergeCell ref="F262:F263"/>
    <mergeCell ref="G262:G263"/>
    <mergeCell ref="H262:H263"/>
    <mergeCell ref="I262:I263"/>
    <mergeCell ref="C257:C258"/>
    <mergeCell ref="D257:D258"/>
    <mergeCell ref="E257:E258"/>
    <mergeCell ref="F257:F258"/>
    <mergeCell ref="G257:G258"/>
    <mergeCell ref="H257:H258"/>
    <mergeCell ref="J262:J263"/>
    <mergeCell ref="K262:K263"/>
    <mergeCell ref="C286:C287"/>
    <mergeCell ref="D286:D287"/>
    <mergeCell ref="E286:E287"/>
    <mergeCell ref="F286:F287"/>
    <mergeCell ref="G286:G287"/>
    <mergeCell ref="H286:H287"/>
    <mergeCell ref="I286:I287"/>
    <mergeCell ref="J286:J287"/>
    <mergeCell ref="K286:K287"/>
    <mergeCell ref="D290:I290"/>
    <mergeCell ref="C291:C292"/>
    <mergeCell ref="D291:D292"/>
    <mergeCell ref="E291:E292"/>
    <mergeCell ref="F291:F292"/>
    <mergeCell ref="G291:G292"/>
    <mergeCell ref="H291:H292"/>
    <mergeCell ref="I291:I292"/>
    <mergeCell ref="J291:J292"/>
    <mergeCell ref="I303:I304"/>
    <mergeCell ref="J303:J304"/>
    <mergeCell ref="D307:I307"/>
    <mergeCell ref="C308:C309"/>
    <mergeCell ref="D308:D309"/>
    <mergeCell ref="E308:E309"/>
    <mergeCell ref="F308:F309"/>
    <mergeCell ref="G308:G309"/>
    <mergeCell ref="H308:H309"/>
    <mergeCell ref="I308:I309"/>
    <mergeCell ref="C303:C304"/>
    <mergeCell ref="D303:D304"/>
    <mergeCell ref="E303:E304"/>
    <mergeCell ref="F303:F304"/>
    <mergeCell ref="G303:G304"/>
    <mergeCell ref="H303:H304"/>
    <mergeCell ref="J308:J309"/>
    <mergeCell ref="C311:C312"/>
    <mergeCell ref="D311:D312"/>
    <mergeCell ref="E311:E312"/>
    <mergeCell ref="F311:F312"/>
    <mergeCell ref="G311:G312"/>
    <mergeCell ref="H311:H312"/>
    <mergeCell ref="I311:I312"/>
    <mergeCell ref="J311:J312"/>
    <mergeCell ref="J324:J325"/>
    <mergeCell ref="D315:I315"/>
    <mergeCell ref="C316:C317"/>
    <mergeCell ref="D316:D317"/>
    <mergeCell ref="E316:E317"/>
    <mergeCell ref="F316:F317"/>
    <mergeCell ref="G316:G317"/>
    <mergeCell ref="H316:H317"/>
    <mergeCell ref="I316:I317"/>
    <mergeCell ref="J316:J317"/>
    <mergeCell ref="C319:C320"/>
    <mergeCell ref="D319:D320"/>
    <mergeCell ref="E319:E320"/>
    <mergeCell ref="F319:F320"/>
    <mergeCell ref="G319:G320"/>
    <mergeCell ref="H319:H320"/>
    <mergeCell ref="I319:I320"/>
    <mergeCell ref="J319:J320"/>
    <mergeCell ref="C327:C328"/>
    <mergeCell ref="D327:D328"/>
    <mergeCell ref="E327:E328"/>
    <mergeCell ref="F327:F328"/>
    <mergeCell ref="G327:G328"/>
    <mergeCell ref="H327:H328"/>
    <mergeCell ref="I327:I328"/>
    <mergeCell ref="J327:J328"/>
    <mergeCell ref="D323:I323"/>
    <mergeCell ref="C324:C325"/>
    <mergeCell ref="D324:D325"/>
    <mergeCell ref="E324:E325"/>
    <mergeCell ref="F324:F325"/>
    <mergeCell ref="G324:G325"/>
    <mergeCell ref="H324:H325"/>
    <mergeCell ref="I324:I32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2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3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4.xml><?xml version="1.0" encoding="utf-8"?>
<?mso-contentType ?>
<spe:Receivers xmlns:spe="http://schemas.microsoft.com/sharepoint/events">
  <Receiver>
    <Name/>
    <Synchronization>Asynchronous</Synchronization>
    <Type>10003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10009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10103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102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10002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5DF3943697863C4BAFE02ACD39E10376002EB76BA2096FD54CA1CBFA2BB5FB37FB" ma:contentTypeVersion="39" ma:contentTypeDescription="" ma:contentTypeScope="" ma:versionID="69b67775efd4168aa167e4deaa27c588">
  <xsd:schema xmlns:xsd="http://www.w3.org/2001/XMLSchema" xmlns:xs="http://www.w3.org/2001/XMLSchema" xmlns:p="http://schemas.microsoft.com/office/2006/metadata/properties" xmlns:ns1="http://schemas.microsoft.com/sharepoint/v3" xmlns:ns2="e673286e-6f71-4ce5-a1df-6ac6f0b96812" xmlns:ns3="a7be27cd-125f-466c-816c-c3bde3a15869" xmlns:ns4="http://schemas.microsoft.com/sharepoint/v4" targetNamespace="http://schemas.microsoft.com/office/2006/metadata/properties" ma:root="true" ma:fieldsID="fa444322d6bb2c33f833e7dbdfd34fba" ns1:_="" ns2:_="" ns3:_="" ns4:_="">
    <xsd:import namespace="http://schemas.microsoft.com/sharepoint/v3"/>
    <xsd:import namespace="e673286e-6f71-4ce5-a1df-6ac6f0b96812"/>
    <xsd:import namespace="a7be27cd-125f-466c-816c-c3bde3a1586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c33df311ea641f18af3c7dad597c019" minOccurs="0"/>
                <xsd:element ref="ns2:c68805d20479436ca52c1b8f5a667b3e" minOccurs="0"/>
                <xsd:element ref="ns2:ERIS_ConfidentialityLevel"/>
                <xsd:element ref="ns2:ERIS_AdditionalMarkings" minOccurs="0"/>
                <xsd:element ref="ns2:ERIS_ApprovalStatus" minOccurs="0"/>
                <xsd:element ref="ns2:me07b23ed1e34b3da3cbf3dfbdc8e965" minOccurs="0"/>
                <xsd:element ref="ns2:l4223d76dc9748a5ade3cb0f006929fa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2:ERIS_SupersededObsolete" minOccurs="0"/>
                <xsd:element ref="ns3:SharedWithUsers" minOccurs="0"/>
                <xsd:element ref="ns2:ERIS_BusinessArea" minOccurs="0"/>
                <xsd:element ref="ns2:TaxCatchAll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3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3286e-6f71-4ce5-a1df-6ac6f0b96812" elementFormDefault="qualified">
    <xsd:import namespace="http://schemas.microsoft.com/office/2006/documentManagement/types"/>
    <xsd:import namespace="http://schemas.microsoft.com/office/infopath/2007/PartnerControls"/>
    <xsd:element name="pc33df311ea641f18af3c7dad597c019" ma:index="8" ma:taxonomy="true" ma:internalName="pc33df311ea641f18af3c7dad597c019" ma:taxonomyFieldName="ERIS_DocumentType" ma:displayName="Document Type" ma:readOnly="false" ma:fieldId="{9c33df31-1ea6-41f1-8af3-c7dad597c019}" ma:sspId="2b1776d1-ae3b-49f8-a97b-1474fa7fa346" ma:termSetId="8291263e-1670-46c0-b090-f3efb02d9c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68805d20479436ca52c1b8f5a667b3e" ma:index="10" ma:taxonomy="true" ma:internalName="c68805d20479436ca52c1b8f5a667b3e" ma:taxonomyFieldName="ERIS_Keywords" ma:displayName="Keywords" ma:default="3;#Consumer Protection|3ca06cc2-4254-4d7f-adce-f0199e390ade" ma:fieldId="{c68805d2-0479-436c-a52c-1b8f5a667b3e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2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3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4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me07b23ed1e34b3da3cbf3dfbdc8e965" ma:index="15" nillable="true" ma:taxonomy="true" ma:internalName="me07b23ed1e34b3da3cbf3dfbdc8e965" ma:taxonomyFieldName="ERIS_Department" ma:displayName="EIOPA Department" ma:default="1;#Consumer Protection Department|9bcd514f-40c4-4edd-acb3-61da1325c6eb" ma:fieldId="{6e07b23e-d1e3-4b3d-a3cb-f3dfbdc8e965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223d76dc9748a5ade3cb0f006929fa" ma:index="17" nillable="true" ma:taxonomy="true" ma:internalName="l4223d76dc9748a5ade3cb0f006929fa" ma:taxonomyFieldName="ERIS_Language" ma:displayName="Language" ma:default="2;#English|2741a941-2920-4ba4-aa70-d8ed6ac1785d" ma:fieldId="{54223d76-dc97-48a5-ade3-cb0f006929fa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19" nillable="true" ma:displayName="Other Reference" ma:internalName="ERIS_OtherReference">
      <xsd:simpleType>
        <xsd:restriction base="dms:Text"/>
      </xsd:simpleType>
    </xsd:element>
    <xsd:element name="ERIS_Relation" ma:index="20" nillable="true" ma:displayName="Relation" ma:internalName="ERIS_Relation">
      <xsd:simpleType>
        <xsd:restriction base="dms:Text"/>
      </xsd:simpleType>
    </xsd:element>
    <xsd:element name="ERIS_AssignedTo" ma:index="21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2" nillable="true" ma:displayName="Record Number" ma:internalName="ERIS_RecordNumber">
      <xsd:simpleType>
        <xsd:restriction base="dms:Text"/>
      </xsd:simpleType>
    </xsd:element>
    <xsd:element name="ERIS_SupersededObsolete" ma:index="24" nillable="true" ma:displayName="Superseded/Obsolete?" ma:default="0" ma:internalName="ERIS_SupersededObsolete">
      <xsd:simpleType>
        <xsd:restriction base="dms:Boolean"/>
      </xsd:simpleType>
    </xsd:element>
    <xsd:element name="ERIS_BusinessArea" ma:index="26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and Supervisory Convergence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TaxCatchAll" ma:index="27" nillable="true" ma:displayName="Taxonomy Catch All Column" ma:hidden="true" ma:list="{dc749938-aa41-40cf-9a16-f07026a64567}" ma:internalName="TaxCatchAll" ma:showField="CatchAllData" ma:web="e673286e-6f71-4ce5-a1df-6ac6f0b968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ilenameMeetingType" ma:index="28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29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0" nillable="true" ma:displayName="FilenameMeetingAgendaNo" ma:internalName="FilenameMeetingAgendaNo">
      <xsd:simpleType>
        <xsd:restriction base="dms:Text"/>
      </xsd:simpleType>
    </xsd:element>
    <xsd:element name="FilenameMeetingNo" ma:index="31" nillable="true" ma:displayName="FilenameMeetingNo" ma:internalName="FilenameMeetingNo">
      <xsd:simpleType>
        <xsd:restriction base="dms:Text"/>
      </xsd:simpleType>
    </xsd:element>
    <xsd:element name="NextMeeting" ma:index="32" nillable="true" ma:displayName="NextMeeting" ma:internalName="NextMeeting">
      <xsd:simpleType>
        <xsd:restriction base="dms:Text"/>
      </xsd:simpleType>
    </xsd:element>
    <xsd:element name="SourceDocumentInfo" ma:index="33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34" nillable="true" ma:displayName="NextMeetingSubfolder" ma:internalName="NextMeetingSubfolder">
      <xsd:simpleType>
        <xsd:restriction base="dms:Text"/>
      </xsd:simpleType>
    </xsd:element>
    <xsd:element name="SubmittingDepartment" ma:index="35" nillable="true" ma:displayName="SubmittingDepartment" ma:internalName="SubmittingDepartment">
      <xsd:simpleType>
        <xsd:restriction base="dms:Text"/>
      </xsd:simpleType>
    </xsd:element>
    <xsd:element name="MeetingApprovalPath" ma:index="36" nillable="true" ma:displayName="MeetingApprovalPath" ma:internalName="MeetingApprovalPath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e27cd-125f-466c-816c-c3bde3a15869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RIS_RecordNumber xmlns="e673286e-6f71-4ce5-a1df-6ac6f0b96812">EIOPA(2026)0176789</ERIS_RecordNumber>
    <c68805d20479436ca52c1b8f5a667b3e xmlns="e673286e-6f71-4ce5-a1df-6ac6f0b96812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Consumer Protection</TermName>
          <TermId xmlns="http://schemas.microsoft.com/office/infopath/2007/PartnerControls">3ca06cc2-4254-4d7f-adce-f0199e390ade</TermId>
        </TermInfo>
        <TermInfo xmlns="http://schemas.microsoft.com/office/infopath/2007/PartnerControls">
          <TermName xmlns="http://schemas.microsoft.com/office/infopath/2007/PartnerControls">Conduct of Business Policy</TermName>
          <TermId xmlns="http://schemas.microsoft.com/office/infopath/2007/PartnerControls">2ddc7f38-0b57-495c-86ff-cc07b70cc972</TermId>
        </TermInfo>
        <TermInfo xmlns="http://schemas.microsoft.com/office/infopath/2007/PartnerControls">
          <TermName xmlns="http://schemas.microsoft.com/office/infopath/2007/PartnerControls">Insurance Distribution Directive</TermName>
          <TermId xmlns="http://schemas.microsoft.com/office/infopath/2007/PartnerControls">9609e180-a27b-4899-9b45-d4f3c383d207</TermId>
        </TermInfo>
      </Terms>
    </c68805d20479436ca52c1b8f5a667b3e>
    <TaxCatchAll xmlns="e673286e-6f71-4ce5-a1df-6ac6f0b96812">
      <Value>29</Value>
      <Value>28</Value>
      <Value>79</Value>
      <Value>3</Value>
      <Value>2</Value>
      <Value>1</Value>
    </TaxCatchAll>
    <MeetingApprovalPath xmlns="e673286e-6f71-4ce5-a1df-6ac6f0b96812" xsi:nil="true"/>
    <IconOverlay xmlns="http://schemas.microsoft.com/sharepoint/v4" xsi:nil="true"/>
    <ERIS_AdditionalMarkings xmlns="e673286e-6f71-4ce5-a1df-6ac6f0b96812" xsi:nil="true"/>
    <ERIS_BusinessArea xmlns="e673286e-6f71-4ce5-a1df-6ac6f0b96812" xsi:nil="true"/>
    <ERIS_ConfidentialityLevel xmlns="e673286e-6f71-4ce5-a1df-6ac6f0b96812">EIOPA Regular Use</ERIS_ConfidentialityLevel>
    <l4223d76dc9748a5ade3cb0f006929fa xmlns="e673286e-6f71-4ce5-a1df-6ac6f0b96812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l4223d76dc9748a5ade3cb0f006929fa>
    <ERIS_ApprovalStatus xmlns="e673286e-6f71-4ce5-a1df-6ac6f0b96812">DRAFT</ERIS_ApprovalStatus>
    <NextMeetingType xmlns="e673286e-6f71-4ce5-a1df-6ac6f0b96812" xsi:nil="true"/>
    <FormData xmlns="http://schemas.microsoft.com/sharepoint/v3">&lt;?xml version="1.0" encoding="utf-8"?&gt;&lt;FormVariables&gt;&lt;Version /&gt;&lt;Advanced type="System.Boolean"&gt;False&lt;/Advanced&gt;&lt;/FormVariables&gt;</FormData>
    <ERIS_OtherReference xmlns="e673286e-6f71-4ce5-a1df-6ac6f0b96812" xsi:nil="true"/>
    <FilenameMeetingType xmlns="e673286e-6f71-4ce5-a1df-6ac6f0b96812" xsi:nil="true"/>
    <SubmittingDepartment xmlns="e673286e-6f71-4ce5-a1df-6ac6f0b96812" xsi:nil="true"/>
    <FilenameMeetingAgendaNo xmlns="e673286e-6f71-4ce5-a1df-6ac6f0b96812" xsi:nil="true"/>
    <FilenameMeetingNo xmlns="e673286e-6f71-4ce5-a1df-6ac6f0b96812" xsi:nil="true"/>
    <ERIS_SupersededObsolete xmlns="e673286e-6f71-4ce5-a1df-6ac6f0b96812">false</ERIS_SupersededObsolete>
    <SourceDocumentInfo xmlns="e673286e-6f71-4ce5-a1df-6ac6f0b96812" xsi:nil="true"/>
    <NextMeetingSubfolder xmlns="e673286e-6f71-4ce5-a1df-6ac6f0b96812" xsi:nil="true"/>
    <pc33df311ea641f18af3c7dad597c019 xmlns="e673286e-6f71-4ce5-a1df-6ac6f0b96812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6307a20c-6c27-4cd8-a9d7-75ecfca5c519</TermId>
        </TermInfo>
      </Terms>
    </pc33df311ea641f18af3c7dad597c019>
    <me07b23ed1e34b3da3cbf3dfbdc8e965 xmlns="e673286e-6f71-4ce5-a1df-6ac6f0b96812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Consumer Protection Department</TermName>
          <TermId xmlns="http://schemas.microsoft.com/office/infopath/2007/PartnerControls">9bcd514f-40c4-4edd-acb3-61da1325c6eb</TermId>
        </TermInfo>
      </Terms>
    </me07b23ed1e34b3da3cbf3dfbdc8e965>
    <ERIS_Relation xmlns="e673286e-6f71-4ce5-a1df-6ac6f0b96812">, </ERIS_Relation>
    <ERIS_AssignedTo xmlns="e673286e-6f71-4ce5-a1df-6ac6f0b96812">
      <UserInfo>
        <DisplayName/>
        <AccountId xsi:nil="true"/>
        <AccountType/>
      </UserInfo>
    </ERIS_AssignedTo>
    <NextMeeting xmlns="e673286e-6f71-4ce5-a1df-6ac6f0b96812" xsi:nil="true"/>
  </documentManagement>
</p:properties>
</file>

<file path=customXml/itemProps1.xml><?xml version="1.0" encoding="utf-8"?>
<ds:datastoreItem xmlns:ds="http://schemas.openxmlformats.org/officeDocument/2006/customXml" ds:itemID="{39F07161-EF39-493C-9051-C9E609A2CC27}">
  <ds:schemaRefs>
    <ds:schemaRef ds:uri="http://schemas.microsoft.com/sharepoint/v3/contenttype/forms/url"/>
  </ds:schemaRefs>
</ds:datastoreItem>
</file>

<file path=customXml/itemProps2.xml><?xml version="1.0" encoding="utf-8"?>
<ds:datastoreItem xmlns:ds="http://schemas.openxmlformats.org/officeDocument/2006/customXml" ds:itemID="{74CA97A0-8BB6-44C8-96C1-6C3CF6A044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6D4F38-C1A8-4D04-AD5D-F6E1D60A9A3C}">
  <ds:schemaRefs/>
</ds:datastoreItem>
</file>

<file path=customXml/itemProps4.xml><?xml version="1.0" encoding="utf-8"?>
<ds:datastoreItem xmlns:ds="http://schemas.openxmlformats.org/officeDocument/2006/customXml" ds:itemID="{E2B7FCE8-3033-4B0A-80FB-6E109F37927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F0866D45-D31B-4BD2-85E2-2657E2940D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673286e-6f71-4ce5-a1df-6ac6f0b96812"/>
    <ds:schemaRef ds:uri="a7be27cd-125f-466c-816c-c3bde3a15869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2A1B9BC0-FADC-440A-AF08-B95171B67F28}">
  <ds:schemaRefs>
    <ds:schemaRef ds:uri="http://purl.org/dc/elements/1.1/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sharepoint/v4"/>
    <ds:schemaRef ds:uri="http://purl.org/dc/dcmitype/"/>
    <ds:schemaRef ds:uri="http://schemas.microsoft.com/office/infopath/2007/PartnerControls"/>
    <ds:schemaRef ds:uri="a7be27cd-125f-466c-816c-c3bde3a15869"/>
    <ds:schemaRef ds:uri="e673286e-6f71-4ce5-a1df-6ac6f0b9681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Ursa Pirc</dc:creator>
  <cp:lastModifiedBy>Ramona Delcea</cp:lastModifiedBy>
  <dcterms:created xsi:type="dcterms:W3CDTF">2026-01-21T14:23:46Z</dcterms:created>
  <dcterms:modified xsi:type="dcterms:W3CDTF">2026-03-23T10:09:27Z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0x0101005DF3943697863C4BAFE02ACD39E10376002EB76BA2096FD54CA1CBFA2BB5FB37FB</vt:lpwstr>
  </property>
  <property fmtid="{D5CDD505-2E9C-101B-9397-08002B2CF9AE}" pid="3" name="ERIS_Department">
    <vt:lpwstr>1;#Consumer Protection Department|9bcd514f-40c4-4edd-acb3-61da1325c6eb</vt:lpwstr>
  </property>
  <property fmtid="{D5CDD505-2E9C-101B-9397-08002B2CF9AE}" pid="4" name="ERIS_Language">
    <vt:lpwstr>2;#English|2741a941-2920-4ba4-aa70-d8ed6ac1785d</vt:lpwstr>
  </property>
  <property fmtid="{D5CDD505-2E9C-101B-9397-08002B2CF9AE}" pid="5" name="ERIS_Keywords">
    <vt:lpwstr>3;#Consumer Protection|3ca06cc2-4254-4d7f-adce-f0199e390ade;#28;#Conduct of Business Policy|2ddc7f38-0b57-495c-86ff-cc07b70cc972;#29;#Insurance Distribution Directive|9609e180-a27b-4899-9b45-d4f3c383d207</vt:lpwstr>
  </property>
  <property fmtid="{D5CDD505-2E9C-101B-9397-08002B2CF9AE}" pid="6" name="ERIS_DocumentType">
    <vt:lpwstr>79;#Dataset|6307a20c-6c27-4cd8-a9d7-75ecfca5c519</vt:lpwstr>
  </property>
  <property fmtid="{D5CDD505-2E9C-101B-9397-08002B2CF9AE}" pid="7" name="MDU">
    <vt:lpwstr/>
  </property>
  <property fmtid="{D5CDD505-2E9C-101B-9397-08002B2CF9AE}" pid="8" name="RecordPoint_WorkflowType">
    <vt:lpwstr>ActiveSubmitStub</vt:lpwstr>
  </property>
  <property fmtid="{D5CDD505-2E9C-101B-9397-08002B2CF9AE}" pid="9" name="RecordPoint_ActiveItemWebId">
    <vt:lpwstr>{a7be27cd-125f-466c-816c-c3bde3a15869}</vt:lpwstr>
  </property>
  <property fmtid="{D5CDD505-2E9C-101B-9397-08002B2CF9AE}" pid="10" name="RecordPoint_ActiveItemSiteId">
    <vt:lpwstr>{8f03a93c-3231-44a2-994d-c866c58a25d1}</vt:lpwstr>
  </property>
  <property fmtid="{D5CDD505-2E9C-101B-9397-08002B2CF9AE}" pid="11" name="RecordPoint_ActiveItemListId">
    <vt:lpwstr>{f529814a-acd5-4325-89c5-61a2cae03e06}</vt:lpwstr>
  </property>
  <property fmtid="{D5CDD505-2E9C-101B-9397-08002B2CF9AE}" pid="12" name="RecordPoint_ActiveItemUniqueId">
    <vt:lpwstr>{e1dac127-13bc-4b68-9c1a-bfb1ee8a463e}</vt:lpwstr>
  </property>
  <property fmtid="{D5CDD505-2E9C-101B-9397-08002B2CF9AE}" pid="13" name="RecordPoint_RecordNumberSubmitted">
    <vt:lpwstr>EIOPA(2026)0176789</vt:lpwstr>
  </property>
  <property fmtid="{D5CDD505-2E9C-101B-9397-08002B2CF9AE}" pid="14" name="RecordPoint_SubmissionCompleted">
    <vt:lpwstr>2026-03-06T10:13:37.6690143+01:00</vt:lpwstr>
  </property>
</Properties>
</file>