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edtJo\Documents\"/>
    </mc:Choice>
  </mc:AlternateContent>
  <xr:revisionPtr revIDLastSave="0" documentId="8_{A820659A-6E14-42A7-87C4-96A98B1071F1}" xr6:coauthVersionLast="47" xr6:coauthVersionMax="47" xr10:uidLastSave="{00000000-0000-0000-0000-000000000000}"/>
  <bookViews>
    <workbookView xWindow="-110" yWindow="-110" windowWidth="19420" windowHeight="11500" xr2:uid="{0C59D34D-2898-4E8F-A214-6ED788AD489C}"/>
  </bookViews>
  <sheets>
    <sheet name="Sheet1" sheetId="1" r:id="rId1"/>
    <sheet name="Explanaiton" sheetId="2" r:id="rId2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31" i="1"/>
  <c r="K32" i="1"/>
  <c r="K33" i="1"/>
  <c r="K34" i="1"/>
  <c r="K35" i="1"/>
  <c r="K36" i="1"/>
  <c r="K30" i="1"/>
  <c r="J37" i="1"/>
  <c r="K37" i="1" l="1"/>
  <c r="J295" i="1"/>
  <c r="J296" i="1" s="1"/>
  <c r="I295" i="1"/>
  <c r="I296" i="1" s="1"/>
  <c r="H295" i="1"/>
  <c r="H296" i="1" s="1"/>
  <c r="G295" i="1"/>
  <c r="G296" i="1" s="1"/>
  <c r="F295" i="1"/>
  <c r="D295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J249" i="1"/>
  <c r="I249" i="1"/>
  <c r="H249" i="1"/>
  <c r="G249" i="1"/>
  <c r="F249" i="1"/>
  <c r="E249" i="1"/>
  <c r="D249" i="1"/>
  <c r="J237" i="1"/>
  <c r="I237" i="1"/>
  <c r="H237" i="1"/>
  <c r="G237" i="1"/>
  <c r="F237" i="1"/>
  <c r="E237" i="1"/>
  <c r="D237" i="1"/>
  <c r="K236" i="1"/>
  <c r="K237" i="1" s="1"/>
  <c r="J173" i="1"/>
  <c r="J143" i="1"/>
  <c r="D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J118" i="1"/>
  <c r="H118" i="1"/>
  <c r="J106" i="1"/>
  <c r="I106" i="1"/>
  <c r="H106" i="1"/>
  <c r="F102" i="1"/>
  <c r="I96" i="1"/>
  <c r="G96" i="1"/>
  <c r="F96" i="1"/>
  <c r="E96" i="1"/>
  <c r="D96" i="1"/>
  <c r="I86" i="1"/>
  <c r="H86" i="1"/>
  <c r="G86" i="1"/>
  <c r="F86" i="1"/>
  <c r="E86" i="1"/>
  <c r="D86" i="1"/>
  <c r="I78" i="1"/>
  <c r="G78" i="1"/>
  <c r="F78" i="1"/>
  <c r="E78" i="1"/>
  <c r="D78" i="1"/>
  <c r="J69" i="1"/>
  <c r="I69" i="1"/>
  <c r="H69" i="1"/>
  <c r="G69" i="1"/>
  <c r="F69" i="1"/>
  <c r="E69" i="1"/>
  <c r="D69" i="1"/>
  <c r="J61" i="1"/>
  <c r="I61" i="1"/>
  <c r="H61" i="1"/>
  <c r="G61" i="1"/>
  <c r="F61" i="1"/>
  <c r="E61" i="1"/>
  <c r="D61" i="1"/>
  <c r="K60" i="1"/>
  <c r="K59" i="1"/>
  <c r="K58" i="1"/>
  <c r="J52" i="1"/>
  <c r="J44" i="1"/>
  <c r="I44" i="1"/>
  <c r="H44" i="1"/>
  <c r="G44" i="1"/>
  <c r="F44" i="1"/>
  <c r="E44" i="1"/>
  <c r="D44" i="1"/>
  <c r="G37" i="1"/>
  <c r="F37" i="1"/>
  <c r="E37" i="1"/>
  <c r="D37" i="1"/>
  <c r="K61" i="1" l="1"/>
  <c r="K143" i="1"/>
  <c r="D296" i="1"/>
</calcChain>
</file>

<file path=xl/sharedStrings.xml><?xml version="1.0" encoding="utf-8"?>
<sst xmlns="http://schemas.openxmlformats.org/spreadsheetml/2006/main" count="512" uniqueCount="169">
  <si>
    <t>Public statement</t>
  </si>
  <si>
    <t>Order to cease and desist</t>
  </si>
  <si>
    <t>Withdrawal of authorisation</t>
  </si>
  <si>
    <t>Temporary ban on exercise of management functions</t>
  </si>
  <si>
    <t>Administrative pecuniary sanction</t>
  </si>
  <si>
    <t>Other administrative sanctions or measures</t>
  </si>
  <si>
    <t xml:space="preserve">Value of the imposed sanctions 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</si>
  <si>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</si>
  <si>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</si>
  <si>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</si>
  <si>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</si>
  <si>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</si>
  <si>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</si>
  <si>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</si>
  <si>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</si>
  <si>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</si>
  <si>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</si>
  <si>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</si>
  <si>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Iceland</t>
  </si>
  <si>
    <t>Italy</t>
  </si>
  <si>
    <t>Ireland</t>
  </si>
  <si>
    <t>Latvia</t>
  </si>
  <si>
    <t>Luxembourg</t>
  </si>
  <si>
    <t>Lithuania</t>
  </si>
  <si>
    <t>Malta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</si>
  <si>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</si>
  <si>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</si>
  <si>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</si>
  <si>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</si>
  <si>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</si>
  <si>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</si>
  <si>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</si>
  <si>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</si>
  <si>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Legal Basis</t>
  </si>
  <si>
    <t>Type of administrative sanction or other measure</t>
  </si>
  <si>
    <t>Monetary amount of administrative pecuniary sanctions</t>
  </si>
  <si>
    <t>Totals</t>
  </si>
  <si>
    <t>Withdrawal of authorisation (*)</t>
  </si>
  <si>
    <t>Article 3 IDD</t>
  </si>
  <si>
    <t>Article 10(1) IDD</t>
  </si>
  <si>
    <t>Article 10(2) IDD</t>
  </si>
  <si>
    <t>Article 10(4) IDD</t>
  </si>
  <si>
    <t>Article 10(8) IDD</t>
  </si>
  <si>
    <t>Article 15 IDD</t>
  </si>
  <si>
    <t>Article 16 IDD</t>
  </si>
  <si>
    <t>Article 17(1) IDD</t>
  </si>
  <si>
    <t>Article 17(3) IDD</t>
  </si>
  <si>
    <t>Article 20(1) IDD</t>
  </si>
  <si>
    <t>Article 27 IDD</t>
  </si>
  <si>
    <t>Article 28(1) IDD</t>
  </si>
  <si>
    <t>Article 29(2 )IDD</t>
  </si>
  <si>
    <t>Article 30(1) IDD</t>
  </si>
  <si>
    <t>Article 4(1) Delegated Regulation (EU) 2017/2358</t>
  </si>
  <si>
    <t>Article 5(3) Delegated Regulation (EU) 2017/2358</t>
  </si>
  <si>
    <t>Article 6 Delegated Regulation (EU) 2017/2358</t>
  </si>
  <si>
    <t>Article 9 Delegated Regulation (EU) 2017/2358</t>
  </si>
  <si>
    <t>Article 8 Delegated Regulation (EU) 2017/2359</t>
  </si>
  <si>
    <r>
      <t xml:space="preserve">Totals </t>
    </r>
    <r>
      <rPr>
        <b/>
        <vertAlign val="superscript"/>
        <sz val="12"/>
        <color rgb="FF000000"/>
        <rFont val="Times New Roman"/>
        <family val="1"/>
      </rPr>
      <t>(**)</t>
    </r>
  </si>
  <si>
    <t>€ change</t>
  </si>
  <si>
    <t>Article 10 IDD</t>
  </si>
  <si>
    <t>Article 17 IDD</t>
  </si>
  <si>
    <t>Czechia</t>
  </si>
  <si>
    <t>Average change rate from CZK to EUR from 01/01/2024 to 31/12/2024 = 0.03981</t>
  </si>
  <si>
    <t>Article 10 (2) IDD</t>
  </si>
  <si>
    <t>200.000 CZK (7.941 EUR)</t>
  </si>
  <si>
    <t>Article 17 (1) IDD</t>
  </si>
  <si>
    <t>100.000 CZK (3.971 EUR)</t>
  </si>
  <si>
    <t>Article 20 IDD</t>
  </si>
  <si>
    <t>1.500.000 CZK (59.559 EUR)</t>
  </si>
  <si>
    <t>Article 18(a)(i) IDD</t>
  </si>
  <si>
    <t>Article 3(1) IDD</t>
  </si>
  <si>
    <t>Article 18 IDD</t>
  </si>
  <si>
    <t>Article 10 (3) IDD</t>
  </si>
  <si>
    <t>Article 10 (1)</t>
  </si>
  <si>
    <t>Article 10 (3)</t>
  </si>
  <si>
    <t>Article 10 (4)</t>
  </si>
  <si>
    <t>Article 10 (4) IDD</t>
  </si>
  <si>
    <t>Totals****</t>
  </si>
  <si>
    <t>Art.3 par.1</t>
  </si>
  <si>
    <t>Art.16</t>
  </si>
  <si>
    <t>Art.18 par. A</t>
  </si>
  <si>
    <t>Art. 20 par.4</t>
  </si>
  <si>
    <t>Average rate change from HUF to EUR from 01/01/2024 to 31/12/2024 = 0.002530</t>
  </si>
  <si>
    <t>Article 18(b) IDD</t>
  </si>
  <si>
    <t>Article 20(5) IDD</t>
  </si>
  <si>
    <t>Article 25(1) (1) IDD</t>
  </si>
  <si>
    <t>Article 25(1) (4) IDD</t>
  </si>
  <si>
    <t>Article 30(5) IDD</t>
  </si>
  <si>
    <t>Article 14(2) Delegated Regulation 2017/2359</t>
  </si>
  <si>
    <t>Article 4(1) Delegated Regulation 2017/2358</t>
  </si>
  <si>
    <t>Article 4(3) Delegated Regulation 2017/2358</t>
  </si>
  <si>
    <t>Article 5(1) Delegated Regulation 2017/2358</t>
  </si>
  <si>
    <t>Article 6(1) Delegated Regulation 2017/2358</t>
  </si>
  <si>
    <t>Article 6(2) Delegated Regulation 2017/2358</t>
  </si>
  <si>
    <t>Article 7(1) Delegated Regulation 2017/2358</t>
  </si>
  <si>
    <t>Article 7(3) Delegated Regulation 2017/2358</t>
  </si>
  <si>
    <t>Article 8(2) Delegated Regulation 2017/2358</t>
  </si>
  <si>
    <t>Article 8(4) Delegated Regulation 2017/2358</t>
  </si>
  <si>
    <t>Article 9 Delegated Regulation 2017/2358</t>
  </si>
  <si>
    <t xml:space="preserve">Total </t>
  </si>
  <si>
    <t>Article 3 (1) IDD</t>
  </si>
  <si>
    <t>Article 10 (6) IDD</t>
  </si>
  <si>
    <t>Article 16 (1) IDD</t>
  </si>
  <si>
    <t>Article 19 IDD</t>
  </si>
  <si>
    <t>Article 20 (1)  IDD</t>
  </si>
  <si>
    <t>Article 25 (1) IDD</t>
  </si>
  <si>
    <t>Article 25 (1, 4) IDD</t>
  </si>
  <si>
    <t xml:space="preserve">Liechschentein </t>
  </si>
  <si>
    <t>Art. 10 (2) IDD</t>
  </si>
  <si>
    <t>NO SANCTIONS</t>
  </si>
  <si>
    <t>The Netherlands</t>
  </si>
  <si>
    <t>Average rate change from PLN to EUR from 01/01/2024 to 31/12/2024 : 0.2321</t>
  </si>
  <si>
    <t>300 000 PLN</t>
  </si>
  <si>
    <r>
      <t>Article 20 (1</t>
    </r>
    <r>
      <rPr>
        <sz val="11"/>
        <rFont val="Times New Roman"/>
        <family val="1"/>
      </rPr>
      <t>) (1) IDD</t>
    </r>
  </si>
  <si>
    <t>Article 33 (1) (a) IDD</t>
  </si>
  <si>
    <t>Article 33 (1) (b) IDD</t>
  </si>
  <si>
    <t>Average rate change from BNR to EUR from 01/01/2024 to 31/12/2024 : 0.2010</t>
  </si>
  <si>
    <t>Article 3 (6) (2)IDD</t>
  </si>
  <si>
    <t>Article 3 (1) (6) IDD</t>
  </si>
  <si>
    <t>Article 10 (6)(2) IDD</t>
  </si>
  <si>
    <t>Article 17 (2) IDD</t>
  </si>
  <si>
    <t>Article 18 a)IDD</t>
  </si>
  <si>
    <t>Article 19 (1)IDD</t>
  </si>
  <si>
    <t>Article 19 (1) a) IDD</t>
  </si>
  <si>
    <t>Article 19 (1) (b) IDD</t>
  </si>
  <si>
    <t>Article 19(1) (c) (ii) IDD</t>
  </si>
  <si>
    <t>Article 19(1) (c) (iii) IDD</t>
  </si>
  <si>
    <t>Article 19 (1) (d) IDD</t>
  </si>
  <si>
    <t>Article 19 (1) (e) IDD</t>
  </si>
  <si>
    <t>Article 20 (1) (1) IDD</t>
  </si>
  <si>
    <t>Article 20 (1) (3) IDD</t>
  </si>
  <si>
    <t>Article 20 (5) IDD</t>
  </si>
  <si>
    <t>Article 20 (7) (a) IDD</t>
  </si>
  <si>
    <t>Article 25 (5) IDD</t>
  </si>
  <si>
    <t>Article 8(2) of Delegated Regulation 2017/2358</t>
  </si>
  <si>
    <t>Other sanctions for the breaching of national provisions implementing IDD Directive.</t>
  </si>
  <si>
    <t>Totals*</t>
  </si>
  <si>
    <t>Article 4(2) IDD</t>
  </si>
  <si>
    <t>Article 17(2) IDD</t>
  </si>
  <si>
    <t>Article 18(a) IDD</t>
  </si>
  <si>
    <r>
      <t xml:space="preserve">Article </t>
    </r>
    <r>
      <rPr>
        <sz val="11"/>
        <color theme="1"/>
        <rFont val="Aptos Narrow"/>
        <family val="2"/>
        <scheme val="minor"/>
      </rPr>
      <t>18(a)(ii)</t>
    </r>
    <r>
      <rPr>
        <sz val="12"/>
        <rFont val="Times New Roman"/>
        <family val="1"/>
      </rPr>
      <t xml:space="preserve"> IDD</t>
    </r>
  </si>
  <si>
    <t>Article 18(a)(iii) IDD</t>
  </si>
  <si>
    <t>Article 18(a)(iv) IDD</t>
  </si>
  <si>
    <t>Article 20(3) IDD</t>
  </si>
  <si>
    <t>Article 25(1) IDD</t>
  </si>
  <si>
    <t>Not reported</t>
  </si>
  <si>
    <t>Article 10 (1) IDD</t>
  </si>
  <si>
    <t>Article 17 (2)  IDD</t>
  </si>
  <si>
    <t>From 1/01/2024 to 31/12/2024, average change rate from BGN to EUR = 0.5113</t>
  </si>
  <si>
    <t>“Information per Member State</t>
  </si>
  <si>
    <r>
      <t xml:space="preserve">In the row “Total”, the total number of sanctions is shown. </t>
    </r>
    <r>
      <rPr>
        <b/>
        <i/>
        <sz val="11"/>
        <color rgb="FF1F4E79"/>
        <rFont val="Arial"/>
        <family val="2"/>
      </rPr>
      <t>Where there is a difference between the total number of sanctions and the total</t>
    </r>
  </si>
  <si>
    <t>number of breaches, the number of breaches is also shown in brackets”.</t>
  </si>
  <si>
    <t>The tables below show the same aggregate information for each relevant Member State individually.</t>
  </si>
  <si>
    <t>224 (237)</t>
  </si>
  <si>
    <t>5 (6)</t>
  </si>
  <si>
    <t>1 (2)</t>
  </si>
  <si>
    <t>495 (510)</t>
  </si>
  <si>
    <t>97 (102)</t>
  </si>
  <si>
    <t>5 (10)</t>
  </si>
  <si>
    <t>9 (42)</t>
  </si>
  <si>
    <t>8 (37)</t>
  </si>
  <si>
    <t>29 (34)</t>
  </si>
  <si>
    <t>51 (94)</t>
  </si>
  <si>
    <t>14 (46)</t>
  </si>
  <si>
    <t>10 (11)</t>
  </si>
  <si>
    <t>Article 10 (6)(c ) IDD</t>
  </si>
  <si>
    <t>Article 18 (a)(i) IDD</t>
  </si>
  <si>
    <t>Article 20 (7)(e ) IDD</t>
  </si>
  <si>
    <t>1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</si>
</sst>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2]\ #,##0;[Red]\-[$€-2]\ #,##0"/>
    <numFmt numFmtId="165" formatCode="[$€-2]\ #,##0.00"/>
    <numFmt numFmtId="166" formatCode="#,##0.00\ [$€-1]"/>
    <numFmt numFmtId="167" formatCode="[$CZK]\ #,##0.00"/>
    <numFmt numFmtId="168" formatCode="_-[$BGN]\ * #,##0.00_-;\-[$BGN]\ * #,##0.00_-;_-[$BGN]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1"/>
      <name val="Times New Roman"/>
      <family val="1"/>
    </font>
    <font>
      <i/>
      <sz val="11"/>
      <color rgb="FF1F4E79"/>
      <name val="Arial"/>
      <family val="2"/>
    </font>
    <font>
      <b/>
      <i/>
      <sz val="11"/>
      <color rgb="FF1F4E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3" fontId="3" fillId="0" borderId="8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65" fontId="0" fillId="0" borderId="0" xfId="0" applyNumberFormat="1"/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4" fillId="0" borderId="2" xfId="0" applyNumberFormat="1" applyFont="1" applyBorder="1" applyAlignment="1">
      <alignment vertical="center" wrapText="1"/>
    </xf>
    <xf numFmtId="0" fontId="0" fillId="0" borderId="18" xfId="0" applyBorder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4" fontId="2" fillId="4" borderId="17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0" fillId="0" borderId="21" xfId="0" applyBorder="1"/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A204-15AD-4617-B09C-496173CC5C85}">
  <dimension ref="B1:M320"/>
  <sheetViews>
    <sheetView tabSelected="1" topLeftCell="A19" zoomScale="63" zoomScaleNormal="100" workbookViewId="0">
      <selection activeCell="F231" sqref="F231"/>
    </sheetView>
  </sheetViews>
  <sheetFormatPr defaultRowHeight="14.5" x14ac:dyDescent="0.35"/>
  <cols>
    <col min="1" max="1" width="4" customWidth="1"/>
    <col min="2" max="2" width="19.81640625" bestFit="1" customWidth="1"/>
    <col min="3" max="3" width="16.7265625" style="1" customWidth="1"/>
    <col min="4" max="9" width="16.7265625" customWidth="1"/>
    <col min="10" max="10" width="26.1796875" customWidth="1"/>
    <col min="11" max="11" width="23.7265625" customWidth="1"/>
  </cols>
  <sheetData>
    <row r="1" spans="2:13" ht="15" customHeight="1" thickBot="1" x14ac:dyDescent="0.4"/>
    <row r="2" spans="2:13" ht="47" thickBot="1" x14ac:dyDescent="0.4">
      <c r="B2" s="12" t="s">
        <v>7</v>
      </c>
      <c r="C2" s="4"/>
      <c r="D2" s="67" t="s">
        <v>34</v>
      </c>
      <c r="E2" s="68"/>
      <c r="F2" s="68"/>
      <c r="G2" s="68"/>
      <c r="H2" s="68"/>
      <c r="I2" s="69"/>
      <c r="J2" s="51" t="s">
        <v>35</v>
      </c>
      <c r="K2" s="54"/>
    </row>
    <row r="3" spans="2:13" x14ac:dyDescent="0.35">
      <c r="C3" s="70"/>
      <c r="D3" s="70" t="s">
        <v>0</v>
      </c>
      <c r="E3" s="70" t="s">
        <v>1</v>
      </c>
      <c r="F3" s="70" t="s">
        <v>37</v>
      </c>
      <c r="G3" s="70" t="s">
        <v>3</v>
      </c>
      <c r="H3" s="70" t="s">
        <v>4</v>
      </c>
      <c r="I3" s="70" t="s">
        <v>5</v>
      </c>
      <c r="J3" s="93" t="s">
        <v>6</v>
      </c>
      <c r="K3" s="54"/>
    </row>
    <row r="4" spans="2:13" ht="16" thickBot="1" x14ac:dyDescent="0.4">
      <c r="C4" s="71"/>
      <c r="D4" s="71"/>
      <c r="E4" s="71"/>
      <c r="F4" s="71"/>
      <c r="G4" s="71"/>
      <c r="H4" s="71"/>
      <c r="I4" s="71"/>
      <c r="J4" s="94"/>
      <c r="K4" s="55"/>
    </row>
    <row r="5" spans="2:13" ht="16" thickBot="1" x14ac:dyDescent="0.4">
      <c r="C5" s="14" t="s">
        <v>38</v>
      </c>
      <c r="D5" s="15">
        <v>0</v>
      </c>
      <c r="E5" s="15">
        <v>0</v>
      </c>
      <c r="F5" s="15">
        <v>0</v>
      </c>
      <c r="G5" s="15">
        <v>0</v>
      </c>
      <c r="H5" s="15">
        <v>1</v>
      </c>
      <c r="I5" s="15">
        <v>0</v>
      </c>
      <c r="J5" s="52">
        <v>2500</v>
      </c>
      <c r="K5" s="57"/>
    </row>
    <row r="6" spans="2:13" ht="31.5" thickBot="1" x14ac:dyDescent="0.4">
      <c r="C6" s="16" t="s">
        <v>39</v>
      </c>
      <c r="D6" s="15">
        <v>0</v>
      </c>
      <c r="E6" s="15">
        <v>0</v>
      </c>
      <c r="F6" s="15">
        <v>0</v>
      </c>
      <c r="G6" s="15">
        <v>0</v>
      </c>
      <c r="H6" s="17">
        <v>3</v>
      </c>
      <c r="I6" s="17">
        <v>0</v>
      </c>
      <c r="J6" s="53">
        <f>200000+100000+2500</f>
        <v>302500</v>
      </c>
      <c r="K6" s="57"/>
      <c r="L6" s="2"/>
      <c r="M6" s="2"/>
    </row>
    <row r="7" spans="2:13" ht="31.5" thickBot="1" x14ac:dyDescent="0.4">
      <c r="C7" s="16" t="s">
        <v>40</v>
      </c>
      <c r="D7" s="15">
        <v>0</v>
      </c>
      <c r="E7" s="17">
        <v>122</v>
      </c>
      <c r="F7" s="17">
        <v>18</v>
      </c>
      <c r="G7" s="15">
        <v>0</v>
      </c>
      <c r="H7" s="15">
        <v>0</v>
      </c>
      <c r="I7" s="15">
        <v>0</v>
      </c>
      <c r="J7" s="53"/>
      <c r="K7" s="57"/>
    </row>
    <row r="8" spans="2:13" ht="31.5" thickBot="1" x14ac:dyDescent="0.4">
      <c r="C8" s="16" t="s">
        <v>41</v>
      </c>
      <c r="D8" s="15">
        <v>0</v>
      </c>
      <c r="E8" s="19">
        <v>91</v>
      </c>
      <c r="F8" s="17">
        <v>28</v>
      </c>
      <c r="G8" s="15">
        <v>0</v>
      </c>
      <c r="H8" s="15">
        <v>0</v>
      </c>
      <c r="I8" s="15">
        <v>0</v>
      </c>
      <c r="J8" s="53"/>
      <c r="K8" s="57"/>
    </row>
    <row r="9" spans="2:13" ht="31.5" thickBot="1" x14ac:dyDescent="0.4">
      <c r="C9" s="16" t="s">
        <v>42</v>
      </c>
      <c r="D9" s="15">
        <v>0</v>
      </c>
      <c r="E9" s="15">
        <v>0</v>
      </c>
      <c r="F9" s="15">
        <v>0</v>
      </c>
      <c r="G9" s="15">
        <v>0</v>
      </c>
      <c r="H9" s="17">
        <v>1</v>
      </c>
      <c r="I9" s="17">
        <v>0</v>
      </c>
      <c r="J9" s="53">
        <v>100000</v>
      </c>
      <c r="K9" s="57"/>
    </row>
    <row r="10" spans="2:13" ht="16" thickBot="1" x14ac:dyDescent="0.4">
      <c r="C10" s="16" t="s">
        <v>43</v>
      </c>
      <c r="D10" s="15">
        <v>0</v>
      </c>
      <c r="E10" s="19">
        <v>6</v>
      </c>
      <c r="F10" s="15">
        <v>0</v>
      </c>
      <c r="G10" s="15">
        <v>0</v>
      </c>
      <c r="H10" s="17">
        <v>0</v>
      </c>
      <c r="I10" s="17">
        <v>0</v>
      </c>
      <c r="J10" s="53"/>
      <c r="K10" s="57"/>
    </row>
    <row r="11" spans="2:13" ht="16" thickBot="1" x14ac:dyDescent="0.4">
      <c r="C11" s="16" t="s">
        <v>44</v>
      </c>
      <c r="D11" s="15">
        <v>0</v>
      </c>
      <c r="E11" s="19"/>
      <c r="F11" s="15">
        <v>0</v>
      </c>
      <c r="G11" s="15">
        <v>0</v>
      </c>
      <c r="H11" s="17">
        <v>1</v>
      </c>
      <c r="I11" s="17">
        <v>0</v>
      </c>
      <c r="J11" s="53">
        <v>2500</v>
      </c>
      <c r="K11" s="57"/>
    </row>
    <row r="12" spans="2:13" ht="31.5" thickBot="1" x14ac:dyDescent="0.4">
      <c r="C12" s="16" t="s">
        <v>45</v>
      </c>
      <c r="D12" s="15">
        <v>0</v>
      </c>
      <c r="E12" s="19">
        <v>1</v>
      </c>
      <c r="F12" s="15">
        <v>0</v>
      </c>
      <c r="G12" s="15">
        <v>0</v>
      </c>
      <c r="H12" s="17">
        <v>0</v>
      </c>
      <c r="I12" s="17">
        <v>0</v>
      </c>
      <c r="J12" s="53">
        <v>0</v>
      </c>
      <c r="K12" s="55"/>
    </row>
    <row r="13" spans="2:13" ht="31.5" thickBot="1" x14ac:dyDescent="0.4">
      <c r="C13" s="16" t="s">
        <v>46</v>
      </c>
      <c r="D13" s="15">
        <v>0</v>
      </c>
      <c r="E13" s="19">
        <v>1</v>
      </c>
      <c r="F13" s="15">
        <v>0</v>
      </c>
      <c r="G13" s="15">
        <v>0</v>
      </c>
      <c r="H13" s="17">
        <v>0</v>
      </c>
      <c r="I13" s="17">
        <v>0</v>
      </c>
      <c r="J13" s="40">
        <v>0</v>
      </c>
      <c r="K13" s="56"/>
    </row>
    <row r="14" spans="2:13" ht="31.5" thickBot="1" x14ac:dyDescent="0.4">
      <c r="C14" s="16" t="s">
        <v>47</v>
      </c>
      <c r="D14" s="15">
        <v>0</v>
      </c>
      <c r="E14" s="19">
        <v>1</v>
      </c>
      <c r="F14" s="15">
        <v>0</v>
      </c>
      <c r="G14" s="15">
        <v>0</v>
      </c>
      <c r="H14" s="17">
        <v>0</v>
      </c>
      <c r="I14" s="17">
        <v>0</v>
      </c>
      <c r="J14" s="40">
        <v>0</v>
      </c>
      <c r="K14" s="55"/>
    </row>
    <row r="15" spans="2:13" ht="16" thickBot="1" x14ac:dyDescent="0.4">
      <c r="C15" s="16" t="s">
        <v>48</v>
      </c>
      <c r="D15" s="15">
        <v>0</v>
      </c>
      <c r="E15" s="21">
        <v>2</v>
      </c>
      <c r="F15" s="15">
        <v>0</v>
      </c>
      <c r="G15" s="15">
        <v>0</v>
      </c>
      <c r="H15" s="17">
        <v>0</v>
      </c>
      <c r="I15" s="17">
        <v>0</v>
      </c>
      <c r="J15" s="40">
        <v>0</v>
      </c>
      <c r="K15" s="55"/>
    </row>
    <row r="16" spans="2:13" ht="31.5" thickBot="1" x14ac:dyDescent="0.4">
      <c r="C16" s="16" t="s">
        <v>49</v>
      </c>
      <c r="D16" s="15">
        <v>0</v>
      </c>
      <c r="E16" s="21">
        <v>2</v>
      </c>
      <c r="F16" s="15">
        <v>0</v>
      </c>
      <c r="G16" s="15">
        <v>0</v>
      </c>
      <c r="H16" s="17">
        <v>0</v>
      </c>
      <c r="I16" s="17">
        <v>0</v>
      </c>
      <c r="J16" s="40">
        <v>0</v>
      </c>
      <c r="K16" s="55"/>
    </row>
    <row r="17" spans="2:11" ht="31.5" thickBot="1" x14ac:dyDescent="0.4">
      <c r="C17" s="16" t="s">
        <v>50</v>
      </c>
      <c r="D17" s="15">
        <v>0</v>
      </c>
      <c r="E17" s="21">
        <v>1</v>
      </c>
      <c r="F17" s="15">
        <v>0</v>
      </c>
      <c r="G17" s="15">
        <v>0</v>
      </c>
      <c r="H17" s="17">
        <v>0</v>
      </c>
      <c r="I17" s="17">
        <v>0</v>
      </c>
      <c r="J17" s="17">
        <v>0</v>
      </c>
      <c r="K17" s="13"/>
    </row>
    <row r="18" spans="2:11" ht="16" thickBot="1" x14ac:dyDescent="0.4">
      <c r="C18" s="16" t="s">
        <v>51</v>
      </c>
      <c r="D18" s="15">
        <v>0</v>
      </c>
      <c r="E18" s="21">
        <v>1</v>
      </c>
      <c r="F18" s="15">
        <v>0</v>
      </c>
      <c r="G18" s="15">
        <v>0</v>
      </c>
      <c r="H18" s="17">
        <v>0</v>
      </c>
      <c r="I18" s="17">
        <v>0</v>
      </c>
      <c r="J18" s="17">
        <v>0</v>
      </c>
      <c r="K18" s="13"/>
    </row>
    <row r="19" spans="2:11" ht="62.5" thickBot="1" x14ac:dyDescent="0.4">
      <c r="C19" s="16" t="s">
        <v>52</v>
      </c>
      <c r="D19" s="15">
        <v>0</v>
      </c>
      <c r="E19" s="21">
        <v>2</v>
      </c>
      <c r="F19" s="15">
        <v>0</v>
      </c>
      <c r="G19" s="15">
        <v>0</v>
      </c>
      <c r="H19" s="17">
        <v>0</v>
      </c>
      <c r="I19" s="17">
        <v>0</v>
      </c>
      <c r="J19" s="17">
        <v>0</v>
      </c>
      <c r="K19" s="13"/>
    </row>
    <row r="20" spans="2:11" ht="62.5" thickBot="1" x14ac:dyDescent="0.4">
      <c r="C20" s="16" t="s">
        <v>53</v>
      </c>
      <c r="D20" s="15">
        <v>0</v>
      </c>
      <c r="E20" s="21">
        <v>2</v>
      </c>
      <c r="F20" s="15">
        <v>0</v>
      </c>
      <c r="G20" s="15">
        <v>0</v>
      </c>
      <c r="H20" s="17">
        <v>0</v>
      </c>
      <c r="I20" s="17">
        <v>0</v>
      </c>
      <c r="J20" s="17">
        <v>0</v>
      </c>
      <c r="K20" s="13"/>
    </row>
    <row r="21" spans="2:11" ht="62.5" thickBot="1" x14ac:dyDescent="0.4">
      <c r="C21" s="16" t="s">
        <v>54</v>
      </c>
      <c r="D21" s="15">
        <v>0</v>
      </c>
      <c r="E21" s="21">
        <v>2</v>
      </c>
      <c r="F21" s="15">
        <v>0</v>
      </c>
      <c r="G21" s="15">
        <v>0</v>
      </c>
      <c r="H21" s="17">
        <v>0</v>
      </c>
      <c r="I21" s="17">
        <v>0</v>
      </c>
      <c r="J21" s="17">
        <v>0</v>
      </c>
      <c r="K21" s="13"/>
    </row>
    <row r="22" spans="2:11" ht="62.5" thickBot="1" x14ac:dyDescent="0.4">
      <c r="C22" s="16" t="s">
        <v>55</v>
      </c>
      <c r="D22" s="15">
        <v>0</v>
      </c>
      <c r="E22" s="21">
        <v>2</v>
      </c>
      <c r="F22" s="15">
        <v>0</v>
      </c>
      <c r="G22" s="15">
        <v>0</v>
      </c>
      <c r="H22" s="17">
        <v>0</v>
      </c>
      <c r="I22" s="17">
        <v>0</v>
      </c>
      <c r="J22" s="17">
        <v>0</v>
      </c>
      <c r="K22" s="13"/>
    </row>
    <row r="23" spans="2:11" ht="62.5" thickBot="1" x14ac:dyDescent="0.4">
      <c r="C23" s="22" t="s">
        <v>56</v>
      </c>
      <c r="D23" s="15">
        <v>0</v>
      </c>
      <c r="E23" s="21">
        <v>1</v>
      </c>
      <c r="F23" s="15">
        <v>0</v>
      </c>
      <c r="G23" s="15">
        <v>0</v>
      </c>
      <c r="H23" s="17">
        <v>0</v>
      </c>
      <c r="I23" s="17">
        <v>0</v>
      </c>
      <c r="J23" s="23">
        <v>0</v>
      </c>
      <c r="K23" s="13"/>
    </row>
    <row r="24" spans="2:11" ht="21.75" customHeight="1" x14ac:dyDescent="0.35">
      <c r="C24" s="61" t="s">
        <v>57</v>
      </c>
      <c r="D24" s="63">
        <v>0</v>
      </c>
      <c r="E24" s="63" t="s">
        <v>153</v>
      </c>
      <c r="F24" s="63">
        <v>46</v>
      </c>
      <c r="G24" s="63">
        <v>0</v>
      </c>
      <c r="H24" s="63" t="s">
        <v>154</v>
      </c>
      <c r="I24" s="63">
        <v>0</v>
      </c>
      <c r="J24" s="65">
        <v>407500</v>
      </c>
      <c r="K24" s="13"/>
    </row>
    <row r="25" spans="2:11" ht="16" thickBot="1" x14ac:dyDescent="0.4">
      <c r="C25" s="62"/>
      <c r="D25" s="64"/>
      <c r="E25" s="64"/>
      <c r="F25" s="64"/>
      <c r="G25" s="64"/>
      <c r="H25" s="64"/>
      <c r="I25" s="64"/>
      <c r="J25" s="66"/>
      <c r="K25" s="13"/>
    </row>
    <row r="26" spans="2:11" ht="15.75" customHeight="1" x14ac:dyDescent="0.35">
      <c r="C26" s="11"/>
      <c r="D26" s="12"/>
    </row>
    <row r="27" spans="2:11" ht="16.5" customHeight="1" thickBot="1" x14ac:dyDescent="0.4">
      <c r="C27" s="11"/>
      <c r="D27" s="12"/>
    </row>
    <row r="28" spans="2:11" ht="47" thickBot="1" x14ac:dyDescent="0.4">
      <c r="B28" s="12" t="s">
        <v>8</v>
      </c>
      <c r="C28" s="4" t="s">
        <v>33</v>
      </c>
      <c r="D28" s="67" t="s">
        <v>34</v>
      </c>
      <c r="E28" s="68"/>
      <c r="F28" s="68"/>
      <c r="G28" s="68"/>
      <c r="H28" s="68"/>
      <c r="I28" s="69"/>
      <c r="J28" s="5" t="s">
        <v>35</v>
      </c>
      <c r="K28" s="24" t="s">
        <v>58</v>
      </c>
    </row>
    <row r="29" spans="2:11" ht="87.75" customHeight="1" thickBot="1" x14ac:dyDescent="0.4">
      <c r="C29" s="25" t="s">
        <v>145</v>
      </c>
      <c r="D29" s="6" t="s">
        <v>0</v>
      </c>
      <c r="E29" s="6" t="s">
        <v>1</v>
      </c>
      <c r="F29" s="6" t="s">
        <v>2</v>
      </c>
      <c r="G29" s="6" t="s">
        <v>3</v>
      </c>
      <c r="H29" s="6" t="s">
        <v>4</v>
      </c>
      <c r="I29" s="6" t="s">
        <v>5</v>
      </c>
      <c r="J29" s="6" t="s">
        <v>6</v>
      </c>
      <c r="K29" s="25" t="s">
        <v>148</v>
      </c>
    </row>
    <row r="30" spans="2:11" ht="31.5" thickBot="1" x14ac:dyDescent="0.4">
      <c r="C30" s="16" t="s">
        <v>146</v>
      </c>
      <c r="D30" s="19">
        <v>0</v>
      </c>
      <c r="E30" s="19">
        <v>0</v>
      </c>
      <c r="F30" s="50">
        <v>0</v>
      </c>
      <c r="G30" s="50">
        <v>0</v>
      </c>
      <c r="H30" s="50">
        <v>2</v>
      </c>
      <c r="I30" s="50">
        <v>0</v>
      </c>
      <c r="J30" s="47">
        <v>1400</v>
      </c>
      <c r="K30" s="41">
        <f>J30*0.5113</f>
        <v>715.81999999999994</v>
      </c>
    </row>
    <row r="31" spans="2:11" ht="31.5" thickBot="1" x14ac:dyDescent="0.4">
      <c r="C31" s="16" t="s">
        <v>101</v>
      </c>
      <c r="D31" s="17">
        <v>0</v>
      </c>
      <c r="E31" s="19">
        <v>0</v>
      </c>
      <c r="F31" s="17">
        <v>0</v>
      </c>
      <c r="G31" s="17">
        <v>0</v>
      </c>
      <c r="H31" s="17">
        <v>6</v>
      </c>
      <c r="I31" s="40">
        <v>0</v>
      </c>
      <c r="J31" s="46">
        <v>4500</v>
      </c>
      <c r="K31" s="41">
        <f t="shared" ref="K31:K36" si="0">J31*0.5113</f>
        <v>2300.85</v>
      </c>
    </row>
    <row r="32" spans="2:11" ht="16" thickBot="1" x14ac:dyDescent="0.4">
      <c r="C32" s="16" t="s">
        <v>44</v>
      </c>
      <c r="D32" s="17">
        <v>0</v>
      </c>
      <c r="E32" s="19">
        <v>0</v>
      </c>
      <c r="F32" s="17">
        <v>0</v>
      </c>
      <c r="G32" s="17">
        <v>0</v>
      </c>
      <c r="H32" s="17">
        <v>8</v>
      </c>
      <c r="I32" s="40">
        <v>5</v>
      </c>
      <c r="J32" s="46">
        <v>32500</v>
      </c>
      <c r="K32" s="41">
        <f t="shared" si="0"/>
        <v>16617.25</v>
      </c>
    </row>
    <row r="33" spans="2:11" ht="31.5" thickBot="1" x14ac:dyDescent="0.4">
      <c r="C33" s="16" t="s">
        <v>147</v>
      </c>
      <c r="D33" s="17">
        <v>0</v>
      </c>
      <c r="E33" s="19">
        <v>0</v>
      </c>
      <c r="F33" s="17">
        <v>0</v>
      </c>
      <c r="G33" s="17">
        <v>0</v>
      </c>
      <c r="H33" s="17">
        <v>1</v>
      </c>
      <c r="I33" s="40">
        <v>0</v>
      </c>
      <c r="J33" s="46">
        <v>1000</v>
      </c>
      <c r="K33" s="41">
        <f t="shared" si="0"/>
        <v>511.29999999999995</v>
      </c>
    </row>
    <row r="34" spans="2:11" ht="16" thickBot="1" x14ac:dyDescent="0.4">
      <c r="C34" s="16" t="s">
        <v>71</v>
      </c>
      <c r="D34" s="17">
        <v>0</v>
      </c>
      <c r="E34" s="21">
        <v>0</v>
      </c>
      <c r="F34" s="17">
        <v>0</v>
      </c>
      <c r="G34" s="17">
        <v>0</v>
      </c>
      <c r="H34" s="17">
        <v>5</v>
      </c>
      <c r="I34" s="40">
        <v>0</v>
      </c>
      <c r="J34" s="48">
        <v>3800</v>
      </c>
      <c r="K34" s="41">
        <f t="shared" si="0"/>
        <v>1942.9399999999998</v>
      </c>
    </row>
    <row r="35" spans="2:11" ht="16" thickBot="1" x14ac:dyDescent="0.4">
      <c r="C35" s="16" t="s">
        <v>103</v>
      </c>
      <c r="D35" s="17">
        <v>0</v>
      </c>
      <c r="E35" s="21">
        <v>0</v>
      </c>
      <c r="F35" s="17">
        <v>0</v>
      </c>
      <c r="G35" s="17">
        <v>0</v>
      </c>
      <c r="H35" s="17">
        <v>4</v>
      </c>
      <c r="I35" s="40">
        <v>0</v>
      </c>
      <c r="J35" s="49">
        <v>3100</v>
      </c>
      <c r="K35" s="41">
        <f t="shared" si="0"/>
        <v>1585.03</v>
      </c>
    </row>
    <row r="36" spans="2:11" ht="16" thickBot="1" x14ac:dyDescent="0.4">
      <c r="C36" s="16" t="s">
        <v>67</v>
      </c>
      <c r="D36" s="17">
        <v>0</v>
      </c>
      <c r="E36" s="21">
        <v>0</v>
      </c>
      <c r="F36" s="17">
        <v>0</v>
      </c>
      <c r="G36" s="17">
        <v>0</v>
      </c>
      <c r="H36" s="17">
        <v>1</v>
      </c>
      <c r="I36" s="40">
        <v>0</v>
      </c>
      <c r="J36" s="46">
        <v>1000</v>
      </c>
      <c r="K36" s="41">
        <f t="shared" si="0"/>
        <v>511.29999999999995</v>
      </c>
    </row>
    <row r="37" spans="2:11" ht="15.75" customHeight="1" x14ac:dyDescent="0.35">
      <c r="C37" s="61" t="s">
        <v>36</v>
      </c>
      <c r="D37" s="63">
        <f t="shared" ref="D37:G37" si="1">SUM(D30:D30)</f>
        <v>0</v>
      </c>
      <c r="E37" s="63">
        <f t="shared" si="1"/>
        <v>0</v>
      </c>
      <c r="F37" s="63">
        <f t="shared" si="1"/>
        <v>0</v>
      </c>
      <c r="G37" s="63">
        <f t="shared" si="1"/>
        <v>0</v>
      </c>
      <c r="H37" s="63">
        <v>27</v>
      </c>
      <c r="I37" s="89">
        <v>5</v>
      </c>
      <c r="J37" s="91">
        <f>SUM(J30:J36)</f>
        <v>47300</v>
      </c>
      <c r="K37" s="87">
        <f>SUM(K30:K36)</f>
        <v>24184.489999999994</v>
      </c>
    </row>
    <row r="38" spans="2:11" ht="15.75" customHeight="1" thickBot="1" x14ac:dyDescent="0.4">
      <c r="C38" s="62"/>
      <c r="D38" s="64"/>
      <c r="E38" s="64"/>
      <c r="F38" s="64"/>
      <c r="G38" s="64"/>
      <c r="H38" s="64"/>
      <c r="I38" s="90"/>
      <c r="J38" s="92"/>
      <c r="K38" s="88"/>
    </row>
    <row r="39" spans="2:11" ht="15" thickBot="1" x14ac:dyDescent="0.4">
      <c r="K39" s="45"/>
    </row>
    <row r="40" spans="2:11" ht="62.5" customHeight="1" thickBot="1" x14ac:dyDescent="0.4">
      <c r="B40" s="12" t="s">
        <v>10</v>
      </c>
      <c r="C40" s="4" t="s">
        <v>33</v>
      </c>
      <c r="D40" s="67" t="s">
        <v>34</v>
      </c>
      <c r="E40" s="68"/>
      <c r="F40" s="68"/>
      <c r="G40" s="68"/>
      <c r="H40" s="68"/>
      <c r="I40" s="69"/>
      <c r="J40" s="5" t="s">
        <v>35</v>
      </c>
    </row>
    <row r="41" spans="2:11" ht="15" customHeight="1" x14ac:dyDescent="0.35">
      <c r="C41" s="70"/>
      <c r="D41" s="70" t="s">
        <v>0</v>
      </c>
      <c r="E41" s="70" t="s">
        <v>1</v>
      </c>
      <c r="F41" s="70" t="s">
        <v>2</v>
      </c>
      <c r="G41" s="70" t="s">
        <v>3</v>
      </c>
      <c r="H41" s="70" t="s">
        <v>4</v>
      </c>
      <c r="I41" s="70" t="s">
        <v>5</v>
      </c>
      <c r="J41" s="70" t="s">
        <v>6</v>
      </c>
    </row>
    <row r="42" spans="2:11" ht="32.25" customHeight="1" thickBot="1" x14ac:dyDescent="0.4">
      <c r="C42" s="71"/>
      <c r="D42" s="71"/>
      <c r="E42" s="71"/>
      <c r="F42" s="71"/>
      <c r="G42" s="71"/>
      <c r="H42" s="71"/>
      <c r="I42" s="71"/>
      <c r="J42" s="71"/>
    </row>
    <row r="43" spans="2:11" ht="16" thickBot="1" x14ac:dyDescent="0.4">
      <c r="C43" s="16" t="s">
        <v>59</v>
      </c>
      <c r="D43" s="17">
        <v>0</v>
      </c>
      <c r="E43" s="17">
        <v>0</v>
      </c>
      <c r="F43" s="17">
        <v>0</v>
      </c>
      <c r="G43" s="17">
        <v>0</v>
      </c>
      <c r="H43" s="17">
        <v>23</v>
      </c>
      <c r="I43" s="17">
        <v>0</v>
      </c>
      <c r="J43" s="18">
        <v>15900</v>
      </c>
      <c r="K43" s="20"/>
    </row>
    <row r="44" spans="2:11" ht="15" x14ac:dyDescent="0.35">
      <c r="C44" s="61" t="s">
        <v>36</v>
      </c>
      <c r="D44" s="63">
        <f>SUM(D43)</f>
        <v>0</v>
      </c>
      <c r="E44" s="63">
        <f t="shared" ref="E44:J44" si="2">SUM(E43)</f>
        <v>0</v>
      </c>
      <c r="F44" s="63">
        <f t="shared" si="2"/>
        <v>0</v>
      </c>
      <c r="G44" s="63">
        <f t="shared" si="2"/>
        <v>0</v>
      </c>
      <c r="H44" s="63">
        <f t="shared" si="2"/>
        <v>23</v>
      </c>
      <c r="I44" s="63">
        <f t="shared" si="2"/>
        <v>0</v>
      </c>
      <c r="J44" s="65">
        <f t="shared" si="2"/>
        <v>15900</v>
      </c>
      <c r="K44" s="10"/>
    </row>
    <row r="45" spans="2:11" ht="15.5" thickBot="1" x14ac:dyDescent="0.4">
      <c r="C45" s="62"/>
      <c r="D45" s="64"/>
      <c r="E45" s="64"/>
      <c r="F45" s="64"/>
      <c r="G45" s="64"/>
      <c r="H45" s="64"/>
      <c r="I45" s="64"/>
      <c r="J45" s="66"/>
      <c r="K45" s="10"/>
    </row>
    <row r="46" spans="2:11" ht="15" x14ac:dyDescent="0.35">
      <c r="C46" s="11"/>
    </row>
    <row r="47" spans="2:11" ht="15" thickBot="1" x14ac:dyDescent="0.4"/>
    <row r="48" spans="2:11" ht="62.5" customHeight="1" thickBot="1" x14ac:dyDescent="0.4">
      <c r="B48" s="12" t="s">
        <v>9</v>
      </c>
      <c r="C48" s="4" t="s">
        <v>33</v>
      </c>
      <c r="D48" s="67" t="s">
        <v>34</v>
      </c>
      <c r="E48" s="68"/>
      <c r="F48" s="68"/>
      <c r="G48" s="68"/>
      <c r="H48" s="68"/>
      <c r="I48" s="69"/>
      <c r="J48" s="5" t="s">
        <v>35</v>
      </c>
    </row>
    <row r="49" spans="2:11" ht="15" customHeight="1" x14ac:dyDescent="0.35">
      <c r="C49" s="70"/>
      <c r="D49" s="70" t="s">
        <v>0</v>
      </c>
      <c r="E49" s="70" t="s">
        <v>1</v>
      </c>
      <c r="F49" s="70" t="s">
        <v>2</v>
      </c>
      <c r="G49" s="70" t="s">
        <v>3</v>
      </c>
      <c r="H49" s="70" t="s">
        <v>4</v>
      </c>
      <c r="I49" s="70" t="s">
        <v>5</v>
      </c>
      <c r="J49" s="70" t="s">
        <v>6</v>
      </c>
    </row>
    <row r="50" spans="2:11" ht="15.75" customHeight="1" thickBot="1" x14ac:dyDescent="0.4">
      <c r="C50" s="71"/>
      <c r="D50" s="71"/>
      <c r="E50" s="71"/>
      <c r="F50" s="71"/>
      <c r="G50" s="71"/>
      <c r="H50" s="71"/>
      <c r="I50" s="71"/>
      <c r="J50" s="71"/>
    </row>
    <row r="51" spans="2:11" ht="16" thickBot="1" x14ac:dyDescent="0.4">
      <c r="C51" s="16" t="s">
        <v>60</v>
      </c>
      <c r="D51" s="17">
        <v>0</v>
      </c>
      <c r="E51" s="17">
        <v>0</v>
      </c>
      <c r="F51" s="17">
        <v>1</v>
      </c>
      <c r="G51" s="17">
        <v>0</v>
      </c>
      <c r="H51" s="17">
        <v>0</v>
      </c>
      <c r="I51" s="17">
        <v>0</v>
      </c>
      <c r="J51" s="18">
        <v>0</v>
      </c>
    </row>
    <row r="52" spans="2:11" ht="14.5" customHeight="1" x14ac:dyDescent="0.35">
      <c r="C52" s="61" t="s">
        <v>36</v>
      </c>
      <c r="D52" s="63">
        <v>0</v>
      </c>
      <c r="E52" s="63">
        <v>0</v>
      </c>
      <c r="F52" s="63">
        <v>1</v>
      </c>
      <c r="G52" s="63">
        <v>0</v>
      </c>
      <c r="H52" s="63">
        <v>0</v>
      </c>
      <c r="I52" s="63">
        <v>0</v>
      </c>
      <c r="J52" s="65">
        <f>SUM(J51)</f>
        <v>0</v>
      </c>
    </row>
    <row r="53" spans="2:11" ht="15" customHeight="1" thickBot="1" x14ac:dyDescent="0.4">
      <c r="C53" s="62"/>
      <c r="D53" s="64"/>
      <c r="E53" s="64"/>
      <c r="F53" s="64"/>
      <c r="G53" s="64"/>
      <c r="H53" s="64"/>
      <c r="I53" s="64"/>
      <c r="J53" s="66"/>
    </row>
    <row r="54" spans="2:11" ht="15" thickBot="1" x14ac:dyDescent="0.4"/>
    <row r="55" spans="2:11" ht="62.5" customHeight="1" thickBot="1" x14ac:dyDescent="0.4">
      <c r="B55" s="12" t="s">
        <v>61</v>
      </c>
      <c r="C55" s="4" t="s">
        <v>33</v>
      </c>
      <c r="D55" s="67" t="s">
        <v>34</v>
      </c>
      <c r="E55" s="68"/>
      <c r="F55" s="68"/>
      <c r="G55" s="68"/>
      <c r="H55" s="68"/>
      <c r="I55" s="69"/>
      <c r="J55" s="5" t="s">
        <v>35</v>
      </c>
      <c r="K55" s="24" t="s">
        <v>58</v>
      </c>
    </row>
    <row r="56" spans="2:11" ht="63" customHeight="1" x14ac:dyDescent="0.35">
      <c r="C56" s="83"/>
      <c r="D56" s="70" t="s">
        <v>0</v>
      </c>
      <c r="E56" s="70" t="s">
        <v>1</v>
      </c>
      <c r="F56" s="70" t="s">
        <v>2</v>
      </c>
      <c r="G56" s="70" t="s">
        <v>3</v>
      </c>
      <c r="H56" s="70" t="s">
        <v>4</v>
      </c>
      <c r="I56" s="70" t="s">
        <v>5</v>
      </c>
      <c r="J56" s="85" t="s">
        <v>6</v>
      </c>
      <c r="K56" s="79" t="s">
        <v>62</v>
      </c>
    </row>
    <row r="57" spans="2:11" ht="15" customHeight="1" thickBot="1" x14ac:dyDescent="0.4">
      <c r="C57" s="84"/>
      <c r="D57" s="71"/>
      <c r="E57" s="71"/>
      <c r="F57" s="71"/>
      <c r="G57" s="71"/>
      <c r="H57" s="71"/>
      <c r="I57" s="71"/>
      <c r="J57" s="86"/>
      <c r="K57" s="80"/>
    </row>
    <row r="58" spans="2:11" ht="32.25" customHeight="1" thickBot="1" x14ac:dyDescent="0.4">
      <c r="C58" s="26" t="s">
        <v>63</v>
      </c>
      <c r="D58" s="8">
        <v>0</v>
      </c>
      <c r="E58" s="8">
        <v>0</v>
      </c>
      <c r="F58" s="8">
        <v>0</v>
      </c>
      <c r="G58" s="8">
        <v>0</v>
      </c>
      <c r="H58" s="8">
        <v>2</v>
      </c>
      <c r="I58" s="8">
        <v>0</v>
      </c>
      <c r="J58" s="26" t="s">
        <v>64</v>
      </c>
      <c r="K58" s="27">
        <f>200000*0.03981</f>
        <v>7962</v>
      </c>
    </row>
    <row r="59" spans="2:11" ht="31.5" thickBot="1" x14ac:dyDescent="0.4">
      <c r="C59" s="26" t="s">
        <v>65</v>
      </c>
      <c r="D59" s="8">
        <v>0</v>
      </c>
      <c r="E59" s="8">
        <v>0</v>
      </c>
      <c r="F59" s="8">
        <v>0</v>
      </c>
      <c r="G59" s="8">
        <v>0</v>
      </c>
      <c r="H59" s="8">
        <v>2</v>
      </c>
      <c r="I59" s="8">
        <v>0</v>
      </c>
      <c r="J59" s="26" t="s">
        <v>66</v>
      </c>
      <c r="K59" s="27">
        <f>100000*0.03981</f>
        <v>3981</v>
      </c>
    </row>
    <row r="60" spans="2:11" ht="31.5" thickBot="1" x14ac:dyDescent="0.4">
      <c r="C60" s="26" t="s">
        <v>67</v>
      </c>
      <c r="D60" s="8">
        <v>0</v>
      </c>
      <c r="E60" s="8">
        <v>0</v>
      </c>
      <c r="F60" s="8">
        <v>0</v>
      </c>
      <c r="G60" s="8">
        <v>0</v>
      </c>
      <c r="H60" s="8">
        <v>3</v>
      </c>
      <c r="I60" s="8">
        <v>0</v>
      </c>
      <c r="J60" s="26" t="s">
        <v>68</v>
      </c>
      <c r="K60" s="27">
        <f>1500000*0.03981</f>
        <v>59715</v>
      </c>
    </row>
    <row r="61" spans="2:11" ht="14.5" customHeight="1" x14ac:dyDescent="0.35">
      <c r="C61" s="61" t="s">
        <v>36</v>
      </c>
      <c r="D61" s="63">
        <f>SUM(D58:D60)</f>
        <v>0</v>
      </c>
      <c r="E61" s="63">
        <f t="shared" ref="E61:I61" si="3">SUM(E58:E60)</f>
        <v>0</v>
      </c>
      <c r="F61" s="63">
        <f t="shared" si="3"/>
        <v>0</v>
      </c>
      <c r="G61" s="63">
        <f t="shared" si="3"/>
        <v>0</v>
      </c>
      <c r="H61" s="63">
        <f t="shared" si="3"/>
        <v>7</v>
      </c>
      <c r="I61" s="63">
        <f t="shared" si="3"/>
        <v>0</v>
      </c>
      <c r="J61" s="81">
        <f>200000+100000+1500000</f>
        <v>1800000</v>
      </c>
      <c r="K61" s="65">
        <f>SUM(K58:K60)</f>
        <v>71658</v>
      </c>
    </row>
    <row r="62" spans="2:11" ht="15" customHeight="1" thickBot="1" x14ac:dyDescent="0.4">
      <c r="C62" s="62"/>
      <c r="D62" s="64"/>
      <c r="E62" s="64"/>
      <c r="F62" s="64"/>
      <c r="G62" s="64"/>
      <c r="H62" s="64"/>
      <c r="I62" s="64"/>
      <c r="J62" s="82"/>
      <c r="K62" s="66"/>
    </row>
    <row r="63" spans="2:11" ht="15.75" customHeight="1" thickBot="1" x14ac:dyDescent="0.4"/>
    <row r="64" spans="2:11" ht="62.5" customHeight="1" thickBot="1" x14ac:dyDescent="0.4">
      <c r="B64" s="12" t="s">
        <v>11</v>
      </c>
      <c r="C64" s="4" t="s">
        <v>33</v>
      </c>
      <c r="D64" s="67" t="s">
        <v>34</v>
      </c>
      <c r="E64" s="68"/>
      <c r="F64" s="68"/>
      <c r="G64" s="68"/>
      <c r="H64" s="68"/>
      <c r="I64" s="69"/>
      <c r="J64" s="5" t="s">
        <v>35</v>
      </c>
    </row>
    <row r="65" spans="2:10" ht="15" customHeight="1" x14ac:dyDescent="0.35">
      <c r="C65" s="70"/>
      <c r="D65" s="70" t="s">
        <v>0</v>
      </c>
      <c r="E65" s="70" t="s">
        <v>1</v>
      </c>
      <c r="F65" s="70" t="s">
        <v>2</v>
      </c>
      <c r="G65" s="70" t="s">
        <v>3</v>
      </c>
      <c r="H65" s="70" t="s">
        <v>4</v>
      </c>
      <c r="I65" s="70" t="s">
        <v>5</v>
      </c>
      <c r="J65" s="70" t="s">
        <v>6</v>
      </c>
    </row>
    <row r="66" spans="2:10" ht="32.25" customHeight="1" thickBot="1" x14ac:dyDescent="0.4">
      <c r="C66" s="71"/>
      <c r="D66" s="71"/>
      <c r="E66" s="71"/>
      <c r="F66" s="71"/>
      <c r="G66" s="71"/>
      <c r="H66" s="71"/>
      <c r="I66" s="71"/>
      <c r="J66" s="71"/>
    </row>
    <row r="67" spans="2:10" ht="15" customHeight="1" thickBot="1" x14ac:dyDescent="0.4">
      <c r="C67" s="26" t="s">
        <v>45</v>
      </c>
      <c r="D67" s="8">
        <v>9</v>
      </c>
      <c r="E67" s="8">
        <v>4</v>
      </c>
      <c r="F67" s="8">
        <v>0</v>
      </c>
      <c r="G67" s="8">
        <v>0</v>
      </c>
      <c r="H67" s="8">
        <v>0</v>
      </c>
      <c r="I67" s="8">
        <v>5</v>
      </c>
      <c r="J67" s="8">
        <v>0</v>
      </c>
    </row>
    <row r="68" spans="2:10" ht="15" customHeight="1" thickBot="1" x14ac:dyDescent="0.4">
      <c r="C68" s="26" t="s">
        <v>69</v>
      </c>
      <c r="D68" s="8">
        <v>5</v>
      </c>
      <c r="E68" s="8">
        <v>0</v>
      </c>
      <c r="F68" s="8">
        <v>0</v>
      </c>
      <c r="G68" s="8">
        <v>0</v>
      </c>
      <c r="H68" s="8">
        <v>0</v>
      </c>
      <c r="I68" s="8">
        <v>5</v>
      </c>
      <c r="J68" s="8">
        <v>0</v>
      </c>
    </row>
    <row r="69" spans="2:10" ht="15.75" customHeight="1" x14ac:dyDescent="0.35">
      <c r="C69" s="61" t="s">
        <v>36</v>
      </c>
      <c r="D69" s="63">
        <f>SUM(D67:D68)</f>
        <v>14</v>
      </c>
      <c r="E69" s="63">
        <f>SUM(E67:E68)</f>
        <v>4</v>
      </c>
      <c r="F69" s="63">
        <f t="shared" ref="F69:J69" si="4">SUM(F67:F68)</f>
        <v>0</v>
      </c>
      <c r="G69" s="63">
        <f t="shared" si="4"/>
        <v>0</v>
      </c>
      <c r="H69" s="63">
        <f t="shared" si="4"/>
        <v>0</v>
      </c>
      <c r="I69" s="63">
        <f t="shared" si="4"/>
        <v>10</v>
      </c>
      <c r="J69" s="65">
        <f t="shared" si="4"/>
        <v>0</v>
      </c>
    </row>
    <row r="70" spans="2:10" ht="15.75" customHeight="1" thickBot="1" x14ac:dyDescent="0.4">
      <c r="C70" s="62"/>
      <c r="D70" s="64"/>
      <c r="E70" s="64"/>
      <c r="F70" s="64"/>
      <c r="G70" s="64"/>
      <c r="H70" s="64"/>
      <c r="I70" s="64"/>
      <c r="J70" s="66"/>
    </row>
    <row r="71" spans="2:10" ht="15.65" customHeight="1" x14ac:dyDescent="0.35"/>
    <row r="72" spans="2:10" ht="15.75" customHeight="1" thickBot="1" x14ac:dyDescent="0.4"/>
    <row r="73" spans="2:10" ht="62.5" customHeight="1" thickBot="1" x14ac:dyDescent="0.4">
      <c r="B73" s="12" t="s">
        <v>12</v>
      </c>
      <c r="C73" s="4" t="s">
        <v>33</v>
      </c>
      <c r="D73" s="67" t="s">
        <v>34</v>
      </c>
      <c r="E73" s="68"/>
      <c r="F73" s="68"/>
      <c r="G73" s="68"/>
      <c r="H73" s="68"/>
      <c r="I73" s="69"/>
      <c r="J73" s="5" t="s">
        <v>35</v>
      </c>
    </row>
    <row r="74" spans="2:10" ht="15" customHeight="1" x14ac:dyDescent="0.35">
      <c r="C74" s="70"/>
      <c r="D74" s="70" t="s">
        <v>0</v>
      </c>
      <c r="E74" s="70" t="s">
        <v>1</v>
      </c>
      <c r="F74" s="70" t="s">
        <v>2</v>
      </c>
      <c r="G74" s="70" t="s">
        <v>3</v>
      </c>
      <c r="H74" s="70" t="s">
        <v>4</v>
      </c>
      <c r="I74" s="70" t="s">
        <v>5</v>
      </c>
      <c r="J74" s="70" t="s">
        <v>6</v>
      </c>
    </row>
    <row r="75" spans="2:10" ht="32.25" customHeight="1" thickBot="1" x14ac:dyDescent="0.4">
      <c r="C75" s="71"/>
      <c r="D75" s="71"/>
      <c r="E75" s="71"/>
      <c r="F75" s="71"/>
      <c r="G75" s="71"/>
      <c r="H75" s="71"/>
      <c r="I75" s="71"/>
      <c r="J75" s="71"/>
    </row>
    <row r="76" spans="2:10" ht="15" customHeight="1" thickBot="1" x14ac:dyDescent="0.4">
      <c r="C76" s="26" t="s">
        <v>70</v>
      </c>
      <c r="D76" s="8">
        <v>0</v>
      </c>
      <c r="E76" s="8">
        <v>0</v>
      </c>
      <c r="F76" s="8">
        <v>0</v>
      </c>
      <c r="G76" s="8">
        <v>0</v>
      </c>
      <c r="H76" s="8">
        <v>1</v>
      </c>
      <c r="I76" s="8">
        <v>0</v>
      </c>
      <c r="J76" s="8">
        <v>10000</v>
      </c>
    </row>
    <row r="77" spans="2:10" ht="15" customHeight="1" thickBot="1" x14ac:dyDescent="0.4">
      <c r="C77" s="26" t="s">
        <v>71</v>
      </c>
      <c r="D77" s="8">
        <v>0</v>
      </c>
      <c r="E77" s="8">
        <v>0</v>
      </c>
      <c r="F77" s="8">
        <v>0</v>
      </c>
      <c r="G77" s="8">
        <v>0</v>
      </c>
      <c r="H77" s="8">
        <v>1</v>
      </c>
      <c r="I77" s="8">
        <v>0</v>
      </c>
      <c r="J77" s="8"/>
    </row>
    <row r="78" spans="2:10" ht="15.75" customHeight="1" x14ac:dyDescent="0.35">
      <c r="C78" s="61" t="s">
        <v>36</v>
      </c>
      <c r="D78" s="63">
        <f>SUM(D76:D77)</f>
        <v>0</v>
      </c>
      <c r="E78" s="63">
        <f t="shared" ref="E78:I78" si="5">SUM(E76:E77)</f>
        <v>0</v>
      </c>
      <c r="F78" s="63">
        <f t="shared" si="5"/>
        <v>0</v>
      </c>
      <c r="G78" s="63">
        <f t="shared" si="5"/>
        <v>0</v>
      </c>
      <c r="H78" s="63" t="s">
        <v>155</v>
      </c>
      <c r="I78" s="63">
        <f t="shared" si="5"/>
        <v>0</v>
      </c>
      <c r="J78" s="65">
        <v>10000</v>
      </c>
    </row>
    <row r="79" spans="2:10" ht="15.75" customHeight="1" thickBot="1" x14ac:dyDescent="0.4">
      <c r="C79" s="62"/>
      <c r="D79" s="64"/>
      <c r="E79" s="64"/>
      <c r="F79" s="64"/>
      <c r="G79" s="64"/>
      <c r="H79" s="64"/>
      <c r="I79" s="64"/>
      <c r="J79" s="66"/>
    </row>
    <row r="80" spans="2:10" ht="15" x14ac:dyDescent="0.35">
      <c r="C80" s="11"/>
    </row>
    <row r="81" spans="2:10" ht="15.75" customHeight="1" thickBot="1" x14ac:dyDescent="0.4"/>
    <row r="82" spans="2:10" ht="62.5" customHeight="1" thickBot="1" x14ac:dyDescent="0.4">
      <c r="B82" s="12" t="s">
        <v>13</v>
      </c>
      <c r="C82" s="4" t="s">
        <v>33</v>
      </c>
      <c r="D82" s="67" t="s">
        <v>34</v>
      </c>
      <c r="E82" s="68"/>
      <c r="F82" s="68"/>
      <c r="G82" s="68"/>
      <c r="H82" s="68"/>
      <c r="I82" s="69"/>
      <c r="J82" s="5" t="s">
        <v>35</v>
      </c>
    </row>
    <row r="83" spans="2:10" ht="15" customHeight="1" x14ac:dyDescent="0.35">
      <c r="C83" s="70"/>
      <c r="D83" s="70" t="s">
        <v>0</v>
      </c>
      <c r="E83" s="70" t="s">
        <v>1</v>
      </c>
      <c r="F83" s="70" t="s">
        <v>2</v>
      </c>
      <c r="G83" s="70" t="s">
        <v>3</v>
      </c>
      <c r="H83" s="70" t="s">
        <v>4</v>
      </c>
      <c r="I83" s="70" t="s">
        <v>5</v>
      </c>
      <c r="J83" s="70" t="s">
        <v>6</v>
      </c>
    </row>
    <row r="84" spans="2:10" ht="32.25" customHeight="1" thickBot="1" x14ac:dyDescent="0.4">
      <c r="C84" s="71"/>
      <c r="D84" s="71"/>
      <c r="E84" s="71"/>
      <c r="F84" s="71"/>
      <c r="G84" s="71"/>
      <c r="H84" s="71"/>
      <c r="I84" s="71"/>
      <c r="J84" s="71"/>
    </row>
    <row r="85" spans="2:10" ht="15" customHeight="1" thickBot="1" x14ac:dyDescent="0.4">
      <c r="C85" s="26" t="s">
        <v>72</v>
      </c>
      <c r="D85" s="8">
        <v>0</v>
      </c>
      <c r="E85" s="8">
        <v>0</v>
      </c>
      <c r="F85" s="8">
        <v>2</v>
      </c>
      <c r="G85" s="8">
        <v>0</v>
      </c>
      <c r="H85" s="8">
        <v>0</v>
      </c>
      <c r="I85" s="8">
        <v>2</v>
      </c>
      <c r="J85" s="8">
        <v>0</v>
      </c>
    </row>
    <row r="86" spans="2:10" ht="15.75" customHeight="1" x14ac:dyDescent="0.35">
      <c r="C86" s="61" t="s">
        <v>36</v>
      </c>
      <c r="D86" s="63">
        <f>SUM(D85:D85)</f>
        <v>0</v>
      </c>
      <c r="E86" s="63">
        <f t="shared" ref="E86:I86" si="6">SUM(E85:E85)</f>
        <v>0</v>
      </c>
      <c r="F86" s="63">
        <f t="shared" si="6"/>
        <v>2</v>
      </c>
      <c r="G86" s="63">
        <f t="shared" si="6"/>
        <v>0</v>
      </c>
      <c r="H86" s="63">
        <f t="shared" si="6"/>
        <v>0</v>
      </c>
      <c r="I86" s="63">
        <f t="shared" si="6"/>
        <v>2</v>
      </c>
      <c r="J86" s="65">
        <v>0</v>
      </c>
    </row>
    <row r="87" spans="2:10" ht="15.75" customHeight="1" thickBot="1" x14ac:dyDescent="0.4">
      <c r="C87" s="62"/>
      <c r="D87" s="64"/>
      <c r="E87" s="64"/>
      <c r="F87" s="64"/>
      <c r="G87" s="64"/>
      <c r="H87" s="64"/>
      <c r="I87" s="64"/>
      <c r="J87" s="66"/>
    </row>
    <row r="88" spans="2:10" ht="15" x14ac:dyDescent="0.35">
      <c r="C88" s="11"/>
    </row>
    <row r="89" spans="2:10" ht="15" thickBot="1" x14ac:dyDescent="0.4"/>
    <row r="90" spans="2:10" ht="62.5" customHeight="1" thickBot="1" x14ac:dyDescent="0.4">
      <c r="B90" s="12" t="s">
        <v>14</v>
      </c>
      <c r="C90" s="4" t="s">
        <v>33</v>
      </c>
      <c r="D90" s="67" t="s">
        <v>34</v>
      </c>
      <c r="E90" s="68"/>
      <c r="F90" s="68"/>
      <c r="G90" s="68"/>
      <c r="H90" s="68"/>
      <c r="I90" s="69"/>
      <c r="J90" s="5" t="s">
        <v>35</v>
      </c>
    </row>
    <row r="91" spans="2:10" ht="15" customHeight="1" x14ac:dyDescent="0.35">
      <c r="C91" s="70"/>
      <c r="D91" s="70" t="s">
        <v>0</v>
      </c>
      <c r="E91" s="70" t="s">
        <v>1</v>
      </c>
      <c r="F91" s="70" t="s">
        <v>2</v>
      </c>
      <c r="G91" s="70" t="s">
        <v>3</v>
      </c>
      <c r="H91" s="70" t="s">
        <v>4</v>
      </c>
      <c r="I91" s="70" t="s">
        <v>5</v>
      </c>
      <c r="J91" s="70" t="s">
        <v>6</v>
      </c>
    </row>
    <row r="92" spans="2:10" ht="32.25" customHeight="1" thickBot="1" x14ac:dyDescent="0.4">
      <c r="C92" s="71"/>
      <c r="D92" s="71"/>
      <c r="E92" s="71"/>
      <c r="F92" s="71"/>
      <c r="G92" s="71"/>
      <c r="H92" s="71"/>
      <c r="I92" s="71"/>
      <c r="J92" s="71"/>
    </row>
    <row r="93" spans="2:10" ht="15" customHeight="1" thickBot="1" x14ac:dyDescent="0.4">
      <c r="C93" s="26" t="s">
        <v>73</v>
      </c>
      <c r="D93" s="8">
        <v>0</v>
      </c>
      <c r="E93" s="8">
        <v>0</v>
      </c>
      <c r="F93" s="8">
        <v>17</v>
      </c>
      <c r="G93" s="8">
        <v>0</v>
      </c>
      <c r="H93" s="8">
        <v>0</v>
      </c>
      <c r="I93" s="8">
        <v>0</v>
      </c>
      <c r="J93" s="8">
        <v>0</v>
      </c>
    </row>
    <row r="94" spans="2:10" ht="15" customHeight="1" thickBot="1" x14ac:dyDescent="0.4">
      <c r="C94" s="26" t="s">
        <v>74</v>
      </c>
      <c r="D94" s="8">
        <v>0</v>
      </c>
      <c r="E94" s="8">
        <v>0</v>
      </c>
      <c r="F94" s="8">
        <v>5</v>
      </c>
      <c r="G94" s="8">
        <v>0</v>
      </c>
      <c r="H94" s="8">
        <v>0</v>
      </c>
      <c r="I94" s="8">
        <v>0</v>
      </c>
      <c r="J94" s="8">
        <v>0</v>
      </c>
    </row>
    <row r="95" spans="2:10" ht="15" customHeight="1" thickBot="1" x14ac:dyDescent="0.4">
      <c r="C95" s="26" t="s">
        <v>75</v>
      </c>
      <c r="D95" s="8">
        <v>0</v>
      </c>
      <c r="E95" s="8">
        <v>0</v>
      </c>
      <c r="F95" s="8">
        <v>7</v>
      </c>
      <c r="G95" s="8">
        <v>0</v>
      </c>
      <c r="H95" s="8">
        <v>0</v>
      </c>
      <c r="I95" s="8">
        <v>0</v>
      </c>
      <c r="J95" s="8">
        <v>0</v>
      </c>
    </row>
    <row r="96" spans="2:10" ht="15.75" customHeight="1" x14ac:dyDescent="0.35">
      <c r="C96" s="61" t="s">
        <v>36</v>
      </c>
      <c r="D96" s="63">
        <f>SUM(D93:D93)</f>
        <v>0</v>
      </c>
      <c r="E96" s="63">
        <f>SUM(E93:E93)</f>
        <v>0</v>
      </c>
      <c r="F96" s="63">
        <f>SUM(F93:F95)</f>
        <v>29</v>
      </c>
      <c r="G96" s="63">
        <f>SUM(G93:G93)</f>
        <v>0</v>
      </c>
      <c r="H96" s="63">
        <v>0</v>
      </c>
      <c r="I96" s="63">
        <f>SUM(I93:I93)</f>
        <v>0</v>
      </c>
      <c r="J96" s="65">
        <v>0</v>
      </c>
    </row>
    <row r="97" spans="2:11" ht="15.65" customHeight="1" thickBot="1" x14ac:dyDescent="0.4">
      <c r="C97" s="62"/>
      <c r="D97" s="64"/>
      <c r="E97" s="64"/>
      <c r="F97" s="64"/>
      <c r="G97" s="64"/>
      <c r="H97" s="64"/>
      <c r="I97" s="64"/>
      <c r="J97" s="66"/>
    </row>
    <row r="98" spans="2:11" ht="15.75" customHeight="1" thickBot="1" x14ac:dyDescent="0.4"/>
    <row r="99" spans="2:11" ht="47" thickBot="1" x14ac:dyDescent="0.4">
      <c r="B99" s="12" t="s">
        <v>16</v>
      </c>
      <c r="C99" s="4" t="s">
        <v>33</v>
      </c>
      <c r="D99" s="67" t="s">
        <v>34</v>
      </c>
      <c r="E99" s="68"/>
      <c r="F99" s="68"/>
      <c r="G99" s="68"/>
      <c r="H99" s="68"/>
      <c r="I99" s="69"/>
      <c r="J99" s="5" t="s">
        <v>35</v>
      </c>
    </row>
    <row r="100" spans="2:11" x14ac:dyDescent="0.35">
      <c r="C100" s="70"/>
      <c r="D100" s="70" t="s">
        <v>0</v>
      </c>
      <c r="E100" s="70" t="s">
        <v>1</v>
      </c>
      <c r="F100" s="70" t="s">
        <v>2</v>
      </c>
      <c r="G100" s="70" t="s">
        <v>3</v>
      </c>
      <c r="H100" s="70" t="s">
        <v>4</v>
      </c>
      <c r="I100" s="70" t="s">
        <v>5</v>
      </c>
      <c r="J100" s="70" t="s">
        <v>6</v>
      </c>
    </row>
    <row r="101" spans="2:11" ht="15" thickBot="1" x14ac:dyDescent="0.4">
      <c r="C101" s="71"/>
      <c r="D101" s="71"/>
      <c r="E101" s="71"/>
      <c r="F101" s="71"/>
      <c r="G101" s="71"/>
      <c r="H101" s="71"/>
      <c r="I101" s="71"/>
      <c r="J101" s="71"/>
    </row>
    <row r="102" spans="2:11" ht="31.5" thickBot="1" x14ac:dyDescent="0.4">
      <c r="C102" s="16" t="s">
        <v>72</v>
      </c>
      <c r="D102" s="8">
        <v>0</v>
      </c>
      <c r="E102" s="8">
        <v>0</v>
      </c>
      <c r="F102" s="8">
        <f>14+34+19</f>
        <v>67</v>
      </c>
      <c r="G102" s="8">
        <v>0</v>
      </c>
      <c r="H102" s="8">
        <v>0</v>
      </c>
      <c r="I102" s="8">
        <v>1</v>
      </c>
      <c r="J102" s="28">
        <v>0</v>
      </c>
      <c r="K102" s="20"/>
    </row>
    <row r="103" spans="2:11" ht="31.5" thickBot="1" x14ac:dyDescent="0.4">
      <c r="C103" s="16" t="s">
        <v>76</v>
      </c>
      <c r="D103" s="8">
        <v>0</v>
      </c>
      <c r="E103" s="8">
        <v>0</v>
      </c>
      <c r="F103" s="8">
        <v>436</v>
      </c>
      <c r="G103" s="8">
        <v>0</v>
      </c>
      <c r="H103" s="8">
        <v>0</v>
      </c>
      <c r="I103" s="8">
        <v>0</v>
      </c>
      <c r="J103" s="28">
        <v>0</v>
      </c>
      <c r="K103" s="20"/>
    </row>
    <row r="104" spans="2:11" ht="16" thickBot="1" x14ac:dyDescent="0.4">
      <c r="C104" s="16" t="s">
        <v>73</v>
      </c>
      <c r="D104" s="8">
        <v>0</v>
      </c>
      <c r="E104" s="8">
        <v>0</v>
      </c>
      <c r="F104" s="8">
        <v>7</v>
      </c>
      <c r="G104" s="8">
        <v>0</v>
      </c>
      <c r="H104" s="8">
        <v>0</v>
      </c>
      <c r="I104" s="8">
        <v>2</v>
      </c>
      <c r="J104" s="28">
        <v>0</v>
      </c>
      <c r="K104" s="20"/>
    </row>
    <row r="105" spans="2:11" ht="16" thickBot="1" x14ac:dyDescent="0.4">
      <c r="C105" s="16" t="s">
        <v>38</v>
      </c>
      <c r="D105" s="8">
        <v>0</v>
      </c>
      <c r="E105" s="8">
        <v>0</v>
      </c>
      <c r="F105" s="8">
        <v>0</v>
      </c>
      <c r="G105" s="8">
        <v>0</v>
      </c>
      <c r="H105" s="8">
        <v>39</v>
      </c>
      <c r="I105" s="8">
        <v>6</v>
      </c>
      <c r="J105" s="28">
        <v>8449.5</v>
      </c>
      <c r="K105" s="20"/>
    </row>
    <row r="106" spans="2:11" ht="31.5" thickBot="1" x14ac:dyDescent="0.4">
      <c r="C106" s="16" t="s">
        <v>63</v>
      </c>
      <c r="D106" s="8">
        <v>0</v>
      </c>
      <c r="E106" s="8">
        <v>0</v>
      </c>
      <c r="F106" s="8">
        <v>0</v>
      </c>
      <c r="G106" s="8">
        <v>0</v>
      </c>
      <c r="H106" s="8">
        <f>62+117</f>
        <v>179</v>
      </c>
      <c r="I106" s="8">
        <f>44+49</f>
        <v>93</v>
      </c>
      <c r="J106" s="28">
        <f>17427+37982.35</f>
        <v>55409.35</v>
      </c>
      <c r="K106" s="20"/>
    </row>
    <row r="107" spans="2:11" ht="15" x14ac:dyDescent="0.35">
      <c r="C107" s="61" t="s">
        <v>77</v>
      </c>
      <c r="D107" s="77">
        <v>0</v>
      </c>
      <c r="E107" s="77">
        <v>0</v>
      </c>
      <c r="F107" s="77" t="s">
        <v>156</v>
      </c>
      <c r="G107" s="77">
        <v>0</v>
      </c>
      <c r="H107" s="77">
        <v>218</v>
      </c>
      <c r="I107" s="77" t="s">
        <v>157</v>
      </c>
      <c r="J107" s="65">
        <v>63858.85</v>
      </c>
      <c r="K107" s="10"/>
    </row>
    <row r="108" spans="2:11" ht="15.5" thickBot="1" x14ac:dyDescent="0.4">
      <c r="C108" s="62"/>
      <c r="D108" s="78"/>
      <c r="E108" s="78"/>
      <c r="F108" s="78"/>
      <c r="G108" s="78"/>
      <c r="H108" s="78"/>
      <c r="I108" s="78"/>
      <c r="J108" s="66"/>
      <c r="K108" s="10"/>
    </row>
    <row r="109" spans="2:11" ht="15" x14ac:dyDescent="0.35">
      <c r="C109" s="11"/>
    </row>
    <row r="110" spans="2:11" ht="15" thickBot="1" x14ac:dyDescent="0.4"/>
    <row r="111" spans="2:11" ht="62.5" customHeight="1" thickBot="1" x14ac:dyDescent="0.4">
      <c r="B111" s="12" t="s">
        <v>15</v>
      </c>
      <c r="C111" s="4" t="s">
        <v>33</v>
      </c>
      <c r="D111" s="67" t="s">
        <v>34</v>
      </c>
      <c r="E111" s="68"/>
      <c r="F111" s="68"/>
      <c r="G111" s="68"/>
      <c r="H111" s="68"/>
      <c r="I111" s="69"/>
      <c r="J111" s="5" t="s">
        <v>35</v>
      </c>
    </row>
    <row r="112" spans="2:11" ht="14.5" customHeight="1" x14ac:dyDescent="0.35">
      <c r="C112" s="70"/>
      <c r="D112" s="70" t="s">
        <v>0</v>
      </c>
      <c r="E112" s="70" t="s">
        <v>1</v>
      </c>
      <c r="F112" s="70" t="s">
        <v>2</v>
      </c>
      <c r="G112" s="70" t="s">
        <v>3</v>
      </c>
      <c r="H112" s="70" t="s">
        <v>4</v>
      </c>
      <c r="I112" s="70" t="s">
        <v>5</v>
      </c>
      <c r="J112" s="70" t="s">
        <v>6</v>
      </c>
    </row>
    <row r="113" spans="2:11" ht="32.25" customHeight="1" thickBot="1" x14ac:dyDescent="0.4">
      <c r="C113" s="71"/>
      <c r="D113" s="71"/>
      <c r="E113" s="71"/>
      <c r="F113" s="71"/>
      <c r="G113" s="71"/>
      <c r="H113" s="71"/>
      <c r="I113" s="71"/>
      <c r="J113" s="71"/>
    </row>
    <row r="114" spans="2:11" ht="15.75" customHeight="1" thickBot="1" x14ac:dyDescent="0.4">
      <c r="C114" s="26" t="s">
        <v>78</v>
      </c>
      <c r="D114" s="8">
        <v>0</v>
      </c>
      <c r="E114" s="8">
        <v>0</v>
      </c>
      <c r="F114" s="8">
        <v>0</v>
      </c>
      <c r="G114" s="8">
        <v>0</v>
      </c>
      <c r="H114" s="8">
        <v>1</v>
      </c>
      <c r="I114" s="8">
        <v>0</v>
      </c>
      <c r="J114" s="8">
        <v>9350</v>
      </c>
      <c r="K114" s="9"/>
    </row>
    <row r="115" spans="2:11" ht="15.75" customHeight="1" thickBot="1" x14ac:dyDescent="0.4">
      <c r="C115" s="26" t="s">
        <v>79</v>
      </c>
      <c r="D115" s="8">
        <v>0</v>
      </c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36300</v>
      </c>
      <c r="K115" s="9"/>
    </row>
    <row r="116" spans="2:11" ht="15.75" customHeight="1" thickBot="1" x14ac:dyDescent="0.4">
      <c r="C116" s="26" t="s">
        <v>80</v>
      </c>
      <c r="D116" s="8">
        <v>0</v>
      </c>
      <c r="E116" s="8">
        <v>2</v>
      </c>
      <c r="F116" s="8">
        <v>0</v>
      </c>
      <c r="G116" s="8">
        <v>0</v>
      </c>
      <c r="H116" s="8">
        <v>2</v>
      </c>
      <c r="I116" s="8">
        <v>0</v>
      </c>
      <c r="J116" s="8">
        <v>14250</v>
      </c>
      <c r="K116" s="9"/>
    </row>
    <row r="117" spans="2:11" ht="15.75" customHeight="1" thickBot="1" x14ac:dyDescent="0.4">
      <c r="C117" s="26" t="s">
        <v>81</v>
      </c>
      <c r="D117" s="8">
        <v>0</v>
      </c>
      <c r="E117" s="8">
        <v>2</v>
      </c>
      <c r="F117" s="8">
        <v>0</v>
      </c>
      <c r="G117" s="8">
        <v>0</v>
      </c>
      <c r="H117" s="8">
        <v>2</v>
      </c>
      <c r="I117" s="8">
        <v>0</v>
      </c>
      <c r="J117" s="8">
        <v>14250</v>
      </c>
      <c r="K117" s="9"/>
    </row>
    <row r="118" spans="2:11" ht="15.5" x14ac:dyDescent="0.35">
      <c r="C118" s="61" t="s">
        <v>36</v>
      </c>
      <c r="D118" s="63">
        <v>0</v>
      </c>
      <c r="E118" s="63">
        <v>4</v>
      </c>
      <c r="F118" s="63">
        <v>0</v>
      </c>
      <c r="G118" s="63">
        <v>0</v>
      </c>
      <c r="H118" s="63">
        <f>SUM(H114:H117)</f>
        <v>8</v>
      </c>
      <c r="I118" s="63">
        <v>0</v>
      </c>
      <c r="J118" s="65">
        <f>SUM(J114:J117)</f>
        <v>74150</v>
      </c>
      <c r="K118" s="9"/>
    </row>
    <row r="119" spans="2:11" ht="15.5" thickBot="1" x14ac:dyDescent="0.4">
      <c r="C119" s="62"/>
      <c r="D119" s="64"/>
      <c r="E119" s="64"/>
      <c r="F119" s="64"/>
      <c r="G119" s="64"/>
      <c r="H119" s="64"/>
      <c r="I119" s="64"/>
      <c r="J119" s="66"/>
      <c r="K119" s="10"/>
    </row>
    <row r="120" spans="2:11" ht="15.5" x14ac:dyDescent="0.35">
      <c r="C120" s="11"/>
      <c r="D120" s="20"/>
    </row>
    <row r="121" spans="2:11" ht="15" thickBot="1" x14ac:dyDescent="0.4"/>
    <row r="122" spans="2:11" ht="62.5" customHeight="1" thickBot="1" x14ac:dyDescent="0.4">
      <c r="B122" s="12" t="s">
        <v>17</v>
      </c>
      <c r="C122" s="4" t="s">
        <v>33</v>
      </c>
      <c r="D122" s="67" t="s">
        <v>34</v>
      </c>
      <c r="E122" s="68"/>
      <c r="F122" s="68"/>
      <c r="G122" s="68"/>
      <c r="H122" s="68"/>
      <c r="I122" s="69"/>
      <c r="J122" s="5" t="s">
        <v>35</v>
      </c>
      <c r="K122" s="5" t="s">
        <v>58</v>
      </c>
    </row>
    <row r="123" spans="2:11" ht="14.5" customHeight="1" x14ac:dyDescent="0.35">
      <c r="C123" s="70"/>
      <c r="D123" s="70" t="s">
        <v>0</v>
      </c>
      <c r="E123" s="70" t="s">
        <v>1</v>
      </c>
      <c r="F123" s="70" t="s">
        <v>2</v>
      </c>
      <c r="G123" s="70" t="s">
        <v>3</v>
      </c>
      <c r="H123" s="70" t="s">
        <v>4</v>
      </c>
      <c r="I123" s="70" t="s">
        <v>5</v>
      </c>
      <c r="J123" s="70" t="s">
        <v>6</v>
      </c>
      <c r="K123" s="70" t="s">
        <v>82</v>
      </c>
    </row>
    <row r="124" spans="2:11" ht="32.25" customHeight="1" thickBot="1" x14ac:dyDescent="0.4"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2:11" ht="21" customHeight="1" thickBot="1" x14ac:dyDescent="0.4">
      <c r="C125" s="26" t="s">
        <v>83</v>
      </c>
      <c r="D125" s="8">
        <v>0</v>
      </c>
      <c r="E125" s="8">
        <v>1</v>
      </c>
      <c r="F125" s="8">
        <v>0</v>
      </c>
      <c r="G125" s="8">
        <v>0</v>
      </c>
      <c r="H125" s="8">
        <v>1</v>
      </c>
      <c r="I125" s="8">
        <v>0</v>
      </c>
      <c r="J125" s="19">
        <v>1360000</v>
      </c>
      <c r="K125" s="29">
        <f>J125*0.00253</f>
        <v>3440.8</v>
      </c>
    </row>
    <row r="126" spans="2:11" ht="16" customHeight="1" thickBot="1" x14ac:dyDescent="0.4">
      <c r="C126" s="26" t="s">
        <v>47</v>
      </c>
      <c r="D126" s="8">
        <v>0</v>
      </c>
      <c r="E126" s="8">
        <v>1</v>
      </c>
      <c r="F126" s="8">
        <v>0</v>
      </c>
      <c r="G126" s="8">
        <v>0</v>
      </c>
      <c r="H126" s="8">
        <v>1</v>
      </c>
      <c r="I126" s="8">
        <v>0</v>
      </c>
      <c r="J126" s="19">
        <v>500000</v>
      </c>
      <c r="K126" s="29">
        <f t="shared" ref="K126:K142" si="7">J126*0.00253</f>
        <v>1265</v>
      </c>
    </row>
    <row r="127" spans="2:11" ht="16" customHeight="1" thickBot="1" x14ac:dyDescent="0.4">
      <c r="C127" s="26" t="s">
        <v>84</v>
      </c>
      <c r="D127" s="8">
        <v>0</v>
      </c>
      <c r="E127" s="8">
        <v>2</v>
      </c>
      <c r="F127" s="8">
        <v>0</v>
      </c>
      <c r="G127" s="8">
        <v>0</v>
      </c>
      <c r="H127" s="8">
        <v>2</v>
      </c>
      <c r="I127" s="8">
        <v>0</v>
      </c>
      <c r="J127" s="19">
        <v>6760000</v>
      </c>
      <c r="K127" s="29">
        <f t="shared" si="7"/>
        <v>17102.8</v>
      </c>
    </row>
    <row r="128" spans="2:11" ht="31.5" thickBot="1" x14ac:dyDescent="0.4">
      <c r="C128" s="26" t="s">
        <v>85</v>
      </c>
      <c r="D128" s="8">
        <v>0</v>
      </c>
      <c r="E128" s="8">
        <v>0</v>
      </c>
      <c r="F128" s="8">
        <v>0</v>
      </c>
      <c r="G128" s="8">
        <v>0</v>
      </c>
      <c r="H128" s="8">
        <v>2</v>
      </c>
      <c r="I128" s="8">
        <v>3</v>
      </c>
      <c r="J128" s="19">
        <v>800000</v>
      </c>
      <c r="K128" s="29">
        <f t="shared" si="7"/>
        <v>2024</v>
      </c>
    </row>
    <row r="129" spans="3:11" ht="31.5" thickBot="1" x14ac:dyDescent="0.4">
      <c r="C129" s="26" t="s">
        <v>86</v>
      </c>
      <c r="D129" s="8">
        <v>0</v>
      </c>
      <c r="E129" s="8">
        <v>0</v>
      </c>
      <c r="F129" s="8">
        <v>0</v>
      </c>
      <c r="G129" s="8">
        <v>0</v>
      </c>
      <c r="H129" s="8">
        <v>3</v>
      </c>
      <c r="I129" s="8">
        <v>3</v>
      </c>
      <c r="J129" s="19">
        <v>1600000</v>
      </c>
      <c r="K129" s="29">
        <f t="shared" si="7"/>
        <v>4048</v>
      </c>
    </row>
    <row r="130" spans="3:11" ht="16" customHeight="1" thickBot="1" x14ac:dyDescent="0.4">
      <c r="C130" s="26" t="s">
        <v>51</v>
      </c>
      <c r="D130" s="8">
        <v>0</v>
      </c>
      <c r="E130" s="8">
        <v>2</v>
      </c>
      <c r="F130" s="8">
        <v>0</v>
      </c>
      <c r="G130" s="8">
        <v>0</v>
      </c>
      <c r="H130" s="8">
        <v>2</v>
      </c>
      <c r="I130" s="8">
        <v>0</v>
      </c>
      <c r="J130" s="19">
        <v>30100000</v>
      </c>
      <c r="K130" s="29">
        <f t="shared" si="7"/>
        <v>76153</v>
      </c>
    </row>
    <row r="131" spans="3:11" ht="16" customHeight="1" thickBot="1" x14ac:dyDescent="0.4">
      <c r="C131" s="26" t="s">
        <v>87</v>
      </c>
      <c r="D131" s="8">
        <v>0</v>
      </c>
      <c r="E131" s="8">
        <v>2</v>
      </c>
      <c r="F131" s="8">
        <v>0</v>
      </c>
      <c r="G131" s="8">
        <v>0</v>
      </c>
      <c r="H131" s="8">
        <v>2</v>
      </c>
      <c r="I131" s="8">
        <v>0</v>
      </c>
      <c r="J131" s="19">
        <v>30150000</v>
      </c>
      <c r="K131" s="29">
        <f t="shared" si="7"/>
        <v>76279.5</v>
      </c>
    </row>
    <row r="132" spans="3:11" ht="62.5" thickBot="1" x14ac:dyDescent="0.4">
      <c r="C132" s="26" t="s">
        <v>88</v>
      </c>
      <c r="D132" s="8">
        <v>0</v>
      </c>
      <c r="E132" s="8">
        <v>2</v>
      </c>
      <c r="F132" s="8">
        <v>0</v>
      </c>
      <c r="G132" s="8">
        <v>0</v>
      </c>
      <c r="H132" s="8">
        <v>2</v>
      </c>
      <c r="I132" s="8">
        <v>0</v>
      </c>
      <c r="J132" s="19">
        <v>600000</v>
      </c>
      <c r="K132" s="29">
        <f t="shared" si="7"/>
        <v>1518</v>
      </c>
    </row>
    <row r="133" spans="3:11" ht="62.5" thickBot="1" x14ac:dyDescent="0.4">
      <c r="C133" s="26" t="s">
        <v>89</v>
      </c>
      <c r="D133" s="8">
        <v>0</v>
      </c>
      <c r="E133" s="8">
        <v>0</v>
      </c>
      <c r="F133" s="8">
        <v>0</v>
      </c>
      <c r="G133" s="8">
        <v>0</v>
      </c>
      <c r="H133" s="8">
        <v>4</v>
      </c>
      <c r="I133" s="8">
        <v>5</v>
      </c>
      <c r="J133" s="19">
        <v>1350000</v>
      </c>
      <c r="K133" s="29">
        <f t="shared" si="7"/>
        <v>3415.5</v>
      </c>
    </row>
    <row r="134" spans="3:11" ht="62.5" thickBot="1" x14ac:dyDescent="0.4">
      <c r="C134" s="26" t="s">
        <v>90</v>
      </c>
      <c r="D134" s="8">
        <v>0</v>
      </c>
      <c r="E134" s="8">
        <v>0</v>
      </c>
      <c r="F134" s="8">
        <v>0</v>
      </c>
      <c r="G134" s="8">
        <v>0</v>
      </c>
      <c r="H134" s="8">
        <v>2</v>
      </c>
      <c r="I134" s="8">
        <v>3</v>
      </c>
      <c r="J134" s="19">
        <v>1450000</v>
      </c>
      <c r="K134" s="29">
        <f t="shared" si="7"/>
        <v>3668.5</v>
      </c>
    </row>
    <row r="135" spans="3:11" ht="62.5" thickBot="1" x14ac:dyDescent="0.4">
      <c r="C135" s="26" t="s">
        <v>91</v>
      </c>
      <c r="D135" s="8">
        <v>0</v>
      </c>
      <c r="E135" s="8">
        <v>0</v>
      </c>
      <c r="F135" s="8">
        <v>0</v>
      </c>
      <c r="G135" s="8">
        <v>0</v>
      </c>
      <c r="H135" s="8">
        <v>1</v>
      </c>
      <c r="I135" s="8">
        <v>1</v>
      </c>
      <c r="J135" s="19">
        <v>600000</v>
      </c>
      <c r="K135" s="29">
        <f t="shared" si="7"/>
        <v>1518</v>
      </c>
    </row>
    <row r="136" spans="3:11" ht="62.5" thickBot="1" x14ac:dyDescent="0.4">
      <c r="C136" s="26" t="s">
        <v>92</v>
      </c>
      <c r="D136" s="8">
        <v>0</v>
      </c>
      <c r="E136" s="8">
        <v>0</v>
      </c>
      <c r="F136" s="8">
        <v>0</v>
      </c>
      <c r="G136" s="8">
        <v>0</v>
      </c>
      <c r="H136" s="8">
        <v>4</v>
      </c>
      <c r="I136" s="8">
        <v>4</v>
      </c>
      <c r="J136" s="19">
        <v>700000</v>
      </c>
      <c r="K136" s="29">
        <f t="shared" si="7"/>
        <v>1771</v>
      </c>
    </row>
    <row r="137" spans="3:11" ht="62.5" thickBot="1" x14ac:dyDescent="0.4">
      <c r="C137" s="26" t="s">
        <v>93</v>
      </c>
      <c r="D137" s="8">
        <v>0</v>
      </c>
      <c r="E137" s="8">
        <v>0</v>
      </c>
      <c r="F137" s="8">
        <v>0</v>
      </c>
      <c r="G137" s="8">
        <v>0</v>
      </c>
      <c r="H137" s="8">
        <v>2</v>
      </c>
      <c r="I137" s="8">
        <v>2</v>
      </c>
      <c r="J137" s="19">
        <v>250000</v>
      </c>
      <c r="K137" s="29">
        <f t="shared" si="7"/>
        <v>632.5</v>
      </c>
    </row>
    <row r="138" spans="3:11" ht="62.5" thickBot="1" x14ac:dyDescent="0.4">
      <c r="C138" s="26" t="s">
        <v>94</v>
      </c>
      <c r="D138" s="8">
        <v>0</v>
      </c>
      <c r="E138" s="8">
        <v>0</v>
      </c>
      <c r="F138" s="8">
        <v>0</v>
      </c>
      <c r="G138" s="8">
        <v>0</v>
      </c>
      <c r="H138" s="8">
        <v>6</v>
      </c>
      <c r="I138" s="8">
        <v>7</v>
      </c>
      <c r="J138" s="19">
        <v>2700000</v>
      </c>
      <c r="K138" s="29">
        <f t="shared" si="7"/>
        <v>6831</v>
      </c>
    </row>
    <row r="139" spans="3:11" ht="62.5" thickBot="1" x14ac:dyDescent="0.4">
      <c r="C139" s="26" t="s">
        <v>95</v>
      </c>
      <c r="D139" s="8">
        <v>0</v>
      </c>
      <c r="E139" s="8">
        <v>0</v>
      </c>
      <c r="F139" s="8">
        <v>0</v>
      </c>
      <c r="G139" s="8">
        <v>0</v>
      </c>
      <c r="H139" s="8">
        <v>3</v>
      </c>
      <c r="I139" s="8">
        <v>4</v>
      </c>
      <c r="J139" s="19">
        <v>1000000</v>
      </c>
      <c r="K139" s="29">
        <f t="shared" si="7"/>
        <v>2530</v>
      </c>
    </row>
    <row r="140" spans="3:11" ht="62.5" thickBot="1" x14ac:dyDescent="0.4">
      <c r="C140" s="26" t="s">
        <v>96</v>
      </c>
      <c r="D140" s="8">
        <v>0</v>
      </c>
      <c r="E140" s="8">
        <v>0</v>
      </c>
      <c r="F140" s="8">
        <v>0</v>
      </c>
      <c r="G140" s="8">
        <v>0</v>
      </c>
      <c r="H140" s="8">
        <v>1</v>
      </c>
      <c r="I140" s="8">
        <v>1</v>
      </c>
      <c r="J140" s="19">
        <v>500000</v>
      </c>
      <c r="K140" s="29">
        <f t="shared" si="7"/>
        <v>1265</v>
      </c>
    </row>
    <row r="141" spans="3:11" ht="62.5" thickBot="1" x14ac:dyDescent="0.4">
      <c r="C141" s="26" t="s">
        <v>97</v>
      </c>
      <c r="D141" s="8">
        <v>0</v>
      </c>
      <c r="E141" s="8">
        <v>0</v>
      </c>
      <c r="F141" s="8">
        <v>0</v>
      </c>
      <c r="G141" s="8">
        <v>0</v>
      </c>
      <c r="H141" s="8">
        <v>2</v>
      </c>
      <c r="I141" s="8">
        <v>2</v>
      </c>
      <c r="J141" s="19">
        <v>200000</v>
      </c>
      <c r="K141" s="29">
        <f t="shared" si="7"/>
        <v>506</v>
      </c>
    </row>
    <row r="142" spans="3:11" ht="62.5" thickBot="1" x14ac:dyDescent="0.4">
      <c r="C142" s="26" t="s">
        <v>98</v>
      </c>
      <c r="D142" s="8">
        <v>0</v>
      </c>
      <c r="E142" s="8">
        <v>0</v>
      </c>
      <c r="F142" s="8">
        <v>0</v>
      </c>
      <c r="G142" s="8">
        <v>0</v>
      </c>
      <c r="H142" s="8">
        <v>2</v>
      </c>
      <c r="I142" s="8">
        <v>2</v>
      </c>
      <c r="J142" s="19">
        <v>500000</v>
      </c>
      <c r="K142" s="29">
        <f t="shared" si="7"/>
        <v>1265</v>
      </c>
    </row>
    <row r="143" spans="3:11" ht="15" customHeight="1" x14ac:dyDescent="0.35">
      <c r="C143" s="61" t="s">
        <v>99</v>
      </c>
      <c r="D143" s="63">
        <f>SUM(D125:D142)</f>
        <v>0</v>
      </c>
      <c r="E143" s="63" t="s">
        <v>158</v>
      </c>
      <c r="F143" s="63">
        <v>0</v>
      </c>
      <c r="G143" s="63">
        <v>0</v>
      </c>
      <c r="H143" s="63" t="s">
        <v>159</v>
      </c>
      <c r="I143" s="63" t="s">
        <v>160</v>
      </c>
      <c r="J143" s="76">
        <f xml:space="preserve"> SUM(J125:J142)</f>
        <v>81120000</v>
      </c>
      <c r="K143" s="65">
        <f>SUM(K125:K142)</f>
        <v>205233.6</v>
      </c>
    </row>
    <row r="144" spans="3:11" ht="15.65" customHeight="1" thickBot="1" x14ac:dyDescent="0.4">
      <c r="C144" s="62"/>
      <c r="D144" s="64"/>
      <c r="E144" s="64"/>
      <c r="F144" s="64"/>
      <c r="G144" s="64"/>
      <c r="H144" s="64"/>
      <c r="I144" s="64"/>
      <c r="J144" s="75"/>
      <c r="K144" s="66"/>
    </row>
    <row r="145" spans="2:11" ht="15" x14ac:dyDescent="0.35">
      <c r="C145" s="11"/>
    </row>
    <row r="146" spans="2:11" ht="15.5" thickBot="1" x14ac:dyDescent="0.4">
      <c r="C146" s="11"/>
    </row>
    <row r="147" spans="2:11" ht="32.25" customHeight="1" thickBot="1" x14ac:dyDescent="0.4">
      <c r="B147" s="12" t="s">
        <v>18</v>
      </c>
      <c r="C147" s="4" t="s">
        <v>33</v>
      </c>
      <c r="D147" s="67" t="s">
        <v>34</v>
      </c>
      <c r="E147" s="68"/>
      <c r="F147" s="68"/>
      <c r="G147" s="68"/>
      <c r="H147" s="68"/>
      <c r="I147" s="69"/>
      <c r="J147" s="5" t="s">
        <v>35</v>
      </c>
    </row>
    <row r="148" spans="2:11" ht="15" customHeight="1" x14ac:dyDescent="0.35">
      <c r="C148" s="70" t="s">
        <v>145</v>
      </c>
      <c r="D148" s="70" t="s">
        <v>0</v>
      </c>
      <c r="E148" s="70" t="s">
        <v>1</v>
      </c>
      <c r="F148" s="70" t="s">
        <v>2</v>
      </c>
      <c r="G148" s="70" t="s">
        <v>3</v>
      </c>
      <c r="H148" s="70" t="s">
        <v>4</v>
      </c>
      <c r="I148" s="70" t="s">
        <v>5</v>
      </c>
      <c r="J148" s="70" t="s">
        <v>6</v>
      </c>
    </row>
    <row r="149" spans="2:11" ht="15.65" customHeight="1" thickBot="1" x14ac:dyDescent="0.4">
      <c r="C149" s="71"/>
      <c r="D149" s="71"/>
      <c r="E149" s="71"/>
      <c r="F149" s="71"/>
      <c r="G149" s="71"/>
      <c r="H149" s="71"/>
      <c r="I149" s="71"/>
      <c r="J149" s="71"/>
    </row>
    <row r="150" spans="2:11" ht="16" thickBot="1" x14ac:dyDescent="0.4">
      <c r="C150" s="30" t="s">
        <v>109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"/>
    </row>
    <row r="151" spans="2:11" ht="16" thickBot="1" x14ac:dyDescent="0.4">
      <c r="C151" s="30" t="s">
        <v>36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44">
        <v>0</v>
      </c>
      <c r="K151" s="32"/>
    </row>
    <row r="152" spans="2:11" ht="16" thickBot="1" x14ac:dyDescent="0.4">
      <c r="C152" s="11"/>
      <c r="D152" s="32"/>
      <c r="E152" s="32"/>
      <c r="F152" s="32"/>
      <c r="G152" s="32"/>
      <c r="H152" s="32"/>
      <c r="I152" s="32"/>
    </row>
    <row r="153" spans="2:11" ht="62.5" customHeight="1" thickBot="1" x14ac:dyDescent="0.4">
      <c r="B153" s="12" t="s">
        <v>20</v>
      </c>
      <c r="C153" s="4" t="s">
        <v>33</v>
      </c>
      <c r="D153" s="67" t="s">
        <v>34</v>
      </c>
      <c r="E153" s="68"/>
      <c r="F153" s="68"/>
      <c r="G153" s="68"/>
      <c r="H153" s="68"/>
      <c r="I153" s="69"/>
      <c r="J153" s="5" t="s">
        <v>35</v>
      </c>
    </row>
    <row r="154" spans="2:11" ht="14.5" customHeight="1" x14ac:dyDescent="0.35">
      <c r="C154" s="70"/>
      <c r="D154" s="70" t="s">
        <v>0</v>
      </c>
      <c r="E154" s="70" t="s">
        <v>1</v>
      </c>
      <c r="F154" s="70" t="s">
        <v>2</v>
      </c>
      <c r="G154" s="70" t="s">
        <v>3</v>
      </c>
      <c r="H154" s="70" t="s">
        <v>4</v>
      </c>
      <c r="I154" s="70" t="s">
        <v>5</v>
      </c>
      <c r="J154" s="70" t="s">
        <v>6</v>
      </c>
    </row>
    <row r="155" spans="2:11" ht="26.25" customHeight="1" thickBot="1" x14ac:dyDescent="0.4">
      <c r="C155" s="71"/>
      <c r="D155" s="71"/>
      <c r="E155" s="71"/>
      <c r="F155" s="71"/>
      <c r="G155" s="71"/>
      <c r="H155" s="71"/>
      <c r="I155" s="71"/>
      <c r="J155" s="71"/>
    </row>
    <row r="156" spans="2:11" ht="16" customHeight="1" thickBot="1" x14ac:dyDescent="0.4">
      <c r="C156" s="26" t="s">
        <v>41</v>
      </c>
      <c r="D156" s="8">
        <v>0</v>
      </c>
      <c r="E156" s="8">
        <v>0</v>
      </c>
      <c r="F156" s="8">
        <v>1</v>
      </c>
      <c r="G156" s="8">
        <v>0</v>
      </c>
      <c r="H156" s="8">
        <v>0</v>
      </c>
      <c r="I156" s="8">
        <v>0</v>
      </c>
      <c r="J156" s="19">
        <v>0</v>
      </c>
    </row>
    <row r="157" spans="2:11" ht="14.5" customHeight="1" x14ac:dyDescent="0.35">
      <c r="C157" s="61" t="s">
        <v>99</v>
      </c>
      <c r="D157" s="63">
        <v>0</v>
      </c>
      <c r="E157" s="63">
        <v>0</v>
      </c>
      <c r="F157" s="63">
        <v>1</v>
      </c>
      <c r="G157" s="63">
        <v>0</v>
      </c>
      <c r="H157" s="63">
        <v>0</v>
      </c>
      <c r="I157" s="63">
        <v>0</v>
      </c>
      <c r="J157" s="65">
        <v>0</v>
      </c>
    </row>
    <row r="158" spans="2:11" ht="15" customHeight="1" thickBot="1" x14ac:dyDescent="0.4">
      <c r="C158" s="62"/>
      <c r="D158" s="64">
        <v>0</v>
      </c>
      <c r="E158" s="64">
        <v>0</v>
      </c>
      <c r="F158" s="64">
        <v>1</v>
      </c>
      <c r="G158" s="64">
        <v>0</v>
      </c>
      <c r="H158" s="64">
        <v>0</v>
      </c>
      <c r="I158" s="64">
        <v>0</v>
      </c>
      <c r="J158" s="66">
        <v>0</v>
      </c>
    </row>
    <row r="159" spans="2:11" ht="16" thickBot="1" x14ac:dyDescent="0.4">
      <c r="C159" s="11"/>
      <c r="D159" s="32"/>
      <c r="E159" s="32"/>
      <c r="F159" s="32"/>
      <c r="G159" s="32"/>
      <c r="H159" s="32"/>
      <c r="I159" s="32"/>
      <c r="J159" s="20"/>
    </row>
    <row r="160" spans="2:11" ht="63" customHeight="1" thickBot="1" x14ac:dyDescent="0.4">
      <c r="B160" s="12" t="s">
        <v>19</v>
      </c>
      <c r="C160" s="4" t="s">
        <v>33</v>
      </c>
      <c r="D160" s="67" t="s">
        <v>34</v>
      </c>
      <c r="E160" s="68"/>
      <c r="F160" s="68"/>
      <c r="G160" s="68"/>
      <c r="H160" s="68"/>
      <c r="I160" s="69"/>
      <c r="J160" s="5" t="s">
        <v>35</v>
      </c>
    </row>
    <row r="161" spans="3:11" ht="14.5" customHeight="1" x14ac:dyDescent="0.35">
      <c r="C161" s="70"/>
      <c r="D161" s="70" t="s">
        <v>0</v>
      </c>
      <c r="E161" s="70" t="s">
        <v>1</v>
      </c>
      <c r="F161" s="70" t="s">
        <v>2</v>
      </c>
      <c r="G161" s="70" t="s">
        <v>3</v>
      </c>
      <c r="H161" s="70" t="s">
        <v>4</v>
      </c>
      <c r="I161" s="70" t="s">
        <v>5</v>
      </c>
      <c r="J161" s="70" t="s">
        <v>6</v>
      </c>
    </row>
    <row r="162" spans="3:11" ht="32.25" customHeight="1" thickBot="1" x14ac:dyDescent="0.4">
      <c r="C162" s="71"/>
      <c r="D162" s="71"/>
      <c r="E162" s="71"/>
      <c r="F162" s="71"/>
      <c r="G162" s="71"/>
      <c r="H162" s="71"/>
      <c r="I162" s="71"/>
      <c r="J162" s="71"/>
    </row>
    <row r="163" spans="3:11" ht="15.75" customHeight="1" thickBot="1" x14ac:dyDescent="0.4">
      <c r="C163" s="26" t="s">
        <v>100</v>
      </c>
      <c r="D163" s="33">
        <v>0</v>
      </c>
      <c r="E163" s="33">
        <v>0</v>
      </c>
      <c r="F163" s="33">
        <v>0</v>
      </c>
      <c r="G163" s="33">
        <v>0</v>
      </c>
      <c r="H163" s="33">
        <v>0</v>
      </c>
      <c r="I163" s="8">
        <v>6</v>
      </c>
      <c r="J163" s="34">
        <v>0</v>
      </c>
      <c r="K163" s="20"/>
    </row>
    <row r="164" spans="3:11" ht="31.5" thickBot="1" x14ac:dyDescent="0.4">
      <c r="C164" s="26" t="s">
        <v>101</v>
      </c>
      <c r="D164" s="33">
        <v>0</v>
      </c>
      <c r="E164" s="33">
        <v>0</v>
      </c>
      <c r="F164" s="33">
        <v>4</v>
      </c>
      <c r="G164" s="33">
        <v>0</v>
      </c>
      <c r="H164" s="33">
        <v>0</v>
      </c>
      <c r="I164" s="33">
        <v>14</v>
      </c>
      <c r="J164" s="34">
        <v>0</v>
      </c>
      <c r="K164" s="20"/>
    </row>
    <row r="165" spans="3:11" ht="31.5" thickBot="1" x14ac:dyDescent="0.4">
      <c r="C165" s="26" t="s">
        <v>102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4</v>
      </c>
      <c r="J165" s="34">
        <v>0</v>
      </c>
      <c r="K165" s="20"/>
    </row>
    <row r="166" spans="3:11" ht="31.5" thickBot="1" x14ac:dyDescent="0.4">
      <c r="C166" s="26" t="s">
        <v>65</v>
      </c>
      <c r="D166" s="33">
        <v>0</v>
      </c>
      <c r="E166" s="33">
        <v>0</v>
      </c>
      <c r="F166" s="33">
        <v>29</v>
      </c>
      <c r="G166" s="33">
        <v>0</v>
      </c>
      <c r="H166" s="33">
        <v>0</v>
      </c>
      <c r="I166" s="33">
        <v>46</v>
      </c>
      <c r="J166" s="34">
        <v>0</v>
      </c>
      <c r="K166" s="20"/>
    </row>
    <row r="167" spans="3:11" ht="16" thickBot="1" x14ac:dyDescent="0.4">
      <c r="C167" s="26" t="s">
        <v>71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6</v>
      </c>
      <c r="J167" s="34">
        <v>0</v>
      </c>
      <c r="K167" s="20"/>
    </row>
    <row r="168" spans="3:11" ht="16" thickBot="1" x14ac:dyDescent="0.4">
      <c r="C168" s="26" t="s">
        <v>103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4</v>
      </c>
      <c r="J168" s="34">
        <v>0</v>
      </c>
      <c r="K168" s="20"/>
    </row>
    <row r="169" spans="3:11" ht="16" thickBot="1" x14ac:dyDescent="0.4">
      <c r="C169" s="26" t="s">
        <v>67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6</v>
      </c>
      <c r="J169" s="34">
        <v>0</v>
      </c>
      <c r="K169" s="20"/>
    </row>
    <row r="170" spans="3:11" ht="31.5" thickBot="1" x14ac:dyDescent="0.4">
      <c r="C170" s="26" t="s">
        <v>104</v>
      </c>
      <c r="D170" s="33">
        <v>0</v>
      </c>
      <c r="E170" s="33">
        <v>0</v>
      </c>
      <c r="F170" s="33">
        <v>1</v>
      </c>
      <c r="G170" s="33">
        <v>0</v>
      </c>
      <c r="H170" s="33">
        <v>0</v>
      </c>
      <c r="I170" s="33">
        <v>4</v>
      </c>
      <c r="J170" s="34">
        <v>0</v>
      </c>
      <c r="K170" s="20"/>
    </row>
    <row r="171" spans="3:11" ht="31.5" thickBot="1" x14ac:dyDescent="0.4">
      <c r="C171" s="26" t="s">
        <v>105</v>
      </c>
      <c r="D171" s="33">
        <v>0</v>
      </c>
      <c r="E171" s="33">
        <v>0</v>
      </c>
      <c r="F171" s="33">
        <v>0</v>
      </c>
      <c r="G171" s="33">
        <v>0</v>
      </c>
      <c r="H171" s="33">
        <v>1</v>
      </c>
      <c r="I171" s="33"/>
      <c r="J171" s="34">
        <v>516000</v>
      </c>
      <c r="K171" s="20"/>
    </row>
    <row r="172" spans="3:11" ht="31.5" thickBot="1" x14ac:dyDescent="0.4">
      <c r="C172" s="26" t="s">
        <v>106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4</v>
      </c>
      <c r="J172" s="34">
        <v>0</v>
      </c>
      <c r="K172" s="20"/>
    </row>
    <row r="173" spans="3:11" ht="15" x14ac:dyDescent="0.35">
      <c r="C173" s="61" t="s">
        <v>36</v>
      </c>
      <c r="D173" s="63">
        <v>0</v>
      </c>
      <c r="E173" s="63">
        <v>0</v>
      </c>
      <c r="F173" s="63" t="s">
        <v>161</v>
      </c>
      <c r="G173" s="63">
        <v>0</v>
      </c>
      <c r="H173" s="63">
        <v>1</v>
      </c>
      <c r="I173" s="63" t="s">
        <v>162</v>
      </c>
      <c r="J173" s="65">
        <f>SUM(J163:J172)</f>
        <v>516000</v>
      </c>
      <c r="K173" s="10"/>
    </row>
    <row r="174" spans="3:11" ht="15.5" thickBot="1" x14ac:dyDescent="0.4">
      <c r="C174" s="62"/>
      <c r="D174" s="64"/>
      <c r="E174" s="64"/>
      <c r="F174" s="64"/>
      <c r="G174" s="64"/>
      <c r="H174" s="64"/>
      <c r="I174" s="64"/>
      <c r="J174" s="66"/>
      <c r="K174" s="10"/>
    </row>
    <row r="175" spans="3:11" ht="15" x14ac:dyDescent="0.35">
      <c r="C175" s="11"/>
      <c r="D175" s="2"/>
    </row>
    <row r="176" spans="3:11" ht="15" thickBot="1" x14ac:dyDescent="0.4"/>
    <row r="177" spans="2:10" ht="62.5" customHeight="1" thickBot="1" x14ac:dyDescent="0.4">
      <c r="B177" s="12" t="s">
        <v>21</v>
      </c>
      <c r="C177" s="4" t="s">
        <v>33</v>
      </c>
      <c r="D177" s="67" t="s">
        <v>34</v>
      </c>
      <c r="E177" s="68"/>
      <c r="F177" s="68"/>
      <c r="G177" s="68"/>
      <c r="H177" s="68"/>
      <c r="I177" s="69"/>
      <c r="J177" s="5" t="s">
        <v>35</v>
      </c>
    </row>
    <row r="178" spans="2:10" ht="15" customHeight="1" x14ac:dyDescent="0.35">
      <c r="C178" s="70"/>
      <c r="D178" s="70" t="s">
        <v>0</v>
      </c>
      <c r="E178" s="70" t="s">
        <v>1</v>
      </c>
      <c r="F178" s="70" t="s">
        <v>2</v>
      </c>
      <c r="G178" s="70" t="s">
        <v>3</v>
      </c>
      <c r="H178" s="70" t="s">
        <v>4</v>
      </c>
      <c r="I178" s="70" t="s">
        <v>5</v>
      </c>
      <c r="J178" s="70" t="s">
        <v>6</v>
      </c>
    </row>
    <row r="179" spans="2:10" ht="32.25" customHeight="1" thickBot="1" x14ac:dyDescent="0.4">
      <c r="C179" s="71"/>
      <c r="D179" s="71"/>
      <c r="E179" s="71"/>
      <c r="F179" s="71"/>
      <c r="G179" s="71"/>
      <c r="H179" s="71"/>
      <c r="I179" s="71"/>
      <c r="J179" s="71"/>
    </row>
    <row r="180" spans="2:10" ht="15" customHeight="1" thickBot="1" x14ac:dyDescent="0.4">
      <c r="C180" s="26" t="s">
        <v>41</v>
      </c>
      <c r="D180" s="8">
        <v>0</v>
      </c>
      <c r="E180" s="8">
        <v>0</v>
      </c>
      <c r="F180" s="8">
        <v>1</v>
      </c>
      <c r="G180" s="8">
        <v>0</v>
      </c>
      <c r="H180" s="8">
        <v>0</v>
      </c>
      <c r="I180" s="8">
        <v>0</v>
      </c>
      <c r="J180" s="19">
        <v>0</v>
      </c>
    </row>
    <row r="181" spans="2:10" ht="15.75" customHeight="1" x14ac:dyDescent="0.35">
      <c r="C181" s="61" t="s">
        <v>36</v>
      </c>
      <c r="D181" s="63">
        <v>0</v>
      </c>
      <c r="E181" s="63">
        <v>0</v>
      </c>
      <c r="F181" s="63">
        <v>1</v>
      </c>
      <c r="G181" s="63">
        <v>0</v>
      </c>
      <c r="H181" s="63">
        <v>0</v>
      </c>
      <c r="I181" s="63">
        <v>0</v>
      </c>
      <c r="J181" s="65">
        <v>0</v>
      </c>
    </row>
    <row r="182" spans="2:10" ht="15.75" customHeight="1" thickBot="1" x14ac:dyDescent="0.4">
      <c r="C182" s="62"/>
      <c r="D182" s="64"/>
      <c r="E182" s="64"/>
      <c r="F182" s="64"/>
      <c r="G182" s="64"/>
      <c r="H182" s="64"/>
      <c r="I182" s="64"/>
      <c r="J182" s="66"/>
    </row>
    <row r="183" spans="2:10" ht="15.75" customHeight="1" x14ac:dyDescent="0.35">
      <c r="C183" s="11"/>
      <c r="D183" s="13"/>
      <c r="E183" s="13"/>
      <c r="F183" s="13"/>
      <c r="G183" s="13"/>
      <c r="H183" s="13"/>
      <c r="I183" s="13"/>
      <c r="J183" s="13"/>
    </row>
    <row r="184" spans="2:10" ht="15" thickBot="1" x14ac:dyDescent="0.4"/>
    <row r="185" spans="2:10" ht="62.5" customHeight="1" thickBot="1" x14ac:dyDescent="0.4">
      <c r="B185" s="12" t="s">
        <v>107</v>
      </c>
      <c r="C185" s="4" t="s">
        <v>33</v>
      </c>
      <c r="D185" s="67" t="s">
        <v>34</v>
      </c>
      <c r="E185" s="68"/>
      <c r="F185" s="68"/>
      <c r="G185" s="68"/>
      <c r="H185" s="68"/>
      <c r="I185" s="69"/>
      <c r="J185" s="5" t="s">
        <v>35</v>
      </c>
    </row>
    <row r="186" spans="2:10" ht="15" customHeight="1" x14ac:dyDescent="0.35">
      <c r="C186" s="70"/>
      <c r="D186" s="70" t="s">
        <v>0</v>
      </c>
      <c r="E186" s="70" t="s">
        <v>1</v>
      </c>
      <c r="F186" s="70" t="s">
        <v>2</v>
      </c>
      <c r="G186" s="70" t="s">
        <v>3</v>
      </c>
      <c r="H186" s="70" t="s">
        <v>4</v>
      </c>
      <c r="I186" s="70" t="s">
        <v>5</v>
      </c>
      <c r="J186" s="70" t="s">
        <v>6</v>
      </c>
    </row>
    <row r="187" spans="2:10" ht="32.25" customHeight="1" thickBot="1" x14ac:dyDescent="0.4">
      <c r="C187" s="71"/>
      <c r="D187" s="71"/>
      <c r="E187" s="71"/>
      <c r="F187" s="71"/>
      <c r="G187" s="71"/>
      <c r="H187" s="71"/>
      <c r="I187" s="71"/>
      <c r="J187" s="71"/>
    </row>
    <row r="188" spans="2:10" ht="15" customHeight="1" thickBot="1" x14ac:dyDescent="0.4">
      <c r="C188" s="16" t="s">
        <v>108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4</v>
      </c>
      <c r="J188" s="19">
        <v>0</v>
      </c>
    </row>
    <row r="189" spans="2:10" ht="15.75" customHeight="1" x14ac:dyDescent="0.35">
      <c r="C189" s="61" t="s">
        <v>36</v>
      </c>
      <c r="D189" s="63">
        <v>0</v>
      </c>
      <c r="E189" s="63">
        <v>0</v>
      </c>
      <c r="F189" s="63">
        <v>0</v>
      </c>
      <c r="G189" s="63">
        <v>0</v>
      </c>
      <c r="H189" s="63">
        <v>0</v>
      </c>
      <c r="I189" s="63">
        <v>4</v>
      </c>
      <c r="J189" s="65">
        <v>0</v>
      </c>
    </row>
    <row r="190" spans="2:10" ht="15.75" customHeight="1" thickBot="1" x14ac:dyDescent="0.4">
      <c r="C190" s="62"/>
      <c r="D190" s="64"/>
      <c r="E190" s="64"/>
      <c r="F190" s="64"/>
      <c r="G190" s="64"/>
      <c r="H190" s="64"/>
      <c r="I190" s="64"/>
      <c r="J190" s="66"/>
    </row>
    <row r="191" spans="2:10" ht="15.75" customHeight="1" x14ac:dyDescent="0.35">
      <c r="C191" s="35"/>
      <c r="D191" s="13"/>
      <c r="E191" s="13"/>
      <c r="F191" s="13"/>
      <c r="G191" s="13"/>
      <c r="H191" s="13"/>
      <c r="I191" s="13"/>
      <c r="J191" s="13"/>
    </row>
    <row r="192" spans="2:10" ht="15.75" customHeight="1" thickBot="1" x14ac:dyDescent="0.4"/>
    <row r="193" spans="2:10" ht="62.5" customHeight="1" thickBot="1" x14ac:dyDescent="0.4">
      <c r="B193" s="12" t="s">
        <v>23</v>
      </c>
      <c r="C193" s="4" t="s">
        <v>33</v>
      </c>
      <c r="D193" s="67" t="s">
        <v>34</v>
      </c>
      <c r="E193" s="68"/>
      <c r="F193" s="68"/>
      <c r="G193" s="68"/>
      <c r="H193" s="68"/>
      <c r="I193" s="69"/>
      <c r="J193" s="5" t="s">
        <v>35</v>
      </c>
    </row>
    <row r="194" spans="2:10" ht="15" customHeight="1" x14ac:dyDescent="0.35">
      <c r="C194" s="70"/>
      <c r="D194" s="70" t="s">
        <v>0</v>
      </c>
      <c r="E194" s="70" t="s">
        <v>1</v>
      </c>
      <c r="F194" s="70" t="s">
        <v>2</v>
      </c>
      <c r="G194" s="70" t="s">
        <v>3</v>
      </c>
      <c r="H194" s="70" t="s">
        <v>4</v>
      </c>
      <c r="I194" s="70" t="s">
        <v>5</v>
      </c>
      <c r="J194" s="70" t="s">
        <v>6</v>
      </c>
    </row>
    <row r="195" spans="2:10" ht="32.25" customHeight="1" thickBot="1" x14ac:dyDescent="0.4">
      <c r="C195" s="71"/>
      <c r="D195" s="71"/>
      <c r="E195" s="71"/>
      <c r="F195" s="71"/>
      <c r="G195" s="71"/>
      <c r="H195" s="71"/>
      <c r="I195" s="71"/>
      <c r="J195" s="71"/>
    </row>
    <row r="196" spans="2:10" ht="36" customHeight="1" thickBot="1" x14ac:dyDescent="0.4">
      <c r="C196" s="26" t="s">
        <v>109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19">
        <v>0</v>
      </c>
    </row>
    <row r="197" spans="2:10" ht="15.75" customHeight="1" x14ac:dyDescent="0.35">
      <c r="C197" s="61" t="s">
        <v>36</v>
      </c>
      <c r="D197" s="63">
        <v>0</v>
      </c>
      <c r="E197" s="63">
        <v>0</v>
      </c>
      <c r="F197" s="63">
        <v>0</v>
      </c>
      <c r="G197" s="63">
        <v>0</v>
      </c>
      <c r="H197" s="63">
        <v>0</v>
      </c>
      <c r="I197" s="63">
        <v>0</v>
      </c>
      <c r="J197" s="65">
        <v>0</v>
      </c>
    </row>
    <row r="198" spans="2:10" ht="15.75" customHeight="1" thickBot="1" x14ac:dyDescent="0.4">
      <c r="C198" s="62"/>
      <c r="D198" s="64"/>
      <c r="E198" s="64"/>
      <c r="F198" s="64"/>
      <c r="G198" s="64"/>
      <c r="H198" s="64"/>
      <c r="I198" s="64"/>
      <c r="J198" s="66"/>
    </row>
    <row r="199" spans="2:10" ht="15.75" customHeight="1" x14ac:dyDescent="0.35">
      <c r="C199" s="35"/>
      <c r="D199" s="13"/>
      <c r="E199" s="13"/>
      <c r="F199" s="13"/>
      <c r="G199" s="13"/>
      <c r="H199" s="13"/>
      <c r="I199" s="13"/>
      <c r="J199" s="13"/>
    </row>
    <row r="200" spans="2:10" ht="15.75" customHeight="1" thickBot="1" x14ac:dyDescent="0.4"/>
    <row r="201" spans="2:10" ht="62.5" customHeight="1" thickBot="1" x14ac:dyDescent="0.4">
      <c r="B201" s="12" t="s">
        <v>22</v>
      </c>
      <c r="C201" s="4" t="s">
        <v>33</v>
      </c>
      <c r="D201" s="67" t="s">
        <v>34</v>
      </c>
      <c r="E201" s="68"/>
      <c r="F201" s="68"/>
      <c r="G201" s="68"/>
      <c r="H201" s="68"/>
      <c r="I201" s="69"/>
      <c r="J201" s="5" t="s">
        <v>35</v>
      </c>
    </row>
    <row r="202" spans="2:10" ht="15" customHeight="1" x14ac:dyDescent="0.35">
      <c r="C202" s="70"/>
      <c r="D202" s="70" t="s">
        <v>0</v>
      </c>
      <c r="E202" s="70" t="s">
        <v>1</v>
      </c>
      <c r="F202" s="70" t="s">
        <v>2</v>
      </c>
      <c r="G202" s="70" t="s">
        <v>3</v>
      </c>
      <c r="H202" s="70" t="s">
        <v>4</v>
      </c>
      <c r="I202" s="70" t="s">
        <v>5</v>
      </c>
      <c r="J202" s="70" t="s">
        <v>6</v>
      </c>
    </row>
    <row r="203" spans="2:10" ht="32.25" customHeight="1" thickBot="1" x14ac:dyDescent="0.4">
      <c r="C203" s="71"/>
      <c r="D203" s="71"/>
      <c r="E203" s="71"/>
      <c r="F203" s="71"/>
      <c r="G203" s="71"/>
      <c r="H203" s="71"/>
      <c r="I203" s="71"/>
      <c r="J203" s="71"/>
    </row>
    <row r="204" spans="2:10" ht="41.5" customHeight="1" thickBot="1" x14ac:dyDescent="0.4">
      <c r="C204" s="26" t="s">
        <v>109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19">
        <v>0</v>
      </c>
    </row>
    <row r="205" spans="2:10" ht="15.75" customHeight="1" x14ac:dyDescent="0.35">
      <c r="C205" s="61" t="s">
        <v>36</v>
      </c>
      <c r="D205" s="63">
        <v>0</v>
      </c>
      <c r="E205" s="63">
        <v>0</v>
      </c>
      <c r="F205" s="63">
        <v>0</v>
      </c>
      <c r="G205" s="63">
        <v>0</v>
      </c>
      <c r="H205" s="63">
        <v>0</v>
      </c>
      <c r="I205" s="63">
        <v>0</v>
      </c>
      <c r="J205" s="65">
        <v>0</v>
      </c>
    </row>
    <row r="206" spans="2:10" ht="15.75" customHeight="1" thickBot="1" x14ac:dyDescent="0.4">
      <c r="C206" s="62"/>
      <c r="D206" s="64"/>
      <c r="E206" s="64"/>
      <c r="F206" s="64"/>
      <c r="G206" s="64"/>
      <c r="H206" s="64"/>
      <c r="I206" s="64"/>
      <c r="J206" s="66"/>
    </row>
    <row r="207" spans="2:10" ht="15.5" x14ac:dyDescent="0.35">
      <c r="C207" s="11"/>
      <c r="D207" s="13"/>
      <c r="E207" s="13"/>
      <c r="F207" s="13"/>
      <c r="G207" s="13"/>
      <c r="H207" s="13"/>
      <c r="I207" s="13"/>
      <c r="J207" s="13"/>
    </row>
    <row r="208" spans="2:10" ht="15.5" thickBot="1" x14ac:dyDescent="0.4">
      <c r="C208" s="11"/>
    </row>
    <row r="209" spans="2:10" ht="62.5" customHeight="1" thickBot="1" x14ac:dyDescent="0.4">
      <c r="B209" s="12" t="s">
        <v>24</v>
      </c>
      <c r="C209" s="4" t="s">
        <v>33</v>
      </c>
      <c r="D209" s="67" t="s">
        <v>34</v>
      </c>
      <c r="E209" s="68"/>
      <c r="F209" s="68"/>
      <c r="G209" s="68"/>
      <c r="H209" s="68"/>
      <c r="I209" s="69"/>
      <c r="J209" s="5" t="s">
        <v>35</v>
      </c>
    </row>
    <row r="210" spans="2:10" ht="14.5" customHeight="1" x14ac:dyDescent="0.35">
      <c r="C210" s="70"/>
      <c r="D210" s="70" t="s">
        <v>0</v>
      </c>
      <c r="E210" s="70" t="s">
        <v>1</v>
      </c>
      <c r="F210" s="70" t="s">
        <v>2</v>
      </c>
      <c r="G210" s="70" t="s">
        <v>3</v>
      </c>
      <c r="H210" s="70" t="s">
        <v>4</v>
      </c>
      <c r="I210" s="70" t="s">
        <v>5</v>
      </c>
      <c r="J210" s="70" t="s">
        <v>6</v>
      </c>
    </row>
    <row r="211" spans="2:10" ht="15" customHeight="1" thickBot="1" x14ac:dyDescent="0.4">
      <c r="C211" s="71"/>
      <c r="D211" s="71"/>
      <c r="E211" s="71"/>
      <c r="F211" s="71"/>
      <c r="G211" s="71"/>
      <c r="H211" s="71"/>
      <c r="I211" s="71"/>
      <c r="J211" s="71"/>
    </row>
    <row r="212" spans="2:10" ht="16" thickBot="1" x14ac:dyDescent="0.4">
      <c r="C212" s="16" t="s">
        <v>59</v>
      </c>
      <c r="D212" s="8">
        <v>1</v>
      </c>
      <c r="E212" s="8">
        <v>0</v>
      </c>
      <c r="F212" s="8">
        <v>0</v>
      </c>
      <c r="G212" s="8">
        <v>0</v>
      </c>
      <c r="H212" s="8">
        <v>0</v>
      </c>
      <c r="I212" s="8">
        <v>1</v>
      </c>
      <c r="J212" s="19">
        <v>0</v>
      </c>
    </row>
    <row r="213" spans="2:10" ht="15.75" customHeight="1" x14ac:dyDescent="0.35">
      <c r="C213" s="61" t="s">
        <v>36</v>
      </c>
      <c r="D213" s="63">
        <v>1</v>
      </c>
      <c r="E213" s="63">
        <v>0</v>
      </c>
      <c r="F213" s="63">
        <v>0</v>
      </c>
      <c r="G213" s="63">
        <v>0</v>
      </c>
      <c r="H213" s="63">
        <v>0</v>
      </c>
      <c r="I213" s="63">
        <v>1</v>
      </c>
      <c r="J213" s="65">
        <v>0</v>
      </c>
    </row>
    <row r="214" spans="2:10" ht="15" customHeight="1" thickBot="1" x14ac:dyDescent="0.4">
      <c r="C214" s="62"/>
      <c r="D214" s="64"/>
      <c r="E214" s="64"/>
      <c r="F214" s="64"/>
      <c r="G214" s="64"/>
      <c r="H214" s="64"/>
      <c r="I214" s="64"/>
      <c r="J214" s="66"/>
    </row>
    <row r="215" spans="2:10" ht="15.75" customHeight="1" thickBot="1" x14ac:dyDescent="0.4"/>
    <row r="216" spans="2:10" ht="62.5" customHeight="1" thickBot="1" x14ac:dyDescent="0.4">
      <c r="B216" s="12" t="s">
        <v>110</v>
      </c>
      <c r="C216" s="4" t="s">
        <v>33</v>
      </c>
      <c r="D216" s="67" t="s">
        <v>34</v>
      </c>
      <c r="E216" s="68"/>
      <c r="F216" s="68"/>
      <c r="G216" s="68"/>
      <c r="H216" s="68"/>
      <c r="I216" s="69"/>
      <c r="J216" s="5" t="s">
        <v>35</v>
      </c>
    </row>
    <row r="217" spans="2:10" ht="15" customHeight="1" x14ac:dyDescent="0.35">
      <c r="C217" s="70"/>
      <c r="D217" s="70" t="s">
        <v>0</v>
      </c>
      <c r="E217" s="70" t="s">
        <v>1</v>
      </c>
      <c r="F217" s="70" t="s">
        <v>2</v>
      </c>
      <c r="G217" s="70" t="s">
        <v>3</v>
      </c>
      <c r="H217" s="70" t="s">
        <v>4</v>
      </c>
      <c r="I217" s="70" t="s">
        <v>5</v>
      </c>
      <c r="J217" s="70" t="s">
        <v>6</v>
      </c>
    </row>
    <row r="218" spans="2:10" ht="32.25" customHeight="1" thickBot="1" x14ac:dyDescent="0.4">
      <c r="C218" s="71"/>
      <c r="D218" s="71"/>
      <c r="E218" s="71"/>
      <c r="F218" s="71"/>
      <c r="G218" s="71"/>
      <c r="H218" s="71"/>
      <c r="I218" s="71"/>
      <c r="J218" s="71"/>
    </row>
    <row r="219" spans="2:10" ht="43.5" customHeight="1" thickBot="1" x14ac:dyDescent="0.4">
      <c r="C219" s="26" t="s">
        <v>43</v>
      </c>
      <c r="D219" s="8">
        <v>0</v>
      </c>
      <c r="E219" s="8">
        <v>0</v>
      </c>
      <c r="F219" s="8">
        <v>1</v>
      </c>
      <c r="G219" s="8">
        <v>0</v>
      </c>
      <c r="H219" s="8">
        <v>0</v>
      </c>
      <c r="I219" s="8">
        <v>0</v>
      </c>
      <c r="J219" s="19">
        <v>0</v>
      </c>
    </row>
    <row r="220" spans="2:10" ht="15.75" customHeight="1" x14ac:dyDescent="0.35">
      <c r="C220" s="61" t="s">
        <v>36</v>
      </c>
      <c r="D220" s="63">
        <v>0</v>
      </c>
      <c r="E220" s="63">
        <v>0</v>
      </c>
      <c r="F220" s="63">
        <v>1</v>
      </c>
      <c r="G220" s="63">
        <v>0</v>
      </c>
      <c r="H220" s="63">
        <v>0</v>
      </c>
      <c r="I220" s="63">
        <v>0</v>
      </c>
      <c r="J220" s="65">
        <v>0</v>
      </c>
    </row>
    <row r="221" spans="2:10" ht="15.75" customHeight="1" thickBot="1" x14ac:dyDescent="0.4">
      <c r="C221" s="62"/>
      <c r="D221" s="64"/>
      <c r="E221" s="64"/>
      <c r="F221" s="64"/>
      <c r="G221" s="64"/>
      <c r="H221" s="64"/>
      <c r="I221" s="64"/>
      <c r="J221" s="66"/>
    </row>
    <row r="222" spans="2:10" ht="15.75" customHeight="1" thickBot="1" x14ac:dyDescent="0.4"/>
    <row r="223" spans="2:10" ht="47" thickBot="1" x14ac:dyDescent="0.4">
      <c r="B223" s="12" t="s">
        <v>25</v>
      </c>
      <c r="C223" s="4" t="s">
        <v>33</v>
      </c>
      <c r="D223" s="67" t="s">
        <v>34</v>
      </c>
      <c r="E223" s="68"/>
      <c r="F223" s="68"/>
      <c r="G223" s="68"/>
      <c r="H223" s="68"/>
      <c r="I223" s="69"/>
      <c r="J223" s="5" t="s">
        <v>35</v>
      </c>
    </row>
    <row r="224" spans="2:10" ht="15" customHeight="1" x14ac:dyDescent="0.35">
      <c r="C224" s="70"/>
      <c r="D224" s="70" t="s">
        <v>0</v>
      </c>
      <c r="E224" s="70" t="s">
        <v>1</v>
      </c>
      <c r="F224" s="70" t="s">
        <v>2</v>
      </c>
      <c r="G224" s="70" t="s">
        <v>3</v>
      </c>
      <c r="H224" s="70" t="s">
        <v>4</v>
      </c>
      <c r="I224" s="70" t="s">
        <v>5</v>
      </c>
      <c r="J224" s="70" t="s">
        <v>6</v>
      </c>
    </row>
    <row r="225" spans="2:11" ht="32.25" customHeight="1" thickBot="1" x14ac:dyDescent="0.4">
      <c r="C225" s="71"/>
      <c r="D225" s="71"/>
      <c r="E225" s="71"/>
      <c r="F225" s="71"/>
      <c r="G225" s="71"/>
      <c r="H225" s="71"/>
      <c r="I225" s="71"/>
      <c r="J225" s="71"/>
    </row>
    <row r="226" spans="2:11" ht="15" customHeight="1" thickBot="1" x14ac:dyDescent="0.4">
      <c r="C226" s="26" t="s">
        <v>165</v>
      </c>
      <c r="D226" s="8">
        <v>0</v>
      </c>
      <c r="E226" s="8">
        <v>0</v>
      </c>
      <c r="F226" s="8">
        <v>1</v>
      </c>
      <c r="G226" s="8">
        <v>0</v>
      </c>
      <c r="H226" s="8">
        <v>0</v>
      </c>
      <c r="I226" s="8">
        <v>0</v>
      </c>
      <c r="J226" s="19">
        <v>0</v>
      </c>
    </row>
    <row r="227" spans="2:11" ht="15" customHeight="1" thickBot="1" x14ac:dyDescent="0.4">
      <c r="C227" s="58" t="s">
        <v>166</v>
      </c>
      <c r="D227" s="59">
        <v>0</v>
      </c>
      <c r="E227" s="59">
        <v>0</v>
      </c>
      <c r="F227" s="59">
        <v>1</v>
      </c>
      <c r="G227" s="59">
        <v>0</v>
      </c>
      <c r="H227" s="59">
        <v>0</v>
      </c>
      <c r="I227" s="59">
        <v>0</v>
      </c>
      <c r="J227" s="60">
        <v>0</v>
      </c>
    </row>
    <row r="228" spans="2:11" ht="15" customHeight="1" thickBot="1" x14ac:dyDescent="0.4">
      <c r="C228" s="58" t="s">
        <v>167</v>
      </c>
      <c r="D228" s="59">
        <v>0</v>
      </c>
      <c r="E228" s="59">
        <v>0</v>
      </c>
      <c r="F228" s="59">
        <v>1</v>
      </c>
      <c r="G228" s="59">
        <v>0</v>
      </c>
      <c r="H228" s="59">
        <v>0</v>
      </c>
      <c r="I228" s="59">
        <v>0</v>
      </c>
      <c r="J228" s="60">
        <v>0</v>
      </c>
    </row>
    <row r="229" spans="2:11" ht="15.75" customHeight="1" x14ac:dyDescent="0.35">
      <c r="C229" s="61" t="s">
        <v>36</v>
      </c>
      <c r="D229" s="63">
        <v>0</v>
      </c>
      <c r="E229" s="63">
        <v>0</v>
      </c>
      <c r="F229" s="63" t="s">
        <v>168</v>
      </c>
      <c r="G229" s="63">
        <v>0</v>
      </c>
      <c r="H229" s="63">
        <v>0</v>
      </c>
      <c r="I229" s="63">
        <v>0</v>
      </c>
      <c r="J229" s="65">
        <v>0</v>
      </c>
    </row>
    <row r="230" spans="2:11" ht="15.75" customHeight="1" thickBot="1" x14ac:dyDescent="0.4">
      <c r="C230" s="62"/>
      <c r="D230" s="64"/>
      <c r="E230" s="64"/>
      <c r="F230" s="64"/>
      <c r="G230" s="64"/>
      <c r="H230" s="64"/>
      <c r="I230" s="64"/>
      <c r="J230" s="66"/>
    </row>
    <row r="231" spans="2:11" ht="15" x14ac:dyDescent="0.35">
      <c r="C231" s="11"/>
    </row>
    <row r="232" spans="2:11" ht="15.5" thickBot="1" x14ac:dyDescent="0.4">
      <c r="C232" s="11"/>
    </row>
    <row r="233" spans="2:11" ht="62.5" customHeight="1" thickBot="1" x14ac:dyDescent="0.4">
      <c r="B233" s="12" t="s">
        <v>26</v>
      </c>
      <c r="C233" s="4" t="s">
        <v>33</v>
      </c>
      <c r="D233" s="67" t="s">
        <v>34</v>
      </c>
      <c r="E233" s="68"/>
      <c r="F233" s="68"/>
      <c r="G233" s="68"/>
      <c r="H233" s="68"/>
      <c r="I233" s="69"/>
      <c r="J233" s="5" t="s">
        <v>35</v>
      </c>
      <c r="K233" s="5" t="s">
        <v>58</v>
      </c>
    </row>
    <row r="234" spans="2:11" ht="14.5" customHeight="1" x14ac:dyDescent="0.35">
      <c r="C234" s="70"/>
      <c r="D234" s="70" t="s">
        <v>0</v>
      </c>
      <c r="E234" s="70" t="s">
        <v>1</v>
      </c>
      <c r="F234" s="70" t="s">
        <v>2</v>
      </c>
      <c r="G234" s="70" t="s">
        <v>3</v>
      </c>
      <c r="H234" s="70" t="s">
        <v>4</v>
      </c>
      <c r="I234" s="70" t="s">
        <v>5</v>
      </c>
      <c r="J234" s="70" t="s">
        <v>6</v>
      </c>
      <c r="K234" s="70" t="s">
        <v>111</v>
      </c>
    </row>
    <row r="235" spans="2:11" ht="32.25" customHeight="1" thickBot="1" x14ac:dyDescent="0.4">
      <c r="C235" s="71"/>
      <c r="D235" s="71"/>
      <c r="E235" s="71"/>
      <c r="F235" s="71"/>
      <c r="G235" s="71"/>
      <c r="H235" s="71"/>
      <c r="I235" s="71"/>
      <c r="J235" s="71"/>
      <c r="K235" s="71"/>
    </row>
    <row r="236" spans="2:11" ht="15.75" customHeight="1" thickBot="1" x14ac:dyDescent="0.4">
      <c r="C236" s="16" t="s">
        <v>47</v>
      </c>
      <c r="D236" s="8">
        <v>0</v>
      </c>
      <c r="E236" s="8">
        <v>0</v>
      </c>
      <c r="F236" s="8">
        <v>0</v>
      </c>
      <c r="G236" s="8">
        <v>0</v>
      </c>
      <c r="H236" s="8">
        <v>1</v>
      </c>
      <c r="I236" s="8">
        <v>0</v>
      </c>
      <c r="J236" s="36" t="s">
        <v>112</v>
      </c>
      <c r="K236" s="8">
        <f>300000*0.2321</f>
        <v>69630</v>
      </c>
    </row>
    <row r="237" spans="2:11" ht="14.5" customHeight="1" x14ac:dyDescent="0.35">
      <c r="C237" s="61" t="s">
        <v>36</v>
      </c>
      <c r="D237" s="63">
        <f>SUM(D236)</f>
        <v>0</v>
      </c>
      <c r="E237" s="63">
        <f t="shared" ref="E237:I237" si="8">SUM(E236)</f>
        <v>0</v>
      </c>
      <c r="F237" s="63">
        <f t="shared" si="8"/>
        <v>0</v>
      </c>
      <c r="G237" s="63">
        <f t="shared" si="8"/>
        <v>0</v>
      </c>
      <c r="H237" s="63">
        <f t="shared" si="8"/>
        <v>1</v>
      </c>
      <c r="I237" s="63">
        <f t="shared" si="8"/>
        <v>0</v>
      </c>
      <c r="J237" s="76" t="str">
        <f>J236</f>
        <v>300 000 PLN</v>
      </c>
      <c r="K237" s="65">
        <f>SUM(K236)</f>
        <v>69630</v>
      </c>
    </row>
    <row r="238" spans="2:11" ht="15" customHeight="1" thickBot="1" x14ac:dyDescent="0.4">
      <c r="C238" s="62"/>
      <c r="D238" s="64"/>
      <c r="E238" s="64"/>
      <c r="F238" s="64"/>
      <c r="G238" s="64"/>
      <c r="H238" s="64"/>
      <c r="I238" s="64"/>
      <c r="J238" s="75"/>
      <c r="K238" s="66"/>
    </row>
    <row r="239" spans="2:11" ht="15" x14ac:dyDescent="0.35">
      <c r="C239" s="11"/>
    </row>
    <row r="240" spans="2:11" ht="15.5" thickBot="1" x14ac:dyDescent="0.4">
      <c r="C240" s="11"/>
    </row>
    <row r="241" spans="2:11" ht="62.5" customHeight="1" thickBot="1" x14ac:dyDescent="0.4">
      <c r="B241" s="12" t="s">
        <v>27</v>
      </c>
      <c r="C241" s="4" t="s">
        <v>33</v>
      </c>
      <c r="D241" s="67" t="s">
        <v>34</v>
      </c>
      <c r="E241" s="68"/>
      <c r="F241" s="68"/>
      <c r="G241" s="68"/>
      <c r="H241" s="68"/>
      <c r="I241" s="69"/>
      <c r="J241" s="5" t="s">
        <v>35</v>
      </c>
    </row>
    <row r="242" spans="2:11" ht="14.5" customHeight="1" x14ac:dyDescent="0.35">
      <c r="C242" s="70"/>
      <c r="D242" s="70" t="s">
        <v>0</v>
      </c>
      <c r="E242" s="70" t="s">
        <v>1</v>
      </c>
      <c r="F242" s="70" t="s">
        <v>2</v>
      </c>
      <c r="G242" s="70" t="s">
        <v>3</v>
      </c>
      <c r="H242" s="70" t="s">
        <v>4</v>
      </c>
      <c r="I242" s="70" t="s">
        <v>5</v>
      </c>
      <c r="J242" s="70" t="s">
        <v>6</v>
      </c>
    </row>
    <row r="243" spans="2:11" ht="28.5" customHeight="1" thickBot="1" x14ac:dyDescent="0.4">
      <c r="C243" s="71"/>
      <c r="D243" s="71"/>
      <c r="E243" s="71"/>
      <c r="F243" s="71"/>
      <c r="G243" s="71"/>
      <c r="H243" s="71"/>
      <c r="I243" s="71"/>
      <c r="J243" s="71"/>
    </row>
    <row r="244" spans="2:11" ht="28.5" customHeight="1" thickBot="1" x14ac:dyDescent="0.4">
      <c r="C244" s="16" t="s">
        <v>76</v>
      </c>
      <c r="D244" s="8">
        <v>0</v>
      </c>
      <c r="E244" s="8">
        <v>0</v>
      </c>
      <c r="F244" s="8">
        <v>235</v>
      </c>
      <c r="G244" s="8">
        <v>0</v>
      </c>
      <c r="H244" s="8">
        <v>0</v>
      </c>
      <c r="I244" s="8">
        <v>0</v>
      </c>
      <c r="J244" s="19">
        <v>0</v>
      </c>
    </row>
    <row r="245" spans="2:11" ht="31.5" thickBot="1" x14ac:dyDescent="0.4">
      <c r="C245" s="16" t="s">
        <v>65</v>
      </c>
      <c r="D245" s="8">
        <v>0</v>
      </c>
      <c r="E245" s="8">
        <v>0</v>
      </c>
      <c r="F245" s="8">
        <v>0</v>
      </c>
      <c r="G245" s="8">
        <v>0</v>
      </c>
      <c r="H245" s="8">
        <v>1</v>
      </c>
      <c r="I245" s="8">
        <v>0</v>
      </c>
      <c r="J245" s="19">
        <v>3000</v>
      </c>
    </row>
    <row r="246" spans="2:11" ht="30" thickBot="1" x14ac:dyDescent="0.4">
      <c r="C246" s="7" t="s">
        <v>113</v>
      </c>
      <c r="D246" s="8">
        <v>0</v>
      </c>
      <c r="E246" s="8">
        <v>0</v>
      </c>
      <c r="F246" s="8">
        <v>0</v>
      </c>
      <c r="G246" s="8">
        <v>0</v>
      </c>
      <c r="H246" s="8">
        <v>1</v>
      </c>
      <c r="I246" s="8">
        <v>0</v>
      </c>
      <c r="J246" s="19">
        <v>2500</v>
      </c>
    </row>
    <row r="247" spans="2:11" ht="31.5" thickBot="1" x14ac:dyDescent="0.4">
      <c r="C247" s="16" t="s">
        <v>114</v>
      </c>
      <c r="D247" s="8">
        <v>1</v>
      </c>
      <c r="E247" s="8">
        <v>0</v>
      </c>
      <c r="F247" s="8">
        <v>0</v>
      </c>
      <c r="G247" s="8">
        <v>0</v>
      </c>
      <c r="H247" s="8">
        <v>1</v>
      </c>
      <c r="I247" s="8">
        <v>0</v>
      </c>
      <c r="J247" s="19">
        <v>2500</v>
      </c>
    </row>
    <row r="248" spans="2:11" ht="31.5" thickBot="1" x14ac:dyDescent="0.4">
      <c r="C248" s="16" t="s">
        <v>115</v>
      </c>
      <c r="D248" s="8">
        <v>1</v>
      </c>
      <c r="E248" s="8">
        <v>0</v>
      </c>
      <c r="F248" s="8">
        <v>0</v>
      </c>
      <c r="G248" s="8">
        <v>0</v>
      </c>
      <c r="H248" s="8">
        <v>1</v>
      </c>
      <c r="I248" s="8">
        <v>0</v>
      </c>
      <c r="J248" s="19">
        <v>24000</v>
      </c>
    </row>
    <row r="249" spans="2:11" ht="14.5" customHeight="1" x14ac:dyDescent="0.35">
      <c r="C249" s="61" t="s">
        <v>36</v>
      </c>
      <c r="D249" s="63">
        <f t="shared" ref="D249:G249" si="9">SUM(D244:D248)</f>
        <v>2</v>
      </c>
      <c r="E249" s="63">
        <f t="shared" si="9"/>
        <v>0</v>
      </c>
      <c r="F249" s="63">
        <f t="shared" si="9"/>
        <v>235</v>
      </c>
      <c r="G249" s="63">
        <f t="shared" si="9"/>
        <v>0</v>
      </c>
      <c r="H249" s="63">
        <f>SUM(H244:H248)</f>
        <v>4</v>
      </c>
      <c r="I249" s="63">
        <f>SUM(I244:I248)</f>
        <v>0</v>
      </c>
      <c r="J249" s="65">
        <f t="shared" ref="J249" si="10">SUM(J245:J248)</f>
        <v>32000</v>
      </c>
    </row>
    <row r="250" spans="2:11" ht="15" customHeight="1" thickBot="1" x14ac:dyDescent="0.4">
      <c r="C250" s="62"/>
      <c r="D250" s="64"/>
      <c r="E250" s="64"/>
      <c r="F250" s="64"/>
      <c r="G250" s="64"/>
      <c r="H250" s="64"/>
      <c r="I250" s="64"/>
      <c r="J250" s="66"/>
    </row>
    <row r="252" spans="2:11" ht="15" thickBot="1" x14ac:dyDescent="0.4"/>
    <row r="253" spans="2:11" ht="62.5" customHeight="1" thickBot="1" x14ac:dyDescent="0.4">
      <c r="B253" s="12" t="s">
        <v>28</v>
      </c>
      <c r="C253" s="4" t="s">
        <v>33</v>
      </c>
      <c r="D253" s="67" t="s">
        <v>34</v>
      </c>
      <c r="E253" s="68"/>
      <c r="F253" s="68"/>
      <c r="G253" s="68"/>
      <c r="H253" s="68"/>
      <c r="I253" s="69"/>
      <c r="J253" s="5" t="s">
        <v>35</v>
      </c>
      <c r="K253" s="5" t="s">
        <v>58</v>
      </c>
    </row>
    <row r="254" spans="2:11" ht="14.5" customHeight="1" x14ac:dyDescent="0.35">
      <c r="C254" s="70"/>
      <c r="D254" s="70" t="s">
        <v>0</v>
      </c>
      <c r="E254" s="70" t="s">
        <v>1</v>
      </c>
      <c r="F254" s="70" t="s">
        <v>2</v>
      </c>
      <c r="G254" s="70" t="s">
        <v>3</v>
      </c>
      <c r="H254" s="70" t="s">
        <v>4</v>
      </c>
      <c r="I254" s="70" t="s">
        <v>5</v>
      </c>
      <c r="J254" s="70" t="s">
        <v>6</v>
      </c>
      <c r="K254" s="70" t="s">
        <v>116</v>
      </c>
    </row>
    <row r="255" spans="2:11" ht="14.5" customHeight="1" thickBot="1" x14ac:dyDescent="0.4">
      <c r="C255" s="71"/>
      <c r="D255" s="71"/>
      <c r="E255" s="71"/>
      <c r="F255" s="71"/>
      <c r="G255" s="71"/>
      <c r="H255" s="71"/>
      <c r="I255" s="71"/>
      <c r="J255" s="71"/>
      <c r="K255" s="71"/>
    </row>
    <row r="256" spans="2:11" ht="31.5" thickBot="1" x14ac:dyDescent="0.4">
      <c r="C256" s="16" t="s">
        <v>117</v>
      </c>
      <c r="D256" s="8">
        <v>0</v>
      </c>
      <c r="E256" s="8">
        <v>0</v>
      </c>
      <c r="F256" s="8">
        <v>0</v>
      </c>
      <c r="G256" s="8">
        <v>0</v>
      </c>
      <c r="H256" s="8">
        <v>4</v>
      </c>
      <c r="I256" s="8">
        <v>7</v>
      </c>
      <c r="J256" s="37">
        <v>93310</v>
      </c>
      <c r="K256" s="37">
        <f>J256*0.201</f>
        <v>18755.310000000001</v>
      </c>
    </row>
    <row r="257" spans="3:11" ht="31.5" thickBot="1" x14ac:dyDescent="0.4">
      <c r="C257" s="16" t="s">
        <v>118</v>
      </c>
      <c r="D257" s="8">
        <v>0</v>
      </c>
      <c r="E257" s="8">
        <v>0</v>
      </c>
      <c r="F257" s="8">
        <v>0</v>
      </c>
      <c r="G257" s="8">
        <v>0</v>
      </c>
      <c r="H257" s="8">
        <v>6</v>
      </c>
      <c r="I257" s="8">
        <v>0</v>
      </c>
      <c r="J257" s="37">
        <v>41423</v>
      </c>
      <c r="K257" s="37">
        <f t="shared" ref="K257:K276" si="11">J257*0.201</f>
        <v>8326.023000000001</v>
      </c>
    </row>
    <row r="258" spans="3:11" ht="31.5" thickBot="1" x14ac:dyDescent="0.4">
      <c r="C258" s="16" t="s">
        <v>63</v>
      </c>
      <c r="D258" s="8">
        <v>0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37">
        <f t="shared" si="11"/>
        <v>0</v>
      </c>
    </row>
    <row r="259" spans="3:11" ht="31.5" thickBot="1" x14ac:dyDescent="0.4">
      <c r="C259" s="16" t="s">
        <v>76</v>
      </c>
      <c r="D259" s="8">
        <v>0</v>
      </c>
      <c r="E259" s="8">
        <v>0</v>
      </c>
      <c r="F259" s="8">
        <v>0</v>
      </c>
      <c r="G259" s="8">
        <v>0</v>
      </c>
      <c r="H259" s="8">
        <v>1</v>
      </c>
      <c r="I259" s="8">
        <v>0</v>
      </c>
      <c r="J259" s="37">
        <v>12943</v>
      </c>
      <c r="K259" s="37">
        <f t="shared" si="11"/>
        <v>2601.5430000000001</v>
      </c>
    </row>
    <row r="260" spans="3:11" ht="31.5" thickBot="1" x14ac:dyDescent="0.4">
      <c r="C260" s="16" t="s">
        <v>119</v>
      </c>
      <c r="D260" s="8">
        <v>0</v>
      </c>
      <c r="E260" s="8">
        <v>0</v>
      </c>
      <c r="F260" s="8">
        <v>2</v>
      </c>
      <c r="G260" s="8">
        <v>0</v>
      </c>
      <c r="H260" s="8">
        <v>4</v>
      </c>
      <c r="I260" s="8">
        <v>0</v>
      </c>
      <c r="J260" s="37">
        <v>47192</v>
      </c>
      <c r="K260" s="37">
        <f t="shared" si="11"/>
        <v>9485.5920000000006</v>
      </c>
    </row>
    <row r="261" spans="3:11" ht="31.5" thickBot="1" x14ac:dyDescent="0.4">
      <c r="C261" s="16" t="s">
        <v>65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37">
        <f t="shared" si="11"/>
        <v>0</v>
      </c>
    </row>
    <row r="262" spans="3:11" ht="31.5" thickBot="1" x14ac:dyDescent="0.4">
      <c r="C262" s="16" t="s">
        <v>120</v>
      </c>
      <c r="D262" s="8">
        <v>0</v>
      </c>
      <c r="E262" s="8">
        <v>0</v>
      </c>
      <c r="F262" s="8">
        <v>1</v>
      </c>
      <c r="G262" s="8">
        <v>0</v>
      </c>
      <c r="H262" s="8">
        <v>1</v>
      </c>
      <c r="I262" s="8">
        <v>0</v>
      </c>
      <c r="J262" s="37">
        <v>141252</v>
      </c>
      <c r="K262" s="37">
        <f t="shared" si="11"/>
        <v>28391.652000000002</v>
      </c>
    </row>
    <row r="263" spans="3:11" ht="16" thickBot="1" x14ac:dyDescent="0.4">
      <c r="C263" s="16" t="s">
        <v>121</v>
      </c>
      <c r="D263" s="8">
        <v>0</v>
      </c>
      <c r="E263" s="8">
        <v>0</v>
      </c>
      <c r="F263" s="8">
        <v>0</v>
      </c>
      <c r="G263" s="8">
        <v>0</v>
      </c>
      <c r="H263" s="8">
        <v>4</v>
      </c>
      <c r="I263" s="8">
        <v>0</v>
      </c>
      <c r="J263" s="37">
        <v>26209</v>
      </c>
      <c r="K263" s="37">
        <f t="shared" si="11"/>
        <v>5268.009</v>
      </c>
    </row>
    <row r="264" spans="3:11" ht="16" customHeight="1" thickBot="1" x14ac:dyDescent="0.4">
      <c r="C264" s="16" t="s">
        <v>122</v>
      </c>
      <c r="D264" s="8">
        <v>0</v>
      </c>
      <c r="E264" s="8">
        <v>0</v>
      </c>
      <c r="F264" s="8">
        <v>0</v>
      </c>
      <c r="G264" s="8">
        <v>0</v>
      </c>
      <c r="H264" s="8">
        <v>11</v>
      </c>
      <c r="I264" s="8">
        <v>0</v>
      </c>
      <c r="J264" s="37">
        <v>157605</v>
      </c>
      <c r="K264" s="37">
        <f t="shared" si="11"/>
        <v>31678.605000000003</v>
      </c>
    </row>
    <row r="265" spans="3:11" ht="31.5" thickBot="1" x14ac:dyDescent="0.4">
      <c r="C265" s="16" t="s">
        <v>123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K265" s="37">
        <f t="shared" si="11"/>
        <v>0</v>
      </c>
    </row>
    <row r="266" spans="3:11" ht="31.5" thickBot="1" x14ac:dyDescent="0.4">
      <c r="C266" s="16" t="s">
        <v>124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37">
        <f t="shared" si="11"/>
        <v>0</v>
      </c>
    </row>
    <row r="267" spans="3:11" ht="31.5" thickBot="1" x14ac:dyDescent="0.4">
      <c r="C267" s="16" t="s">
        <v>125</v>
      </c>
      <c r="D267" s="8">
        <v>0</v>
      </c>
      <c r="E267" s="8">
        <v>0</v>
      </c>
      <c r="F267" s="8">
        <v>0</v>
      </c>
      <c r="G267" s="8">
        <v>0</v>
      </c>
      <c r="H267" s="8">
        <v>0</v>
      </c>
      <c r="I267" s="8">
        <v>0</v>
      </c>
      <c r="J267" s="8">
        <v>0</v>
      </c>
      <c r="K267" s="37">
        <f t="shared" si="11"/>
        <v>0</v>
      </c>
    </row>
    <row r="268" spans="3:11" ht="31.5" thickBot="1" x14ac:dyDescent="0.4">
      <c r="C268" s="16" t="s">
        <v>126</v>
      </c>
      <c r="D268" s="8">
        <v>0</v>
      </c>
      <c r="E268" s="8">
        <v>0</v>
      </c>
      <c r="F268" s="8">
        <v>0</v>
      </c>
      <c r="G268" s="8">
        <v>0</v>
      </c>
      <c r="H268" s="8">
        <v>0</v>
      </c>
      <c r="I268" s="8">
        <v>0</v>
      </c>
      <c r="J268" s="8">
        <v>0</v>
      </c>
      <c r="K268" s="37">
        <f t="shared" si="11"/>
        <v>0</v>
      </c>
    </row>
    <row r="269" spans="3:11" ht="31.5" thickBot="1" x14ac:dyDescent="0.4">
      <c r="C269" s="16" t="s">
        <v>127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37">
        <f t="shared" si="11"/>
        <v>0</v>
      </c>
    </row>
    <row r="270" spans="3:11" ht="31.5" thickBot="1" x14ac:dyDescent="0.4">
      <c r="C270" s="16" t="s">
        <v>128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37">
        <f t="shared" si="11"/>
        <v>0</v>
      </c>
    </row>
    <row r="271" spans="3:11" ht="31.5" thickBot="1" x14ac:dyDescent="0.4">
      <c r="C271" s="16" t="s">
        <v>129</v>
      </c>
      <c r="D271" s="8">
        <v>0</v>
      </c>
      <c r="E271" s="8">
        <v>0</v>
      </c>
      <c r="F271" s="8">
        <v>0</v>
      </c>
      <c r="G271" s="8">
        <v>0</v>
      </c>
      <c r="H271" s="8">
        <v>11</v>
      </c>
      <c r="I271" s="8">
        <v>0</v>
      </c>
      <c r="J271" s="37">
        <v>152984</v>
      </c>
      <c r="K271" s="37">
        <f t="shared" si="11"/>
        <v>30749.784000000003</v>
      </c>
    </row>
    <row r="272" spans="3:11" ht="31.5" thickBot="1" x14ac:dyDescent="0.4">
      <c r="C272" s="16" t="s">
        <v>130</v>
      </c>
      <c r="D272" s="8">
        <v>0</v>
      </c>
      <c r="E272" s="8">
        <v>0</v>
      </c>
      <c r="F272" s="8">
        <v>0</v>
      </c>
      <c r="G272" s="8">
        <v>0</v>
      </c>
      <c r="H272" s="8">
        <v>1</v>
      </c>
      <c r="I272" s="8">
        <v>0</v>
      </c>
      <c r="J272" s="37">
        <v>11638</v>
      </c>
      <c r="K272" s="37">
        <f t="shared" si="11"/>
        <v>2339.2380000000003</v>
      </c>
    </row>
    <row r="273" spans="2:11" ht="31.5" thickBot="1" x14ac:dyDescent="0.4">
      <c r="C273" s="16" t="s">
        <v>131</v>
      </c>
      <c r="D273" s="8">
        <v>0</v>
      </c>
      <c r="E273" s="8">
        <v>0</v>
      </c>
      <c r="F273" s="8">
        <v>0</v>
      </c>
      <c r="G273" s="8">
        <v>0</v>
      </c>
      <c r="H273" s="8">
        <v>3</v>
      </c>
      <c r="I273" s="8">
        <v>0</v>
      </c>
      <c r="J273" s="37">
        <v>21500</v>
      </c>
      <c r="K273" s="37">
        <f t="shared" si="11"/>
        <v>4321.5</v>
      </c>
    </row>
    <row r="274" spans="2:11" ht="31.5" thickBot="1" x14ac:dyDescent="0.4">
      <c r="C274" s="16" t="s">
        <v>132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37">
        <f t="shared" si="11"/>
        <v>0</v>
      </c>
    </row>
    <row r="275" spans="2:11" ht="31.5" thickBot="1" x14ac:dyDescent="0.4">
      <c r="C275" s="16" t="s">
        <v>133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37">
        <f t="shared" si="11"/>
        <v>0</v>
      </c>
    </row>
    <row r="276" spans="2:11" ht="27.75" customHeight="1" thickBot="1" x14ac:dyDescent="0.4">
      <c r="C276" s="16" t="s">
        <v>134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37">
        <f t="shared" si="11"/>
        <v>0</v>
      </c>
    </row>
    <row r="277" spans="2:11" ht="60.75" customHeight="1" thickBot="1" x14ac:dyDescent="0.4">
      <c r="C277" s="16" t="s">
        <v>135</v>
      </c>
      <c r="D277" s="8">
        <v>0</v>
      </c>
      <c r="E277" s="8">
        <v>0</v>
      </c>
      <c r="F277" s="8">
        <v>0</v>
      </c>
      <c r="G277" s="8">
        <v>0</v>
      </c>
      <c r="H277" s="8">
        <v>1</v>
      </c>
      <c r="I277" s="8">
        <v>4</v>
      </c>
      <c r="J277" s="37">
        <v>5000</v>
      </c>
      <c r="K277" s="37">
        <f>J277*0.201</f>
        <v>1005.0000000000001</v>
      </c>
    </row>
    <row r="278" spans="2:11" ht="33.75" customHeight="1" x14ac:dyDescent="0.35">
      <c r="C278" s="72" t="s">
        <v>136</v>
      </c>
      <c r="D278" s="73">
        <v>0</v>
      </c>
      <c r="E278" s="73">
        <v>0</v>
      </c>
      <c r="F278" s="73">
        <v>3</v>
      </c>
      <c r="G278" s="73">
        <v>0</v>
      </c>
      <c r="H278" s="73" t="s">
        <v>163</v>
      </c>
      <c r="I278" s="73" t="s">
        <v>164</v>
      </c>
      <c r="J278" s="74">
        <v>432100</v>
      </c>
      <c r="K278" s="65">
        <f>J278*0.201</f>
        <v>86852.1</v>
      </c>
    </row>
    <row r="279" spans="2:11" ht="15.75" customHeight="1" thickBot="1" x14ac:dyDescent="0.4">
      <c r="C279" s="62"/>
      <c r="D279" s="64"/>
      <c r="E279" s="64"/>
      <c r="F279" s="64"/>
      <c r="G279" s="64"/>
      <c r="H279" s="64"/>
      <c r="I279" s="64"/>
      <c r="J279" s="75"/>
      <c r="K279" s="66"/>
    </row>
    <row r="281" spans="2:11" ht="15" thickBot="1" x14ac:dyDescent="0.4"/>
    <row r="282" spans="2:11" ht="62.5" customHeight="1" thickBot="1" x14ac:dyDescent="0.4">
      <c r="B282" s="12" t="s">
        <v>30</v>
      </c>
      <c r="C282" s="4" t="s">
        <v>33</v>
      </c>
      <c r="D282" s="67" t="s">
        <v>34</v>
      </c>
      <c r="E282" s="68"/>
      <c r="F282" s="68"/>
      <c r="G282" s="68"/>
      <c r="H282" s="68"/>
      <c r="I282" s="69"/>
      <c r="J282" s="5" t="s">
        <v>35</v>
      </c>
    </row>
    <row r="283" spans="2:11" ht="14.5" customHeight="1" x14ac:dyDescent="0.35">
      <c r="C283" s="70"/>
      <c r="D283" s="70" t="s">
        <v>0</v>
      </c>
      <c r="E283" s="70" t="s">
        <v>1</v>
      </c>
      <c r="F283" s="70" t="s">
        <v>2</v>
      </c>
      <c r="G283" s="70" t="s">
        <v>3</v>
      </c>
      <c r="H283" s="70" t="s">
        <v>4</v>
      </c>
      <c r="I283" s="70" t="s">
        <v>5</v>
      </c>
      <c r="J283" s="70" t="s">
        <v>6</v>
      </c>
    </row>
    <row r="284" spans="2:11" ht="32.25" customHeight="1" thickBot="1" x14ac:dyDescent="0.4">
      <c r="C284" s="71"/>
      <c r="D284" s="71"/>
      <c r="E284" s="71"/>
      <c r="F284" s="71"/>
      <c r="G284" s="71"/>
      <c r="H284" s="71"/>
      <c r="I284" s="71"/>
      <c r="J284" s="71"/>
    </row>
    <row r="285" spans="2:11" ht="15.75" customHeight="1" thickBot="1" x14ac:dyDescent="0.4">
      <c r="C285" s="7" t="s">
        <v>70</v>
      </c>
      <c r="D285" s="8">
        <v>0</v>
      </c>
      <c r="E285" s="8">
        <v>2</v>
      </c>
      <c r="F285" s="8">
        <v>0</v>
      </c>
      <c r="G285" s="8">
        <v>0</v>
      </c>
      <c r="H285" s="8">
        <v>0</v>
      </c>
      <c r="I285" s="8">
        <v>0</v>
      </c>
      <c r="J285" s="19">
        <v>0</v>
      </c>
      <c r="K285" s="1"/>
    </row>
    <row r="286" spans="2:11" ht="15.75" customHeight="1" thickBot="1" x14ac:dyDescent="0.4">
      <c r="C286" s="7" t="s">
        <v>137</v>
      </c>
      <c r="D286" s="8">
        <v>0</v>
      </c>
      <c r="E286" s="8">
        <v>1</v>
      </c>
      <c r="F286" s="8">
        <v>0</v>
      </c>
      <c r="G286" s="8">
        <v>0</v>
      </c>
      <c r="H286" s="8">
        <v>0</v>
      </c>
      <c r="I286" s="8">
        <v>0</v>
      </c>
      <c r="J286" s="19">
        <v>0</v>
      </c>
      <c r="K286" s="1"/>
    </row>
    <row r="287" spans="2:11" ht="16" customHeight="1" thickBot="1" x14ac:dyDescent="0.4">
      <c r="C287" s="7" t="s">
        <v>45</v>
      </c>
      <c r="D287" s="8">
        <v>0</v>
      </c>
      <c r="E287" s="8">
        <v>1</v>
      </c>
      <c r="F287" s="8">
        <v>0</v>
      </c>
      <c r="G287" s="8">
        <v>0</v>
      </c>
      <c r="H287" s="8">
        <v>0</v>
      </c>
      <c r="I287" s="8">
        <v>0</v>
      </c>
      <c r="J287" s="19">
        <v>0</v>
      </c>
      <c r="K287" s="1"/>
    </row>
    <row r="288" spans="2:11" ht="16" customHeight="1" thickBot="1" x14ac:dyDescent="0.4">
      <c r="C288" s="7" t="s">
        <v>138</v>
      </c>
      <c r="D288" s="8">
        <v>0</v>
      </c>
      <c r="E288" s="8">
        <v>9</v>
      </c>
      <c r="F288" s="8">
        <v>0</v>
      </c>
      <c r="G288" s="8">
        <v>0</v>
      </c>
      <c r="H288" s="8">
        <v>0</v>
      </c>
      <c r="I288" s="8">
        <v>0</v>
      </c>
      <c r="J288" s="19">
        <v>0</v>
      </c>
      <c r="K288" s="1"/>
    </row>
    <row r="289" spans="2:11" ht="16" customHeight="1" thickBot="1" x14ac:dyDescent="0.4">
      <c r="C289" s="7" t="s">
        <v>139</v>
      </c>
      <c r="D289" s="8">
        <v>0</v>
      </c>
      <c r="E289" s="8">
        <v>2</v>
      </c>
      <c r="F289" s="8">
        <v>0</v>
      </c>
      <c r="G289" s="8">
        <v>0</v>
      </c>
      <c r="H289" s="8">
        <v>0</v>
      </c>
      <c r="I289" s="8">
        <v>0</v>
      </c>
      <c r="J289" s="19">
        <v>0</v>
      </c>
      <c r="K289" s="1"/>
    </row>
    <row r="290" spans="2:11" ht="31.5" thickBot="1" x14ac:dyDescent="0.4">
      <c r="C290" s="7" t="s">
        <v>140</v>
      </c>
      <c r="D290" s="8">
        <v>0</v>
      </c>
      <c r="E290" s="8">
        <v>1</v>
      </c>
      <c r="F290" s="8">
        <v>0</v>
      </c>
      <c r="G290" s="8">
        <v>0</v>
      </c>
      <c r="H290" s="8">
        <v>0</v>
      </c>
      <c r="I290" s="8">
        <v>0</v>
      </c>
      <c r="J290" s="19">
        <v>0</v>
      </c>
      <c r="K290" s="1"/>
    </row>
    <row r="291" spans="2:11" ht="31.5" thickBot="1" x14ac:dyDescent="0.4">
      <c r="C291" s="7" t="s">
        <v>141</v>
      </c>
      <c r="D291" s="8">
        <v>0</v>
      </c>
      <c r="E291" s="8">
        <v>6</v>
      </c>
      <c r="F291" s="8">
        <v>0</v>
      </c>
      <c r="G291" s="8">
        <v>0</v>
      </c>
      <c r="H291" s="8">
        <v>0</v>
      </c>
      <c r="I291" s="8">
        <v>0</v>
      </c>
      <c r="J291" s="19">
        <v>0</v>
      </c>
      <c r="K291" s="1"/>
    </row>
    <row r="292" spans="2:11" ht="31.5" thickBot="1" x14ac:dyDescent="0.4">
      <c r="C292" s="7" t="s">
        <v>142</v>
      </c>
      <c r="D292" s="8">
        <v>0</v>
      </c>
      <c r="E292" s="8">
        <v>2</v>
      </c>
      <c r="F292" s="8">
        <v>0</v>
      </c>
      <c r="G292" s="8">
        <v>0</v>
      </c>
      <c r="H292" s="8">
        <v>0</v>
      </c>
      <c r="I292" s="8">
        <v>0</v>
      </c>
      <c r="J292" s="19">
        <v>0</v>
      </c>
      <c r="K292" s="1"/>
    </row>
    <row r="293" spans="2:11" ht="16" thickBot="1" x14ac:dyDescent="0.4">
      <c r="C293" s="7" t="s">
        <v>143</v>
      </c>
      <c r="D293" s="8">
        <v>0</v>
      </c>
      <c r="E293" s="8">
        <v>1</v>
      </c>
      <c r="F293" s="8">
        <v>0</v>
      </c>
      <c r="G293" s="8">
        <v>0</v>
      </c>
      <c r="H293" s="8">
        <v>0</v>
      </c>
      <c r="I293" s="8">
        <v>0</v>
      </c>
      <c r="J293" s="19">
        <v>0</v>
      </c>
      <c r="K293" s="1"/>
    </row>
    <row r="294" spans="2:11" ht="16" thickBot="1" x14ac:dyDescent="0.4">
      <c r="C294" s="7" t="s">
        <v>144</v>
      </c>
      <c r="D294" s="8">
        <v>0</v>
      </c>
      <c r="E294" s="8">
        <v>2</v>
      </c>
      <c r="F294" s="8">
        <v>0</v>
      </c>
      <c r="G294" s="8">
        <v>0</v>
      </c>
      <c r="H294" s="8">
        <v>0</v>
      </c>
      <c r="I294" s="8">
        <v>0</v>
      </c>
      <c r="J294" s="19">
        <v>0</v>
      </c>
      <c r="K294" s="1"/>
    </row>
    <row r="295" spans="2:11" ht="15" x14ac:dyDescent="0.35">
      <c r="C295" s="61" t="s">
        <v>36</v>
      </c>
      <c r="D295" s="63">
        <f>SUM(D285:D294)</f>
        <v>0</v>
      </c>
      <c r="E295" s="63">
        <v>27</v>
      </c>
      <c r="F295" s="63">
        <f t="shared" ref="F295:J295" si="12">SUM(F285:F294)</f>
        <v>0</v>
      </c>
      <c r="G295" s="63">
        <f t="shared" si="12"/>
        <v>0</v>
      </c>
      <c r="H295" s="63">
        <f t="shared" si="12"/>
        <v>0</v>
      </c>
      <c r="I295" s="63">
        <f t="shared" si="12"/>
        <v>0</v>
      </c>
      <c r="J295" s="65">
        <f t="shared" si="12"/>
        <v>0</v>
      </c>
      <c r="K295" s="10"/>
    </row>
    <row r="296" spans="2:11" ht="15" customHeight="1" thickBot="1" x14ac:dyDescent="0.4">
      <c r="C296" s="62" t="s">
        <v>36</v>
      </c>
      <c r="D296" s="64">
        <f>SUM(D285:D295)</f>
        <v>0</v>
      </c>
      <c r="E296" s="64"/>
      <c r="F296" s="64"/>
      <c r="G296" s="64">
        <f t="shared" ref="G296:J296" si="13">SUM(G285:G295)</f>
        <v>0</v>
      </c>
      <c r="H296" s="64">
        <f t="shared" si="13"/>
        <v>0</v>
      </c>
      <c r="I296" s="64">
        <f t="shared" si="13"/>
        <v>0</v>
      </c>
      <c r="J296" s="66">
        <f t="shared" si="13"/>
        <v>0</v>
      </c>
    </row>
    <row r="298" spans="2:11" ht="15" thickBot="1" x14ac:dyDescent="0.4"/>
    <row r="299" spans="2:11" ht="62.5" customHeight="1" thickBot="1" x14ac:dyDescent="0.4">
      <c r="B299" s="12" t="s">
        <v>29</v>
      </c>
      <c r="C299" s="4" t="s">
        <v>33</v>
      </c>
      <c r="D299" s="67" t="s">
        <v>34</v>
      </c>
      <c r="E299" s="68"/>
      <c r="F299" s="68"/>
      <c r="G299" s="68"/>
      <c r="H299" s="68"/>
      <c r="I299" s="69"/>
      <c r="J299" s="5" t="s">
        <v>35</v>
      </c>
    </row>
    <row r="300" spans="2:11" ht="14.5" customHeight="1" x14ac:dyDescent="0.35">
      <c r="C300" s="70"/>
      <c r="D300" s="70" t="s">
        <v>0</v>
      </c>
      <c r="E300" s="70" t="s">
        <v>1</v>
      </c>
      <c r="F300" s="70" t="s">
        <v>2</v>
      </c>
      <c r="G300" s="70" t="s">
        <v>3</v>
      </c>
      <c r="H300" s="70" t="s">
        <v>4</v>
      </c>
      <c r="I300" s="70" t="s">
        <v>5</v>
      </c>
      <c r="J300" s="70" t="s">
        <v>6</v>
      </c>
    </row>
    <row r="301" spans="2:11" ht="15" customHeight="1" thickBot="1" x14ac:dyDescent="0.4">
      <c r="C301" s="71"/>
      <c r="D301" s="71"/>
      <c r="E301" s="71"/>
      <c r="F301" s="71"/>
      <c r="G301" s="71"/>
      <c r="H301" s="71"/>
      <c r="I301" s="71"/>
      <c r="J301" s="71"/>
    </row>
    <row r="302" spans="2:11" ht="16" thickBot="1" x14ac:dyDescent="0.4">
      <c r="C302" s="7" t="s">
        <v>109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19">
        <v>0</v>
      </c>
      <c r="K302" s="38"/>
    </row>
    <row r="303" spans="2:11" ht="15" x14ac:dyDescent="0.35">
      <c r="C303" s="61" t="s">
        <v>36</v>
      </c>
      <c r="D303" s="63">
        <v>0</v>
      </c>
      <c r="E303" s="63">
        <v>0</v>
      </c>
      <c r="F303" s="63">
        <v>0</v>
      </c>
      <c r="G303" s="63">
        <v>0</v>
      </c>
      <c r="H303" s="63">
        <v>0</v>
      </c>
      <c r="I303" s="63">
        <v>0</v>
      </c>
      <c r="J303" s="65">
        <v>0</v>
      </c>
      <c r="K303" s="10"/>
    </row>
    <row r="304" spans="2:11" ht="15.5" thickBot="1" x14ac:dyDescent="0.4">
      <c r="C304" s="62" t="s">
        <v>36</v>
      </c>
      <c r="D304" s="64"/>
      <c r="E304" s="64"/>
      <c r="F304" s="64"/>
      <c r="G304" s="64"/>
      <c r="H304" s="64"/>
      <c r="I304" s="64"/>
      <c r="J304" s="66"/>
      <c r="K304" s="10"/>
    </row>
    <row r="306" spans="2:11" ht="15" thickBot="1" x14ac:dyDescent="0.4"/>
    <row r="307" spans="2:11" ht="62.5" customHeight="1" thickBot="1" x14ac:dyDescent="0.4">
      <c r="B307" s="12" t="s">
        <v>31</v>
      </c>
      <c r="C307" s="4" t="s">
        <v>33</v>
      </c>
      <c r="D307" s="67" t="s">
        <v>34</v>
      </c>
      <c r="E307" s="68"/>
      <c r="F307" s="68"/>
      <c r="G307" s="68"/>
      <c r="H307" s="68"/>
      <c r="I307" s="69"/>
      <c r="J307" s="5" t="s">
        <v>35</v>
      </c>
    </row>
    <row r="308" spans="2:11" ht="14.5" customHeight="1" x14ac:dyDescent="0.35">
      <c r="C308" s="70"/>
      <c r="D308" s="70" t="s">
        <v>0</v>
      </c>
      <c r="E308" s="70" t="s">
        <v>1</v>
      </c>
      <c r="F308" s="70" t="s">
        <v>2</v>
      </c>
      <c r="G308" s="70" t="s">
        <v>3</v>
      </c>
      <c r="H308" s="70" t="s">
        <v>4</v>
      </c>
      <c r="I308" s="70" t="s">
        <v>5</v>
      </c>
      <c r="J308" s="70" t="s">
        <v>6</v>
      </c>
    </row>
    <row r="309" spans="2:11" ht="15" customHeight="1" thickBot="1" x14ac:dyDescent="0.4">
      <c r="C309" s="71"/>
      <c r="D309" s="71"/>
      <c r="E309" s="71"/>
      <c r="F309" s="71"/>
      <c r="G309" s="71"/>
      <c r="H309" s="71"/>
      <c r="I309" s="71"/>
      <c r="J309" s="71"/>
    </row>
    <row r="310" spans="2:11" ht="16" thickBot="1" x14ac:dyDescent="0.4">
      <c r="C310" s="7" t="s">
        <v>109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19">
        <v>0</v>
      </c>
      <c r="K310" s="38"/>
    </row>
    <row r="311" spans="2:11" ht="15" x14ac:dyDescent="0.35">
      <c r="C311" s="61" t="s">
        <v>36</v>
      </c>
      <c r="D311" s="63">
        <v>0</v>
      </c>
      <c r="E311" s="63">
        <v>0</v>
      </c>
      <c r="F311" s="63">
        <v>0</v>
      </c>
      <c r="G311" s="63">
        <v>0</v>
      </c>
      <c r="H311" s="63">
        <v>0</v>
      </c>
      <c r="I311" s="63">
        <v>0</v>
      </c>
      <c r="J311" s="65">
        <v>0</v>
      </c>
      <c r="K311" s="10"/>
    </row>
    <row r="312" spans="2:11" ht="15.5" thickBot="1" x14ac:dyDescent="0.4">
      <c r="C312" s="62" t="s">
        <v>36</v>
      </c>
      <c r="D312" s="64"/>
      <c r="E312" s="64"/>
      <c r="F312" s="64"/>
      <c r="G312" s="64"/>
      <c r="H312" s="64"/>
      <c r="I312" s="64"/>
      <c r="J312" s="66"/>
      <c r="K312" s="10"/>
    </row>
    <row r="313" spans="2:11" x14ac:dyDescent="0.35">
      <c r="D313" s="2"/>
      <c r="K313" s="39"/>
    </row>
    <row r="314" spans="2:11" ht="15" thickBot="1" x14ac:dyDescent="0.4">
      <c r="D314" s="2"/>
      <c r="K314" s="2"/>
    </row>
    <row r="315" spans="2:11" ht="62.5" customHeight="1" thickBot="1" x14ac:dyDescent="0.4">
      <c r="B315" s="12" t="s">
        <v>32</v>
      </c>
      <c r="C315" s="4" t="s">
        <v>33</v>
      </c>
      <c r="D315" s="67" t="s">
        <v>34</v>
      </c>
      <c r="E315" s="68"/>
      <c r="F315" s="68"/>
      <c r="G315" s="68"/>
      <c r="H315" s="68"/>
      <c r="I315" s="69"/>
      <c r="J315" s="5" t="s">
        <v>35</v>
      </c>
    </row>
    <row r="316" spans="2:11" ht="14.5" customHeight="1" x14ac:dyDescent="0.35">
      <c r="C316" s="70"/>
      <c r="D316" s="70" t="s">
        <v>0</v>
      </c>
      <c r="E316" s="70" t="s">
        <v>1</v>
      </c>
      <c r="F316" s="70" t="s">
        <v>2</v>
      </c>
      <c r="G316" s="70" t="s">
        <v>3</v>
      </c>
      <c r="H316" s="70" t="s">
        <v>4</v>
      </c>
      <c r="I316" s="70" t="s">
        <v>5</v>
      </c>
      <c r="J316" s="70" t="s">
        <v>6</v>
      </c>
    </row>
    <row r="317" spans="2:11" ht="15" customHeight="1" thickBot="1" x14ac:dyDescent="0.4">
      <c r="C317" s="71"/>
      <c r="D317" s="71"/>
      <c r="E317" s="71"/>
      <c r="F317" s="71"/>
      <c r="G317" s="71"/>
      <c r="H317" s="71"/>
      <c r="I317" s="71"/>
      <c r="J317" s="71"/>
    </row>
    <row r="318" spans="2:11" ht="16" thickBot="1" x14ac:dyDescent="0.4">
      <c r="C318" s="7" t="s">
        <v>109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19">
        <v>0</v>
      </c>
      <c r="K318" s="38"/>
    </row>
    <row r="319" spans="2:11" ht="15" x14ac:dyDescent="0.35">
      <c r="C319" s="61" t="s">
        <v>36</v>
      </c>
      <c r="D319" s="63">
        <v>0</v>
      </c>
      <c r="E319" s="63">
        <v>0</v>
      </c>
      <c r="F319" s="63">
        <v>0</v>
      </c>
      <c r="G319" s="63">
        <v>0</v>
      </c>
      <c r="H319" s="63">
        <v>0</v>
      </c>
      <c r="I319" s="63">
        <v>0</v>
      </c>
      <c r="J319" s="65">
        <v>0</v>
      </c>
      <c r="K319" s="10"/>
    </row>
    <row r="320" spans="2:11" ht="15.5" thickBot="1" x14ac:dyDescent="0.4">
      <c r="C320" s="62" t="s">
        <v>36</v>
      </c>
      <c r="D320" s="64"/>
      <c r="E320" s="64"/>
      <c r="F320" s="64"/>
      <c r="G320" s="64"/>
      <c r="H320" s="64"/>
      <c r="I320" s="64"/>
      <c r="J320" s="66"/>
      <c r="K320" s="10"/>
    </row>
  </sheetData>
  <mergeCells count="486">
    <mergeCell ref="J3:J4"/>
    <mergeCell ref="C24:C25"/>
    <mergeCell ref="D24:D25"/>
    <mergeCell ref="E24:E25"/>
    <mergeCell ref="F24:F25"/>
    <mergeCell ref="G24:G25"/>
    <mergeCell ref="H24:H25"/>
    <mergeCell ref="I24:I25"/>
    <mergeCell ref="D2:I2"/>
    <mergeCell ref="C3:C4"/>
    <mergeCell ref="D3:D4"/>
    <mergeCell ref="E3:E4"/>
    <mergeCell ref="F3:F4"/>
    <mergeCell ref="G3:G4"/>
    <mergeCell ref="H3:H4"/>
    <mergeCell ref="I3:I4"/>
    <mergeCell ref="J24:J25"/>
    <mergeCell ref="D28:I2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D40:I40"/>
    <mergeCell ref="C41:C42"/>
    <mergeCell ref="D41:D42"/>
    <mergeCell ref="E41:E42"/>
    <mergeCell ref="F41:F42"/>
    <mergeCell ref="G41:G42"/>
    <mergeCell ref="H41:H42"/>
    <mergeCell ref="I41:I42"/>
    <mergeCell ref="J41:J42"/>
    <mergeCell ref="I44:I45"/>
    <mergeCell ref="J44:J45"/>
    <mergeCell ref="D48:I48"/>
    <mergeCell ref="C49:C50"/>
    <mergeCell ref="D49:D50"/>
    <mergeCell ref="E49:E50"/>
    <mergeCell ref="F49:F50"/>
    <mergeCell ref="G49:G50"/>
    <mergeCell ref="H49:H50"/>
    <mergeCell ref="I49:I50"/>
    <mergeCell ref="C44:C45"/>
    <mergeCell ref="D44:D45"/>
    <mergeCell ref="E44:E45"/>
    <mergeCell ref="F44:F45"/>
    <mergeCell ref="G44:G45"/>
    <mergeCell ref="H44:H45"/>
    <mergeCell ref="D55:I55"/>
    <mergeCell ref="C56:C57"/>
    <mergeCell ref="D56:D57"/>
    <mergeCell ref="E56:E57"/>
    <mergeCell ref="F56:F57"/>
    <mergeCell ref="G56:G57"/>
    <mergeCell ref="H56:H57"/>
    <mergeCell ref="I56:I57"/>
    <mergeCell ref="J49:J50"/>
    <mergeCell ref="C52:C53"/>
    <mergeCell ref="D52:D53"/>
    <mergeCell ref="E52:E53"/>
    <mergeCell ref="F52:F53"/>
    <mergeCell ref="G52:G53"/>
    <mergeCell ref="H52:H53"/>
    <mergeCell ref="I52:I53"/>
    <mergeCell ref="J52:J53"/>
    <mergeCell ref="J56:J57"/>
    <mergeCell ref="K56:K57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D64:I64"/>
    <mergeCell ref="C65:C66"/>
    <mergeCell ref="D65:D66"/>
    <mergeCell ref="E65:E66"/>
    <mergeCell ref="F65:F66"/>
    <mergeCell ref="G65:G66"/>
    <mergeCell ref="H65:H66"/>
    <mergeCell ref="I65:I66"/>
    <mergeCell ref="J65:J66"/>
    <mergeCell ref="I69:I70"/>
    <mergeCell ref="J69:J70"/>
    <mergeCell ref="D73:I73"/>
    <mergeCell ref="C74:C75"/>
    <mergeCell ref="D74:D75"/>
    <mergeCell ref="E74:E75"/>
    <mergeCell ref="F74:F75"/>
    <mergeCell ref="G74:G75"/>
    <mergeCell ref="H74:H75"/>
    <mergeCell ref="I74:I75"/>
    <mergeCell ref="C69:C70"/>
    <mergeCell ref="D69:D70"/>
    <mergeCell ref="E69:E70"/>
    <mergeCell ref="F69:F70"/>
    <mergeCell ref="G69:G70"/>
    <mergeCell ref="H69:H70"/>
    <mergeCell ref="D82:I82"/>
    <mergeCell ref="C83:C84"/>
    <mergeCell ref="D83:D84"/>
    <mergeCell ref="E83:E84"/>
    <mergeCell ref="F83:F84"/>
    <mergeCell ref="G83:G84"/>
    <mergeCell ref="H83:H84"/>
    <mergeCell ref="I83:I84"/>
    <mergeCell ref="J74:J75"/>
    <mergeCell ref="C78:C79"/>
    <mergeCell ref="D78:D79"/>
    <mergeCell ref="E78:E79"/>
    <mergeCell ref="F78:F79"/>
    <mergeCell ref="G78:G79"/>
    <mergeCell ref="H78:H79"/>
    <mergeCell ref="I78:I79"/>
    <mergeCell ref="J78:J79"/>
    <mergeCell ref="D90:I90"/>
    <mergeCell ref="C91:C92"/>
    <mergeCell ref="D91:D92"/>
    <mergeCell ref="E91:E92"/>
    <mergeCell ref="F91:F92"/>
    <mergeCell ref="G91:G92"/>
    <mergeCell ref="H91:H92"/>
    <mergeCell ref="I91:I92"/>
    <mergeCell ref="J83:J84"/>
    <mergeCell ref="C86:C87"/>
    <mergeCell ref="D86:D87"/>
    <mergeCell ref="E86:E87"/>
    <mergeCell ref="F86:F87"/>
    <mergeCell ref="G86:G87"/>
    <mergeCell ref="H86:H87"/>
    <mergeCell ref="I86:I87"/>
    <mergeCell ref="J86:J87"/>
    <mergeCell ref="D99:I99"/>
    <mergeCell ref="C100:C101"/>
    <mergeCell ref="D100:D101"/>
    <mergeCell ref="E100:E101"/>
    <mergeCell ref="F100:F101"/>
    <mergeCell ref="G100:G101"/>
    <mergeCell ref="H100:H101"/>
    <mergeCell ref="I100:I101"/>
    <mergeCell ref="J91:J92"/>
    <mergeCell ref="C96:C97"/>
    <mergeCell ref="D96:D97"/>
    <mergeCell ref="E96:E97"/>
    <mergeCell ref="F96:F97"/>
    <mergeCell ref="G96:G97"/>
    <mergeCell ref="H96:H97"/>
    <mergeCell ref="I96:I97"/>
    <mergeCell ref="J96:J97"/>
    <mergeCell ref="D111:I111"/>
    <mergeCell ref="C112:C113"/>
    <mergeCell ref="D112:D113"/>
    <mergeCell ref="E112:E113"/>
    <mergeCell ref="F112:F113"/>
    <mergeCell ref="G112:G113"/>
    <mergeCell ref="H112:H113"/>
    <mergeCell ref="I112:I113"/>
    <mergeCell ref="J100:J101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D122:I122"/>
    <mergeCell ref="C123:C124"/>
    <mergeCell ref="D123:D124"/>
    <mergeCell ref="E123:E124"/>
    <mergeCell ref="F123:F124"/>
    <mergeCell ref="G123:G124"/>
    <mergeCell ref="H123:H124"/>
    <mergeCell ref="I123:I124"/>
    <mergeCell ref="J112:J113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J123:J124"/>
    <mergeCell ref="K123:K12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D153:I153"/>
    <mergeCell ref="C154:C155"/>
    <mergeCell ref="D154:D155"/>
    <mergeCell ref="E154:E155"/>
    <mergeCell ref="F154:F155"/>
    <mergeCell ref="G154:G155"/>
    <mergeCell ref="H154:H155"/>
    <mergeCell ref="I154:I155"/>
    <mergeCell ref="K143:K144"/>
    <mergeCell ref="D147:I147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D160:I160"/>
    <mergeCell ref="C161:C162"/>
    <mergeCell ref="D161:D162"/>
    <mergeCell ref="E161:E162"/>
    <mergeCell ref="F161:F162"/>
    <mergeCell ref="G161:G162"/>
    <mergeCell ref="H161:H162"/>
    <mergeCell ref="I161:I162"/>
    <mergeCell ref="J154:J155"/>
    <mergeCell ref="C157:C158"/>
    <mergeCell ref="D157:D158"/>
    <mergeCell ref="E157:E158"/>
    <mergeCell ref="F157:F158"/>
    <mergeCell ref="G157:G158"/>
    <mergeCell ref="H157:H158"/>
    <mergeCell ref="I157:I158"/>
    <mergeCell ref="J157:J158"/>
    <mergeCell ref="D177:I177"/>
    <mergeCell ref="C178:C179"/>
    <mergeCell ref="D178:D179"/>
    <mergeCell ref="E178:E179"/>
    <mergeCell ref="F178:F179"/>
    <mergeCell ref="G178:G179"/>
    <mergeCell ref="H178:H179"/>
    <mergeCell ref="I178:I179"/>
    <mergeCell ref="J161:J162"/>
    <mergeCell ref="C173:C174"/>
    <mergeCell ref="D173:D174"/>
    <mergeCell ref="E173:E174"/>
    <mergeCell ref="F173:F174"/>
    <mergeCell ref="G173:G174"/>
    <mergeCell ref="H173:H174"/>
    <mergeCell ref="I173:I174"/>
    <mergeCell ref="J173:J174"/>
    <mergeCell ref="D185:I185"/>
    <mergeCell ref="C186:C187"/>
    <mergeCell ref="D186:D187"/>
    <mergeCell ref="E186:E187"/>
    <mergeCell ref="F186:F187"/>
    <mergeCell ref="G186:G187"/>
    <mergeCell ref="H186:H187"/>
    <mergeCell ref="I186:I187"/>
    <mergeCell ref="J178:J179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D193:I193"/>
    <mergeCell ref="C194:C195"/>
    <mergeCell ref="D194:D195"/>
    <mergeCell ref="E194:E195"/>
    <mergeCell ref="F194:F195"/>
    <mergeCell ref="G194:G195"/>
    <mergeCell ref="H194:H195"/>
    <mergeCell ref="I194:I195"/>
    <mergeCell ref="J186:J187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D201:I201"/>
    <mergeCell ref="C202:C203"/>
    <mergeCell ref="D202:D203"/>
    <mergeCell ref="E202:E203"/>
    <mergeCell ref="F202:F203"/>
    <mergeCell ref="G202:G203"/>
    <mergeCell ref="H202:H203"/>
    <mergeCell ref="I202:I203"/>
    <mergeCell ref="J194:J195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D209:I209"/>
    <mergeCell ref="C210:C211"/>
    <mergeCell ref="D210:D211"/>
    <mergeCell ref="E210:E211"/>
    <mergeCell ref="F210:F211"/>
    <mergeCell ref="G210:G211"/>
    <mergeCell ref="H210:H211"/>
    <mergeCell ref="I210:I211"/>
    <mergeCell ref="J202:J203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D216:I216"/>
    <mergeCell ref="C217:C218"/>
    <mergeCell ref="D217:D218"/>
    <mergeCell ref="E217:E218"/>
    <mergeCell ref="F217:F218"/>
    <mergeCell ref="G217:G218"/>
    <mergeCell ref="H217:H218"/>
    <mergeCell ref="I217:I218"/>
    <mergeCell ref="J210:J211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D223:I223"/>
    <mergeCell ref="C224:C225"/>
    <mergeCell ref="D224:D225"/>
    <mergeCell ref="E224:E225"/>
    <mergeCell ref="F224:F225"/>
    <mergeCell ref="G224:G225"/>
    <mergeCell ref="H224:H225"/>
    <mergeCell ref="I224:I225"/>
    <mergeCell ref="J217:J218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D233:I233"/>
    <mergeCell ref="C234:C235"/>
    <mergeCell ref="D234:D235"/>
    <mergeCell ref="E234:E235"/>
    <mergeCell ref="F234:F235"/>
    <mergeCell ref="G234:G235"/>
    <mergeCell ref="H234:H235"/>
    <mergeCell ref="I234:I235"/>
    <mergeCell ref="J224:J225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J234:J235"/>
    <mergeCell ref="K234:K235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K237:K238"/>
    <mergeCell ref="D241:I241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I249:I250"/>
    <mergeCell ref="J249:J250"/>
    <mergeCell ref="D253:I253"/>
    <mergeCell ref="C254:C255"/>
    <mergeCell ref="D254:D255"/>
    <mergeCell ref="E254:E255"/>
    <mergeCell ref="F254:F255"/>
    <mergeCell ref="G254:G255"/>
    <mergeCell ref="H254:H255"/>
    <mergeCell ref="I254:I255"/>
    <mergeCell ref="C249:C250"/>
    <mergeCell ref="D249:D250"/>
    <mergeCell ref="E249:E250"/>
    <mergeCell ref="F249:F250"/>
    <mergeCell ref="G249:G250"/>
    <mergeCell ref="H249:H250"/>
    <mergeCell ref="J254:J255"/>
    <mergeCell ref="K254:K255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K278:K279"/>
    <mergeCell ref="D282:I282"/>
    <mergeCell ref="C283:C284"/>
    <mergeCell ref="D283:D284"/>
    <mergeCell ref="E283:E284"/>
    <mergeCell ref="F283:F284"/>
    <mergeCell ref="G283:G284"/>
    <mergeCell ref="H283:H284"/>
    <mergeCell ref="I283:I284"/>
    <mergeCell ref="J283:J284"/>
    <mergeCell ref="I295:I296"/>
    <mergeCell ref="J295:J296"/>
    <mergeCell ref="D299:I299"/>
    <mergeCell ref="C300:C301"/>
    <mergeCell ref="D300:D301"/>
    <mergeCell ref="E300:E301"/>
    <mergeCell ref="F300:F301"/>
    <mergeCell ref="G300:G301"/>
    <mergeCell ref="H300:H301"/>
    <mergeCell ref="I300:I301"/>
    <mergeCell ref="C295:C296"/>
    <mergeCell ref="D295:D296"/>
    <mergeCell ref="E295:E296"/>
    <mergeCell ref="F295:F296"/>
    <mergeCell ref="G295:G296"/>
    <mergeCell ref="H295:H296"/>
    <mergeCell ref="J300:J301"/>
    <mergeCell ref="C303:C304"/>
    <mergeCell ref="D303:D304"/>
    <mergeCell ref="E303:E304"/>
    <mergeCell ref="F303:F304"/>
    <mergeCell ref="G303:G304"/>
    <mergeCell ref="H303:H304"/>
    <mergeCell ref="I303:I304"/>
    <mergeCell ref="J303:J304"/>
    <mergeCell ref="J316:J317"/>
    <mergeCell ref="D307:I307"/>
    <mergeCell ref="C308:C309"/>
    <mergeCell ref="D308:D309"/>
    <mergeCell ref="E308:E309"/>
    <mergeCell ref="F308:F309"/>
    <mergeCell ref="G308:G309"/>
    <mergeCell ref="H308:H309"/>
    <mergeCell ref="I308:I309"/>
    <mergeCell ref="J308:J309"/>
    <mergeCell ref="C311:C312"/>
    <mergeCell ref="D311:D312"/>
    <mergeCell ref="E311:E312"/>
    <mergeCell ref="F311:F312"/>
    <mergeCell ref="G311:G312"/>
    <mergeCell ref="H311:H312"/>
    <mergeCell ref="I311:I312"/>
    <mergeCell ref="J311:J312"/>
    <mergeCell ref="C319:C320"/>
    <mergeCell ref="D319:D320"/>
    <mergeCell ref="E319:E320"/>
    <mergeCell ref="F319:F320"/>
    <mergeCell ref="G319:G320"/>
    <mergeCell ref="H319:H320"/>
    <mergeCell ref="I319:I320"/>
    <mergeCell ref="J319:J320"/>
    <mergeCell ref="D315:I315"/>
    <mergeCell ref="C316:C317"/>
    <mergeCell ref="D316:D317"/>
    <mergeCell ref="E316:E317"/>
    <mergeCell ref="F316:F317"/>
    <mergeCell ref="G316:G317"/>
    <mergeCell ref="H316:H317"/>
    <mergeCell ref="I316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0A67-8E67-43F4-BBBD-406A726A3489}">
  <dimension ref="B5:B8"/>
  <sheetViews>
    <sheetView workbookViewId="0">
      <selection activeCell="H20" sqref="H20"/>
    </sheetView>
  </sheetViews>
  <sheetFormatPr defaultRowHeight="14.5" x14ac:dyDescent="0.35"/>
  <sheetData>
    <row r="5" spans="2:2" x14ac:dyDescent="0.35">
      <c r="B5" s="42" t="s">
        <v>149</v>
      </c>
    </row>
    <row r="6" spans="2:2" x14ac:dyDescent="0.35">
      <c r="B6" s="42" t="s">
        <v>152</v>
      </c>
    </row>
    <row r="7" spans="2:2" x14ac:dyDescent="0.35">
      <c r="B7" s="42" t="s">
        <v>150</v>
      </c>
    </row>
    <row r="8" spans="2:2" x14ac:dyDescent="0.35">
      <c r="B8" s="43" t="s">
        <v>151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5DF3943697863C4BAFE02ACD39E10376002EB76BA2096FD54CA1CBFA2BB5FB37FB" ma:contentTypeVersion="39" ma:contentTypeDescription="" ma:contentTypeScope="" ma:versionID="69b67775efd4168aa167e4deaa27c588">
  <xsd:schema xmlns:xsd="http://www.w3.org/2001/XMLSchema" xmlns:xs="http://www.w3.org/2001/XMLSchema" xmlns:p="http://schemas.microsoft.com/office/2006/metadata/properties" xmlns:ns1="http://schemas.microsoft.com/sharepoint/v3" xmlns:ns2="e673286e-6f71-4ce5-a1df-6ac6f0b96812" xmlns:ns3="a7be27cd-125f-466c-816c-c3bde3a15869" xmlns:ns4="http://schemas.microsoft.com/sharepoint/v4" targetNamespace="http://schemas.microsoft.com/office/2006/metadata/properties" ma:root="true" ma:fieldsID="fa444322d6bb2c33f833e7dbdfd34fba" ns1:_="" ns2:_="" ns3:_="" ns4:_="">
    <xsd:import namespace="http://schemas.microsoft.com/sharepoint/v3"/>
    <xsd:import namespace="e673286e-6f71-4ce5-a1df-6ac6f0b96812"/>
    <xsd:import namespace="a7be27cd-125f-466c-816c-c3bde3a1586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c33df311ea641f18af3c7dad597c019" minOccurs="0"/>
                <xsd:element ref="ns2:c68805d20479436ca52c1b8f5a667b3e" minOccurs="0"/>
                <xsd:element ref="ns2:ERIS_ConfidentialityLevel"/>
                <xsd:element ref="ns2:ERIS_AdditionalMarkings" minOccurs="0"/>
                <xsd:element ref="ns2:ERIS_ApprovalStatus" minOccurs="0"/>
                <xsd:element ref="ns2:me07b23ed1e34b3da3cbf3dfbdc8e965" minOccurs="0"/>
                <xsd:element ref="ns2:l4223d76dc9748a5ade3cb0f006929fa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3:SharedWithUsers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3286e-6f71-4ce5-a1df-6ac6f0b96812" elementFormDefault="qualified">
    <xsd:import namespace="http://schemas.microsoft.com/office/2006/documentManagement/types"/>
    <xsd:import namespace="http://schemas.microsoft.com/office/infopath/2007/PartnerControls"/>
    <xsd:element name="pc33df311ea641f18af3c7dad597c019" ma:index="8" ma:taxonomy="true" ma:internalName="pc33df311ea641f18af3c7dad597c019" ma:taxonomyFieldName="ERIS_DocumentType" ma:displayName="Document Type" ma:readOnly="false" ma:fieldId="{9c33df31-1ea6-41f1-8af3-c7dad597c01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8805d20479436ca52c1b8f5a667b3e" ma:index="10" ma:taxonomy="true" ma:internalName="c68805d20479436ca52c1b8f5a667b3e" ma:taxonomyFieldName="ERIS_Keywords" ma:displayName="Keywords" ma:default="3;#Consumer Protection|3ca06cc2-4254-4d7f-adce-f0199e390ade" ma:fieldId="{c68805d2-0479-436c-a52c-1b8f5a667b3e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me07b23ed1e34b3da3cbf3dfbdc8e965" ma:index="15" nillable="true" ma:taxonomy="true" ma:internalName="me07b23ed1e34b3da3cbf3dfbdc8e965" ma:taxonomyFieldName="ERIS_Department" ma:displayName="EIOPA Department" ma:default="1;#Consumer Protection Department|9bcd514f-40c4-4edd-acb3-61da1325c6eb" ma:fieldId="{6e07b23e-d1e3-4b3d-a3cb-f3dfbdc8e965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223d76dc9748a5ade3cb0f006929fa" ma:index="17" nillable="true" ma:taxonomy="true" ma:internalName="l4223d76dc9748a5ade3cb0f006929fa" ma:taxonomyFieldName="ERIS_Language" ma:displayName="Language" ma:default="2;#English|2741a941-2920-4ba4-aa70-d8ed6ac1785d" ma:fieldId="{54223d76-dc97-48a5-ade3-cb0f006929fa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SupersededObsolete" ma:index="24" nillable="true" ma:displayName="Superseded/Obsolete?" ma:default="0" ma:internalName="ERIS_SupersededObsolete">
      <xsd:simpleType>
        <xsd:restriction base="dms:Boolean"/>
      </xsd:simpleType>
    </xsd:element>
    <xsd:element name="ERIS_BusinessArea" ma:index="26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27" nillable="true" ma:displayName="Taxonomy Catch All Column" ma:hidden="true" ma:list="{dc749938-aa41-40cf-9a16-f07026a64567}" ma:internalName="TaxCatchAll" ma:showField="CatchAllData" ma:web="e673286e-6f71-4ce5-a1df-6ac6f0b96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28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29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0" nillable="true" ma:displayName="FilenameMeetingAgendaNo" ma:internalName="FilenameMeetingAgendaNo">
      <xsd:simpleType>
        <xsd:restriction base="dms:Text"/>
      </xsd:simpleType>
    </xsd:element>
    <xsd:element name="FilenameMeetingNo" ma:index="31" nillable="true" ma:displayName="FilenameMeetingNo" ma:internalName="FilenameMeetingNo">
      <xsd:simpleType>
        <xsd:restriction base="dms:Text"/>
      </xsd:simpleType>
    </xsd:element>
    <xsd:element name="NextMeeting" ma:index="32" nillable="true" ma:displayName="NextMeeting" ma:internalName="NextMeeting">
      <xsd:simpleType>
        <xsd:restriction base="dms:Text"/>
      </xsd:simpleType>
    </xsd:element>
    <xsd:element name="SourceDocumentInfo" ma:index="33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4" nillable="true" ma:displayName="NextMeetingSubfolder" ma:internalName="NextMeetingSubfolder">
      <xsd:simpleType>
        <xsd:restriction base="dms:Text"/>
      </xsd:simpleType>
    </xsd:element>
    <xsd:element name="SubmittingDepartment" ma:index="35" nillable="true" ma:displayName="SubmittingDepartment" ma:internalName="SubmittingDepartment">
      <xsd:simpleType>
        <xsd:restriction base="dms:Text"/>
      </xsd:simpleType>
    </xsd:element>
    <xsd:element name="MeetingApprovalPath" ma:index="36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e27cd-125f-466c-816c-c3bde3a15869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IS_RecordNumber xmlns="e673286e-6f71-4ce5-a1df-6ac6f0b96812">EIOPA(2026)0176789</ERIS_RecordNumber>
    <c68805d20479436ca52c1b8f5a667b3e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Protection</TermName>
          <TermId xmlns="http://schemas.microsoft.com/office/infopath/2007/PartnerControls">3ca06cc2-4254-4d7f-adce-f0199e390ade</TermId>
        </TermInfo>
        <TermInfo xmlns="http://schemas.microsoft.com/office/infopath/2007/PartnerControls">
          <TermName xmlns="http://schemas.microsoft.com/office/infopath/2007/PartnerControls">Conduct of Business Policy</TermName>
          <TermId xmlns="http://schemas.microsoft.com/office/infopath/2007/PartnerControls">2ddc7f38-0b57-495c-86ff-cc07b70cc972</TermId>
        </TermInfo>
        <TermInfo xmlns="http://schemas.microsoft.com/office/infopath/2007/PartnerControls">
          <TermName xmlns="http://schemas.microsoft.com/office/infopath/2007/PartnerControls">Insurance Distribution Directive</TermName>
          <TermId xmlns="http://schemas.microsoft.com/office/infopath/2007/PartnerControls">9609e180-a27b-4899-9b45-d4f3c383d207</TermId>
        </TermInfo>
      </Terms>
    </c68805d20479436ca52c1b8f5a667b3e>
    <TaxCatchAll xmlns="e673286e-6f71-4ce5-a1df-6ac6f0b96812">
      <Value>29</Value>
      <Value>28</Value>
      <Value>79</Value>
      <Value>3</Value>
      <Value>2</Value>
      <Value>1</Value>
    </TaxCatchAll>
    <MeetingApprovalPath xmlns="e673286e-6f71-4ce5-a1df-6ac6f0b96812" xsi:nil="true"/>
    <IconOverlay xmlns="http://schemas.microsoft.com/sharepoint/v4" xsi:nil="true"/>
    <ERIS_AdditionalMarkings xmlns="e673286e-6f71-4ce5-a1df-6ac6f0b96812" xsi:nil="true"/>
    <ERIS_BusinessArea xmlns="e673286e-6f71-4ce5-a1df-6ac6f0b96812" xsi:nil="true"/>
    <ERIS_ConfidentialityLevel xmlns="e673286e-6f71-4ce5-a1df-6ac6f0b96812">EIOPA Regular Use</ERIS_ConfidentialityLevel>
    <l4223d76dc9748a5ade3cb0f006929fa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l4223d76dc9748a5ade3cb0f006929fa>
    <ERIS_ApprovalStatus xmlns="e673286e-6f71-4ce5-a1df-6ac6f0b96812">DRAFT</ERIS_ApprovalStatus>
    <NextMeetingType xmlns="e673286e-6f71-4ce5-a1df-6ac6f0b96812" xsi:nil="true"/>
    <FormData xmlns="http://schemas.microsoft.com/sharepoint/v3">&lt;?xml version="1.0" encoding="utf-8"?&gt;&lt;FormVariables&gt;&lt;Version /&gt;&lt;Advanced type="System.Boolean"&gt;False&lt;/Advanced&gt;&lt;/FormVariables&gt;</FormData>
    <ERIS_OtherReference xmlns="e673286e-6f71-4ce5-a1df-6ac6f0b96812" xsi:nil="true"/>
    <FilenameMeetingType xmlns="e673286e-6f71-4ce5-a1df-6ac6f0b96812" xsi:nil="true"/>
    <SubmittingDepartment xmlns="e673286e-6f71-4ce5-a1df-6ac6f0b96812" xsi:nil="true"/>
    <FilenameMeetingAgendaNo xmlns="e673286e-6f71-4ce5-a1df-6ac6f0b96812" xsi:nil="true"/>
    <FilenameMeetingNo xmlns="e673286e-6f71-4ce5-a1df-6ac6f0b96812" xsi:nil="true"/>
    <ERIS_SupersededObsolete xmlns="e673286e-6f71-4ce5-a1df-6ac6f0b96812">false</ERIS_SupersededObsolete>
    <SourceDocumentInfo xmlns="e673286e-6f71-4ce5-a1df-6ac6f0b96812" xsi:nil="true"/>
    <NextMeetingSubfolder xmlns="e673286e-6f71-4ce5-a1df-6ac6f0b96812" xsi:nil="true"/>
    <pc33df311ea641f18af3c7dad597c019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pc33df311ea641f18af3c7dad597c019>
    <me07b23ed1e34b3da3cbf3dfbdc8e965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Protection Department</TermName>
          <TermId xmlns="http://schemas.microsoft.com/office/infopath/2007/PartnerControls">9bcd514f-40c4-4edd-acb3-61da1325c6eb</TermId>
        </TermInfo>
      </Terms>
    </me07b23ed1e34b3da3cbf3dfbdc8e965>
    <ERIS_Relation xmlns="e673286e-6f71-4ce5-a1df-6ac6f0b96812">, </ERIS_Relation>
    <ERIS_AssignedTo xmlns="e673286e-6f71-4ce5-a1df-6ac6f0b96812">
      <UserInfo>
        <DisplayName/>
        <AccountId xsi:nil="true"/>
        <AccountType/>
      </UserInfo>
    </ERIS_AssignedTo>
    <NextMeeting xmlns="e673286e-6f71-4ce5-a1df-6ac6f0b96812" xsi:nil="true"/>
  </documentManagement>
</p:properti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6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E2B7FCE8-3033-4B0A-80FB-6E109F3792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0866D45-D31B-4BD2-85E2-2657E2940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73286e-6f71-4ce5-a1df-6ac6f0b96812"/>
    <ds:schemaRef ds:uri="a7be27cd-125f-466c-816c-c3bde3a1586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1B9BC0-FADC-440A-AF08-B95171B67F28}">
  <ds:schemaRefs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sharepoint/v4"/>
    <ds:schemaRef ds:uri="http://purl.org/dc/dcmitype/"/>
    <ds:schemaRef ds:uri="http://schemas.microsoft.com/office/infopath/2007/PartnerControls"/>
    <ds:schemaRef ds:uri="a7be27cd-125f-466c-816c-c3bde3a15869"/>
    <ds:schemaRef ds:uri="e673286e-6f71-4ce5-a1df-6ac6f0b96812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9F07161-EF39-493C-9051-C9E609A2CC27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74CA97A0-8BB6-44C8-96C1-6C3CF6A044A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56D4F38-C1A8-4D04-AD5D-F6E1D60A9A3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Explanaiton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Ursa Pirc</dc:creator>
  <cp:lastModifiedBy>Johannes Liedtke</cp:lastModifiedBy>
  <dcterms:created xsi:type="dcterms:W3CDTF">2026-01-21T14:23:46Z</dcterms:created>
  <dcterms:modified xsi:type="dcterms:W3CDTF">2026-03-06T09:19:52Z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0x0101005DF3943697863C4BAFE02ACD39E10376002EB76BA2096FD54CA1CBFA2BB5FB37FB</vt:lpwstr>
  </property>
  <property fmtid="{D5CDD505-2E9C-101B-9397-08002B2CF9AE}" pid="3" name="ERIS_Department">
    <vt:lpwstr>1;#Consumer Protection Department|9bcd514f-40c4-4edd-acb3-61da1325c6eb</vt:lpwstr>
  </property>
  <property fmtid="{D5CDD505-2E9C-101B-9397-08002B2CF9AE}" pid="4" name="ERIS_Language">
    <vt:lpwstr>2;#English|2741a941-2920-4ba4-aa70-d8ed6ac1785d</vt:lpwstr>
  </property>
  <property fmtid="{D5CDD505-2E9C-101B-9397-08002B2CF9AE}" pid="5" name="ERIS_Keywords">
    <vt:lpwstr>3;#Consumer Protection|3ca06cc2-4254-4d7f-adce-f0199e390ade;#28;#Conduct of Business Policy|2ddc7f38-0b57-495c-86ff-cc07b70cc972;#29;#Insurance Distribution Directive|9609e180-a27b-4899-9b45-d4f3c383d207</vt:lpwstr>
  </property>
  <property fmtid="{D5CDD505-2E9C-101B-9397-08002B2CF9AE}" pid="6" name="ERIS_DocumentType">
    <vt:lpwstr>79;#Dataset|6307a20c-6c27-4cd8-a9d7-75ecfca5c519</vt:lpwstr>
  </property>
  <property fmtid="{D5CDD505-2E9C-101B-9397-08002B2CF9AE}" pid="7" name="MDU">
    <vt:lpwstr/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{a7be27cd-125f-466c-816c-c3bde3a15869}</vt:lpwstr>
  </property>
  <property fmtid="{D5CDD505-2E9C-101B-9397-08002B2CF9AE}" pid="10" name="RecordPoint_ActiveItemSiteId">
    <vt:lpwstr>{8f03a93c-3231-44a2-994d-c866c58a25d1}</vt:lpwstr>
  </property>
  <property fmtid="{D5CDD505-2E9C-101B-9397-08002B2CF9AE}" pid="11" name="RecordPoint_ActiveItemListId">
    <vt:lpwstr>{f529814a-acd5-4325-89c5-61a2cae03e06}</vt:lpwstr>
  </property>
  <property fmtid="{D5CDD505-2E9C-101B-9397-08002B2CF9AE}" pid="12" name="RecordPoint_ActiveItemUniqueId">
    <vt:lpwstr>{e1dac127-13bc-4b68-9c1a-bfb1ee8a463e}</vt:lpwstr>
  </property>
  <property fmtid="{D5CDD505-2E9C-101B-9397-08002B2CF9AE}" pid="13" name="RecordPoint_RecordNumberSubmitted">
    <vt:lpwstr>EIOPA(2026)0176789</vt:lpwstr>
  </property>
  <property fmtid="{D5CDD505-2E9C-101B-9397-08002B2CF9AE}" pid="14" name="RecordPoint_SubmissionCompleted">
    <vt:lpwstr>2026-03-06T10:13:37.6690143+01:00</vt:lpwstr>
  </property>
</Properties>
</file>