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80" windowWidth="19440" windowHeight="11700" tabRatio="883"/>
  </bookViews>
  <sheets>
    <sheet name="I.Information" sheetId="54" r:id="rId1"/>
    <sheet name="I.Index" sheetId="55" r:id="rId2"/>
    <sheet name="P.Participant" sheetId="6" r:id="rId3"/>
    <sheet name="P.Gen" sheetId="7" r:id="rId4"/>
    <sheet name="0.Break" sheetId="30" r:id="rId5"/>
    <sheet name="0.BS" sheetId="57" r:id="rId6"/>
    <sheet name="0.MCR" sheetId="33" r:id="rId7"/>
    <sheet name="0.MCR.Comp" sheetId="34" r:id="rId8"/>
    <sheet name="0.SCR.SF" sheetId="10" r:id="rId9"/>
    <sheet name="0.SCR.PIM" sheetId="11" r:id="rId10"/>
    <sheet name="0.SCR.IM" sheetId="12" r:id="rId11"/>
    <sheet name="0.OF" sheetId="59" r:id="rId12"/>
    <sheet name="0.Assets" sheetId="46" r:id="rId13"/>
    <sheet name="0.Liabilities.Char" sheetId="88" r:id="rId14"/>
    <sheet name="0.Liabilities.CF" sheetId="47" r:id="rId15"/>
    <sheet name="0.LTG" sheetId="42" r:id="rId16"/>
    <sheet name="DH.Break" sheetId="29" r:id="rId17"/>
    <sheet name="DH.BS" sheetId="8" r:id="rId18"/>
    <sheet name="DH.OF" sheetId="60" r:id="rId19"/>
    <sheet name="DH.LTG" sheetId="66" r:id="rId20"/>
    <sheet name="DH.Q" sheetId="53" r:id="rId21"/>
    <sheet name="LY.Break" sheetId="28" r:id="rId22"/>
    <sheet name="LY.BS" sheetId="58" r:id="rId23"/>
    <sheet name="LY.OF" sheetId="61" r:id="rId24"/>
    <sheet name="LY.Assets" sheetId="89" r:id="rId25"/>
    <sheet name="LY.LTG" sheetId="67" r:id="rId26"/>
    <sheet name="LY.Liabilities.CF" sheetId="75" r:id="rId27"/>
    <sheet name="LY.Q" sheetId="87" r:id="rId28"/>
    <sheet name="Der.Break" sheetId="51" r:id="rId29"/>
    <sheet name="D.Derivatives" sheetId="49" r:id="rId30"/>
    <sheet name="LTG.Break" sheetId="81" r:id="rId31"/>
    <sheet name="LTG.LTG" sheetId="82" r:id="rId32"/>
    <sheet name="LTG.Extrapolation" sheetId="80" r:id="rId33"/>
    <sheet name="Break" sheetId="86" r:id="rId34"/>
    <sheet name="O.Overview" sheetId="84" r:id="rId35"/>
    <sheet name="V.Validations" sheetId="85" r:id="rId36"/>
  </sheets>
  <definedNames>
    <definedName name="_ParticipantName">P.Participant!$E$1</definedName>
    <definedName name="_SCRMethod">P.Participant!$E$2</definedName>
    <definedName name="_Version">I.Information!$A$1</definedName>
    <definedName name="anscount" hidden="1">1</definedName>
    <definedName name="O.PreStressMCR">O.Overview!$C$109</definedName>
    <definedName name="O.PreStressSCR">O.Overview!$C$108</definedName>
  </definedNames>
  <calcPr calcId="145621"/>
</workbook>
</file>

<file path=xl/calcChain.xml><?xml version="1.0" encoding="utf-8"?>
<calcChain xmlns="http://schemas.openxmlformats.org/spreadsheetml/2006/main">
  <c r="C30" i="6" l="1"/>
  <c r="C24" i="6"/>
  <c r="D70" i="34"/>
  <c r="D64" i="33"/>
  <c r="C126" i="84" l="1"/>
  <c r="D35" i="10"/>
  <c r="C99" i="85" l="1"/>
  <c r="C98" i="85"/>
  <c r="E101" i="85"/>
  <c r="D101" i="85"/>
  <c r="C101" i="85"/>
  <c r="C108" i="84"/>
  <c r="C32" i="85"/>
  <c r="D54" i="60"/>
  <c r="D166" i="46" l="1"/>
  <c r="D165" i="46"/>
  <c r="D164" i="46"/>
  <c r="D163" i="46"/>
  <c r="D162" i="46"/>
  <c r="D161" i="46"/>
  <c r="D160" i="46"/>
  <c r="D159" i="46"/>
  <c r="D158" i="46"/>
  <c r="D157" i="46"/>
  <c r="D156" i="46"/>
  <c r="D155" i="46"/>
  <c r="D154" i="46"/>
  <c r="D153" i="46"/>
  <c r="D152" i="46"/>
  <c r="D151" i="46"/>
  <c r="Q81" i="88" l="1"/>
  <c r="Q75" i="88"/>
  <c r="Q74" i="88"/>
  <c r="Q73" i="88"/>
  <c r="Q69" i="88"/>
  <c r="Q68" i="88"/>
  <c r="Q65" i="88"/>
  <c r="Q64" i="88"/>
  <c r="L81" i="88"/>
  <c r="L75" i="88"/>
  <c r="L73" i="88"/>
  <c r="L68" i="88"/>
  <c r="L65" i="88"/>
  <c r="L64" i="88"/>
  <c r="Q80" i="88"/>
  <c r="Q79" i="88"/>
  <c r="Q78" i="88"/>
  <c r="Q77" i="88"/>
  <c r="Q72" i="88"/>
  <c r="Q71" i="88"/>
  <c r="Q70" i="88"/>
  <c r="C48" i="85" l="1"/>
  <c r="C47" i="85"/>
  <c r="E99" i="85"/>
  <c r="E98" i="85"/>
  <c r="D98" i="85"/>
  <c r="E19" i="85"/>
  <c r="D19" i="85"/>
  <c r="C19" i="85"/>
  <c r="D32" i="85"/>
  <c r="D31" i="85"/>
  <c r="D59" i="61"/>
  <c r="D59" i="60"/>
  <c r="D99" i="85" s="1"/>
  <c r="E22" i="10" l="1"/>
  <c r="D22" i="10"/>
  <c r="D67" i="34"/>
  <c r="D69" i="34" s="1"/>
  <c r="D61" i="33"/>
  <c r="D63" i="33" s="1"/>
  <c r="D62" i="33" l="1"/>
  <c r="D66" i="33" s="1"/>
  <c r="C125" i="84" s="1"/>
  <c r="D68" i="34"/>
  <c r="D72" i="34" s="1"/>
  <c r="C59" i="85"/>
  <c r="C60" i="85"/>
  <c r="C61" i="85"/>
  <c r="C63" i="85" l="1"/>
  <c r="G3" i="7"/>
  <c r="G1" i="7"/>
  <c r="G22" i="7"/>
  <c r="C70" i="85"/>
  <c r="C69" i="85"/>
  <c r="C72" i="85" l="1"/>
  <c r="M72" i="85" s="1"/>
  <c r="M13" i="7"/>
  <c r="M63" i="85" l="1"/>
  <c r="E183" i="53"/>
  <c r="E182" i="53"/>
  <c r="E177" i="53"/>
  <c r="E176" i="53"/>
  <c r="E171" i="53"/>
  <c r="E170" i="53"/>
  <c r="E163" i="53"/>
  <c r="E162" i="53"/>
  <c r="E157" i="53"/>
  <c r="E156" i="53"/>
  <c r="E151" i="53"/>
  <c r="E150" i="53"/>
  <c r="E143" i="53"/>
  <c r="E142" i="53"/>
  <c r="D13" i="53" l="1"/>
  <c r="D17" i="53" s="1"/>
  <c r="D7" i="53"/>
  <c r="D11" i="53" s="1"/>
  <c r="D16" i="53" l="1"/>
  <c r="D10" i="53"/>
  <c r="M3" i="85"/>
  <c r="M1" i="85"/>
  <c r="C88" i="85" l="1"/>
  <c r="C87" i="85"/>
  <c r="C90" i="85" l="1"/>
  <c r="M90" i="85" s="1"/>
  <c r="BB3" i="89"/>
  <c r="BB1" i="89"/>
  <c r="W99" i="88" l="1"/>
  <c r="Q99" i="88"/>
  <c r="W98" i="88"/>
  <c r="Q98" i="88"/>
  <c r="W97" i="88"/>
  <c r="Q97" i="88"/>
  <c r="W96" i="88"/>
  <c r="Q96" i="88"/>
  <c r="W95" i="88"/>
  <c r="Q95" i="88"/>
  <c r="W94" i="88"/>
  <c r="Q94" i="88"/>
  <c r="W93" i="88"/>
  <c r="Q93" i="88"/>
  <c r="W91" i="88"/>
  <c r="Q91" i="88"/>
  <c r="W90" i="88"/>
  <c r="Q90" i="88"/>
  <c r="W88" i="88"/>
  <c r="Q88" i="88"/>
  <c r="W82" i="88"/>
  <c r="Q82" i="88"/>
  <c r="W81" i="88"/>
  <c r="W80" i="88"/>
  <c r="W79" i="88"/>
  <c r="W78" i="88"/>
  <c r="W77" i="88"/>
  <c r="W75" i="88"/>
  <c r="W74" i="88"/>
  <c r="W73" i="88"/>
  <c r="W72" i="88"/>
  <c r="W71" i="88"/>
  <c r="W70" i="88"/>
  <c r="W69" i="88"/>
  <c r="W68" i="88"/>
  <c r="W65" i="88"/>
  <c r="W64" i="88"/>
  <c r="W3" i="88"/>
  <c r="W1" i="88"/>
  <c r="D13" i="7" l="1"/>
  <c r="T10" i="85" l="1"/>
  <c r="T9" i="85"/>
  <c r="E79" i="85"/>
  <c r="E78" i="85"/>
  <c r="C77" i="85"/>
  <c r="C81" i="85" s="1"/>
  <c r="M81" i="85" s="1"/>
  <c r="B79" i="85"/>
  <c r="O3" i="87"/>
  <c r="O1" i="87"/>
  <c r="C109" i="84" l="1"/>
  <c r="D37" i="10"/>
  <c r="D21" i="11" l="1"/>
  <c r="D20" i="12"/>
  <c r="D176" i="46" l="1"/>
  <c r="D185" i="46" s="1"/>
  <c r="D21" i="67"/>
  <c r="D16" i="67"/>
  <c r="D13" i="67"/>
  <c r="D12" i="67"/>
  <c r="D21" i="66"/>
  <c r="D16" i="66"/>
  <c r="D13" i="66"/>
  <c r="D12" i="66"/>
  <c r="D12" i="42"/>
  <c r="K3" i="84" l="1"/>
  <c r="K1" i="84"/>
  <c r="C15" i="84"/>
  <c r="D15" i="84"/>
  <c r="E106" i="84"/>
  <c r="E105" i="84"/>
  <c r="E104" i="84"/>
  <c r="E103" i="84"/>
  <c r="D106" i="84"/>
  <c r="D105" i="84"/>
  <c r="D104" i="84"/>
  <c r="D103" i="84"/>
  <c r="C106" i="84"/>
  <c r="C112" i="84" s="1"/>
  <c r="C105" i="84"/>
  <c r="C111" i="84" s="1"/>
  <c r="C104" i="84"/>
  <c r="D96" i="84"/>
  <c r="D95" i="84"/>
  <c r="D94" i="84"/>
  <c r="D93" i="84"/>
  <c r="D92" i="84"/>
  <c r="D91" i="84"/>
  <c r="D90" i="84"/>
  <c r="D89" i="84"/>
  <c r="D88" i="84"/>
  <c r="D87" i="84"/>
  <c r="D86" i="84"/>
  <c r="D85" i="84"/>
  <c r="D84" i="84"/>
  <c r="D83" i="84"/>
  <c r="D82" i="84"/>
  <c r="D81" i="84"/>
  <c r="D80" i="84"/>
  <c r="D78" i="84"/>
  <c r="D77" i="84"/>
  <c r="D76" i="84"/>
  <c r="D75" i="84"/>
  <c r="D74" i="84"/>
  <c r="D73" i="84"/>
  <c r="D72" i="84"/>
  <c r="D71" i="84"/>
  <c r="D70" i="84"/>
  <c r="D69" i="84"/>
  <c r="D68" i="84"/>
  <c r="D67" i="84"/>
  <c r="D66" i="84"/>
  <c r="D65" i="84"/>
  <c r="D64" i="84"/>
  <c r="D63" i="84"/>
  <c r="D62" i="84"/>
  <c r="D61" i="84"/>
  <c r="D60" i="84"/>
  <c r="D59" i="84"/>
  <c r="D58" i="84"/>
  <c r="D57" i="84"/>
  <c r="D55" i="84"/>
  <c r="D54" i="84"/>
  <c r="D53" i="84"/>
  <c r="D52" i="84"/>
  <c r="D51" i="84"/>
  <c r="D50" i="84"/>
  <c r="D49" i="84"/>
  <c r="D48" i="84"/>
  <c r="D47" i="84"/>
  <c r="D39" i="84"/>
  <c r="D35" i="84"/>
  <c r="D34" i="84"/>
  <c r="D33" i="84"/>
  <c r="D32" i="84"/>
  <c r="D31" i="84"/>
  <c r="D30" i="84"/>
  <c r="D29" i="84"/>
  <c r="D28" i="84"/>
  <c r="D27" i="84"/>
  <c r="D26" i="84"/>
  <c r="D25" i="84"/>
  <c r="D24" i="84"/>
  <c r="D23" i="84"/>
  <c r="D22" i="84"/>
  <c r="D21" i="84"/>
  <c r="D20" i="84"/>
  <c r="D19" i="84"/>
  <c r="D18" i="84"/>
  <c r="D17" i="84"/>
  <c r="D16" i="84"/>
  <c r="E96" i="84"/>
  <c r="E95" i="84"/>
  <c r="E94" i="84"/>
  <c r="E93" i="84"/>
  <c r="E92" i="84"/>
  <c r="E91" i="84"/>
  <c r="E90" i="84"/>
  <c r="E89" i="84"/>
  <c r="E88" i="84"/>
  <c r="E87" i="84"/>
  <c r="E86" i="84"/>
  <c r="E85" i="84"/>
  <c r="E84" i="84"/>
  <c r="E83" i="84"/>
  <c r="E82" i="84"/>
  <c r="E81" i="84"/>
  <c r="E80" i="84"/>
  <c r="E78" i="84"/>
  <c r="E77" i="84"/>
  <c r="E76" i="84"/>
  <c r="E75" i="84"/>
  <c r="E74" i="84"/>
  <c r="E73" i="84"/>
  <c r="E72" i="84"/>
  <c r="E71" i="84"/>
  <c r="E70" i="84"/>
  <c r="E69" i="84"/>
  <c r="E68" i="84"/>
  <c r="E67" i="84"/>
  <c r="E66" i="84"/>
  <c r="E65" i="84"/>
  <c r="E64" i="84"/>
  <c r="E63" i="84"/>
  <c r="E62" i="84"/>
  <c r="E61" i="84"/>
  <c r="E60" i="84"/>
  <c r="E59" i="84"/>
  <c r="E58" i="84"/>
  <c r="E57" i="84"/>
  <c r="E55" i="84"/>
  <c r="E54" i="84"/>
  <c r="E53" i="84"/>
  <c r="E52" i="84"/>
  <c r="E51" i="84"/>
  <c r="E50" i="84"/>
  <c r="E49" i="84"/>
  <c r="E48" i="84"/>
  <c r="E47" i="84"/>
  <c r="E39" i="84"/>
  <c r="E35" i="84"/>
  <c r="E34" i="84"/>
  <c r="E33" i="84"/>
  <c r="E32" i="84"/>
  <c r="E31" i="84"/>
  <c r="E30" i="84"/>
  <c r="E29" i="84"/>
  <c r="E28" i="84"/>
  <c r="E27" i="84"/>
  <c r="E26" i="84"/>
  <c r="E25" i="84"/>
  <c r="E24" i="84"/>
  <c r="E23" i="84"/>
  <c r="E22" i="84"/>
  <c r="E21" i="84"/>
  <c r="E20" i="84"/>
  <c r="E19" i="84"/>
  <c r="E18" i="84"/>
  <c r="E17" i="84"/>
  <c r="E16" i="84"/>
  <c r="E15" i="84"/>
  <c r="H104" i="84" l="1"/>
  <c r="G104" i="84"/>
  <c r="H15" i="84"/>
  <c r="J105" i="84"/>
  <c r="G105" i="84"/>
  <c r="K105" i="84"/>
  <c r="J106" i="84"/>
  <c r="G106" i="84"/>
  <c r="K106" i="84"/>
  <c r="H106" i="84"/>
  <c r="J15" i="84"/>
  <c r="H105" i="84"/>
  <c r="J104" i="84"/>
  <c r="K104" i="84"/>
  <c r="K15" i="84"/>
  <c r="G15" i="84"/>
  <c r="C23" i="84"/>
  <c r="C24" i="84"/>
  <c r="K24" i="84" s="1"/>
  <c r="C26" i="84"/>
  <c r="H26" i="84" s="1"/>
  <c r="C27" i="84"/>
  <c r="C28" i="84"/>
  <c r="C29" i="84"/>
  <c r="H29" i="84" s="1"/>
  <c r="C36" i="84"/>
  <c r="C37" i="84"/>
  <c r="C38" i="84"/>
  <c r="C40" i="84"/>
  <c r="C41" i="84"/>
  <c r="C42" i="84"/>
  <c r="C43" i="84"/>
  <c r="C44" i="84"/>
  <c r="C45" i="84"/>
  <c r="C46" i="84"/>
  <c r="C49" i="84"/>
  <c r="C50" i="84"/>
  <c r="J50" i="84" s="1"/>
  <c r="C51" i="84"/>
  <c r="K51" i="84" s="1"/>
  <c r="C52" i="84"/>
  <c r="C53" i="84"/>
  <c r="C54" i="84"/>
  <c r="H54" i="84" s="1"/>
  <c r="C48" i="84"/>
  <c r="K48" i="84" s="1"/>
  <c r="C58" i="84"/>
  <c r="C59" i="84"/>
  <c r="C60" i="84"/>
  <c r="J60" i="84" s="1"/>
  <c r="C61" i="84"/>
  <c r="G61" i="84" s="1"/>
  <c r="C62" i="84"/>
  <c r="C63" i="84"/>
  <c r="C64" i="84"/>
  <c r="H64" i="84" s="1"/>
  <c r="C65" i="84"/>
  <c r="K65" i="84" s="1"/>
  <c r="C16" i="84"/>
  <c r="C17" i="84"/>
  <c r="C18" i="84"/>
  <c r="H18" i="84" s="1"/>
  <c r="C20" i="84"/>
  <c r="C21" i="84"/>
  <c r="C22" i="84"/>
  <c r="K22" i="84" s="1"/>
  <c r="C25" i="84"/>
  <c r="H25" i="84" s="1"/>
  <c r="C30" i="84"/>
  <c r="C31" i="84"/>
  <c r="C32" i="84"/>
  <c r="K32" i="84" s="1"/>
  <c r="C33" i="84"/>
  <c r="H33" i="84" s="1"/>
  <c r="C34" i="84"/>
  <c r="C35" i="84"/>
  <c r="C39" i="84"/>
  <c r="H39" i="84" s="1"/>
  <c r="C47" i="84"/>
  <c r="H47" i="84" s="1"/>
  <c r="C57" i="84"/>
  <c r="C66" i="84"/>
  <c r="G66" i="84" s="1"/>
  <c r="C67" i="84"/>
  <c r="G67" i="84" s="1"/>
  <c r="C68" i="84"/>
  <c r="C69" i="84"/>
  <c r="C70" i="84"/>
  <c r="K70" i="84" s="1"/>
  <c r="C71" i="84"/>
  <c r="G71" i="84" s="1"/>
  <c r="C72" i="84"/>
  <c r="C73" i="84"/>
  <c r="C74" i="84"/>
  <c r="G74" i="84" s="1"/>
  <c r="C75" i="84"/>
  <c r="G75" i="84" s="1"/>
  <c r="C76" i="84"/>
  <c r="C77" i="84"/>
  <c r="C78" i="84"/>
  <c r="J78" i="84" s="1"/>
  <c r="C80" i="84"/>
  <c r="G80" i="84" s="1"/>
  <c r="C81" i="84"/>
  <c r="C82" i="84"/>
  <c r="C83" i="84"/>
  <c r="G83" i="84" s="1"/>
  <c r="C84" i="84"/>
  <c r="G84" i="84" s="1"/>
  <c r="C85" i="84"/>
  <c r="C86" i="84"/>
  <c r="C87" i="84"/>
  <c r="H87" i="84" s="1"/>
  <c r="C88" i="84"/>
  <c r="K88" i="84" s="1"/>
  <c r="C89" i="84"/>
  <c r="C90" i="84"/>
  <c r="C91" i="84"/>
  <c r="K91" i="84" s="1"/>
  <c r="C92" i="84"/>
  <c r="J92" i="84" s="1"/>
  <c r="C93" i="84"/>
  <c r="C94" i="84"/>
  <c r="C95" i="84"/>
  <c r="H95" i="84" s="1"/>
  <c r="H50" i="84" l="1"/>
  <c r="J91" i="84"/>
  <c r="G18" i="84"/>
  <c r="K60" i="84"/>
  <c r="H22" i="84"/>
  <c r="H83" i="84"/>
  <c r="K74" i="84"/>
  <c r="J29" i="84"/>
  <c r="K50" i="84"/>
  <c r="G32" i="84"/>
  <c r="J54" i="84"/>
  <c r="G54" i="84"/>
  <c r="K66" i="84"/>
  <c r="G87" i="84"/>
  <c r="H32" i="84"/>
  <c r="G24" i="84"/>
  <c r="K87" i="84"/>
  <c r="K18" i="84"/>
  <c r="J74" i="84"/>
  <c r="K54" i="84"/>
  <c r="G60" i="84"/>
  <c r="G26" i="84"/>
  <c r="H51" i="84"/>
  <c r="H48" i="84"/>
  <c r="G48" i="84"/>
  <c r="J22" i="84"/>
  <c r="H74" i="84"/>
  <c r="G22" i="84"/>
  <c r="K83" i="84"/>
  <c r="K26" i="84"/>
  <c r="H60" i="84"/>
  <c r="G29" i="84"/>
  <c r="J88" i="84"/>
  <c r="J24" i="84"/>
  <c r="K47" i="84"/>
  <c r="J47" i="84"/>
  <c r="J26" i="84"/>
  <c r="K25" i="84"/>
  <c r="J71" i="84"/>
  <c r="J39" i="84"/>
  <c r="G50" i="84"/>
  <c r="J95" i="84"/>
  <c r="J66" i="84"/>
  <c r="H65" i="84"/>
  <c r="H80" i="84"/>
  <c r="J65" i="84"/>
  <c r="K64" i="84"/>
  <c r="H88" i="84"/>
  <c r="J64" i="84"/>
  <c r="H75" i="84"/>
  <c r="H94" i="84"/>
  <c r="G94" i="84"/>
  <c r="K94" i="84"/>
  <c r="J94" i="84"/>
  <c r="K90" i="84"/>
  <c r="J90" i="84"/>
  <c r="H90" i="84"/>
  <c r="G90" i="84"/>
  <c r="H86" i="84"/>
  <c r="G86" i="84"/>
  <c r="K86" i="84"/>
  <c r="J86" i="84"/>
  <c r="K82" i="84"/>
  <c r="G82" i="84"/>
  <c r="J82" i="84"/>
  <c r="H82" i="84"/>
  <c r="K77" i="84"/>
  <c r="J77" i="84"/>
  <c r="G77" i="84"/>
  <c r="H77" i="84"/>
  <c r="K73" i="84"/>
  <c r="H73" i="84"/>
  <c r="J73" i="84"/>
  <c r="G73" i="84"/>
  <c r="H69" i="84"/>
  <c r="J69" i="84"/>
  <c r="G69" i="84"/>
  <c r="K69" i="84"/>
  <c r="K57" i="84"/>
  <c r="J57" i="84"/>
  <c r="H57" i="84"/>
  <c r="G57" i="84"/>
  <c r="K35" i="84"/>
  <c r="J35" i="84"/>
  <c r="H35" i="84"/>
  <c r="G35" i="84"/>
  <c r="H31" i="84"/>
  <c r="G31" i="84"/>
  <c r="J31" i="84"/>
  <c r="K31" i="84"/>
  <c r="H21" i="84"/>
  <c r="K21" i="84"/>
  <c r="J21" i="84"/>
  <c r="G21" i="84"/>
  <c r="J17" i="84"/>
  <c r="G17" i="84"/>
  <c r="K17" i="84"/>
  <c r="H17" i="84"/>
  <c r="H63" i="84"/>
  <c r="K63" i="84"/>
  <c r="G63" i="84"/>
  <c r="J63" i="84"/>
  <c r="H59" i="84"/>
  <c r="K59" i="84"/>
  <c r="J59" i="84"/>
  <c r="H53" i="84"/>
  <c r="J53" i="84"/>
  <c r="G53" i="84"/>
  <c r="K53" i="84"/>
  <c r="H49" i="84"/>
  <c r="J49" i="84"/>
  <c r="G49" i="84"/>
  <c r="K49" i="84"/>
  <c r="G28" i="84"/>
  <c r="K28" i="84"/>
  <c r="J28" i="84"/>
  <c r="H28" i="84"/>
  <c r="H23" i="84"/>
  <c r="G23" i="84"/>
  <c r="K23" i="84"/>
  <c r="J23" i="84"/>
  <c r="G59" i="84"/>
  <c r="H93" i="84"/>
  <c r="J93" i="84"/>
  <c r="K93" i="84"/>
  <c r="G93" i="84"/>
  <c r="G89" i="84"/>
  <c r="J89" i="84"/>
  <c r="K89" i="84"/>
  <c r="H89" i="84"/>
  <c r="H85" i="84"/>
  <c r="J85" i="84"/>
  <c r="K85" i="84"/>
  <c r="G85" i="84"/>
  <c r="H81" i="84"/>
  <c r="J81" i="84"/>
  <c r="G81" i="84"/>
  <c r="K81" i="84"/>
  <c r="G76" i="84"/>
  <c r="J76" i="84"/>
  <c r="K76" i="84"/>
  <c r="H76" i="84"/>
  <c r="G72" i="84"/>
  <c r="K72" i="84"/>
  <c r="H72" i="84"/>
  <c r="J72" i="84"/>
  <c r="K68" i="84"/>
  <c r="H68" i="84"/>
  <c r="J68" i="84"/>
  <c r="G68" i="84"/>
  <c r="H34" i="84"/>
  <c r="J34" i="84"/>
  <c r="K34" i="84"/>
  <c r="G34" i="84"/>
  <c r="G30" i="84"/>
  <c r="K30" i="84"/>
  <c r="H30" i="84"/>
  <c r="J30" i="84"/>
  <c r="H20" i="84"/>
  <c r="K20" i="84"/>
  <c r="G20" i="84"/>
  <c r="J20" i="84"/>
  <c r="K16" i="84"/>
  <c r="J16" i="84"/>
  <c r="G16" i="84"/>
  <c r="H16" i="84"/>
  <c r="H62" i="84"/>
  <c r="K62" i="84"/>
  <c r="J62" i="84"/>
  <c r="G62" i="84"/>
  <c r="H58" i="84"/>
  <c r="J58" i="84"/>
  <c r="G58" i="84"/>
  <c r="H52" i="84"/>
  <c r="K52" i="84"/>
  <c r="G52" i="84"/>
  <c r="J52" i="84"/>
  <c r="J27" i="84"/>
  <c r="G27" i="84"/>
  <c r="K27" i="84"/>
  <c r="H27" i="84"/>
  <c r="K58" i="84"/>
  <c r="G88" i="84"/>
  <c r="K33" i="84"/>
  <c r="K67" i="84"/>
  <c r="H61" i="84"/>
  <c r="H67" i="84"/>
  <c r="J84" i="84"/>
  <c r="J67" i="84"/>
  <c r="J61" i="84"/>
  <c r="G51" i="84"/>
  <c r="H71" i="84"/>
  <c r="K61" i="84"/>
  <c r="K92" i="84"/>
  <c r="G91" i="84"/>
  <c r="H91" i="84"/>
  <c r="H78" i="84"/>
  <c r="G78" i="84"/>
  <c r="H70" i="84"/>
  <c r="G70" i="84"/>
  <c r="J18" i="84"/>
  <c r="H66" i="84"/>
  <c r="G92" i="84"/>
  <c r="K95" i="84"/>
  <c r="K78" i="84"/>
  <c r="K29" i="84"/>
  <c r="K75" i="84"/>
  <c r="H92" i="84"/>
  <c r="J87" i="84"/>
  <c r="J70" i="84"/>
  <c r="G33" i="84"/>
  <c r="G25" i="84"/>
  <c r="H24" i="84"/>
  <c r="J80" i="84"/>
  <c r="K39" i="84"/>
  <c r="J51" i="84"/>
  <c r="K84" i="84"/>
  <c r="G95" i="84"/>
  <c r="J83" i="84"/>
  <c r="J33" i="84"/>
  <c r="J25" i="84"/>
  <c r="J75" i="84"/>
  <c r="G65" i="84"/>
  <c r="J48" i="84"/>
  <c r="J32" i="84"/>
  <c r="K71" i="84"/>
  <c r="G64" i="84"/>
  <c r="G47" i="84"/>
  <c r="G39" i="84"/>
  <c r="H84" i="84"/>
  <c r="K80" i="84"/>
  <c r="E18" i="85"/>
  <c r="D18" i="85"/>
  <c r="C31" i="85"/>
  <c r="C30" i="85"/>
  <c r="D30" i="85" s="1"/>
  <c r="D34" i="85" s="1"/>
  <c r="C18" i="85"/>
  <c r="C122" i="84"/>
  <c r="C121" i="84"/>
  <c r="C120" i="84"/>
  <c r="D21" i="42"/>
  <c r="D16" i="42"/>
  <c r="D118" i="46"/>
  <c r="D119" i="46"/>
  <c r="D120" i="46"/>
  <c r="D121" i="46"/>
  <c r="D122" i="46"/>
  <c r="D123" i="46"/>
  <c r="D124" i="46"/>
  <c r="D125" i="46"/>
  <c r="D126" i="46"/>
  <c r="D127" i="46"/>
  <c r="D128" i="46"/>
  <c r="D129" i="46"/>
  <c r="D130" i="46"/>
  <c r="D131" i="46"/>
  <c r="D132" i="46"/>
  <c r="D133" i="46"/>
  <c r="D134" i="46"/>
  <c r="D135" i="46"/>
  <c r="D136" i="46"/>
  <c r="D137" i="46"/>
  <c r="D138" i="46"/>
  <c r="D139" i="46"/>
  <c r="D140" i="46"/>
  <c r="D141" i="46"/>
  <c r="D142" i="46"/>
  <c r="D143" i="46"/>
  <c r="D144" i="46"/>
  <c r="D145" i="46"/>
  <c r="D146" i="46"/>
  <c r="D117" i="46"/>
  <c r="G168" i="46"/>
  <c r="F168" i="46"/>
  <c r="C124" i="84" l="1"/>
  <c r="C34" i="85"/>
  <c r="M34" i="85" s="1"/>
  <c r="C119" i="84"/>
  <c r="C51" i="55"/>
  <c r="M22" i="82"/>
  <c r="L22" i="82"/>
  <c r="K22" i="82"/>
  <c r="J22" i="82"/>
  <c r="I22" i="82"/>
  <c r="H22" i="82"/>
  <c r="G22" i="82"/>
  <c r="F22" i="82"/>
  <c r="E22" i="82"/>
  <c r="M21" i="82"/>
  <c r="L21" i="82"/>
  <c r="K21" i="82"/>
  <c r="J21" i="82"/>
  <c r="I21" i="82"/>
  <c r="H21" i="82"/>
  <c r="G21" i="82"/>
  <c r="F21" i="82"/>
  <c r="E21" i="82"/>
  <c r="D21" i="82"/>
  <c r="M20" i="82"/>
  <c r="L20" i="82"/>
  <c r="K20" i="82"/>
  <c r="J20" i="82"/>
  <c r="I20" i="82"/>
  <c r="H20" i="82"/>
  <c r="G20" i="82"/>
  <c r="F20" i="82"/>
  <c r="E20" i="82"/>
  <c r="M16" i="82"/>
  <c r="L16" i="82"/>
  <c r="K16" i="82"/>
  <c r="J16" i="82"/>
  <c r="I16" i="82"/>
  <c r="H16" i="82"/>
  <c r="G16" i="82"/>
  <c r="F16" i="82"/>
  <c r="E16" i="82"/>
  <c r="D16" i="82"/>
  <c r="M13" i="82"/>
  <c r="L13" i="82"/>
  <c r="K13" i="82"/>
  <c r="J13" i="82"/>
  <c r="I13" i="82"/>
  <c r="H13" i="82"/>
  <c r="G13" i="82"/>
  <c r="F13" i="82"/>
  <c r="E13" i="82"/>
  <c r="M12" i="82"/>
  <c r="L12" i="82"/>
  <c r="K12" i="82"/>
  <c r="J12" i="82"/>
  <c r="I12" i="82"/>
  <c r="H12" i="82"/>
  <c r="G12" i="82"/>
  <c r="F12" i="82"/>
  <c r="E12" i="82"/>
  <c r="D12" i="82"/>
  <c r="P3" i="82"/>
  <c r="P1" i="82"/>
  <c r="D22" i="42" l="1"/>
  <c r="D22" i="82" s="1"/>
  <c r="C44" i="85"/>
  <c r="C51" i="85" s="1"/>
  <c r="D20" i="42"/>
  <c r="D20" i="82" s="1"/>
  <c r="C43" i="85"/>
  <c r="C50" i="85" s="1"/>
  <c r="M3" i="80"/>
  <c r="M1" i="80"/>
  <c r="M50" i="85" l="1"/>
  <c r="M51" i="85"/>
  <c r="A1" i="55"/>
  <c r="F3" i="55"/>
  <c r="F1" i="55"/>
  <c r="M3" i="42" l="1"/>
  <c r="M1" i="42"/>
  <c r="G1" i="49" l="1"/>
  <c r="G3" i="49"/>
  <c r="AI3" i="75" l="1"/>
  <c r="AI1" i="75"/>
  <c r="D3" i="57"/>
  <c r="O3" i="67"/>
  <c r="O1" i="67"/>
  <c r="O3" i="66"/>
  <c r="O1" i="66"/>
  <c r="D54" i="61"/>
  <c r="AI3" i="47" l="1"/>
  <c r="AI1" i="47"/>
  <c r="F177" i="46"/>
  <c r="G177" i="46"/>
  <c r="H177" i="46"/>
  <c r="I177" i="46"/>
  <c r="J177" i="46"/>
  <c r="K177" i="46"/>
  <c r="E177" i="46"/>
  <c r="D175" i="46"/>
  <c r="D184" i="46" s="1"/>
  <c r="D174" i="46"/>
  <c r="BB3" i="46"/>
  <c r="BB1" i="46"/>
  <c r="D46" i="59"/>
  <c r="D45" i="59"/>
  <c r="E3" i="12"/>
  <c r="E1" i="12"/>
  <c r="G3" i="11"/>
  <c r="G1" i="11"/>
  <c r="G39" i="61"/>
  <c r="H37" i="61"/>
  <c r="G37" i="61"/>
  <c r="D36" i="61"/>
  <c r="D35" i="61"/>
  <c r="D34" i="61"/>
  <c r="D33" i="61"/>
  <c r="D32" i="61"/>
  <c r="D31" i="61"/>
  <c r="D30" i="61"/>
  <c r="D29" i="61"/>
  <c r="D28" i="61"/>
  <c r="D37" i="61" s="1"/>
  <c r="H26" i="61"/>
  <c r="H39" i="61" s="1"/>
  <c r="G26" i="61"/>
  <c r="F26" i="61"/>
  <c r="F39" i="61" s="1"/>
  <c r="E26" i="61"/>
  <c r="E39" i="61" s="1"/>
  <c r="D25" i="61"/>
  <c r="D21" i="61"/>
  <c r="D20" i="61"/>
  <c r="D19" i="61"/>
  <c r="D18" i="61"/>
  <c r="D17" i="61"/>
  <c r="D16" i="61"/>
  <c r="D15" i="61"/>
  <c r="D14" i="61"/>
  <c r="D13" i="61"/>
  <c r="D12" i="61"/>
  <c r="D11" i="61"/>
  <c r="D26" i="61" s="1"/>
  <c r="D39" i="61" s="1"/>
  <c r="H3" i="61"/>
  <c r="H1" i="61"/>
  <c r="E39" i="60"/>
  <c r="H37" i="60"/>
  <c r="G37" i="60"/>
  <c r="D36" i="60"/>
  <c r="D35" i="60"/>
  <c r="D34" i="60"/>
  <c r="D33" i="60"/>
  <c r="D32" i="60"/>
  <c r="D31" i="60"/>
  <c r="D30" i="60"/>
  <c r="D29" i="60"/>
  <c r="D37" i="60" s="1"/>
  <c r="D28" i="60"/>
  <c r="H26" i="60"/>
  <c r="H39" i="60" s="1"/>
  <c r="G26" i="60"/>
  <c r="G39" i="60" s="1"/>
  <c r="F26" i="60"/>
  <c r="F39" i="60" s="1"/>
  <c r="E26" i="60"/>
  <c r="D25" i="60"/>
  <c r="D21" i="60"/>
  <c r="D20" i="60"/>
  <c r="D19" i="60"/>
  <c r="D18" i="60"/>
  <c r="D17" i="60"/>
  <c r="D16" i="60"/>
  <c r="D15" i="60"/>
  <c r="D14" i="60"/>
  <c r="D13" i="60"/>
  <c r="D12" i="60"/>
  <c r="D11" i="60"/>
  <c r="D26" i="60" s="1"/>
  <c r="D39" i="60" s="1"/>
  <c r="H3" i="60"/>
  <c r="H1" i="60"/>
  <c r="D63" i="59"/>
  <c r="H37" i="59"/>
  <c r="G37" i="59"/>
  <c r="D36" i="59"/>
  <c r="D35" i="59"/>
  <c r="D34" i="59"/>
  <c r="D33" i="59"/>
  <c r="D32" i="59"/>
  <c r="D31" i="59"/>
  <c r="D30" i="59"/>
  <c r="D29" i="59"/>
  <c r="D28" i="59"/>
  <c r="H26" i="59"/>
  <c r="G26" i="59"/>
  <c r="F26" i="59"/>
  <c r="F39" i="59" s="1"/>
  <c r="E26" i="59"/>
  <c r="E39" i="59" s="1"/>
  <c r="D25" i="59"/>
  <c r="D21" i="59"/>
  <c r="D20" i="59"/>
  <c r="D19" i="59"/>
  <c r="D18" i="59"/>
  <c r="D17" i="59"/>
  <c r="D16" i="59"/>
  <c r="D15" i="59"/>
  <c r="D14" i="59"/>
  <c r="D13" i="59"/>
  <c r="D12" i="59"/>
  <c r="D11" i="59"/>
  <c r="H3" i="59"/>
  <c r="H1" i="59"/>
  <c r="D87" i="58"/>
  <c r="D71" i="58"/>
  <c r="D67" i="58"/>
  <c r="D63" i="58"/>
  <c r="D62" i="58"/>
  <c r="D58" i="58"/>
  <c r="D53" i="58" s="1"/>
  <c r="D91" i="58" s="1"/>
  <c r="D54" i="58"/>
  <c r="D21" i="58"/>
  <c r="D15" i="58" s="1"/>
  <c r="D51" i="58" s="1"/>
  <c r="D92" i="58" s="1"/>
  <c r="D18" i="58"/>
  <c r="D3" i="58"/>
  <c r="D1" i="58"/>
  <c r="D87" i="8"/>
  <c r="D71" i="8"/>
  <c r="D67" i="8"/>
  <c r="D63" i="8"/>
  <c r="D62" i="8"/>
  <c r="D58" i="8"/>
  <c r="D54" i="8"/>
  <c r="D53" i="8"/>
  <c r="D91" i="8" s="1"/>
  <c r="D92" i="8" s="1"/>
  <c r="D51" i="8"/>
  <c r="D21" i="8"/>
  <c r="D18" i="8"/>
  <c r="D15" i="8" s="1"/>
  <c r="D3" i="8"/>
  <c r="D1" i="8"/>
  <c r="D1" i="57"/>
  <c r="D87" i="57"/>
  <c r="D71" i="57"/>
  <c r="D67" i="57"/>
  <c r="D62" i="57" s="1"/>
  <c r="D63" i="57"/>
  <c r="D58" i="57"/>
  <c r="D54" i="57"/>
  <c r="D53" i="57" s="1"/>
  <c r="D39" i="57"/>
  <c r="D36" i="57"/>
  <c r="D35" i="57" s="1"/>
  <c r="D31" i="57"/>
  <c r="D21" i="57"/>
  <c r="D18" i="57"/>
  <c r="D15" i="57" s="1"/>
  <c r="D51" i="57" l="1"/>
  <c r="C55" i="84" s="1"/>
  <c r="J55" i="84" s="1"/>
  <c r="C19" i="84"/>
  <c r="D183" i="46"/>
  <c r="D177" i="46"/>
  <c r="D37" i="59"/>
  <c r="H39" i="59"/>
  <c r="G39" i="59"/>
  <c r="D26" i="59"/>
  <c r="D13" i="42" s="1"/>
  <c r="D13" i="82" s="1"/>
  <c r="D91" i="57"/>
  <c r="G55" i="84" l="1"/>
  <c r="H55" i="84"/>
  <c r="D92" i="57"/>
  <c r="C96" i="84" s="1"/>
  <c r="K55" i="84"/>
  <c r="K19" i="84"/>
  <c r="H19" i="84"/>
  <c r="G19" i="84"/>
  <c r="J19" i="84"/>
  <c r="D39" i="59"/>
  <c r="C103" i="84" s="1"/>
  <c r="D54" i="59" l="1"/>
  <c r="D59" i="59" s="1"/>
  <c r="M101" i="85" s="1"/>
  <c r="H103" i="84"/>
  <c r="J103" i="84"/>
  <c r="G103" i="84"/>
  <c r="K103" i="84"/>
  <c r="J96" i="84"/>
  <c r="H96" i="84"/>
  <c r="K96" i="84"/>
  <c r="G96" i="84"/>
  <c r="F18" i="7"/>
  <c r="F23" i="7"/>
  <c r="F22" i="7"/>
  <c r="F20" i="7"/>
  <c r="F9" i="7"/>
  <c r="C19" i="6"/>
  <c r="D17" i="7" l="1"/>
  <c r="F3" i="10"/>
  <c r="D17" i="85" l="1"/>
  <c r="C17" i="85"/>
  <c r="E17" i="85"/>
  <c r="D15" i="7"/>
  <c r="G3" i="34"/>
  <c r="E3" i="33"/>
  <c r="E2" i="6"/>
  <c r="G2" i="7" s="1"/>
  <c r="E1" i="6"/>
  <c r="F1" i="10" s="1"/>
  <c r="M2" i="85" l="1"/>
  <c r="BB2" i="89"/>
  <c r="W2" i="88"/>
  <c r="F2" i="10"/>
  <c r="O2" i="87"/>
  <c r="K2" i="84"/>
  <c r="P2" i="82"/>
  <c r="M2" i="80"/>
  <c r="F2" i="55"/>
  <c r="M2" i="42"/>
  <c r="G2" i="49"/>
  <c r="O2" i="66"/>
  <c r="AI2" i="75"/>
  <c r="O2" i="67"/>
  <c r="AI2" i="47"/>
  <c r="E2" i="12"/>
  <c r="H2" i="61"/>
  <c r="H2" i="60"/>
  <c r="D2" i="58"/>
  <c r="D2" i="8"/>
  <c r="BB2" i="46"/>
  <c r="G2" i="11"/>
  <c r="H2" i="59"/>
  <c r="D2" i="57"/>
  <c r="E21" i="85"/>
  <c r="C21" i="85"/>
  <c r="D21" i="85"/>
  <c r="G1" i="34"/>
  <c r="E1" i="33"/>
  <c r="G2" i="34"/>
  <c r="E2" i="33"/>
  <c r="E22" i="53"/>
  <c r="E23" i="53"/>
  <c r="D10" i="7" l="1"/>
  <c r="B10" i="6"/>
  <c r="E3" i="6"/>
  <c r="M21" i="85" l="1"/>
  <c r="C10" i="85" s="1"/>
  <c r="D12" i="7"/>
  <c r="D8" i="7"/>
  <c r="C11" i="85" l="1"/>
  <c r="F101" i="53"/>
  <c r="F64" i="53"/>
  <c r="D7" i="7" l="1"/>
</calcChain>
</file>

<file path=xl/comments1.xml><?xml version="1.0" encoding="utf-8"?>
<comments xmlns="http://schemas.openxmlformats.org/spreadsheetml/2006/main">
  <authors>
    <author>Casper Christophersen</author>
  </authors>
  <commentList>
    <comment ref="B29" authorId="0">
      <text>
        <r>
          <rPr>
            <sz val="9"/>
            <color indexed="81"/>
            <rFont val="Tahoma"/>
            <family val="2"/>
          </rPr>
          <t>The particiapant code must be unique on a national level. It must be 6 letters or digits (may contain numbers and letters). NSAs need to assign a unique ST participant number before submitting to EIOPA. It will remain constant throughout the ST16 excercise.</t>
        </r>
      </text>
    </comment>
    <comment ref="B30" authorId="0">
      <text>
        <r>
          <rPr>
            <sz val="9"/>
            <color indexed="81"/>
            <rFont val="Tahoma"/>
            <family val="2"/>
          </rPr>
          <t>For NCAs: Files submitted to EIOPA for this undertaking should use this code as a prefix for the filename.
For example, a fileaname could be NO-ABCDEF-Free text.xlsx when submitted to EIOPA. This prefix should be used throughout the ST16 exercise.</t>
        </r>
      </text>
    </comment>
  </commentList>
</comments>
</file>

<file path=xl/comments2.xml><?xml version="1.0" encoding="utf-8"?>
<comments xmlns="http://schemas.openxmlformats.org/spreadsheetml/2006/main">
  <authors>
    <author>Casper Christophersen</author>
  </authors>
  <commentList>
    <comment ref="F29" authorId="0">
      <text>
        <r>
          <rPr>
            <sz val="9"/>
            <color indexed="81"/>
            <rFont val="Tahoma"/>
            <family val="2"/>
          </rPr>
          <t>Importance: If yes, how important would this measure be? Rows must add up to 100</t>
        </r>
      </text>
    </comment>
    <comment ref="F74" authorId="0">
      <text>
        <r>
          <rPr>
            <sz val="9"/>
            <color indexed="81"/>
            <rFont val="Tahoma"/>
            <family val="2"/>
          </rPr>
          <t>Importance: If yes, how important would this measure be? Rows must add up to 100</t>
        </r>
      </text>
    </comment>
    <comment ref="F112" authorId="0">
      <text>
        <r>
          <rPr>
            <sz val="9"/>
            <color indexed="81"/>
            <rFont val="Tahoma"/>
            <family val="2"/>
          </rPr>
          <t>Please align with your answer to Q2</t>
        </r>
      </text>
    </comment>
    <comment ref="J112" authorId="0">
      <text>
        <r>
          <rPr>
            <sz val="9"/>
            <color indexed="81"/>
            <rFont val="Tahoma"/>
            <family val="2"/>
          </rPr>
          <t>Please align with your answer to Q2</t>
        </r>
      </text>
    </comment>
    <comment ref="N112" authorId="0">
      <text>
        <r>
          <rPr>
            <sz val="9"/>
            <color indexed="81"/>
            <rFont val="Tahoma"/>
            <family val="2"/>
          </rPr>
          <t>Please align with your answer to Q2</t>
        </r>
      </text>
    </comment>
  </commentList>
</comments>
</file>

<file path=xl/sharedStrings.xml><?xml version="1.0" encoding="utf-8"?>
<sst xmlns="http://schemas.openxmlformats.org/spreadsheetml/2006/main" count="19630" uniqueCount="1713">
  <si>
    <t>#</t>
  </si>
  <si>
    <t>Participating entity information</t>
  </si>
  <si>
    <t>-</t>
  </si>
  <si>
    <t>Filled</t>
  </si>
  <si>
    <t>Yes</t>
  </si>
  <si>
    <t>Life</t>
  </si>
  <si>
    <t>Thousands</t>
  </si>
  <si>
    <t>Individual</t>
  </si>
  <si>
    <t>Not filled</t>
  </si>
  <si>
    <t>No</t>
  </si>
  <si>
    <t>Non-Life</t>
  </si>
  <si>
    <t>Millions</t>
  </si>
  <si>
    <t>Group</t>
  </si>
  <si>
    <t>Participant information</t>
  </si>
  <si>
    <t>N/A</t>
  </si>
  <si>
    <t>Composite</t>
  </si>
  <si>
    <t>Reinsurance</t>
  </si>
  <si>
    <t>Captive</t>
  </si>
  <si>
    <t>AED</t>
  </si>
  <si>
    <t>United Arab Emirates Dirhams</t>
  </si>
  <si>
    <t>United Arab Emirates</t>
  </si>
  <si>
    <t>Austria</t>
  </si>
  <si>
    <t>Euro</t>
  </si>
  <si>
    <t>EUR</t>
  </si>
  <si>
    <t>EEA</t>
  </si>
  <si>
    <t>Legal form of the participant</t>
  </si>
  <si>
    <t>Date of submission</t>
  </si>
  <si>
    <t>Reporting basis</t>
  </si>
  <si>
    <t>Reporting includes ring fenced funds?</t>
  </si>
  <si>
    <t>Reporting currency used</t>
  </si>
  <si>
    <t>Country</t>
  </si>
  <si>
    <t>AFN</t>
  </si>
  <si>
    <t>Afghanistan Afghanis</t>
  </si>
  <si>
    <t>Afghanistan</t>
  </si>
  <si>
    <t>Belgium</t>
  </si>
  <si>
    <t>BE</t>
  </si>
  <si>
    <t>ALL</t>
  </si>
  <si>
    <t>Albania Leke</t>
  </si>
  <si>
    <t>Albania</t>
  </si>
  <si>
    <t>Bulgaria</t>
  </si>
  <si>
    <t>Bulgaria Leva</t>
  </si>
  <si>
    <t>BGN</t>
  </si>
  <si>
    <t>BG</t>
  </si>
  <si>
    <t>ARS</t>
  </si>
  <si>
    <t>Argentina Pesos</t>
  </si>
  <si>
    <t>Argentina</t>
  </si>
  <si>
    <t>Croatia</t>
  </si>
  <si>
    <t>Croatia Kuna</t>
  </si>
  <si>
    <t>HRK</t>
  </si>
  <si>
    <t>HR</t>
  </si>
  <si>
    <t>AUD</t>
  </si>
  <si>
    <t>Australia Dollars</t>
  </si>
  <si>
    <t>Australia</t>
  </si>
  <si>
    <t>Cyprus</t>
  </si>
  <si>
    <t>CY</t>
  </si>
  <si>
    <t>BBD</t>
  </si>
  <si>
    <t>Barbados Dollars</t>
  </si>
  <si>
    <t>Barbados</t>
  </si>
  <si>
    <t>Czech Republic</t>
  </si>
  <si>
    <t>Czech Republic Koruny</t>
  </si>
  <si>
    <t>CZK</t>
  </si>
  <si>
    <t>CZ</t>
  </si>
  <si>
    <t>Contact information</t>
  </si>
  <si>
    <t>BDT</t>
  </si>
  <si>
    <t>Bangladesh Taka</t>
  </si>
  <si>
    <t>Bangladesh</t>
  </si>
  <si>
    <t>Denmark</t>
  </si>
  <si>
    <t>Denmark Kroner</t>
  </si>
  <si>
    <t>DKK</t>
  </si>
  <si>
    <t>DK</t>
  </si>
  <si>
    <t>Estonia</t>
  </si>
  <si>
    <t>EE</t>
  </si>
  <si>
    <t>Position/Title</t>
  </si>
  <si>
    <t>BHD</t>
  </si>
  <si>
    <t>Bahrain Dinars</t>
  </si>
  <si>
    <t>Bahrain</t>
  </si>
  <si>
    <t>Finland</t>
  </si>
  <si>
    <t>FI</t>
  </si>
  <si>
    <t>Phone number</t>
  </si>
  <si>
    <t>BMD</t>
  </si>
  <si>
    <t>Bermuda Dollars</t>
  </si>
  <si>
    <t>Bermuda</t>
  </si>
  <si>
    <t>France</t>
  </si>
  <si>
    <t>FR</t>
  </si>
  <si>
    <t>e-mail address</t>
  </si>
  <si>
    <t>BRL</t>
  </si>
  <si>
    <t>Brazil Reais</t>
  </si>
  <si>
    <t>Brazil</t>
  </si>
  <si>
    <t>Germany</t>
  </si>
  <si>
    <t>DE</t>
  </si>
  <si>
    <t>BSD</t>
  </si>
  <si>
    <t>Bahamas Dollars</t>
  </si>
  <si>
    <t>Bahamas, The</t>
  </si>
  <si>
    <t>Greece</t>
  </si>
  <si>
    <t>GR</t>
  </si>
  <si>
    <t>CAD</t>
  </si>
  <si>
    <t>Canada Dollars</t>
  </si>
  <si>
    <t>Canada</t>
  </si>
  <si>
    <t>Hungary</t>
  </si>
  <si>
    <t>Hungary Forint</t>
  </si>
  <si>
    <t>HUF</t>
  </si>
  <si>
    <t>HU</t>
  </si>
  <si>
    <t>CHF</t>
  </si>
  <si>
    <t>Switzerland Francs</t>
  </si>
  <si>
    <t>Liechtenstein</t>
  </si>
  <si>
    <t>Iceland</t>
  </si>
  <si>
    <t>Iceland Kronur</t>
  </si>
  <si>
    <t>ISK</t>
  </si>
  <si>
    <t>IS</t>
  </si>
  <si>
    <t>CLP</t>
  </si>
  <si>
    <t>Chile Pesos</t>
  </si>
  <si>
    <t>Chile</t>
  </si>
  <si>
    <t xml:space="preserve">Ireland, Republic of </t>
  </si>
  <si>
    <t>IE</t>
  </si>
  <si>
    <t>CNY</t>
  </si>
  <si>
    <t>China Yuan Renminbi</t>
  </si>
  <si>
    <t>China, People's Republic of</t>
  </si>
  <si>
    <t>Italy</t>
  </si>
  <si>
    <t>IT</t>
  </si>
  <si>
    <t>COP</t>
  </si>
  <si>
    <t>Colombia Pesos</t>
  </si>
  <si>
    <t>Colombia</t>
  </si>
  <si>
    <t>Latvia</t>
  </si>
  <si>
    <t>Latvia Lats</t>
  </si>
  <si>
    <t>LVL</t>
  </si>
  <si>
    <t>LV</t>
  </si>
  <si>
    <t>CRC</t>
  </si>
  <si>
    <t>Costa Rica Colones</t>
  </si>
  <si>
    <t>Costa Rica</t>
  </si>
  <si>
    <t>LI</t>
  </si>
  <si>
    <t>Lithuania</t>
  </si>
  <si>
    <t>Lithuania LItas</t>
  </si>
  <si>
    <t>LTL</t>
  </si>
  <si>
    <t>LT</t>
  </si>
  <si>
    <t>Luxembourg</t>
  </si>
  <si>
    <t>LU</t>
  </si>
  <si>
    <t>DOP</t>
  </si>
  <si>
    <t>Dominican Republic Pesos</t>
  </si>
  <si>
    <t>Dominican Republic</t>
  </si>
  <si>
    <t>Malta</t>
  </si>
  <si>
    <t>MT</t>
  </si>
  <si>
    <t>DZD</t>
  </si>
  <si>
    <t>Algeria Dinars</t>
  </si>
  <si>
    <t>Algeria</t>
  </si>
  <si>
    <t>Netherlands</t>
  </si>
  <si>
    <t>NL</t>
  </si>
  <si>
    <t>EGP</t>
  </si>
  <si>
    <t>Egypt Pounds</t>
  </si>
  <si>
    <t>Egypt</t>
  </si>
  <si>
    <t>Norway</t>
  </si>
  <si>
    <t>Norway Kroner</t>
  </si>
  <si>
    <t>NOK</t>
  </si>
  <si>
    <t>NO</t>
  </si>
  <si>
    <t>Poland</t>
  </si>
  <si>
    <t>Poland Zlotych</t>
  </si>
  <si>
    <t>PLN</t>
  </si>
  <si>
    <t>PL</t>
  </si>
  <si>
    <t>FJD</t>
  </si>
  <si>
    <t>Fiji Dollars</t>
  </si>
  <si>
    <t>Fiji</t>
  </si>
  <si>
    <t>Portugal</t>
  </si>
  <si>
    <t>PT</t>
  </si>
  <si>
    <t>GBP</t>
  </si>
  <si>
    <t>United Kingdom Pounds</t>
  </si>
  <si>
    <t>United Kingdom</t>
  </si>
  <si>
    <t>Romania</t>
  </si>
  <si>
    <t>Romania New Lei</t>
  </si>
  <si>
    <t>RON</t>
  </si>
  <si>
    <t>RO</t>
  </si>
  <si>
    <t>HKD</t>
  </si>
  <si>
    <t>Hong Kong Dollars</t>
  </si>
  <si>
    <t>Hong Kong</t>
  </si>
  <si>
    <t>Slovakia</t>
  </si>
  <si>
    <t>SK</t>
  </si>
  <si>
    <t>Slovenia</t>
  </si>
  <si>
    <t>SI</t>
  </si>
  <si>
    <t>Spain</t>
  </si>
  <si>
    <t>ES</t>
  </si>
  <si>
    <t>IDR</t>
  </si>
  <si>
    <t>Indonesia Rupiahs</t>
  </si>
  <si>
    <t>Indonesia</t>
  </si>
  <si>
    <t>Sweden</t>
  </si>
  <si>
    <t>Sweden Kronor</t>
  </si>
  <si>
    <t>SEK</t>
  </si>
  <si>
    <t>SE</t>
  </si>
  <si>
    <t>ILS</t>
  </si>
  <si>
    <t>Israel New Shekels</t>
  </si>
  <si>
    <t>Israel</t>
  </si>
  <si>
    <t>INR</t>
  </si>
  <si>
    <t>India Rupees</t>
  </si>
  <si>
    <t>India</t>
  </si>
  <si>
    <t>Non EEA</t>
  </si>
  <si>
    <t>IQD</t>
  </si>
  <si>
    <t>Iraq Dinars</t>
  </si>
  <si>
    <t>Iraq</t>
  </si>
  <si>
    <t>IRR</t>
  </si>
  <si>
    <t>Iran Rials</t>
  </si>
  <si>
    <t>Iran</t>
  </si>
  <si>
    <t>JMD</t>
  </si>
  <si>
    <t>Jamaica Dollars</t>
  </si>
  <si>
    <t>Jamaica</t>
  </si>
  <si>
    <t>JOD</t>
  </si>
  <si>
    <t>Jordan Dinars</t>
  </si>
  <si>
    <t>Jordan</t>
  </si>
  <si>
    <t>JPY</t>
  </si>
  <si>
    <t>Japan Yen</t>
  </si>
  <si>
    <t>Japan</t>
  </si>
  <si>
    <t>KES</t>
  </si>
  <si>
    <t>Kenya Shillings</t>
  </si>
  <si>
    <t>Kenya</t>
  </si>
  <si>
    <t>KRW</t>
  </si>
  <si>
    <t>South Korea Won</t>
  </si>
  <si>
    <t>Korea, South</t>
  </si>
  <si>
    <t>KWD</t>
  </si>
  <si>
    <t>Kuwait Dinars</t>
  </si>
  <si>
    <t>Kuwait</t>
  </si>
  <si>
    <t>LBP</t>
  </si>
  <si>
    <t>Lebanon Pounds</t>
  </si>
  <si>
    <t>Lebanon</t>
  </si>
  <si>
    <t>LKR</t>
  </si>
  <si>
    <t>Sri Lanka Rupees</t>
  </si>
  <si>
    <t>Sri Lanka</t>
  </si>
  <si>
    <t>MAD</t>
  </si>
  <si>
    <t>Morocco Dirhams</t>
  </si>
  <si>
    <t>Morocco</t>
  </si>
  <si>
    <t>MUR</t>
  </si>
  <si>
    <t>Mauritius Rupees</t>
  </si>
  <si>
    <t>Mauritius</t>
  </si>
  <si>
    <t>MXN</t>
  </si>
  <si>
    <t>Mexico Pesos</t>
  </si>
  <si>
    <t>Mexico</t>
  </si>
  <si>
    <t>MYR</t>
  </si>
  <si>
    <t>Malaysia Ringgits</t>
  </si>
  <si>
    <t>Malaysia</t>
  </si>
  <si>
    <t>NZD</t>
  </si>
  <si>
    <t>New Zealand Dollars</t>
  </si>
  <si>
    <t>New Zealand</t>
  </si>
  <si>
    <t>OMR</t>
  </si>
  <si>
    <t>Oman Rials</t>
  </si>
  <si>
    <t>Oman</t>
  </si>
  <si>
    <t>PEN</t>
  </si>
  <si>
    <t>Peru Nuevos Soles</t>
  </si>
  <si>
    <t>Peru</t>
  </si>
  <si>
    <t>PHP</t>
  </si>
  <si>
    <t>Philippines Pesos</t>
  </si>
  <si>
    <t>Philippines</t>
  </si>
  <si>
    <t>PKR</t>
  </si>
  <si>
    <t>Pakistan Rupees</t>
  </si>
  <si>
    <t>Pakistan</t>
  </si>
  <si>
    <t>QAR</t>
  </si>
  <si>
    <t>Qatar Riyals</t>
  </si>
  <si>
    <t>Qatar</t>
  </si>
  <si>
    <t>RUB</t>
  </si>
  <si>
    <t>Russia Rubles</t>
  </si>
  <si>
    <t>Russia</t>
  </si>
  <si>
    <t>SAR</t>
  </si>
  <si>
    <t>Saudi Arabia Riyals</t>
  </si>
  <si>
    <t>Saudi Arabia</t>
  </si>
  <si>
    <t>SDG</t>
  </si>
  <si>
    <t>Sudan Pounds</t>
  </si>
  <si>
    <t>Sudan</t>
  </si>
  <si>
    <t>SGD</t>
  </si>
  <si>
    <t>Singapore Dollars</t>
  </si>
  <si>
    <t>Singapore</t>
  </si>
  <si>
    <t>THB</t>
  </si>
  <si>
    <t>Thailand Baht</t>
  </si>
  <si>
    <t>Thailand</t>
  </si>
  <si>
    <t>TND</t>
  </si>
  <si>
    <t>Tunisia Dinars</t>
  </si>
  <si>
    <t>Tunisia</t>
  </si>
  <si>
    <t>TRY</t>
  </si>
  <si>
    <t>Turkey Lira</t>
  </si>
  <si>
    <t>Turkey</t>
  </si>
  <si>
    <t>TTD</t>
  </si>
  <si>
    <t>Trinidad and Tobago Dollars</t>
  </si>
  <si>
    <t>Trinidad and Tobago</t>
  </si>
  <si>
    <t>TWD</t>
  </si>
  <si>
    <t>Taiwan New Dollars</t>
  </si>
  <si>
    <t>Taiwan</t>
  </si>
  <si>
    <t>USD</t>
  </si>
  <si>
    <t>United States Dollars</t>
  </si>
  <si>
    <t>United States of America</t>
  </si>
  <si>
    <t>UYU</t>
  </si>
  <si>
    <t>VEF</t>
  </si>
  <si>
    <t>Venezuela Bolivares Fuertes</t>
  </si>
  <si>
    <t>Venezuela</t>
  </si>
  <si>
    <t>VND</t>
  </si>
  <si>
    <t>Vietnam Dong</t>
  </si>
  <si>
    <t>Vietnam</t>
  </si>
  <si>
    <t>ZAR</t>
  </si>
  <si>
    <t>South Africa Rand</t>
  </si>
  <si>
    <t>South Africa</t>
  </si>
  <si>
    <t>ZMW</t>
  </si>
  <si>
    <t>Zambia Kwacha</t>
  </si>
  <si>
    <t>Zambia</t>
  </si>
  <si>
    <t>ZWD</t>
  </si>
  <si>
    <t>Switzerland</t>
  </si>
  <si>
    <t>ZMK</t>
  </si>
  <si>
    <t>S.01.02.01</t>
  </si>
  <si>
    <t>Basic Information - General</t>
  </si>
  <si>
    <t>C0010</t>
  </si>
  <si>
    <t>Undertaking name</t>
  </si>
  <si>
    <t>R0010</t>
  </si>
  <si>
    <t>Undertaking identification code</t>
  </si>
  <si>
    <t>R0020</t>
  </si>
  <si>
    <t>Type of undertaking</t>
  </si>
  <si>
    <t>R0040</t>
  </si>
  <si>
    <t>Country of authorisation</t>
  </si>
  <si>
    <t>R0050</t>
  </si>
  <si>
    <t>Language of reporting</t>
  </si>
  <si>
    <t>R0070</t>
  </si>
  <si>
    <t>Reporting submission date</t>
  </si>
  <si>
    <t>R0080</t>
  </si>
  <si>
    <t>Reporting reference date</t>
  </si>
  <si>
    <t>R0090</t>
  </si>
  <si>
    <t>Regular/Ad-hoc submission</t>
  </si>
  <si>
    <t>R0100</t>
  </si>
  <si>
    <t>Currency used for reporting</t>
  </si>
  <si>
    <t>R0110</t>
  </si>
  <si>
    <t>Accounting standards</t>
  </si>
  <si>
    <t>R0120</t>
  </si>
  <si>
    <t>Method of Calculation of the SCR</t>
  </si>
  <si>
    <t>R0130</t>
  </si>
  <si>
    <t>Use of undertaking specific parameters</t>
  </si>
  <si>
    <t>R0140</t>
  </si>
  <si>
    <t>Ring-fenced funds</t>
  </si>
  <si>
    <t>R0150</t>
  </si>
  <si>
    <t>R0170</t>
  </si>
  <si>
    <t>R0180</t>
  </si>
  <si>
    <t>Transitional measure on the risk-free interest rate</t>
  </si>
  <si>
    <t>R0190</t>
  </si>
  <si>
    <t>Transitional measure on technical provisions</t>
  </si>
  <si>
    <t>R0200</t>
  </si>
  <si>
    <t>Initial submission or re-submission</t>
  </si>
  <si>
    <t>R0210</t>
  </si>
  <si>
    <t>S.02.01.02</t>
  </si>
  <si>
    <t>Balance sheet</t>
  </si>
  <si>
    <t>Solvency II value</t>
  </si>
  <si>
    <t>Assets</t>
  </si>
  <si>
    <t>Goodwill</t>
  </si>
  <si>
    <t>Deferred acquisition costs</t>
  </si>
  <si>
    <t>Intangible assets</t>
  </si>
  <si>
    <t>R0030</t>
  </si>
  <si>
    <t>Deferred tax assets</t>
  </si>
  <si>
    <t>Pension benefit surplus</t>
  </si>
  <si>
    <t>Property, plant &amp; equipment held for own use</t>
  </si>
  <si>
    <t>R0060</t>
  </si>
  <si>
    <t>Investments (other than assets held for index-linked and unit-linked contracts)</t>
  </si>
  <si>
    <t>Property (other than for own use)</t>
  </si>
  <si>
    <t>Holdings in related undertakings, including participations</t>
  </si>
  <si>
    <t>Equities</t>
  </si>
  <si>
    <t>Equities - listed</t>
  </si>
  <si>
    <t>Equities - unlisted</t>
  </si>
  <si>
    <t>Bonds</t>
  </si>
  <si>
    <t>Government Bonds</t>
  </si>
  <si>
    <t>Corporate Bonds</t>
  </si>
  <si>
    <t>Structured notes</t>
  </si>
  <si>
    <t>R0160</t>
  </si>
  <si>
    <t>Collateralised securities</t>
  </si>
  <si>
    <t>Collective Investments Undertakings</t>
  </si>
  <si>
    <t>Derivatives</t>
  </si>
  <si>
    <t>Deposits other than cash equivalents</t>
  </si>
  <si>
    <t>Other investments</t>
  </si>
  <si>
    <t>Assets held for index-linked and unit-linked contracts</t>
  </si>
  <si>
    <t>R0220</t>
  </si>
  <si>
    <t>Loans and mortgages</t>
  </si>
  <si>
    <t>R0230</t>
  </si>
  <si>
    <t>Loans on policies</t>
  </si>
  <si>
    <t>R0240</t>
  </si>
  <si>
    <t>Loans and mortgages to individuals</t>
  </si>
  <si>
    <t>R0250</t>
  </si>
  <si>
    <t>Other loans and mortgages</t>
  </si>
  <si>
    <t>R0260</t>
  </si>
  <si>
    <t>Reinsurance recoverables from:</t>
  </si>
  <si>
    <t>R0270</t>
  </si>
  <si>
    <t>Non-life and health similar to non-life</t>
  </si>
  <si>
    <t>R0280</t>
  </si>
  <si>
    <t>Non-life excluding health</t>
  </si>
  <si>
    <t>R0290</t>
  </si>
  <si>
    <t>Health similar to non-life</t>
  </si>
  <si>
    <t>R0300</t>
  </si>
  <si>
    <t>Life and health similar to life, excluding health and index-linked and unit-linked</t>
  </si>
  <si>
    <t>R0310</t>
  </si>
  <si>
    <t>Health similar to life</t>
  </si>
  <si>
    <t>R0320</t>
  </si>
  <si>
    <t>Life excluding health and index-linked and unit-linked</t>
  </si>
  <si>
    <t>R0330</t>
  </si>
  <si>
    <t>Life index-linked and unit-linked</t>
  </si>
  <si>
    <t>R0340</t>
  </si>
  <si>
    <t>Deposits to cedants</t>
  </si>
  <si>
    <t>R0350</t>
  </si>
  <si>
    <t>Insurance and intermediaries receivables</t>
  </si>
  <si>
    <t>R0360</t>
  </si>
  <si>
    <t>Reinsurance receivables</t>
  </si>
  <si>
    <t>R0370</t>
  </si>
  <si>
    <t>Receivables (trade, not insurance)</t>
  </si>
  <si>
    <t>R0380</t>
  </si>
  <si>
    <t>Own shares (held directly)</t>
  </si>
  <si>
    <t>R0390</t>
  </si>
  <si>
    <t>Amounts due in respect of own fund items or initial fund called up but not yet paid in</t>
  </si>
  <si>
    <t>R0400</t>
  </si>
  <si>
    <t>Cash and cash equivalents</t>
  </si>
  <si>
    <t>R0410</t>
  </si>
  <si>
    <t>Any other assets, not elsewhere shown</t>
  </si>
  <si>
    <t>R0420</t>
  </si>
  <si>
    <t>Total assets</t>
  </si>
  <si>
    <t>R0500</t>
  </si>
  <si>
    <t>Liabilities</t>
  </si>
  <si>
    <t>Technical provisions – non-life</t>
  </si>
  <si>
    <t>R0510</t>
  </si>
  <si>
    <t>Technical provisions – non-life (excluding health)</t>
  </si>
  <si>
    <t>R0520</t>
  </si>
  <si>
    <t>Technical provisions calculated as a whole</t>
  </si>
  <si>
    <t>R0530</t>
  </si>
  <si>
    <t>Best Estimate</t>
  </si>
  <si>
    <t>R0540</t>
  </si>
  <si>
    <t>Risk margin</t>
  </si>
  <si>
    <t>R0550</t>
  </si>
  <si>
    <t>Technical provisions - health (similar to non-life)</t>
  </si>
  <si>
    <t>R0560</t>
  </si>
  <si>
    <t>R0570</t>
  </si>
  <si>
    <t>R0580</t>
  </si>
  <si>
    <t>R0590</t>
  </si>
  <si>
    <t>Technical provisions - life (excluding index-linked and unit-linked)</t>
  </si>
  <si>
    <t>R0600</t>
  </si>
  <si>
    <t>Technical provisions - health (similar to life)</t>
  </si>
  <si>
    <t>R0610</t>
  </si>
  <si>
    <t>R0620</t>
  </si>
  <si>
    <t>R0630</t>
  </si>
  <si>
    <t>R0640</t>
  </si>
  <si>
    <t>Technical provisions – life (excluding health and index-linked and unit-linked)</t>
  </si>
  <si>
    <t>R0650</t>
  </si>
  <si>
    <t>R0660</t>
  </si>
  <si>
    <t>R0670</t>
  </si>
  <si>
    <t>R0680</t>
  </si>
  <si>
    <t>Technical provisions – index-linked and unit-linked</t>
  </si>
  <si>
    <t>R0690</t>
  </si>
  <si>
    <t>R0700</t>
  </si>
  <si>
    <t>R0710</t>
  </si>
  <si>
    <t>R0720</t>
  </si>
  <si>
    <t>Other technical provisions</t>
  </si>
  <si>
    <t>R0730</t>
  </si>
  <si>
    <t>Contingent liabilities</t>
  </si>
  <si>
    <t>R0740</t>
  </si>
  <si>
    <t>Provisions other than technical provisions</t>
  </si>
  <si>
    <t>R0750</t>
  </si>
  <si>
    <t>Pension benefit obligations</t>
  </si>
  <si>
    <t>R0760</t>
  </si>
  <si>
    <t>Deposits from reinsurers</t>
  </si>
  <si>
    <t>R0770</t>
  </si>
  <si>
    <t>Deferred tax liabilities</t>
  </si>
  <si>
    <t>R0780</t>
  </si>
  <si>
    <t>R0790</t>
  </si>
  <si>
    <t>Debts owed to credit institutions</t>
  </si>
  <si>
    <t>R0800</t>
  </si>
  <si>
    <t>Financial liabilities other than debts owed to credit institutions</t>
  </si>
  <si>
    <t>R0810</t>
  </si>
  <si>
    <t>Insurance &amp; intermediaries payables</t>
  </si>
  <si>
    <t>R0820</t>
  </si>
  <si>
    <t>Reinsurance payables</t>
  </si>
  <si>
    <t>R0830</t>
  </si>
  <si>
    <t>Payables (trade, not insurance)</t>
  </si>
  <si>
    <t>R0840</t>
  </si>
  <si>
    <t>Subordinated liabilities</t>
  </si>
  <si>
    <t>R0850</t>
  </si>
  <si>
    <t>Subordinated liabilities not in Basic Own Funds</t>
  </si>
  <si>
    <t>R0860</t>
  </si>
  <si>
    <t>Subordinated liabilities in Basic Own Funds</t>
  </si>
  <si>
    <t>R0870</t>
  </si>
  <si>
    <t>Any other liabilities, not elsewhere shown</t>
  </si>
  <si>
    <t>R0880</t>
  </si>
  <si>
    <t>Total liabilities</t>
  </si>
  <si>
    <t>R0900</t>
  </si>
  <si>
    <t>Excess of assets over liabilities</t>
  </si>
  <si>
    <t>R1000</t>
  </si>
  <si>
    <t>S.28.01.01</t>
  </si>
  <si>
    <t>Minimum Capital Requirement - Only life or only non-life insurance or reinsurance activity</t>
  </si>
  <si>
    <t>S.28.01.01.01</t>
  </si>
  <si>
    <t>Linear formula component for non-life insurance and reinsurance obligations</t>
  </si>
  <si>
    <t>MCR components</t>
  </si>
  <si>
    <t>S.28.01.01.02</t>
  </si>
  <si>
    <t>Background information</t>
  </si>
  <si>
    <t>Net (of reinsurance/SPV) best estimate and TP calculated as a whole</t>
  </si>
  <si>
    <t>Net (of reinsurance) written premiums in the last 12 months</t>
  </si>
  <si>
    <t>C0020</t>
  </si>
  <si>
    <t>C0030</t>
  </si>
  <si>
    <t>Medical expense insurance and proportional reinsurance</t>
  </si>
  <si>
    <t>Income protection insurance and proportional reinsurance</t>
  </si>
  <si>
    <t>Workers' compensation insurance and proportional reinsurance</t>
  </si>
  <si>
    <t>Motor vehicle liability insurance and proportional reinsurance</t>
  </si>
  <si>
    <t>Other motor insurance and proportional reinsurance</t>
  </si>
  <si>
    <t>Marine, aviation and transport insurance and proportional reinsurance</t>
  </si>
  <si>
    <t>Fire and other damage to property insurance and proportional reinsurance</t>
  </si>
  <si>
    <t>General liability insurance and proportional reinsurance</t>
  </si>
  <si>
    <t>Credit and suretyship insurance and proportional reinsurance</t>
  </si>
  <si>
    <t>Legal expenses insurance and proportional reinsurance</t>
  </si>
  <si>
    <t>Assistance and proportional reinsurance</t>
  </si>
  <si>
    <t>Miscellaneous financial loss insurance and proportional reinsurance</t>
  </si>
  <si>
    <t>Non-proportional health reinsurance</t>
  </si>
  <si>
    <t>Non-proportional casualty reinsurance</t>
  </si>
  <si>
    <t>Non-proportional marine, aviation and transport reinsurance</t>
  </si>
  <si>
    <t>Non-proportional property reinsurance</t>
  </si>
  <si>
    <t>S.28.01.01.03</t>
  </si>
  <si>
    <t>Linear formula component for life insurance and reinsurance obligations</t>
  </si>
  <si>
    <t>C0040</t>
  </si>
  <si>
    <t>S.28.01.01.04</t>
  </si>
  <si>
    <t>Total capital at risk for all life (re)insurance obligations</t>
  </si>
  <si>
    <t>Net (of reinsurance/SPV) total capital at risk</t>
  </si>
  <si>
    <t>C0050</t>
  </si>
  <si>
    <t>C0060</t>
  </si>
  <si>
    <t>Obligations with profit participation - guaranteed benefits</t>
  </si>
  <si>
    <t>Obligations with profit participation - future discretionary benefits</t>
  </si>
  <si>
    <t>Index-linked and unit-linked insurance obligations</t>
  </si>
  <si>
    <t>Other life (re)insurance and health (re)insurance obligations</t>
  </si>
  <si>
    <t>S.28.01.01.05</t>
  </si>
  <si>
    <t>Overall MCR calculation</t>
  </si>
  <si>
    <t>C0070</t>
  </si>
  <si>
    <t>Linear MCR</t>
  </si>
  <si>
    <t>SCR</t>
  </si>
  <si>
    <t>MCR cap</t>
  </si>
  <si>
    <t>MCR floor</t>
  </si>
  <si>
    <t>Combined MCR</t>
  </si>
  <si>
    <t>Absolute floor of the MCR</t>
  </si>
  <si>
    <t>Minimum Capital Requirement</t>
  </si>
  <si>
    <t>S.28.02.01</t>
  </si>
  <si>
    <t>Minimum Capital Requirement - Both life and non-life insurance activity</t>
  </si>
  <si>
    <t>S.28.02.01.01</t>
  </si>
  <si>
    <t>Non-life activities</t>
  </si>
  <si>
    <t>Life activities</t>
  </si>
  <si>
    <r>
      <t>MCR</t>
    </r>
    <r>
      <rPr>
        <vertAlign val="subscript"/>
        <sz val="11"/>
        <rFont val="Calibri"/>
        <family val="2"/>
        <charset val="238"/>
        <scheme val="minor"/>
      </rPr>
      <t xml:space="preserve">(NL, NL) </t>
    </r>
    <r>
      <rPr>
        <sz val="11"/>
        <rFont val="Calibri"/>
        <family val="2"/>
        <charset val="238"/>
        <scheme val="minor"/>
      </rPr>
      <t>Result</t>
    </r>
  </si>
  <si>
    <r>
      <t>MCR</t>
    </r>
    <r>
      <rPr>
        <vertAlign val="subscript"/>
        <sz val="11"/>
        <rFont val="Calibri"/>
        <family val="2"/>
        <charset val="238"/>
        <scheme val="minor"/>
      </rPr>
      <t>(NL, L)</t>
    </r>
    <r>
      <rPr>
        <sz val="11"/>
        <rFont val="Calibri"/>
        <family val="2"/>
        <charset val="238"/>
        <scheme val="minor"/>
      </rPr>
      <t>Result</t>
    </r>
  </si>
  <si>
    <t>S.28.02.01.02</t>
  </si>
  <si>
    <t>Net (of reinsurance/ SPV) best estimate and TP calculated as a whole</t>
  </si>
  <si>
    <t>S.28.02.01.03</t>
  </si>
  <si>
    <r>
      <t>MCR</t>
    </r>
    <r>
      <rPr>
        <vertAlign val="subscript"/>
        <sz val="11"/>
        <rFont val="Calibri"/>
        <family val="2"/>
        <charset val="238"/>
        <scheme val="minor"/>
      </rPr>
      <t xml:space="preserve">(L, NL) </t>
    </r>
    <r>
      <rPr>
        <sz val="11"/>
        <rFont val="Calibri"/>
        <family val="2"/>
        <charset val="238"/>
        <scheme val="minor"/>
      </rPr>
      <t>Result</t>
    </r>
  </si>
  <si>
    <r>
      <t>MCR</t>
    </r>
    <r>
      <rPr>
        <vertAlign val="subscript"/>
        <sz val="11"/>
        <rFont val="Calibri"/>
        <family val="2"/>
        <charset val="238"/>
        <scheme val="minor"/>
      </rPr>
      <t xml:space="preserve">(L, L) </t>
    </r>
    <r>
      <rPr>
        <sz val="11"/>
        <rFont val="Calibri"/>
        <family val="2"/>
        <charset val="238"/>
        <scheme val="minor"/>
      </rPr>
      <t>Result</t>
    </r>
  </si>
  <si>
    <t>C0080</t>
  </si>
  <si>
    <t>S.28.02.01.04</t>
  </si>
  <si>
    <t>C0090</t>
  </si>
  <si>
    <t>C0100</t>
  </si>
  <si>
    <t>C0110</t>
  </si>
  <si>
    <t>C0120</t>
  </si>
  <si>
    <t>S.28.02.01.05</t>
  </si>
  <si>
    <t>C0130</t>
  </si>
  <si>
    <t>S.28.02.01.06</t>
  </si>
  <si>
    <t>Notional non-life and life MCR calculation</t>
  </si>
  <si>
    <t>C0140</t>
  </si>
  <si>
    <t>C0150</t>
  </si>
  <si>
    <t>Notional linear MCR</t>
  </si>
  <si>
    <t>Notional SCR excluding add-on (annual or latest calculation)</t>
  </si>
  <si>
    <t>Notional MCR cap</t>
  </si>
  <si>
    <t>Notional MCR floor</t>
  </si>
  <si>
    <t>Notional Combined MCR</t>
  </si>
  <si>
    <t>Absolute floor of the notional MCR</t>
  </si>
  <si>
    <t>Notional MCR</t>
  </si>
  <si>
    <t>S.25.01.01</t>
  </si>
  <si>
    <t>Solvency Capital Requirement - for undertakings on Standard Formula</t>
  </si>
  <si>
    <t>S.25.01.01.01</t>
  </si>
  <si>
    <t>Basic Solvency Capital Requirement</t>
  </si>
  <si>
    <t>Net solvency capital requirement</t>
  </si>
  <si>
    <t>Gross solvency capital requirement</t>
  </si>
  <si>
    <t>Allocation from adjustments due to RFF and Matching adjustments portfolios</t>
  </si>
  <si>
    <t>Market risk</t>
  </si>
  <si>
    <r>
      <t>Counterparty default risk</t>
    </r>
    <r>
      <rPr>
        <strike/>
        <sz val="10"/>
        <rFont val="Arial"/>
        <family val="2"/>
      </rPr>
      <t/>
    </r>
  </si>
  <si>
    <r>
      <t>Life underwriting risk</t>
    </r>
    <r>
      <rPr>
        <strike/>
        <sz val="10"/>
        <rFont val="Arial"/>
        <family val="2"/>
      </rPr>
      <t/>
    </r>
  </si>
  <si>
    <t>Health underwriting risk</t>
  </si>
  <si>
    <t>Non-life underwriting risk</t>
  </si>
  <si>
    <t>Diversification</t>
  </si>
  <si>
    <t>Intangible asset risk</t>
  </si>
  <si>
    <t>S.25.01.01.02</t>
  </si>
  <si>
    <t>Calculation of Solvency Capital Requirement</t>
  </si>
  <si>
    <t>Value</t>
  </si>
  <si>
    <t>Adjustment due to RFF/MAP nSCR aggregation</t>
  </si>
  <si>
    <t>Operational risk</t>
  </si>
  <si>
    <t>Loss-absorbing capacity of technical provisions</t>
  </si>
  <si>
    <t>Loss-absorbing capacity of deferred taxes</t>
  </si>
  <si>
    <t>Capital requirement for business operated in accordance with Art. 4 of Directive 2003/41/EC</t>
  </si>
  <si>
    <t>Solvency Capital Requirement excluding capital add-on</t>
  </si>
  <si>
    <t>Capital add-on already set</t>
  </si>
  <si>
    <t>Solvency capital requirement</t>
  </si>
  <si>
    <t>Other information on SCR</t>
  </si>
  <si>
    <t>Capital requirement for duration-based equity risk sub-module</t>
  </si>
  <si>
    <t>Total amount of Notional Solvency Capital Requirements for remaining part</t>
  </si>
  <si>
    <t>Total amount of Notional Solvency Capital Requirements for ring fenced funds</t>
  </si>
  <si>
    <t>Total amount of Notional Solvency Capital Requirements for matching adjustment portfolios</t>
  </si>
  <si>
    <t>R0430</t>
  </si>
  <si>
    <t>Diversification effects due to RFF nSCR aggregation for article 304</t>
  </si>
  <si>
    <t>R0440</t>
  </si>
  <si>
    <t>Method used to calculate the adjustment due to RFF/MAP nSCR aggregation</t>
  </si>
  <si>
    <t>R0450</t>
  </si>
  <si>
    <t>Net future discretionary benefits</t>
  </si>
  <si>
    <t>R0460</t>
  </si>
  <si>
    <t>S.25.02.01</t>
  </si>
  <si>
    <t>Solvency Capital Requirement - for undertakings using the standard formula and partial internal model</t>
  </si>
  <si>
    <t>S.25.02.01.01</t>
  </si>
  <si>
    <t>Component-specific information</t>
  </si>
  <si>
    <t>Unique number of component</t>
  </si>
  <si>
    <t>Components Description</t>
  </si>
  <si>
    <t>Calculation of the Solvency Capital Requirement</t>
  </si>
  <si>
    <t>Consideration of the future management actions regarding technical provisions and/or deferred taxes</t>
  </si>
  <si>
    <t>Amount modelled</t>
  </si>
  <si>
    <t>S.25.02.01.02</t>
  </si>
  <si>
    <t>Total undiversified components</t>
  </si>
  <si>
    <t>Solvency capital requirement excluding capital add-on</t>
  </si>
  <si>
    <t>Capital add-ons already set</t>
  </si>
  <si>
    <t>Amount/estimate of the overall loss-absorbing capacity of technical provisions</t>
  </si>
  <si>
    <t>Amount/estimate of the overall loss-absorbing capacity ot deferred taxes</t>
  </si>
  <si>
    <t>Total amount of Notional Solvency Capital Requirement for ring fenced funds</t>
  </si>
  <si>
    <t>Total amount of Notional Solvency Capital Requirement for matching adjustment portfolios</t>
  </si>
  <si>
    <t>S.25.03.01</t>
  </si>
  <si>
    <t>Solvency Capital Requirement - for undertakings on Full Internal Models</t>
  </si>
  <si>
    <t>S.25.03.01.01</t>
  </si>
  <si>
    <t>S.25.03.01.02</t>
  </si>
  <si>
    <t>Capital requirement for business operated in accordance with Art. 4 of Directive 2003/41/EC (transitional)</t>
  </si>
  <si>
    <t>S.23.01.01</t>
  </si>
  <si>
    <t>Own funds</t>
  </si>
  <si>
    <t>S.23.01.01.01</t>
  </si>
  <si>
    <t>Total</t>
  </si>
  <si>
    <t>Tier 1 - unrestricted</t>
  </si>
  <si>
    <t>Tier 1 - restricted</t>
  </si>
  <si>
    <t>Tier 2</t>
  </si>
  <si>
    <t>Tier 3</t>
  </si>
  <si>
    <t>Basic own funds before deduction for participations in other financial sector as foreseen in article 68 of Delegated Regulation 2015/35</t>
  </si>
  <si>
    <t>Ordinary share capital (gross of own shares)</t>
  </si>
  <si>
    <t>Share premium account related to ordinary share capital</t>
  </si>
  <si>
    <t>Subordinated mutual member accounts</t>
  </si>
  <si>
    <t>Surplus funds</t>
  </si>
  <si>
    <t>Preference shares</t>
  </si>
  <si>
    <t>Share premium account related to preference shares</t>
  </si>
  <si>
    <t>Reconciliation reserve</t>
  </si>
  <si>
    <t>An amount equal to the value of net deferred tax assets</t>
  </si>
  <si>
    <t>Other own fund items approved by the supervisory authority as basic own funds not specified above</t>
  </si>
  <si>
    <t>Own funds from the financial statements that should not be represented by the reconciliation reserve and do not meet the criteria to be classified as Solvency II own funds</t>
  </si>
  <si>
    <t>Deductions</t>
  </si>
  <si>
    <t>Deductions for participations in financial and credit institutions</t>
  </si>
  <si>
    <t>Total basic own funds after deductions</t>
  </si>
  <si>
    <t>Ancillary own funds</t>
  </si>
  <si>
    <t>Unpaid and uncalled ordinary share capital callable on demand</t>
  </si>
  <si>
    <t>Unpaid and uncalled initial funds, members' contributions or the equivalent basic own fund item for mutual and mutual - type undertakings, callable on demand</t>
  </si>
  <si>
    <t>Unpaid and uncalled preference shares callable on demand</t>
  </si>
  <si>
    <t>A legally binding commitment to subscribe and pay for subordinated liabilities on demand</t>
  </si>
  <si>
    <t>Letters of credit and guarantees under Article 96(2) of the Directive 2009/138/EC</t>
  </si>
  <si>
    <t>Letters of credit and guarantees other than under Article 96(2) of the Directive 2009/138/EC</t>
  </si>
  <si>
    <t>Supplementary members calls under first subparagraph of Article 96(3) of the Directive 2009/138/EC</t>
  </si>
  <si>
    <t>Supplementary members calls - other than under first subparagraph of Article 96(3) of the Directive 2009/138/EC</t>
  </si>
  <si>
    <t>Other ancillary own funds</t>
  </si>
  <si>
    <t>Total ancillary own funds</t>
  </si>
  <si>
    <t>Available and eligible own funds</t>
  </si>
  <si>
    <t>Total available own funds to meet the SCR</t>
  </si>
  <si>
    <t>Total available own funds to meet the MCR</t>
  </si>
  <si>
    <t>Total eligible own funds to meet the SCR</t>
  </si>
  <si>
    <t>Total eligible own funds to meet the MCR</t>
  </si>
  <si>
    <t>MCR</t>
  </si>
  <si>
    <t>Ratio of Eligible own funds to SCR</t>
  </si>
  <si>
    <t>Ratio of Eligible own funds to MCR</t>
  </si>
  <si>
    <t>S.23.01.01.02</t>
  </si>
  <si>
    <t>Own shares (held directly and indirectly)</t>
  </si>
  <si>
    <t>Foreseeable dividends, distributions and charges</t>
  </si>
  <si>
    <t>Other basic own fund items</t>
  </si>
  <si>
    <t>Adjustment for restricted own fund items in respect of matching adjustment portfolios and ring fenced funds</t>
  </si>
  <si>
    <t>Expected profits</t>
  </si>
  <si>
    <t>Expected profits included in future premiums (EPIFP) - Life business</t>
  </si>
  <si>
    <t>Expected profits included in future premiums (EPIFP) - Non-life business</t>
  </si>
  <si>
    <t>Total Expected profits included in future premiums (EPIFP)</t>
  </si>
  <si>
    <t>Assets description under baseline</t>
  </si>
  <si>
    <t xml:space="preserve">1. </t>
  </si>
  <si>
    <t>Q.1.1</t>
  </si>
  <si>
    <t>Weighted average residual maturity</t>
  </si>
  <si>
    <t>Fixed coupon</t>
  </si>
  <si>
    <t>0-1</t>
  </si>
  <si>
    <t>1-2</t>
  </si>
  <si>
    <t>2-3</t>
  </si>
  <si>
    <t>3-4</t>
  </si>
  <si>
    <t>4-5</t>
  </si>
  <si>
    <t>5-6</t>
  </si>
  <si>
    <t>6-7</t>
  </si>
  <si>
    <t>7-8</t>
  </si>
  <si>
    <t>8-9</t>
  </si>
  <si>
    <t>9-10</t>
  </si>
  <si>
    <t>10-11</t>
  </si>
  <si>
    <t>11-12</t>
  </si>
  <si>
    <t>12-13</t>
  </si>
  <si>
    <t>13-14</t>
  </si>
  <si>
    <t>14-15</t>
  </si>
  <si>
    <t>15-16</t>
  </si>
  <si>
    <t>16-17</t>
  </si>
  <si>
    <t>17-18</t>
  </si>
  <si>
    <t>18-19</t>
  </si>
  <si>
    <t>19-20</t>
  </si>
  <si>
    <t>20-21</t>
  </si>
  <si>
    <t>21-22</t>
  </si>
  <si>
    <t>22-23</t>
  </si>
  <si>
    <t>23-24</t>
  </si>
  <si>
    <t>24-25</t>
  </si>
  <si>
    <t>25-26</t>
  </si>
  <si>
    <t>26-27</t>
  </si>
  <si>
    <t>27-28</t>
  </si>
  <si>
    <t>28-29</t>
  </si>
  <si>
    <t>29-30</t>
  </si>
  <si>
    <t>30-31</t>
  </si>
  <si>
    <t>32-32</t>
  </si>
  <si>
    <t>32-33</t>
  </si>
  <si>
    <t>33-34</t>
  </si>
  <si>
    <t>34-35</t>
  </si>
  <si>
    <t>35-36</t>
  </si>
  <si>
    <t>36-37</t>
  </si>
  <si>
    <t>37-38</t>
  </si>
  <si>
    <t>38-39</t>
  </si>
  <si>
    <t>39-40</t>
  </si>
  <si>
    <t>40-41</t>
  </si>
  <si>
    <t>41-42</t>
  </si>
  <si>
    <t>42-43</t>
  </si>
  <si>
    <t>43-44</t>
  </si>
  <si>
    <t>44-45</t>
  </si>
  <si>
    <t>45-46</t>
  </si>
  <si>
    <t>46-47</t>
  </si>
  <si>
    <t>47-48</t>
  </si>
  <si>
    <t>48-49</t>
  </si>
  <si>
    <t>49-50</t>
  </si>
  <si>
    <t>&gt; 50</t>
  </si>
  <si>
    <t>&gt; 0,50% &amp; ≤ 1,00%</t>
  </si>
  <si>
    <t>&gt; 1,00% &amp; ≤ 1,50%</t>
  </si>
  <si>
    <t>&gt; 1,50% &amp; ≤ 2,00%</t>
  </si>
  <si>
    <t>&gt; 2,00% &amp; ≤ 2,50%</t>
  </si>
  <si>
    <t>&gt; 2,50% &amp; ≤ 3,00%</t>
  </si>
  <si>
    <t>&gt; 3,00% &amp; ≤ 3,50%</t>
  </si>
  <si>
    <t>&gt; 3,50% &amp; ≤ 4,00%</t>
  </si>
  <si>
    <t>&gt; 4,00% &amp; ≤ 4,50%</t>
  </si>
  <si>
    <t>&gt; 4,50% &amp; ≤ 5,00%</t>
  </si>
  <si>
    <t xml:space="preserve">&gt; 5,00% </t>
  </si>
  <si>
    <t>Q.1.2</t>
  </si>
  <si>
    <t>Q.1.3</t>
  </si>
  <si>
    <t>Q.1.4</t>
  </si>
  <si>
    <t>Residual maturity (expiring date)</t>
  </si>
  <si>
    <t>2-5</t>
  </si>
  <si>
    <t>5-10</t>
  </si>
  <si>
    <t>10-15</t>
  </si>
  <si>
    <t>15-20</t>
  </si>
  <si>
    <t>20-30</t>
  </si>
  <si>
    <t>Market value</t>
  </si>
  <si>
    <t xml:space="preserve">2. </t>
  </si>
  <si>
    <t>Q.2.1</t>
  </si>
  <si>
    <t>Amounts at market value</t>
  </si>
  <si>
    <t>Country of issue</t>
  </si>
  <si>
    <t>Currency of</t>
  </si>
  <si>
    <t>Sovereign</t>
  </si>
  <si>
    <t>the country</t>
  </si>
  <si>
    <t>denomination</t>
  </si>
  <si>
    <t>Central banks and governments</t>
  </si>
  <si>
    <t>Others exposures</t>
  </si>
  <si>
    <t>Supranational (EEA)</t>
  </si>
  <si>
    <t>Non-EEA countries</t>
  </si>
  <si>
    <t>Supranational (non-EEA)</t>
  </si>
  <si>
    <t>TOTAL</t>
  </si>
  <si>
    <t>Q.2.2</t>
  </si>
  <si>
    <t>Credit quality</t>
  </si>
  <si>
    <t>Scope: Whole portfolio, excluding assets owned for unit-linked/index linked</t>
  </si>
  <si>
    <t>Credit quality step</t>
  </si>
  <si>
    <t>0
(AAA)</t>
  </si>
  <si>
    <t>1
(AA)</t>
  </si>
  <si>
    <t>2
(A)</t>
  </si>
  <si>
    <t>3
(BBB)</t>
  </si>
  <si>
    <t>4
(BB)</t>
  </si>
  <si>
    <t>5 or 6
(&lt; BB)</t>
  </si>
  <si>
    <t>Unrated</t>
  </si>
  <si>
    <t>Corporate bonds, financials, covered</t>
  </si>
  <si>
    <t>Corporate bonds, financials, others</t>
  </si>
  <si>
    <t>Corporate bonds, non-financials</t>
  </si>
  <si>
    <t>Q.2.3</t>
  </si>
  <si>
    <t>Durations</t>
  </si>
  <si>
    <t>Modified duration</t>
  </si>
  <si>
    <t>Average</t>
  </si>
  <si>
    <t>Guaranteed technical rate</t>
  </si>
  <si>
    <t>20-25</t>
  </si>
  <si>
    <t>25-30</t>
  </si>
  <si>
    <t>30-35</t>
  </si>
  <si>
    <t>35-40</t>
  </si>
  <si>
    <t>40-45</t>
  </si>
  <si>
    <t>45-50</t>
  </si>
  <si>
    <t>Technical rate guaranteed for all contracts</t>
  </si>
  <si>
    <t>Weighted average of the guaranteed rate</t>
  </si>
  <si>
    <t>Residual maturity for all contracts</t>
  </si>
  <si>
    <t>Technical provisions assessment</t>
  </si>
  <si>
    <t>Insurance with profit participation</t>
  </si>
  <si>
    <t>Index-linked and unit-linked insurance</t>
  </si>
  <si>
    <t>Other life insurance</t>
  </si>
  <si>
    <t>Annuities stemming from non-life insurance contracts and relating to insurance obligation other than health insurance obligations</t>
  </si>
  <si>
    <t>Accepted reinsurance</t>
  </si>
  <si>
    <t>Total (Life other than health insurance, incl. Unit-Linked)</t>
  </si>
  <si>
    <t>Health insurance (direct business)</t>
  </si>
  <si>
    <t>Annuities stemming from non-life insurance contracts and relating to health insurance obligations</t>
  </si>
  <si>
    <t>Health reinsurance (reinsurance accepted)</t>
  </si>
  <si>
    <t>Total (Health similar to life insurance)</t>
  </si>
  <si>
    <t>Contracts without options and guarantees</t>
  </si>
  <si>
    <t>Contracts with options or guarantees</t>
  </si>
  <si>
    <t>Annuities stemming from non-life accepted insurance contracts and relating to insurance obligation other than health insurance obligations</t>
  </si>
  <si>
    <t>C0160</t>
  </si>
  <si>
    <t>C0170</t>
  </si>
  <si>
    <t>C0180</t>
  </si>
  <si>
    <t>C0190</t>
  </si>
  <si>
    <t>C0200</t>
  </si>
  <si>
    <t>C0210</t>
  </si>
  <si>
    <t>Total Recoverables from reinsurance/SPV and Finite Re after the adjustment for expected losses due to counterparty default associated to TP calculated as a whole</t>
  </si>
  <si>
    <t>IO/Other than investment, own use, own instruments held directly and cash and cash equivalents</t>
  </si>
  <si>
    <t>Technical provisions calculated as a sum of BE and RM</t>
  </si>
  <si>
    <t>Gross Best Estimate</t>
  </si>
  <si>
    <t>Total recoverables from reinsurance/SPV and Finite Re before the adjustment for expected losses due to counterparty default</t>
  </si>
  <si>
    <t>Recoverables from reinsurance (except SPV and Finite Re) before adjustment for expected losses</t>
  </si>
  <si>
    <t>Recoverables from SPV before adjustment for expected losses</t>
  </si>
  <si>
    <t>Recoverables from Finite Re before adjustment for expected losses</t>
  </si>
  <si>
    <t>Total Recoverables from reinsurance/SPV and Finite Re after the adjustment for expected losses due to counterparty default</t>
  </si>
  <si>
    <t>Best estimate minus recoverables from reinsurance/SPV and Finite Re</t>
  </si>
  <si>
    <t>Risk Margin</t>
  </si>
  <si>
    <t>Amount of the transitional on Technical Provisions</t>
  </si>
  <si>
    <t>Technical Provisions calculated as a whole</t>
  </si>
  <si>
    <t>Best estimate</t>
  </si>
  <si>
    <t>Technical provisions - total</t>
  </si>
  <si>
    <t>Technical provisions minus recoverables from reinsurance/SPV and Finite Re - total</t>
  </si>
  <si>
    <t>Best Estimate of products with a surrender option</t>
  </si>
  <si>
    <t>Gross BE for Cash flow</t>
  </si>
  <si>
    <t>Cash out-flows</t>
  </si>
  <si>
    <t>Future guaranteed and discretionary benefits</t>
  </si>
  <si>
    <t>Future guaranteed benefits</t>
  </si>
  <si>
    <t>Future discretionary benefits</t>
  </si>
  <si>
    <t>Future expenses and other cash out-flows</t>
  </si>
  <si>
    <t>Cash in-flows</t>
  </si>
  <si>
    <t>Future premiums</t>
  </si>
  <si>
    <t>Other cash in-flows</t>
  </si>
  <si>
    <t>Percentage of gross Best Estimate calculated using approximations</t>
  </si>
  <si>
    <t>Surrender value</t>
  </si>
  <si>
    <t>Best estimate subject to transitional of the interest rate</t>
  </si>
  <si>
    <t>Technical provisions without transitional on interest rate</t>
  </si>
  <si>
    <t>Best estimate subject to volatility adjustment</t>
  </si>
  <si>
    <t>Technical provisions without volatility adjustment and without others transitional measures</t>
  </si>
  <si>
    <t>Best estimate subject to matching adjustment</t>
  </si>
  <si>
    <t>Technical provisions without matching adjustment and without all the others</t>
  </si>
  <si>
    <t>S.13.01.01</t>
  </si>
  <si>
    <t>Projection of future gross cash flows (Baseline)</t>
  </si>
  <si>
    <t>S.13.01.01.01</t>
  </si>
  <si>
    <t>Best Estimate - Life</t>
  </si>
  <si>
    <t>Index linked and unit-linked insurance</t>
  </si>
  <si>
    <t>Annuities stemming from non-life contracts</t>
  </si>
  <si>
    <t>Health insurance</t>
  </si>
  <si>
    <t>Health reinsurance</t>
  </si>
  <si>
    <r>
      <t>Total recoverable from reinsurance</t>
    </r>
    <r>
      <rPr>
        <sz val="10"/>
        <color indexed="10"/>
        <rFont val="Calibri"/>
        <family val="2"/>
        <charset val="238"/>
        <scheme val="minor"/>
      </rPr>
      <t xml:space="preserve"> </t>
    </r>
    <r>
      <rPr>
        <sz val="10"/>
        <rFont val="Calibri"/>
        <family val="2"/>
        <charset val="238"/>
        <scheme val="minor"/>
      </rPr>
      <t>(after the adjustment)</t>
    </r>
  </si>
  <si>
    <t>Future Benefits</t>
  </si>
  <si>
    <t>C0220</t>
  </si>
  <si>
    <t>C0230</t>
  </si>
  <si>
    <t>C0240</t>
  </si>
  <si>
    <t>C0250</t>
  </si>
  <si>
    <t>C0260</t>
  </si>
  <si>
    <t>C0270</t>
  </si>
  <si>
    <t>C0280</t>
  </si>
  <si>
    <t>C0290</t>
  </si>
  <si>
    <t>Year (projection of undiscounted expected cash-flows)</t>
  </si>
  <si>
    <t>60 &amp; after</t>
  </si>
  <si>
    <t>CT/Reinsurance counterparties</t>
  </si>
  <si>
    <t>S.22.01.01</t>
  </si>
  <si>
    <t>Impact of long term guarantees measures and transitionals</t>
  </si>
  <si>
    <t>S.22.01.01.01</t>
  </si>
  <si>
    <t>Amount with Long Term Guarantee measures and transitionals</t>
  </si>
  <si>
    <t>Impact of the LTG measures and transitionals (Step-by-step approach)</t>
  </si>
  <si>
    <t>Without transitional on technical provisions</t>
  </si>
  <si>
    <t>Impact of transitional on technical provisions</t>
  </si>
  <si>
    <t>Without transitional on interest rate</t>
  </si>
  <si>
    <t>Impact of transitional on interest rate</t>
  </si>
  <si>
    <t>Without volatility adjustment and without other transitional measures</t>
  </si>
  <si>
    <t>Impact of volatility adjustment set to zero</t>
  </si>
  <si>
    <t>Without matching adjustment and without all the others</t>
  </si>
  <si>
    <t>Impact of matching adjustment set to zero</t>
  </si>
  <si>
    <t>Impact of all LTG measures and transitionals</t>
  </si>
  <si>
    <t>Technical provisions</t>
  </si>
  <si>
    <t>Basic own funds</t>
  </si>
  <si>
    <t>Restricted own funds due to ring-fencing and matching portfolio</t>
  </si>
  <si>
    <t>Eligible own funds to meet Solvency Capital Requirement</t>
  </si>
  <si>
    <t>Tier 1</t>
  </si>
  <si>
    <t>Solvency Capital Requirement</t>
  </si>
  <si>
    <t>Eligible own funds to meet Minimum Capital Requirement</t>
  </si>
  <si>
    <t>Amount with Long Term Guarantee measures and transitionals
 (with full recalculation)</t>
  </si>
  <si>
    <t>61 &amp; after</t>
  </si>
  <si>
    <t>Economic scenario generator, risk-neutral</t>
  </si>
  <si>
    <t>1.</t>
  </si>
  <si>
    <t>General questions</t>
  </si>
  <si>
    <t>Not answered</t>
  </si>
  <si>
    <t>Q.1.5</t>
  </si>
  <si>
    <t>Eg: Derivative products pricing</t>
  </si>
  <si>
    <t>Q.1.6</t>
  </si>
  <si>
    <t>Once the scenarios are generated, is the BE model used to value derivatives and structured products in the investment portfolio?</t>
  </si>
  <si>
    <t>Eg: Black formula</t>
  </si>
  <si>
    <t>2.</t>
  </si>
  <si>
    <t>Methodology: simulation and calibration</t>
  </si>
  <si>
    <t>Risk factor</t>
  </si>
  <si>
    <t>Model type</t>
  </si>
  <si>
    <t>If others, please specify</t>
  </si>
  <si>
    <t>Major drawbacks</t>
  </si>
  <si>
    <t>Calibration/estimation methodology</t>
  </si>
  <si>
    <t>Nominal rates</t>
  </si>
  <si>
    <t>Others, please specify</t>
  </si>
  <si>
    <t>Eg : Vasicek, 3 factors</t>
  </si>
  <si>
    <t>Eg : Negative rates</t>
  </si>
  <si>
    <t xml:space="preserve">Eg: Minimum MSE between model prices and market prices </t>
  </si>
  <si>
    <t>Real rates / Inflation</t>
  </si>
  <si>
    <t>Q.2.4</t>
  </si>
  <si>
    <t>Real estate</t>
  </si>
  <si>
    <t>Q.2.5</t>
  </si>
  <si>
    <t>Sovereign credit</t>
  </si>
  <si>
    <t>Q.2.6</t>
  </si>
  <si>
    <t>Corporate credit</t>
  </si>
  <si>
    <t>Q.2.7</t>
  </si>
  <si>
    <t>FX rate</t>
  </si>
  <si>
    <t>Q.2.8</t>
  </si>
  <si>
    <t>Other assets (commodities, alternative funds, etc)</t>
  </si>
  <si>
    <t>Q.2.9</t>
  </si>
  <si>
    <t>Economic scenario generation procedure</t>
  </si>
  <si>
    <t>Q.3.1</t>
  </si>
  <si>
    <t>Number of scenarios used</t>
  </si>
  <si>
    <t>Q.3.2</t>
  </si>
  <si>
    <t>Variance reduction techniques</t>
  </si>
  <si>
    <t>Q.3.3</t>
  </si>
  <si>
    <t>Horizon of scenarios projection (in years)</t>
  </si>
  <si>
    <t>Q.3.4</t>
  </si>
  <si>
    <t>Q.3.5</t>
  </si>
  <si>
    <t>Indicator + Precision</t>
  </si>
  <si>
    <t>Indicatrice S.O</t>
  </si>
  <si>
    <t>Q.4.2</t>
  </si>
  <si>
    <t>Q.4.4</t>
  </si>
  <si>
    <t>ATM</t>
  </si>
  <si>
    <t>Q.5.2.2</t>
  </si>
  <si>
    <t>Yes, please specify</t>
  </si>
  <si>
    <t>Not modelled</t>
  </si>
  <si>
    <t>Antithetical variables</t>
  </si>
  <si>
    <t>Monthly</t>
  </si>
  <si>
    <t>At the money</t>
  </si>
  <si>
    <t>capital injections</t>
  </si>
  <si>
    <t xml:space="preserve">No </t>
  </si>
  <si>
    <t>Closed formula, please specify</t>
  </si>
  <si>
    <t>Black-Karasinsky 2 factors</t>
  </si>
  <si>
    <t>Log-normal constant volatility</t>
  </si>
  <si>
    <t>Jarrow Lando Turnbull</t>
  </si>
  <si>
    <t>Dépendance gaussienne</t>
  </si>
  <si>
    <t>Control variables</t>
  </si>
  <si>
    <t>Quarterly</t>
  </si>
  <si>
    <t>At the money and out of the money</t>
  </si>
  <si>
    <t>guarantees</t>
  </si>
  <si>
    <t>Numerical method, please specify</t>
  </si>
  <si>
    <t>CIR 2+</t>
  </si>
  <si>
    <t>Deterministic Volatility model</t>
  </si>
  <si>
    <t>Longstaff Mithal Neis</t>
  </si>
  <si>
    <t>Biannual</t>
  </si>
  <si>
    <t>other, please specify</t>
  </si>
  <si>
    <t>Vasicek 2 factors</t>
  </si>
  <si>
    <t xml:space="preserve">Stochastic volatility model </t>
  </si>
  <si>
    <t>Annual</t>
  </si>
  <si>
    <t xml:space="preserve">Libor Market Model deterministic Volatility </t>
  </si>
  <si>
    <t>Jarrow Yildirim</t>
  </si>
  <si>
    <t>Stochastic volatility and jump processes</t>
  </si>
  <si>
    <t>Libor Market Model stochastic Volatility</t>
  </si>
  <si>
    <t>Orsa questionnaire</t>
  </si>
  <si>
    <t>4.</t>
  </si>
  <si>
    <t>Q.4.1</t>
  </si>
  <si>
    <t>Did you implement a scenario similar to the low-for-long scenario in your ORSA?</t>
  </si>
  <si>
    <t>Were the effects of the shocks in line with this exercise?</t>
  </si>
  <si>
    <t>Q.4.3</t>
  </si>
  <si>
    <t>What is the horizon of your projection in ORSA?</t>
  </si>
  <si>
    <t>Group support</t>
  </si>
  <si>
    <t>5.</t>
  </si>
  <si>
    <t>Qualitative and quantitative questions</t>
  </si>
  <si>
    <t>Q.5.1</t>
  </si>
  <si>
    <t>In case the low yield scenario were to realize, would you expect to receive group support (on top of support you may expect under the baseline). If yes, go to Q.5.2 &amp; Q.5.3</t>
  </si>
  <si>
    <t>Q.5.2</t>
  </si>
  <si>
    <t>Of what nature would this extra group support mostly be?</t>
  </si>
  <si>
    <t>Q.5.3</t>
  </si>
  <si>
    <t>Within one year:</t>
  </si>
  <si>
    <t>Within two years:</t>
  </si>
  <si>
    <t>Within three years:</t>
  </si>
  <si>
    <t>Lapses</t>
  </si>
  <si>
    <t>6.</t>
  </si>
  <si>
    <t>Baseline</t>
  </si>
  <si>
    <t>Year</t>
  </si>
  <si>
    <t>7.</t>
  </si>
  <si>
    <t>Best estimate projection</t>
  </si>
  <si>
    <t>Q1.1</t>
  </si>
  <si>
    <t>Baseline case</t>
  </si>
  <si>
    <t>With derivatives</t>
  </si>
  <si>
    <t>Asset duration</t>
  </si>
  <si>
    <t>Q1.2</t>
  </si>
  <si>
    <t>Low for long scenario</t>
  </si>
  <si>
    <t>Q1.3</t>
  </si>
  <si>
    <t>Q1: Under the “double-hit” market scenario, will you experience a capital shortfall:</t>
  </si>
  <si>
    <t>Q2: Assuming the shocks in the “double-hit” scenario persist over several years, how would you react?</t>
  </si>
  <si>
    <t>Action</t>
  </si>
  <si>
    <t>Equity and/or subordinated debt issuance</t>
  </si>
  <si>
    <t xml:space="preserve">Dividend retention </t>
  </si>
  <si>
    <t>Restructure the risk on the assets side by the sale (-)/purchase (+) of:</t>
  </si>
  <si>
    <t>If yes: sale (-)/ purchase (+)</t>
  </si>
  <si>
    <t>Investment grade financial sector bonds (BBB and up)</t>
  </si>
  <si>
    <t>Non-investment grade financial sector bonds (below BBB)</t>
  </si>
  <si>
    <t>Non-financial corporate bonds, of which:</t>
  </si>
  <si>
    <t>Investment grade corporate bonds (BBB and up)</t>
  </si>
  <si>
    <t>Non-investment grade corporate bonds (below BBB)</t>
  </si>
  <si>
    <t>Investments in mutual funds</t>
  </si>
  <si>
    <t>Equity</t>
  </si>
  <si>
    <t>Direct loans</t>
  </si>
  <si>
    <t>Other assets (please specify below)</t>
  </si>
  <si>
    <t>Reviewing the guaranteed interest rates policy</t>
  </si>
  <si>
    <t>Reducing profit-sharing</t>
  </si>
  <si>
    <t>Exiting market</t>
  </si>
  <si>
    <t>Receiving support from group</t>
  </si>
  <si>
    <t>Increasing reinsurance of in-force business</t>
  </si>
  <si>
    <t>Selling in-force business</t>
  </si>
  <si>
    <t xml:space="preserve">Reducing  new business </t>
  </si>
  <si>
    <t>Adjusting product mix by increasing (+) / decreasing (-) focus on:</t>
  </si>
  <si>
    <t>If yes: increasing (+) / decreasing (-) focus</t>
  </si>
  <si>
    <t>Other (please specify below)</t>
  </si>
  <si>
    <t>Sum of rows 1-23</t>
  </si>
  <si>
    <t xml:space="preserve">Q3: Assuming the macroeconomic environment in the “double-hit” scenario persists over several years, how would you try to maintain profitability over the medium term? </t>
  </si>
  <si>
    <t xml:space="preserve"> Fees</t>
  </si>
  <si>
    <t xml:space="preserve"> Underwriting margins included in premiums</t>
  </si>
  <si>
    <t>Reduction of guaranteed interest rates</t>
  </si>
  <si>
    <t xml:space="preserve"> Expanding business outside EU </t>
  </si>
  <si>
    <t xml:space="preserve"> Changing product mix</t>
  </si>
  <si>
    <t xml:space="preserve"> Corporate restructuring/acquisitions/mergers</t>
  </si>
  <si>
    <t>Increased direct lending to non-financial corporate sector</t>
  </si>
  <si>
    <t>Increased investment in higher- yielding securities</t>
  </si>
  <si>
    <t>Increased investment in infrastructure</t>
  </si>
  <si>
    <t>Other changes in asset composition</t>
  </si>
  <si>
    <t>Maturity re-profiling [reduce duration (-) extend duration (+)]</t>
  </si>
  <si>
    <t>On the assets side</t>
  </si>
  <si>
    <t>On the liabilities side</t>
  </si>
  <si>
    <t>Sum of rows 1-15</t>
  </si>
  <si>
    <t>Q4: In which securities or security markets (type of security, country, etc.) is your presence so large that you would move the market (i.e. substantially move prices) if you had to unwind your positions within six months (e.g. should lapses force you to do so)? In which of these markets would you reduce your assets (please seek alignment with your answer to Q2)?</t>
  </si>
  <si>
    <t>Security type</t>
  </si>
  <si>
    <t>Sovereign bonds</t>
  </si>
  <si>
    <t>Financial sector bonds, of which:</t>
  </si>
  <si>
    <t>Mutual funds</t>
  </si>
  <si>
    <t>hgfhf</t>
  </si>
  <si>
    <t>hgfhdf</t>
  </si>
  <si>
    <t>jgfjfx</t>
  </si>
  <si>
    <t>Please select</t>
  </si>
  <si>
    <t>If yes:</t>
  </si>
  <si>
    <t>Please provide the amount (in reporting currency and unit)</t>
  </si>
  <si>
    <t>Note: A capital-shortfall below an undertaking’s own target position (answer yes to Q1c) should include also situations of a capital decrease below the internally set target position which may however not mean capital shortfall relative to the SCR and/or MCR.</t>
  </si>
  <si>
    <t xml:space="preserve">Increase capital levels, via: </t>
  </si>
  <si>
    <r>
      <t>Restructure the risk on the liabilities side by adjusting strategy</t>
    </r>
    <r>
      <rPr>
        <sz val="10"/>
        <color theme="1"/>
        <rFont val="Calibri"/>
        <family val="2"/>
        <scheme val="minor"/>
      </rPr>
      <t>, via:</t>
    </r>
  </si>
  <si>
    <t>Unit-linked products</t>
  </si>
  <si>
    <t>Annuities</t>
  </si>
  <si>
    <t>Other products (please provide further details in the Comments box below)</t>
  </si>
  <si>
    <t xml:space="preserve">Please add clarifying comments in the box below. </t>
  </si>
  <si>
    <t>[Free text]</t>
  </si>
  <si>
    <r>
      <t xml:space="preserve">Reduce costs, </t>
    </r>
    <r>
      <rPr>
        <b/>
        <sz val="10"/>
        <color rgb="FF333333"/>
        <rFont val="Calibri"/>
        <family val="2"/>
        <scheme val="minor"/>
      </rPr>
      <t>of which:</t>
    </r>
  </si>
  <si>
    <t>Administrative costs</t>
  </si>
  <si>
    <t>Commissions and fees</t>
  </si>
  <si>
    <r>
      <t>Increase revenue,</t>
    </r>
    <r>
      <rPr>
        <b/>
        <sz val="10"/>
        <color rgb="FF333333"/>
        <rFont val="Calibri"/>
        <family val="2"/>
        <scheme val="minor"/>
      </rPr>
      <t xml:space="preserve"> of which:</t>
    </r>
  </si>
  <si>
    <r>
      <t xml:space="preserve">Change business model, </t>
    </r>
    <r>
      <rPr>
        <b/>
        <sz val="10"/>
        <color rgb="FF333333"/>
        <rFont val="Calibri"/>
        <family val="2"/>
        <scheme val="minor"/>
      </rPr>
      <t>by:</t>
    </r>
  </si>
  <si>
    <r>
      <t>Change asset composition,</t>
    </r>
    <r>
      <rPr>
        <b/>
        <sz val="10"/>
        <color rgb="FF333333"/>
        <rFont val="Calibri"/>
        <family val="2"/>
        <scheme val="minor"/>
      </rPr>
      <t xml:space="preserve"> via:</t>
    </r>
  </si>
  <si>
    <t>If yes: reduce(-)/extend(+) duration</t>
  </si>
  <si>
    <t xml:space="preserve">a) lapse rates (including partial surrenders)? </t>
  </si>
  <si>
    <t xml:space="preserve">b) Policy holders’ behaviour (where different options may be possible to them when the policy expires): </t>
  </si>
  <si>
    <t xml:space="preserve">Annuity take-up rates </t>
  </si>
  <si>
    <t xml:space="preserve">Demand for lump sum payouts </t>
  </si>
  <si>
    <t>Note: Where applicable; if not applicable, please select the option “n.a.”</t>
  </si>
  <si>
    <t>Comments:</t>
  </si>
  <si>
    <t>c) future premiums paid on existing business?</t>
  </si>
  <si>
    <t>d) expected premiums on new business?</t>
  </si>
  <si>
    <t>e) guaranteed interest rates?</t>
  </si>
  <si>
    <t xml:space="preserve">Q5: Assuming the economic environment in the “double-hit” scenario persists over several years, what are your projections for the impact of the scenario on: </t>
  </si>
  <si>
    <t>Cells to be completed by undertaking</t>
  </si>
  <si>
    <t>Data labels or other text</t>
  </si>
  <si>
    <t>Empty cells, not to be filled in</t>
  </si>
  <si>
    <t>Cells containing main results. Calculated.</t>
  </si>
  <si>
    <t>US Dollar</t>
  </si>
  <si>
    <t>British Pound</t>
  </si>
  <si>
    <t>Indian Rupee</t>
  </si>
  <si>
    <t>Australian Dollar</t>
  </si>
  <si>
    <t>Canadian Dollar</t>
  </si>
  <si>
    <t>Singapore Dollar</t>
  </si>
  <si>
    <t>Swiss Franc</t>
  </si>
  <si>
    <t>Malaysian Ringgit</t>
  </si>
  <si>
    <t>Japanese Yen</t>
  </si>
  <si>
    <t>Chinese Yuan Renminbi</t>
  </si>
  <si>
    <t>New Zealand Dollar</t>
  </si>
  <si>
    <t>Thai Baht</t>
  </si>
  <si>
    <t>Hungarian Forint</t>
  </si>
  <si>
    <t>Emirati Dirham</t>
  </si>
  <si>
    <t>Hong Kong Dollar</t>
  </si>
  <si>
    <t>Mexican Peso</t>
  </si>
  <si>
    <t>South African Rand</t>
  </si>
  <si>
    <t>Philippine Peso</t>
  </si>
  <si>
    <t>Swedish Krona</t>
  </si>
  <si>
    <t>Indonesian Rupiah</t>
  </si>
  <si>
    <t>Saudi Arabian Riyal</t>
  </si>
  <si>
    <t>Brazilian Real</t>
  </si>
  <si>
    <t>Turkish Lira</t>
  </si>
  <si>
    <t>Kenyan Shilling</t>
  </si>
  <si>
    <t>South Korean Won</t>
  </si>
  <si>
    <t>Egyptian Pound</t>
  </si>
  <si>
    <t>Iraqi Dinar</t>
  </si>
  <si>
    <t>Norwegian Krone</t>
  </si>
  <si>
    <t>Kuwaiti Dinar</t>
  </si>
  <si>
    <t>Russian Ruble</t>
  </si>
  <si>
    <t>Danish Krone</t>
  </si>
  <si>
    <t>Pakistani Rupee</t>
  </si>
  <si>
    <t>Israeli Shekel</t>
  </si>
  <si>
    <t>Polish Zloty</t>
  </si>
  <si>
    <t>Qatari Riyal</t>
  </si>
  <si>
    <t>XAU</t>
  </si>
  <si>
    <t>Gold Ounce</t>
  </si>
  <si>
    <t>Omani Rial</t>
  </si>
  <si>
    <t>Colombian Peso</t>
  </si>
  <si>
    <t>Chilean Peso</t>
  </si>
  <si>
    <t>Taiwan New Dollar</t>
  </si>
  <si>
    <t>Argentine Peso</t>
  </si>
  <si>
    <t>Czech Koruna</t>
  </si>
  <si>
    <t>Vietnamese Dong</t>
  </si>
  <si>
    <t>Moroccan Dirham</t>
  </si>
  <si>
    <t>Jordanian Dinar</t>
  </si>
  <si>
    <t>Bahraini Dinar</t>
  </si>
  <si>
    <t>XOF</t>
  </si>
  <si>
    <t>CFA Franc</t>
  </si>
  <si>
    <t>Sri Lankan Rupee</t>
  </si>
  <si>
    <t>UAH</t>
  </si>
  <si>
    <t>Ukrainian Hryvnia</t>
  </si>
  <si>
    <t>NGN</t>
  </si>
  <si>
    <t>Nigerian Naira</t>
  </si>
  <si>
    <t>Tunisian Dinar</t>
  </si>
  <si>
    <t>UGX</t>
  </si>
  <si>
    <t>Ugandan Shilling</t>
  </si>
  <si>
    <t>Romanian New Leu</t>
  </si>
  <si>
    <t>Bangladeshi Taka</t>
  </si>
  <si>
    <t>Peruvian Sol</t>
  </si>
  <si>
    <t>GEL</t>
  </si>
  <si>
    <t>Georgian Lari</t>
  </si>
  <si>
    <t>XAF</t>
  </si>
  <si>
    <t>Central African CFA Franc BEAC</t>
  </si>
  <si>
    <t>Fijian Dollar</t>
  </si>
  <si>
    <t>Venezuelan Bolivar</t>
  </si>
  <si>
    <t>BYR</t>
  </si>
  <si>
    <t>Belarusian Ruble</t>
  </si>
  <si>
    <t>Croatian Kuna</t>
  </si>
  <si>
    <t>UZS</t>
  </si>
  <si>
    <t>Uzbekistani Som</t>
  </si>
  <si>
    <t>Bulgarian Lev</t>
  </si>
  <si>
    <t>Algerian Dinar</t>
  </si>
  <si>
    <t>Iranian Rial</t>
  </si>
  <si>
    <t>Dominican Peso</t>
  </si>
  <si>
    <t>Icelandic Krona</t>
  </si>
  <si>
    <t>XAG</t>
  </si>
  <si>
    <t>Silver Ounce</t>
  </si>
  <si>
    <t>Costa Rican Colon</t>
  </si>
  <si>
    <t>SYP</t>
  </si>
  <si>
    <t>Syrian Pound</t>
  </si>
  <si>
    <t>LYD</t>
  </si>
  <si>
    <t>Libyan Dinar</t>
  </si>
  <si>
    <t>Jamaican Dollar</t>
  </si>
  <si>
    <t>Mauritian Rupee</t>
  </si>
  <si>
    <t>GHS</t>
  </si>
  <si>
    <t>Ghanaian Cedi</t>
  </si>
  <si>
    <t>AOA</t>
  </si>
  <si>
    <t>Angolan Kwanza</t>
  </si>
  <si>
    <t>Uruguayan Peso</t>
  </si>
  <si>
    <t>Afghan Afghani</t>
  </si>
  <si>
    <t>Lebanese Pound</t>
  </si>
  <si>
    <t>XPF</t>
  </si>
  <si>
    <t>CFP Franc</t>
  </si>
  <si>
    <t>Trinidadian Dollar</t>
  </si>
  <si>
    <t>TZS</t>
  </si>
  <si>
    <t>Tanzanian Shilling</t>
  </si>
  <si>
    <t>Albanian Lek</t>
  </si>
  <si>
    <t>XCD</t>
  </si>
  <si>
    <t>East Caribbean Dollar</t>
  </si>
  <si>
    <t>GTQ</t>
  </si>
  <si>
    <t>Guatemalan Quetzal</t>
  </si>
  <si>
    <t>NPR</t>
  </si>
  <si>
    <t>Nepalese Rupee</t>
  </si>
  <si>
    <t>BOB</t>
  </si>
  <si>
    <t>Bolivian Bolíviano</t>
  </si>
  <si>
    <t>Zimbabwean Dollar</t>
  </si>
  <si>
    <t>Barbadian or Bajan Dollar</t>
  </si>
  <si>
    <t>CUC</t>
  </si>
  <si>
    <t>Cuban Convertible Peso</t>
  </si>
  <si>
    <t>LAK</t>
  </si>
  <si>
    <t>Lao or Laotian Kip</t>
  </si>
  <si>
    <t>BND</t>
  </si>
  <si>
    <t>Bruneian Dollar</t>
  </si>
  <si>
    <t>BWP</t>
  </si>
  <si>
    <t>Botswana Pula</t>
  </si>
  <si>
    <t>HNL</t>
  </si>
  <si>
    <t>Honduran Lempira</t>
  </si>
  <si>
    <t>PYG</t>
  </si>
  <si>
    <t>Paraguayan Guarani</t>
  </si>
  <si>
    <t>ETB</t>
  </si>
  <si>
    <t>Ethiopian Birr</t>
  </si>
  <si>
    <t>NAD</t>
  </si>
  <si>
    <t>Namibian Dollar</t>
  </si>
  <si>
    <t>PGK</t>
  </si>
  <si>
    <t>Papua New Guinean Kina</t>
  </si>
  <si>
    <t>Sudanese Pound</t>
  </si>
  <si>
    <t>MOP</t>
  </si>
  <si>
    <t>Macau Pataca</t>
  </si>
  <si>
    <t>NIO</t>
  </si>
  <si>
    <t>Nicaraguan Cordoba</t>
  </si>
  <si>
    <t>Bermudian Dollar</t>
  </si>
  <si>
    <t>KZT</t>
  </si>
  <si>
    <t>Kazakhstani Tenge</t>
  </si>
  <si>
    <t>PAB</t>
  </si>
  <si>
    <t>Panamanian Balboa</t>
  </si>
  <si>
    <t>BAM</t>
  </si>
  <si>
    <t>Bosnian Convertible Marka</t>
  </si>
  <si>
    <t>GYD</t>
  </si>
  <si>
    <t>Guyanese Dollar</t>
  </si>
  <si>
    <t>YER</t>
  </si>
  <si>
    <t>Yemeni Rial</t>
  </si>
  <si>
    <t>MGA</t>
  </si>
  <si>
    <t>Malagasy Ariary</t>
  </si>
  <si>
    <t>KYD</t>
  </si>
  <si>
    <t>Caymanian Dollar</t>
  </si>
  <si>
    <t>MZN</t>
  </si>
  <si>
    <t>Mozambican Metical</t>
  </si>
  <si>
    <t>RSD</t>
  </si>
  <si>
    <t>Serbian Dinar</t>
  </si>
  <si>
    <t>Seychellois Rupee</t>
  </si>
  <si>
    <t>AMD</t>
  </si>
  <si>
    <t>Armenian Dram</t>
  </si>
  <si>
    <t>SBD</t>
  </si>
  <si>
    <t>Solomon Islander Dollar</t>
  </si>
  <si>
    <t>AZN</t>
  </si>
  <si>
    <t>Azerbaijani New Manat</t>
  </si>
  <si>
    <t>SLL</t>
  </si>
  <si>
    <t>Sierra Leonean Leone</t>
  </si>
  <si>
    <t>TOP</t>
  </si>
  <si>
    <t>Tongan Pa'anga</t>
  </si>
  <si>
    <t>BZD</t>
  </si>
  <si>
    <t>Belizean Dollar</t>
  </si>
  <si>
    <t>MWK</t>
  </si>
  <si>
    <t>Malawian Kwacha</t>
  </si>
  <si>
    <t>GMD</t>
  </si>
  <si>
    <t>Gambian Dalasi</t>
  </si>
  <si>
    <t>BIF</t>
  </si>
  <si>
    <t>Burundian Franc</t>
  </si>
  <si>
    <t>SOS</t>
  </si>
  <si>
    <t>Somali Shilling</t>
  </si>
  <si>
    <t>HTG</t>
  </si>
  <si>
    <t>Haitian Gourde</t>
  </si>
  <si>
    <t>GNF</t>
  </si>
  <si>
    <t>Guinean Franc</t>
  </si>
  <si>
    <t>MVR</t>
  </si>
  <si>
    <t>Maldivian Rufiyaa</t>
  </si>
  <si>
    <t>MNT</t>
  </si>
  <si>
    <t>Mongolian Tughrik</t>
  </si>
  <si>
    <t>CDF</t>
  </si>
  <si>
    <t>Congolese Franc</t>
  </si>
  <si>
    <t>STD</t>
  </si>
  <si>
    <t>Sao Tomean Dobra</t>
  </si>
  <si>
    <t>TJS</t>
  </si>
  <si>
    <t>Tajikistani Somoni</t>
  </si>
  <si>
    <t>KPW</t>
  </si>
  <si>
    <t>North Korean Won</t>
  </si>
  <si>
    <t>MMK</t>
  </si>
  <si>
    <t>Burmese Kyat</t>
  </si>
  <si>
    <t>LSL</t>
  </si>
  <si>
    <t>Basotho Loti</t>
  </si>
  <si>
    <t>LRD</t>
  </si>
  <si>
    <t>Liberian Dollar</t>
  </si>
  <si>
    <t>KGS</t>
  </si>
  <si>
    <t>Kyrgyzstani Som</t>
  </si>
  <si>
    <t>GIP</t>
  </si>
  <si>
    <t>Gibraltar Pound</t>
  </si>
  <si>
    <t>XPT</t>
  </si>
  <si>
    <t>Platinum Ounce</t>
  </si>
  <si>
    <t>MDL</t>
  </si>
  <si>
    <t>Moldovan Leu</t>
  </si>
  <si>
    <t>CUP</t>
  </si>
  <si>
    <t>Cuban Peso</t>
  </si>
  <si>
    <t>KHR</t>
  </si>
  <si>
    <t>Cambodian Riel</t>
  </si>
  <si>
    <t>MKD</t>
  </si>
  <si>
    <t>Macedonian Denar</t>
  </si>
  <si>
    <t>VUV</t>
  </si>
  <si>
    <t>Ni-Vanuatu Vatu</t>
  </si>
  <si>
    <t>MRO</t>
  </si>
  <si>
    <t>Mauritanian Ouguiya</t>
  </si>
  <si>
    <t>ANG</t>
  </si>
  <si>
    <t>Dutch Guilder</t>
  </si>
  <si>
    <t>SZL</t>
  </si>
  <si>
    <t>Swazi Lilangeni</t>
  </si>
  <si>
    <t>CVE</t>
  </si>
  <si>
    <t>Cape Verdean Escudo</t>
  </si>
  <si>
    <t>SRD</t>
  </si>
  <si>
    <t>Surinamese Dollar</t>
  </si>
  <si>
    <t>XPD</t>
  </si>
  <si>
    <t>Palladium Ounce</t>
  </si>
  <si>
    <t>SVC</t>
  </si>
  <si>
    <t>Salvadoran Colon</t>
  </si>
  <si>
    <t>Bahamian Dollar</t>
  </si>
  <si>
    <t>XDR</t>
  </si>
  <si>
    <t>IMF Special Drawing Rights</t>
  </si>
  <si>
    <t>RWF</t>
  </si>
  <si>
    <t>Rwandan Franc</t>
  </si>
  <si>
    <t>AWG</t>
  </si>
  <si>
    <t>Aruban or Dutch Guilder</t>
  </si>
  <si>
    <t>DJF</t>
  </si>
  <si>
    <t>Djiboutian Franc</t>
  </si>
  <si>
    <t>BTN</t>
  </si>
  <si>
    <t>Bhutanese Ngultrum</t>
  </si>
  <si>
    <t>KMF</t>
  </si>
  <si>
    <t>Comoran Franc</t>
  </si>
  <si>
    <t>WST</t>
  </si>
  <si>
    <t>Samoan Tala</t>
  </si>
  <si>
    <t>SPL</t>
  </si>
  <si>
    <t>Seborgan Luigino</t>
  </si>
  <si>
    <t>ERN</t>
  </si>
  <si>
    <t>Eritrean Nakfa</t>
  </si>
  <si>
    <t>FKP</t>
  </si>
  <si>
    <t>Falkland Island Pound</t>
  </si>
  <si>
    <t>SHP</t>
  </si>
  <si>
    <t>Saint Helenian Pound</t>
  </si>
  <si>
    <t>JEP</t>
  </si>
  <si>
    <t>Jersey Pound</t>
  </si>
  <si>
    <t>TMT</t>
  </si>
  <si>
    <t>Turkmenistani Manat</t>
  </si>
  <si>
    <t>TVD</t>
  </si>
  <si>
    <t>Tuvaluan Dollar</t>
  </si>
  <si>
    <t>IMP</t>
  </si>
  <si>
    <t>Isle of Man Pound</t>
  </si>
  <si>
    <t>GGP</t>
  </si>
  <si>
    <t>Guernsey Pound</t>
  </si>
  <si>
    <t>Zambian Kwacha</t>
  </si>
  <si>
    <t>From EUR</t>
  </si>
  <si>
    <t>To EUR</t>
  </si>
  <si>
    <t>Currency code</t>
  </si>
  <si>
    <t>Currency name</t>
  </si>
  <si>
    <t>`</t>
  </si>
  <si>
    <t>TO DELETE</t>
  </si>
  <si>
    <t>Full internal model</t>
  </si>
  <si>
    <t>Partial internal model</t>
  </si>
  <si>
    <t>Standard formula</t>
  </si>
  <si>
    <t xml:space="preserve">Deferral of retirement </t>
  </si>
  <si>
    <t>Country 1 (largest impact)</t>
  </si>
  <si>
    <t>Country 2 (second largest impact)</t>
  </si>
  <si>
    <t>Reduce assets</t>
  </si>
  <si>
    <t>Country 3 (third largest impact)</t>
  </si>
  <si>
    <t>Other</t>
  </si>
  <si>
    <t>Worldwide</t>
  </si>
  <si>
    <r>
      <t>MCR</t>
    </r>
    <r>
      <rPr>
        <vertAlign val="subscript"/>
        <sz val="10"/>
        <rFont val="Calibri"/>
        <family val="2"/>
        <charset val="238"/>
        <scheme val="minor"/>
      </rPr>
      <t>NL</t>
    </r>
    <r>
      <rPr>
        <sz val="10"/>
        <rFont val="Calibri"/>
        <family val="2"/>
        <charset val="238"/>
        <scheme val="minor"/>
      </rPr>
      <t xml:space="preserve"> Result</t>
    </r>
  </si>
  <si>
    <r>
      <t>MCR</t>
    </r>
    <r>
      <rPr>
        <vertAlign val="subscript"/>
        <sz val="10"/>
        <rFont val="Calibri"/>
        <family val="2"/>
        <charset val="238"/>
        <scheme val="minor"/>
      </rPr>
      <t>L</t>
    </r>
    <r>
      <rPr>
        <sz val="10"/>
        <rFont val="Calibri"/>
        <family val="2"/>
        <charset val="238"/>
        <scheme val="minor"/>
      </rPr>
      <t xml:space="preserve"> Result</t>
    </r>
  </si>
  <si>
    <t>Initial funds, members' contributions or the equivalent basic own - fund item for mutual and mutual-type undertakings</t>
  </si>
  <si>
    <r>
      <t xml:space="preserve">EEA countries 
</t>
    </r>
    <r>
      <rPr>
        <sz val="10"/>
        <color theme="1"/>
        <rFont val="Calibri"/>
        <family val="2"/>
        <scheme val="minor"/>
      </rPr>
      <t>(bonds denominated in the currency of the country of issue)</t>
    </r>
  </si>
  <si>
    <r>
      <t xml:space="preserve">EEA countries 
</t>
    </r>
    <r>
      <rPr>
        <sz val="10"/>
        <color theme="1"/>
        <rFont val="Calibri"/>
        <family val="2"/>
        <scheme val="minor"/>
      </rPr>
      <t>(bonds denominated in other currency than the currency of the country of issue)</t>
    </r>
  </si>
  <si>
    <t>Locked</t>
  </si>
  <si>
    <t>Note: Please complete the table for up to 3 countries (if relevant) where an impact is expected. Please select the 3 countres where you consider the impact to be likely to be largest.</t>
  </si>
  <si>
    <t>Reactions to the “double-hit” adverse market scenario</t>
  </si>
  <si>
    <t>P.Participant</t>
  </si>
  <si>
    <t>P.Gen</t>
  </si>
  <si>
    <t>0.BS</t>
  </si>
  <si>
    <t>0.MCR</t>
  </si>
  <si>
    <t>0.MCR.Comp</t>
  </si>
  <si>
    <t>0.SCR.SF</t>
  </si>
  <si>
    <t>0.SCR.PIM</t>
  </si>
  <si>
    <t>0.SCR.IM</t>
  </si>
  <si>
    <t>0.OF</t>
  </si>
  <si>
    <t>0.Assets</t>
  </si>
  <si>
    <t>0.Liabilities.Char</t>
  </si>
  <si>
    <t>0.Liabilities.CF</t>
  </si>
  <si>
    <t>0.LTG</t>
  </si>
  <si>
    <t>DH.BS</t>
  </si>
  <si>
    <t>DH.OF</t>
  </si>
  <si>
    <t>DH.LTG</t>
  </si>
  <si>
    <t>DH.Q</t>
  </si>
  <si>
    <t>LY.BS</t>
  </si>
  <si>
    <t>LY.OF</t>
  </si>
  <si>
    <t>LY.LTG</t>
  </si>
  <si>
    <t>LY.Assets</t>
  </si>
  <si>
    <t>LY.Liabilities.CF</t>
  </si>
  <si>
    <t>LY.Q</t>
  </si>
  <si>
    <t>Cell format</t>
  </si>
  <si>
    <t>Explanation</t>
  </si>
  <si>
    <t>I.Information</t>
  </si>
  <si>
    <t>I.Index</t>
  </si>
  <si>
    <t>This sheet</t>
  </si>
  <si>
    <t>General information</t>
  </si>
  <si>
    <t xml:space="preserve">Baseline </t>
  </si>
  <si>
    <t>Double hit scenario</t>
  </si>
  <si>
    <t>Low yield scenario</t>
  </si>
  <si>
    <t>Derivative assessment</t>
  </si>
  <si>
    <t>Information sheets</t>
  </si>
  <si>
    <t>Liability description under baseline</t>
  </si>
  <si>
    <t>Output sheets</t>
  </si>
  <si>
    <t>Cell formats</t>
  </si>
  <si>
    <t>QRT and LOG-files</t>
  </si>
  <si>
    <t>The tempates (where indicated with a template number S.xx.xx) are based on the QRT reporting templates.</t>
  </si>
  <si>
    <t>Link to LOG-files for QRT-based templates</t>
  </si>
  <si>
    <t>QRT-based</t>
  </si>
  <si>
    <t>ST16 specific</t>
  </si>
  <si>
    <t>Other information</t>
  </si>
  <si>
    <t>Detailed information on how to fill in the information (reporting log-files) is available here:</t>
  </si>
  <si>
    <t>Index and overview of contents</t>
  </si>
  <si>
    <t xml:space="preserve">Note: To be submitted by insurance and reinsurance undertakings other than insurance undertakings engaged in both life and non-life insurance activity (these undertakings shall submit 0.MCR.Comp instead). </t>
  </si>
  <si>
    <t xml:space="preserve">Please indicate whether this template will be filled </t>
  </si>
  <si>
    <t xml:space="preserve">Note: to be submitted by insurance undertakings engaged in both life and non-life insurance activity. </t>
  </si>
  <si>
    <t>Note: to be submitted by insurance undertakings on Standard Formula</t>
  </si>
  <si>
    <t xml:space="preserve">Note: </t>
  </si>
  <si>
    <t>Matching adjustment (MA)</t>
  </si>
  <si>
    <t>Volatility adjustment (VA)</t>
  </si>
  <si>
    <t>Use of undertaking specific parameters (USP)</t>
  </si>
  <si>
    <t>VA can be used only if approved by relevant National Competent Authority or in cases where no approval is required</t>
  </si>
  <si>
    <t>MA, transitional measures, USPs and internal models can only be used when these methods have been approved by relevant National Competent Authority</t>
  </si>
  <si>
    <t>Method for calculation of the SCR</t>
  </si>
  <si>
    <t>(Partial) internal model approved by National Competent Authority</t>
  </si>
  <si>
    <t>Is this legal form a mutual one?</t>
  </si>
  <si>
    <t>Note</t>
  </si>
  <si>
    <t>Undertaking pursuing both life and non-life insurance activity</t>
  </si>
  <si>
    <t>Life undertakings</t>
  </si>
  <si>
    <t>Non-Life undertaking</t>
  </si>
  <si>
    <t xml:space="preserve"> </t>
  </si>
  <si>
    <t>Use of matching adjustment</t>
  </si>
  <si>
    <t>No use of matching adjustment</t>
  </si>
  <si>
    <t>Use of MA subject to supervisory approval</t>
  </si>
  <si>
    <t>Use of transitional measure on RFR</t>
  </si>
  <si>
    <t>No use of transitional measure on RFR</t>
  </si>
  <si>
    <t>Use subject to supervisory approval</t>
  </si>
  <si>
    <t>Use of transitional measure on TP</t>
  </si>
  <si>
    <t>No use of transitional measure on TP</t>
  </si>
  <si>
    <t>No use of undertaking specific parameters</t>
  </si>
  <si>
    <t>Information</t>
  </si>
  <si>
    <t>Cells with information or notes related to specific items</t>
  </si>
  <si>
    <t>Note: to be submitted by insurance undertakings using thefull internal models</t>
  </si>
  <si>
    <r>
      <t xml:space="preserve">&gt; 0,00% &amp; </t>
    </r>
    <r>
      <rPr>
        <sz val="10"/>
        <color theme="1"/>
        <rFont val="Calibri"/>
        <family val="2"/>
      </rPr>
      <t>≤</t>
    </r>
    <r>
      <rPr>
        <sz val="10"/>
        <color theme="1"/>
        <rFont val="Calibri"/>
        <family val="2"/>
        <scheme val="minor"/>
      </rPr>
      <t xml:space="preserve"> 0,50%</t>
    </r>
  </si>
  <si>
    <r>
      <t xml:space="preserve">&gt; 0,00% &amp; </t>
    </r>
    <r>
      <rPr>
        <sz val="11"/>
        <color theme="1"/>
        <rFont val="Calibri"/>
        <family val="2"/>
      </rPr>
      <t>≤</t>
    </r>
    <r>
      <rPr>
        <sz val="11"/>
        <color theme="1"/>
        <rFont val="Calibri"/>
        <family val="2"/>
        <scheme val="minor"/>
      </rPr>
      <t xml:space="preserve"> 0,50%</t>
    </r>
  </si>
  <si>
    <t>Assets description under the low yield scenario</t>
  </si>
  <si>
    <t>Projection of future gross cash flows in the low yield scenario</t>
  </si>
  <si>
    <t>Partly QRT-based</t>
  </si>
  <si>
    <t>Impact of derivatives</t>
  </si>
  <si>
    <t>Qualitative questionnaire</t>
  </si>
  <si>
    <t>3.</t>
  </si>
  <si>
    <t>Impact of symmetric adjustment to the equity risk sub-module put to zero</t>
  </si>
  <si>
    <t>Impact of duration-based equity risk sub-module</t>
  </si>
  <si>
    <t>Liability description under the low yield scenario</t>
  </si>
  <si>
    <t>Sensitivity analysis of the technical provisions and the eligible own funds to the parameters of the extrapolation</t>
  </si>
  <si>
    <t>Log of the cell</t>
  </si>
  <si>
    <t>Scenario 1</t>
  </si>
  <si>
    <t>Scenario 2</t>
  </si>
  <si>
    <t>Scenario 3</t>
  </si>
  <si>
    <t>Scenario 4</t>
  </si>
  <si>
    <t>Scenario 5</t>
  </si>
  <si>
    <t>Currency</t>
  </si>
  <si>
    <t>ISO code of the currency</t>
  </si>
  <si>
    <t>Reference date of the calculation</t>
  </si>
  <si>
    <t>Last liquid point (LLP)</t>
  </si>
  <si>
    <t>Maturity in year</t>
  </si>
  <si>
    <t>Level of the Ultimate forward rate (UFR)</t>
  </si>
  <si>
    <t>in %</t>
  </si>
  <si>
    <t>Speed of convergence from LLP to UFR</t>
  </si>
  <si>
    <t>Time span between LLP and UFR in year</t>
  </si>
  <si>
    <t>Extrapolation technique</t>
  </si>
  <si>
    <t>If other than Smith-Wilson, the name and the main parameters of the technique used</t>
  </si>
  <si>
    <t>Impact on eligible own funds</t>
  </si>
  <si>
    <t>Impact on technical provision</t>
  </si>
  <si>
    <t>Scenario 6</t>
  </si>
  <si>
    <t>Scenario 7</t>
  </si>
  <si>
    <t>Scenario 8</t>
  </si>
  <si>
    <t>Scenario 9</t>
  </si>
  <si>
    <t>Scenario 10</t>
  </si>
  <si>
    <t>LTG Review</t>
  </si>
  <si>
    <t>Solvency Capital Requirement - for undertakings using a partial internal model</t>
  </si>
  <si>
    <t>Review of long term guarantee measures</t>
  </si>
  <si>
    <t>LTG.LTG</t>
  </si>
  <si>
    <t>For LTG review</t>
  </si>
  <si>
    <t xml:space="preserve">Sensitivity analysis of the technical provisions and the eligible own funds </t>
  </si>
  <si>
    <t>LTG.Extrapolation</t>
  </si>
  <si>
    <t>Validations</t>
  </si>
  <si>
    <t>Overivew - key outputs</t>
  </si>
  <si>
    <t>O.Output</t>
  </si>
  <si>
    <t>V.Validations</t>
  </si>
  <si>
    <t>Internal model</t>
  </si>
  <si>
    <t>Note: to be submitted by insurance undertakings using a partial internal model</t>
  </si>
  <si>
    <t>SCR Templates</t>
  </si>
  <si>
    <t>MCR Templates</t>
  </si>
  <si>
    <t>Template expected to be filled</t>
  </si>
  <si>
    <t>Template reported as filled</t>
  </si>
  <si>
    <t>Template contains data</t>
  </si>
  <si>
    <t>Passed validation (TRUE = pass)</t>
  </si>
  <si>
    <t>Number of identified validation issues</t>
  </si>
  <si>
    <t>Please review this sheet and any outstanding validation issues before submitting</t>
  </si>
  <si>
    <t>Validations status</t>
  </si>
  <si>
    <t>Overview: Validation status</t>
  </si>
  <si>
    <t>Any validations not passed will be indicated in the appropriate cell with red text on red background</t>
  </si>
  <si>
    <t>For composite undertakings</t>
  </si>
  <si>
    <t>Only life or only non-life</t>
  </si>
  <si>
    <t>Low for long (LY)</t>
  </si>
  <si>
    <t>Double Hit (DH)</t>
  </si>
  <si>
    <t>SCR Reported in SCR templates</t>
  </si>
  <si>
    <t>SCR Reported in OF templates</t>
  </si>
  <si>
    <t>MCR Reported in OF templates</t>
  </si>
  <si>
    <t>MCR Reported in MCR templates</t>
  </si>
  <si>
    <t>SCR Ratio</t>
  </si>
  <si>
    <t>MCR Ratio</t>
  </si>
  <si>
    <t>% Impact DH</t>
  </si>
  <si>
    <t>% Impact LY</t>
  </si>
  <si>
    <t>Impact DH</t>
  </si>
  <si>
    <t>Impact LY</t>
  </si>
  <si>
    <t>Overview</t>
  </si>
  <si>
    <t>Participant sheets</t>
  </si>
  <si>
    <t>Filename-prefix for submission to EIOPA</t>
  </si>
  <si>
    <t>Participant information to be filled by NCAs before submission to EIOPA</t>
  </si>
  <si>
    <t>The reporting templates contain a validation sheet with a set of key validation rules which should be reviewed by the particiapnt</t>
  </si>
  <si>
    <t>before submitting the data to the national competent authority.</t>
  </si>
  <si>
    <t>1 – Future management actions regarding the loss-absorbing capacity of technical provisions embedded within the component</t>
  </si>
  <si>
    <t>2 – Future management actions regarding the loss-absorbing capacity of deferred taxes embedded within the component</t>
  </si>
  <si>
    <t>3 – Future management actions regarding the loss-absorbing capacity of technical provisions and deferred taxes embedded within the component</t>
  </si>
  <si>
    <t>4 – No embedded consideration of future management actions</t>
  </si>
  <si>
    <t>%</t>
  </si>
  <si>
    <t>SCR and MCR by type of calculation</t>
  </si>
  <si>
    <t>Own funds and regulatory capital requirements</t>
  </si>
  <si>
    <t>Life and Health SLT Technical Provisions (similar to S.12.01.01)</t>
  </si>
  <si>
    <t>AT</t>
  </si>
  <si>
    <t>Year end used (adjust if not 31 December 2015)</t>
  </si>
  <si>
    <t>Use this column to add further explanations  (if needed)</t>
  </si>
  <si>
    <t>Do you use an economic scenario generator (ESG) to estimate the BE?</t>
  </si>
  <si>
    <t>Do you use an external tool to calibrate the ESG parameters?</t>
  </si>
  <si>
    <t>??[paul] FX modeling list right?</t>
  </si>
  <si>
    <t>Q.1.2.</t>
  </si>
  <si>
    <t>Q.1.3.</t>
  </si>
  <si>
    <t>Q.1.4.</t>
  </si>
  <si>
    <t>Q.1.5.</t>
  </si>
  <si>
    <t>Q.4.1.</t>
  </si>
  <si>
    <t>Q.4.2.</t>
  </si>
  <si>
    <t>Q.4.3.</t>
  </si>
  <si>
    <t>Q.5.1.</t>
  </si>
  <si>
    <t>Q.5.2.</t>
  </si>
  <si>
    <t>This section contains questions about the type of model used for each risk factor, together with information on how you calibrate this model</t>
  </si>
  <si>
    <t>Gaussian</t>
  </si>
  <si>
    <t>Note that the models mentioned in this section do not constitute any preferences by EIOPA with regard to "best practice".</t>
  </si>
  <si>
    <t>No answer</t>
  </si>
  <si>
    <t>Other, please specify</t>
  </si>
  <si>
    <t>Time discretization used in the production of the scenarios</t>
  </si>
  <si>
    <t>Please specify any additional adjustments to the scenarios (when dealing e.g. with negative rates, "explosive" rates, ...)</t>
  </si>
  <si>
    <t>Correlation (between underlying stochastic processes)</t>
  </si>
  <si>
    <t>Reporting currency and unit</t>
  </si>
  <si>
    <t>Please indicate the reporting currency in the participant sheet.</t>
  </si>
  <si>
    <t>All figures reported in unit?</t>
  </si>
  <si>
    <t>Reporting currency provided</t>
  </si>
  <si>
    <t>Give an approximate amount of the extra group support (in reporting currency and unit)</t>
  </si>
  <si>
    <t>Q.1.1-6 exept 5</t>
  </si>
  <si>
    <r>
      <rPr>
        <b/>
        <sz val="10"/>
        <color rgb="FFFF0000"/>
        <rFont val="Calibri"/>
        <family val="2"/>
        <scheme val="minor"/>
      </rPr>
      <t xml:space="preserve">Note: </t>
    </r>
    <r>
      <rPr>
        <sz val="10"/>
        <color theme="1"/>
        <rFont val="Calibri"/>
        <family val="2"/>
        <scheme val="minor"/>
      </rPr>
      <t>All figures (monetary) should be given in unit (i.e. not in millions or thousands)</t>
    </r>
  </si>
  <si>
    <t>7 Unrated</t>
  </si>
  <si>
    <t>Relative importance of the solo in its group</t>
  </si>
  <si>
    <t>…in % of life technical provisions</t>
  </si>
  <si>
    <t>…in % of own funds in group</t>
  </si>
  <si>
    <t>Assets duration</t>
  </si>
  <si>
    <t>Baseline*</t>
  </si>
  <si>
    <t>LY*</t>
  </si>
  <si>
    <t xml:space="preserve">Without derivatives </t>
  </si>
  <si>
    <t>Future Benefits:
Guaranteed Part*</t>
  </si>
  <si>
    <t>Note: C0010, C090 and C0130 are split</t>
  </si>
  <si>
    <t>* Data provided here should correspond to the BE model of the undertaking</t>
  </si>
  <si>
    <t>Assets*</t>
  </si>
  <si>
    <t>Regardless of the stress test, are you using proxies for the computation of your Best Estimate in order to produce your ORSA projections?</t>
  </si>
  <si>
    <t>Instruments with floating rate</t>
  </si>
  <si>
    <t>Other assets with fixed income and/or fixed horizon (loan &amp; mortgages, infrastructures debt, etc.) - Market value</t>
  </si>
  <si>
    <r>
      <t xml:space="preserve">Corporate bonds with </t>
    </r>
    <r>
      <rPr>
        <b/>
        <u/>
        <sz val="10"/>
        <rFont val="Calibri"/>
        <family val="2"/>
        <scheme val="minor"/>
      </rPr>
      <t xml:space="preserve">fixed coupon </t>
    </r>
    <r>
      <rPr>
        <b/>
        <sz val="10"/>
        <rFont val="Calibri"/>
        <family val="2"/>
        <scheme val="minor"/>
      </rPr>
      <t>- Market value</t>
    </r>
  </si>
  <si>
    <r>
      <t xml:space="preserve">Government bonds with </t>
    </r>
    <r>
      <rPr>
        <b/>
        <u/>
        <sz val="10"/>
        <rFont val="Calibri"/>
        <family val="2"/>
        <scheme val="minor"/>
      </rPr>
      <t>fixed coupon</t>
    </r>
    <r>
      <rPr>
        <b/>
        <sz val="10"/>
        <rFont val="Calibri"/>
        <family val="2"/>
        <scheme val="minor"/>
      </rPr>
      <t xml:space="preserve"> - Market value</t>
    </r>
  </si>
  <si>
    <t>Weighted average of the coupon rate**</t>
  </si>
  <si>
    <t>Weighted average of the fixed coupon rate**</t>
  </si>
  <si>
    <t>** Weighted average based on market value</t>
  </si>
  <si>
    <t>* For callable bonds, please use the best-estimate terminal maturity</t>
  </si>
  <si>
    <t>For MCR: Please use the MCR.Comp template</t>
  </si>
  <si>
    <t>For MCR: Please use the MCR template</t>
  </si>
  <si>
    <t>Without derivatives that expire within the next 12 month</t>
  </si>
  <si>
    <t>Without derivatives that expire within the next 24 month</t>
  </si>
  <si>
    <t>Without derivatives that expire within the next 36 month</t>
  </si>
  <si>
    <t>Low yield qualitative questionnaire</t>
  </si>
  <si>
    <t>Table filled using</t>
  </si>
  <si>
    <t>Liabilities characteristics (0.Liabilities.Char)</t>
  </si>
  <si>
    <t>Basis for Table Q.1.1. indicated</t>
  </si>
  <si>
    <t>Duration of fixed income instruments</t>
  </si>
  <si>
    <t>% Fixed income instruments</t>
  </si>
  <si>
    <t>Total amount of assets</t>
  </si>
  <si>
    <t>Impact of long term guarantees measures, transitionals and equity risk measures</t>
  </si>
  <si>
    <t>Impact of equity risk measures</t>
  </si>
  <si>
    <t>n.a.</t>
  </si>
  <si>
    <t>Name of a contact point for stress test purposes (1)</t>
  </si>
  <si>
    <t>Name of a contact point for stress test purposes (2)</t>
  </si>
  <si>
    <t>Unique ST participant code (set by NSA, 6 digits, see comment)</t>
  </si>
  <si>
    <t xml:space="preserve"> [N/A]</t>
  </si>
  <si>
    <t>dd/mm/yyyy</t>
  </si>
  <si>
    <t>in units / in the currency of the financial statements</t>
  </si>
  <si>
    <t>Amount (in reporting currency and unit)</t>
  </si>
  <si>
    <t>a) relative to the pre-stress solvency capital requirement (SCR)?</t>
  </si>
  <si>
    <t>Value as a percentage of pre-stress SCR</t>
  </si>
  <si>
    <t>Value as a percentage of pre-stress MCR</t>
  </si>
  <si>
    <t>Please provide the value as a percentage of pre-stress SCR</t>
  </si>
  <si>
    <t>Please indicate percentage (please use positive values to indicate change)</t>
  </si>
  <si>
    <t>Please indicate change in percentage points (positive value)</t>
  </si>
  <si>
    <t>Market impact*</t>
  </si>
  <si>
    <t>D.Derivatives</t>
  </si>
  <si>
    <t>Is supervisory approval required for the use of Volatility Adjustment in your jurisdiction?</t>
  </si>
  <si>
    <t>No use of VA</t>
  </si>
  <si>
    <t>VA: Supervisory approval required?</t>
  </si>
  <si>
    <t>From P.Participant</t>
  </si>
  <si>
    <t>VA: Is used?</t>
  </si>
  <si>
    <t>From P.Gen</t>
  </si>
  <si>
    <t>VA: Supervisory approval given</t>
  </si>
  <si>
    <t>Use of VA (with supervisory approval)</t>
  </si>
  <si>
    <t>Explanation: Validations will be passed if information provided is constent (where applicable)</t>
  </si>
  <si>
    <t>Explanation: Validations will be passed if information provided is constent</t>
  </si>
  <si>
    <t>Explanation: Validations will be passed if information has been provided on the basis for both tables</t>
  </si>
  <si>
    <t>Volatility adjustment</t>
  </si>
  <si>
    <t>Transitionals</t>
  </si>
  <si>
    <t>Transitional measure on the RFR</t>
  </si>
  <si>
    <t>Transitional measure on TP</t>
  </si>
  <si>
    <t>Use of VA (without supervisory approval)</t>
  </si>
  <si>
    <t>* Dollar Duration is used to calculate liability duration, asset duration and net duration by changing interest rates 100 bp.</t>
  </si>
  <si>
    <t>** The liability duration is, as a starting point, assumed unchanged in the stresses. Yet best estimate on liabilities can, on an optional basic, be adjusted due to material impact on technical provisions that stems from expenses.</t>
  </si>
  <si>
    <t>Liability duration**</t>
  </si>
  <si>
    <t>Effective duration***
(LY-Baseline)</t>
  </si>
  <si>
    <t>Liabilities duration**</t>
  </si>
  <si>
    <t>Net duration (on net cash flows)</t>
  </si>
  <si>
    <t>Weighted average</t>
  </si>
  <si>
    <t>*** For floating rate instruments: The residual maturity should be based on note maturity (i.e. not on coupon re-fix date)</t>
  </si>
  <si>
    <t>-- Non EEA below ---</t>
  </si>
  <si>
    <t>Name of a contact point for stress test purposes (3)</t>
  </si>
  <si>
    <t xml:space="preserve">Note: Please provide percentages reflecting the extent to which you would rely on the action in question should the adverse scenario materialise (e.g. if you would meet 30% of a capital shortfall through equity issuance, the entry in column 2 of row 1 would be 30). The percentages in points 1 to 23 should add up to 100%. </t>
  </si>
  <si>
    <t xml:space="preserve">Note: Please provide percentages reflecting the extent to which you would rely on the action in question should the shocks materialise (e.g. if a reduction in costs would contribute 30% to meeting profitability targets, the entry in row 1 would be 30). The percentages in points 1 to 15 should add up to 100%. </t>
  </si>
  <si>
    <t>If increase/decrease</t>
  </si>
  <si>
    <t>Basis for Table Q.1.2. indicated</t>
  </si>
  <si>
    <t>Reconciliation Reserve in 0.OF, DH.OF and LY.OF</t>
  </si>
  <si>
    <t>Reconciliation Reserve from {R0130 C0010}</t>
  </si>
  <si>
    <t>Reconciliation Reserve from {R0760 C0060}</t>
  </si>
  <si>
    <t>Low Yield (LY)</t>
  </si>
  <si>
    <t>Baseline (0)</t>
  </si>
  <si>
    <t>Explanation: Validations will be passed if information provided is constent (equal value)</t>
  </si>
  <si>
    <t>Annual data</t>
  </si>
  <si>
    <t>Authorized as a composite undertaking?</t>
  </si>
  <si>
    <t>Type of reported insurance data (annual or quarterly)</t>
  </si>
  <si>
    <t>Residual maturity in years (of the securities)*</t>
  </si>
  <si>
    <t>Andorra</t>
  </si>
  <si>
    <t>Armenia</t>
  </si>
  <si>
    <t>Azerbaijan</t>
  </si>
  <si>
    <t>Belarus</t>
  </si>
  <si>
    <t>Bosnia and Herzegovina</t>
  </si>
  <si>
    <t>Georgia</t>
  </si>
  <si>
    <t>Kazakhstan</t>
  </si>
  <si>
    <t>Kosovo</t>
  </si>
  <si>
    <t>Macedonia</t>
  </si>
  <si>
    <t>Moldova</t>
  </si>
  <si>
    <t>Monaco</t>
  </si>
  <si>
    <t>Montenegro</t>
  </si>
  <si>
    <t>San Marino</t>
  </si>
  <si>
    <t>Serbia</t>
  </si>
  <si>
    <t>Ukraine</t>
  </si>
  <si>
    <t>Sovereign bond portfolio structure (values reported in reporting currency, not currency of denomination)</t>
  </si>
  <si>
    <t>* The market impact should reflect your assessment of potential effects on the market (i.e. prices movements) if you had to unwind your positions within six months.</t>
  </si>
  <si>
    <t>Lapses - Quantitative assessment* - in percent</t>
  </si>
  <si>
    <t>(in percent)</t>
  </si>
  <si>
    <t>0 **</t>
  </si>
  <si>
    <t xml:space="preserve">&gt; 0,00% &amp; ≤ 1% ** </t>
  </si>
  <si>
    <t>&gt; 1,00% &amp; ≤ 2% **</t>
  </si>
  <si>
    <t>&gt; 2% &amp; ≤ 3,00% **</t>
  </si>
  <si>
    <t>&gt; 3,00%  **</t>
  </si>
  <si>
    <t>** The values refer to the level of guaranteed interest rate</t>
  </si>
  <si>
    <t>Calculation of effective duration between Baseline and Low Yield (LY)</t>
  </si>
  <si>
    <t>Q.3.6</t>
  </si>
  <si>
    <t>What is the longest maturity captured in the simulated interest rate curves?</t>
  </si>
  <si>
    <t>Do you use the same ESG for other purposes?</t>
  </si>
  <si>
    <t>Life - with rate guaranteed on future premiums (minimum guaranteed rates applies to future premium payment)</t>
  </si>
  <si>
    <t>Residual maturity of the contract*</t>
  </si>
  <si>
    <t>Best Estimate Liabilities**</t>
  </si>
  <si>
    <t xml:space="preserve">* The residual maturity of the contract  is length of time for which the contract guaranteed rate remains valid. If no end-date is specified (e.g. the validity of the guarantee is the entire life), use the cells for "n.a."
</t>
  </si>
  <si>
    <t>** In cases where no Solvency II "best estimate value” can be calculated in the breakdown requested, the table may be filled with the Solvency I value of the corresponding mathematical reserves. Please indicate this in the cell below</t>
  </si>
  <si>
    <t>Impact of interest rate derivatives (optional unless otherwise stated by national competent authority)</t>
  </si>
  <si>
    <t>Main results from stress test (not to be filled in or changed)</t>
  </si>
  <si>
    <t>Future Benefits:
FDB*</t>
  </si>
  <si>
    <t>* The cash outflows from future benefits that are not discretionary shall be reported under the “Future Benefits: Guaranteed Part”. The cash outflows from future benefits that depend on specific circumstances, such as company profits, shall be reported under the “Future Benefits: FDB” part</t>
  </si>
  <si>
    <t>Do you use an internally developed ESG?</t>
  </si>
  <si>
    <t>Scenarios are bought</t>
  </si>
  <si>
    <t>Do you edit or manually change the data before calibration?</t>
  </si>
  <si>
    <t xml:space="preserve">Relative importance/ Ranking in % </t>
  </si>
  <si>
    <t>b) relative to the pre-stress minimum capital requirement (MCR)?</t>
  </si>
  <si>
    <t>c) relative to your own target capital position (as a percentage of pre-stress SCR)?</t>
  </si>
  <si>
    <t xml:space="preserve">The cells to be completed by undertakings are unlocked, while all other cells are locked. However, participants may override formulas also in locked cells if necessary by removing the sheet protection (not allowed in the results tabs). The sheets are not password protected.
Most of the cells are prefilled with a minus sign (-) whose meaning is “not filled” to allow a differentiation between missing values and nil values (0). For percentage values, the minus sign is replaced by a percent sign (%).
Participants should not add or delete any cells, rows or columns in the input spreadsheets as EIOPA and the National Supervisory Authority will otherwise not be able to process the data submitted and a resubmission will be requested. Names of the sheets should not also not be modified. </t>
  </si>
  <si>
    <t>Explanation: Validations will be passed if the values reported in the SCR, MCR and OF templates are consistent</t>
  </si>
  <si>
    <t>Cells which are calculated or linked to other cells and will be automatically updated (or pre-filled)</t>
  </si>
  <si>
    <t>** The liability duration is, as a starting point, assumed unchanged in the stresses. Yet best estimate on liabilities can, on an optional basis, be adjusted due to material impact on technical provisions that stems from expenses.</t>
  </si>
  <si>
    <t>Explanation: Depending on the method of calculation of the SCR, only one SCR template is expected to be filled. This template should be marked as "Filled" in Row 7.</t>
  </si>
  <si>
    <t>This template should then be the only SCR template containing inputed data.</t>
  </si>
  <si>
    <t>Explanation: Depending on the type of undertaking, only one MCR template is expected to be filled. This template should be marked as "Filled" in Row 7.</t>
  </si>
  <si>
    <t>Cells not in use: Cells not requested for the purpose of the stress test, not to be filled in</t>
  </si>
  <si>
    <t>information and instructions. Version history from row 41.</t>
  </si>
  <si>
    <t>Version history</t>
  </si>
  <si>
    <t>Initial version</t>
  </si>
  <si>
    <t>SCR and MCR cells removed (greyed) in DH.LTG and LY.LTG (cells M20, M22, O20, O22). See Q&amp;A Question 1.</t>
  </si>
  <si>
    <t>Updates to the D.Derivatives tab in line with the Q&amp;A (see questions 7-9)</t>
  </si>
  <si>
    <t>Amount of assets covering the liabilities</t>
  </si>
  <si>
    <t>*** The effective duration is used to calculate liability duration, asset duration and net duration and shall be approximated by dividing the change in the present values of cash flows under baseline and stressed scenario by 2*PV0*ΔY where PV0 is the present value of the cash flow under the baseline scenario and ΔY represent the change in the internal rate of return of the 2 cash flows</t>
  </si>
  <si>
    <t>Corrected formula for the calculation of the combined MCR in the 0.MCR and 0.MCR.Comp templates</t>
  </si>
  <si>
    <t>Updates to the D.Derivatives tab in line with the Q&amp;A (see question #28)</t>
  </si>
  <si>
    <t>Amount of liabilities (for liability duration)</t>
  </si>
  <si>
    <t>Clarifications (Q&amp;A #32, #36, #39, #57)</t>
  </si>
  <si>
    <t>Assets description under baseline (excl. assets held for pure unit-linked products)</t>
  </si>
  <si>
    <t>Fixed-income products (excl. assets held for pure unit-linked products)</t>
  </si>
  <si>
    <t>Bond portfolio (excl. assets held for pure unit-linked products)</t>
  </si>
  <si>
    <t>Life rate guaranteed assessment (excl. pure unit-linked)</t>
  </si>
  <si>
    <t>(Optional)</t>
  </si>
  <si>
    <t>Corrections (Q&amp;A #31 and #44)</t>
  </si>
  <si>
    <t>Contract term</t>
  </si>
  <si>
    <t>UK</t>
  </si>
  <si>
    <t>Changed country code for United Kingdom to UK</t>
  </si>
  <si>
    <t>Unit of reporting</t>
  </si>
  <si>
    <t>UNIT</t>
  </si>
  <si>
    <t>Minor corrections and clarifications</t>
  </si>
  <si>
    <t>Assets description under low yield (excl. assets held for pure unit-linked products)</t>
  </si>
  <si>
    <t>Life - without rate guaranteed on future premiums (excl. pure unit-linked) or without future premiums</t>
  </si>
  <si>
    <t>EIOPA-16-339-ST16_Templates-(20160629)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</si>
</sst>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00"/>
    <numFmt numFmtId="166" formatCode="[$-F800]dddd\,\ mmmm\ dd\,\ yyyy"/>
    <numFmt numFmtId="167" formatCode="0.0%"/>
    <numFmt numFmtId="168" formatCode="dd/mm/yyyy;@"/>
  </numFmts>
  <fonts count="90" x14ac:knownFonts="1">
    <font>
      <sz val="11"/>
      <color theme="1"/>
      <name val="Calibri"/>
      <family val="2"/>
      <scheme val="minor"/>
    </font>
    <font>
      <b/>
      <sz val="11"/>
      <color theme="1"/>
      <name val="Calibri"/>
      <family val="2"/>
      <scheme val="minor"/>
    </font>
    <font>
      <sz val="8"/>
      <name val="Arial"/>
      <family val="2"/>
    </font>
    <font>
      <sz val="8"/>
      <color theme="1"/>
      <name val="Calibri"/>
      <family val="2"/>
      <scheme val="minor"/>
    </font>
    <font>
      <sz val="11"/>
      <color theme="1"/>
      <name val="Calibri"/>
      <family val="2"/>
      <charset val="238"/>
      <scheme val="minor"/>
    </font>
    <font>
      <sz val="10"/>
      <color theme="1"/>
      <name val="Calibri"/>
      <family val="2"/>
      <scheme val="minor"/>
    </font>
    <font>
      <sz val="10"/>
      <name val="Calibri"/>
      <family val="2"/>
      <scheme val="minor"/>
    </font>
    <font>
      <sz val="11"/>
      <name val="Calibri"/>
      <family val="2"/>
      <charset val="238"/>
      <scheme val="minor"/>
    </font>
    <font>
      <sz val="9"/>
      <color indexed="81"/>
      <name val="Tahoma"/>
      <family val="2"/>
    </font>
    <font>
      <sz val="11"/>
      <color indexed="8"/>
      <name val="Calibri"/>
      <family val="2"/>
      <charset val="238"/>
      <scheme val="minor"/>
    </font>
    <font>
      <b/>
      <sz val="11"/>
      <name val="Calibri"/>
      <family val="2"/>
      <charset val="238"/>
      <scheme val="minor"/>
    </font>
    <font>
      <i/>
      <sz val="8"/>
      <color theme="1"/>
      <name val="Calibri"/>
      <family val="2"/>
      <scheme val="minor"/>
    </font>
    <font>
      <sz val="8"/>
      <name val="Calibri"/>
      <family val="2"/>
      <scheme val="minor"/>
    </font>
    <font>
      <sz val="11"/>
      <name val="Calibri"/>
      <family val="2"/>
      <scheme val="minor"/>
    </font>
    <font>
      <b/>
      <sz val="11"/>
      <color rgb="FFFF0000"/>
      <name val="Calibri"/>
      <family val="2"/>
      <charset val="238"/>
      <scheme val="minor"/>
    </font>
    <font>
      <b/>
      <sz val="14"/>
      <name val="Calibri"/>
      <family val="2"/>
      <charset val="238"/>
      <scheme val="minor"/>
    </font>
    <font>
      <sz val="11"/>
      <color rgb="FF0070C0"/>
      <name val="Calibri"/>
      <family val="2"/>
      <charset val="238"/>
      <scheme val="minor"/>
    </font>
    <font>
      <sz val="10"/>
      <name val="Arial"/>
      <family val="2"/>
      <charset val="238"/>
    </font>
    <font>
      <sz val="11"/>
      <color rgb="FFFF0000"/>
      <name val="Calibri"/>
      <family val="2"/>
      <charset val="238"/>
      <scheme val="minor"/>
    </font>
    <font>
      <sz val="11"/>
      <color theme="7" tint="0.39997558519241921"/>
      <name val="Calibri"/>
      <family val="2"/>
      <charset val="238"/>
      <scheme val="minor"/>
    </font>
    <font>
      <sz val="10"/>
      <name val="Calibri"/>
      <family val="2"/>
      <charset val="238"/>
      <scheme val="minor"/>
    </font>
    <font>
      <sz val="11"/>
      <color rgb="FF00B0F0"/>
      <name val="Calibri"/>
      <family val="2"/>
      <charset val="238"/>
      <scheme val="minor"/>
    </font>
    <font>
      <sz val="11"/>
      <color theme="9" tint="-0.249977111117893"/>
      <name val="Calibri"/>
      <family val="2"/>
      <charset val="238"/>
      <scheme val="minor"/>
    </font>
    <font>
      <sz val="11"/>
      <color theme="8" tint="-0.249977111117893"/>
      <name val="Calibri"/>
      <family val="2"/>
      <charset val="238"/>
      <scheme val="minor"/>
    </font>
    <font>
      <sz val="11"/>
      <color theme="7" tint="-0.249977111117893"/>
      <name val="Calibri"/>
      <family val="2"/>
      <charset val="238"/>
      <scheme val="minor"/>
    </font>
    <font>
      <strike/>
      <sz val="11"/>
      <name val="Calibri"/>
      <family val="2"/>
      <charset val="238"/>
      <scheme val="minor"/>
    </font>
    <font>
      <strike/>
      <sz val="10"/>
      <name val="Arial"/>
      <family val="2"/>
    </font>
    <font>
      <sz val="11"/>
      <color rgb="FF00B050"/>
      <name val="Calibri"/>
      <family val="2"/>
      <charset val="238"/>
      <scheme val="minor"/>
    </font>
    <font>
      <b/>
      <sz val="11"/>
      <color theme="1"/>
      <name val="Calibri"/>
      <family val="2"/>
      <charset val="238"/>
      <scheme val="minor"/>
    </font>
    <font>
      <vertAlign val="subscript"/>
      <sz val="11"/>
      <name val="Calibri"/>
      <family val="2"/>
      <charset val="238"/>
      <scheme val="minor"/>
    </font>
    <font>
      <sz val="10"/>
      <color theme="1"/>
      <name val="Calibri"/>
      <family val="2"/>
      <charset val="238"/>
      <scheme val="minor"/>
    </font>
    <font>
      <b/>
      <sz val="10"/>
      <color theme="1"/>
      <name val="Calibri"/>
      <family val="2"/>
      <charset val="238"/>
      <scheme val="minor"/>
    </font>
    <font>
      <sz val="10"/>
      <color rgb="FF0070C0"/>
      <name val="Calibri"/>
      <family val="2"/>
      <charset val="238"/>
      <scheme val="minor"/>
    </font>
    <font>
      <sz val="11"/>
      <color indexed="30"/>
      <name val="Calibri"/>
      <family val="2"/>
      <charset val="238"/>
      <scheme val="minor"/>
    </font>
    <font>
      <u/>
      <sz val="11"/>
      <color theme="10"/>
      <name val="Calibri"/>
      <family val="2"/>
      <scheme val="minor"/>
    </font>
    <font>
      <u/>
      <sz val="10"/>
      <color theme="10"/>
      <name val="Calibri"/>
      <family val="2"/>
      <scheme val="minor"/>
    </font>
    <font>
      <sz val="10"/>
      <color indexed="8"/>
      <name val="Calibri"/>
      <family val="2"/>
      <charset val="238"/>
      <scheme val="minor"/>
    </font>
    <font>
      <sz val="10"/>
      <color rgb="FFFF0000"/>
      <name val="Calibri"/>
      <family val="2"/>
      <charset val="238"/>
      <scheme val="minor"/>
    </font>
    <font>
      <sz val="10"/>
      <color indexed="10"/>
      <name val="Calibri"/>
      <family val="2"/>
      <charset val="238"/>
      <scheme val="minor"/>
    </font>
    <font>
      <sz val="10"/>
      <name val="Times New Roman"/>
      <family val="1"/>
    </font>
    <font>
      <sz val="10"/>
      <color rgb="FF7030A0"/>
      <name val="Calibri"/>
      <family val="2"/>
      <charset val="238"/>
      <scheme val="minor"/>
    </font>
    <font>
      <b/>
      <sz val="10"/>
      <name val="Times New Roman"/>
      <family val="1"/>
    </font>
    <font>
      <b/>
      <sz val="10"/>
      <name val="Calibri"/>
      <family val="2"/>
      <charset val="238"/>
      <scheme val="minor"/>
    </font>
    <font>
      <b/>
      <u/>
      <sz val="11"/>
      <name val="Calibri"/>
      <family val="2"/>
      <scheme val="minor"/>
    </font>
    <font>
      <u/>
      <sz val="11"/>
      <name val="Calibri"/>
      <family val="2"/>
      <scheme val="minor"/>
    </font>
    <font>
      <sz val="8"/>
      <color theme="1"/>
      <name val="Arial"/>
      <family val="2"/>
    </font>
    <font>
      <b/>
      <sz val="11"/>
      <color theme="1"/>
      <name val="Calibri"/>
      <family val="2"/>
    </font>
    <font>
      <b/>
      <sz val="10"/>
      <name val="Calibri"/>
      <family val="2"/>
      <scheme val="minor"/>
    </font>
    <font>
      <i/>
      <sz val="10"/>
      <name val="Calibri"/>
      <family val="2"/>
      <scheme val="minor"/>
    </font>
    <font>
      <sz val="18"/>
      <name val="Arial"/>
      <family val="2"/>
    </font>
    <font>
      <b/>
      <sz val="18"/>
      <color theme="1"/>
      <name val="Arial"/>
      <family val="2"/>
    </font>
    <font>
      <b/>
      <sz val="10"/>
      <color rgb="FF003399"/>
      <name val="Calibri"/>
      <family val="2"/>
      <scheme val="minor"/>
    </font>
    <font>
      <b/>
      <sz val="10"/>
      <color theme="1"/>
      <name val="Calibri"/>
      <family val="2"/>
      <scheme val="minor"/>
    </font>
    <font>
      <i/>
      <sz val="11"/>
      <color theme="9" tint="-0.499984740745262"/>
      <name val="Calibri"/>
      <family val="2"/>
      <scheme val="minor"/>
    </font>
    <font>
      <i/>
      <sz val="10"/>
      <color theme="1"/>
      <name val="Calibri"/>
      <family val="2"/>
      <scheme val="minor"/>
    </font>
    <font>
      <i/>
      <sz val="11"/>
      <color theme="6" tint="-0.499984740745262"/>
      <name val="Calibri"/>
      <family val="2"/>
      <scheme val="minor"/>
    </font>
    <font>
      <b/>
      <sz val="10"/>
      <color rgb="FF333333"/>
      <name val="Calibri"/>
      <family val="2"/>
      <scheme val="minor"/>
    </font>
    <font>
      <sz val="10"/>
      <color rgb="FF333333"/>
      <name val="Calibri"/>
      <family val="2"/>
      <scheme val="minor"/>
    </font>
    <font>
      <b/>
      <sz val="10"/>
      <color theme="0"/>
      <name val="Calibri"/>
      <family val="2"/>
      <scheme val="minor"/>
    </font>
    <font>
      <b/>
      <sz val="11"/>
      <color rgb="FF3F3F3F"/>
      <name val="Calibri"/>
      <family val="2"/>
      <scheme val="minor"/>
    </font>
    <font>
      <sz val="10"/>
      <color theme="1"/>
      <name val="Times New Roman"/>
      <family val="1"/>
    </font>
    <font>
      <sz val="10"/>
      <color rgb="FF000000"/>
      <name val="Calibri"/>
      <family val="2"/>
    </font>
    <font>
      <i/>
      <sz val="10"/>
      <color theme="9" tint="-0.499984740745262"/>
      <name val="Calibri"/>
      <family val="2"/>
      <scheme val="minor"/>
    </font>
    <font>
      <i/>
      <sz val="10"/>
      <color theme="6" tint="-0.499984740745262"/>
      <name val="Calibri"/>
      <family val="2"/>
      <scheme val="minor"/>
    </font>
    <font>
      <sz val="14"/>
      <color theme="1"/>
      <name val="Calibri"/>
      <family val="2"/>
      <scheme val="minor"/>
    </font>
    <font>
      <sz val="10"/>
      <color rgb="FFFF0000"/>
      <name val="Calibri"/>
      <family val="2"/>
      <scheme val="minor"/>
    </font>
    <font>
      <vertAlign val="subscript"/>
      <sz val="10"/>
      <name val="Calibri"/>
      <family val="2"/>
      <charset val="238"/>
      <scheme val="minor"/>
    </font>
    <font>
      <i/>
      <sz val="10"/>
      <name val="Calibri"/>
      <family val="2"/>
      <charset val="238"/>
      <scheme val="minor"/>
    </font>
    <font>
      <b/>
      <sz val="12"/>
      <color theme="0"/>
      <name val="Calibri"/>
      <family val="2"/>
      <scheme val="minor"/>
    </font>
    <font>
      <sz val="12"/>
      <name val="Calibri"/>
      <family val="2"/>
      <scheme val="minor"/>
    </font>
    <font>
      <sz val="10"/>
      <color theme="1"/>
      <name val="Calibri"/>
      <family val="2"/>
    </font>
    <font>
      <sz val="11"/>
      <color theme="1"/>
      <name val="Calibri"/>
      <family val="2"/>
    </font>
    <font>
      <sz val="10"/>
      <name val="Calibri"/>
      <family val="2"/>
    </font>
    <font>
      <sz val="12"/>
      <name val="Arial"/>
      <family val="2"/>
    </font>
    <font>
      <b/>
      <sz val="10"/>
      <color rgb="FFFF0000"/>
      <name val="Calibri"/>
      <family val="2"/>
      <scheme val="minor"/>
    </font>
    <font>
      <sz val="11"/>
      <color theme="1"/>
      <name val="Calibri"/>
      <family val="2"/>
      <scheme val="minor"/>
    </font>
    <font>
      <sz val="11"/>
      <color rgb="FFFF0000"/>
      <name val="Calibri"/>
      <family val="2"/>
      <scheme val="minor"/>
    </font>
    <font>
      <sz val="11"/>
      <color theme="0"/>
      <name val="Calibri"/>
      <family val="2"/>
      <charset val="238"/>
      <scheme val="minor"/>
    </font>
    <font>
      <sz val="11"/>
      <color rgb="FF9C0006"/>
      <name val="Calibri"/>
      <family val="2"/>
      <charset val="238"/>
      <scheme val="minor"/>
    </font>
    <font>
      <b/>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charset val="1"/>
    </font>
    <font>
      <sz val="10"/>
      <name val="Arial"/>
      <family val="2"/>
    </font>
    <font>
      <b/>
      <sz val="18"/>
      <color theme="3"/>
      <name val="Cambria"/>
      <family val="2"/>
      <charset val="238"/>
      <scheme val="major"/>
    </font>
    <font>
      <b/>
      <u/>
      <sz val="10"/>
      <name val="Calibri"/>
      <family val="2"/>
      <scheme val="minor"/>
    </font>
  </fonts>
  <fills count="53">
    <fill>
      <patternFill patternType="none"/>
    </fill>
    <fill>
      <patternFill patternType="gray125"/>
    </fill>
    <fill>
      <patternFill patternType="solid">
        <fgColor theme="0" tint="-0.249977111117893"/>
        <bgColor indexed="64"/>
      </patternFill>
    </fill>
    <fill>
      <patternFill patternType="solid">
        <fgColor indexed="9"/>
        <bgColor indexed="64"/>
      </patternFill>
    </fill>
    <fill>
      <patternFill patternType="solid">
        <fgColor indexed="22"/>
        <bgColor indexed="64"/>
      </patternFill>
    </fill>
    <fill>
      <patternFill patternType="solid">
        <fgColor theme="3" tint="0.59999389629810485"/>
        <bgColor indexed="64"/>
      </patternFill>
    </fill>
    <fill>
      <patternFill patternType="solid">
        <fgColor theme="0"/>
        <bgColor indexed="64"/>
      </patternFill>
    </fill>
    <fill>
      <patternFill patternType="solid">
        <fgColor theme="8" tint="0.39994506668294322"/>
        <bgColor indexed="64"/>
      </patternFill>
    </fill>
    <fill>
      <patternFill patternType="solid">
        <fgColor theme="6" tint="0.59996337778862885"/>
        <bgColor theme="0"/>
      </patternFill>
    </fill>
    <fill>
      <patternFill patternType="solid">
        <fgColor theme="6" tint="0.59996337778862885"/>
        <bgColor indexed="64"/>
      </patternFill>
    </fill>
    <fill>
      <patternFill patternType="solid">
        <fgColor theme="3" tint="-0.249977111117893"/>
        <bgColor theme="8"/>
      </patternFill>
    </fill>
    <fill>
      <patternFill patternType="solid">
        <fgColor theme="8" tint="0.39997558519241921"/>
        <bgColor indexed="64"/>
      </patternFill>
    </fill>
    <fill>
      <patternFill patternType="solid">
        <fgColor theme="8" tint="0.59996337778862885"/>
        <bgColor theme="0"/>
      </patternFill>
    </fill>
    <fill>
      <patternFill patternType="solid">
        <fgColor theme="9" tint="0.59996337778862885"/>
        <bgColor theme="0"/>
      </patternFill>
    </fill>
    <fill>
      <patternFill patternType="solid">
        <fgColor theme="4" tint="-0.249977111117893"/>
        <bgColor indexed="64"/>
      </patternFill>
    </fill>
    <fill>
      <patternFill patternType="solid">
        <fgColor theme="0" tint="-0.34998626667073579"/>
        <bgColor indexed="64"/>
      </patternFill>
    </fill>
    <fill>
      <patternFill patternType="solid">
        <fgColor theme="0"/>
        <bgColor theme="0"/>
      </patternFill>
    </fill>
    <fill>
      <patternFill patternType="solid">
        <fgColor theme="8" tint="0.79998168889431442"/>
        <bgColor theme="0"/>
      </patternFill>
    </fill>
    <fill>
      <patternFill patternType="solid">
        <fgColor theme="8" tint="0.79998168889431442"/>
        <bgColor indexed="64"/>
      </patternFill>
    </fill>
    <fill>
      <patternFill patternType="solid">
        <fgColor rgb="FFFFFFCC"/>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3"/>
        <bgColor indexed="64"/>
      </patternFill>
    </fill>
    <fill>
      <patternFill patternType="gray0625"/>
    </fill>
    <fill>
      <patternFill patternType="lightUp">
        <bgColor theme="0" tint="-0.14996795556505021"/>
      </patternFill>
    </fill>
    <fill>
      <patternFill patternType="lightTrellis">
        <bgColor theme="0" tint="-0.14996795556505021"/>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18"/>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bottom/>
      <diagonal/>
    </border>
    <border>
      <left style="medium">
        <color indexed="64"/>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indexed="64"/>
      </right>
      <top/>
      <bottom style="thin">
        <color theme="0" tint="-0.14999847407452621"/>
      </bottom>
      <diagonal/>
    </border>
    <border>
      <left style="thin">
        <color indexed="64"/>
      </left>
      <right style="thin">
        <color theme="0" tint="-0.14999847407452621"/>
      </right>
      <top/>
      <bottom style="thin">
        <color indexed="64"/>
      </bottom>
      <diagonal/>
    </border>
    <border>
      <left style="thin">
        <color theme="0" tint="-0.14999847407452621"/>
      </left>
      <right style="thin">
        <color theme="0" tint="-0.14999847407452621"/>
      </right>
      <top/>
      <bottom style="thin">
        <color indexed="64"/>
      </bottom>
      <diagonal/>
    </border>
    <border>
      <left style="thin">
        <color theme="0" tint="-0.14999847407452621"/>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69">
    <xf numFmtId="166" fontId="0" fillId="0" borderId="0"/>
    <xf numFmtId="166" fontId="34" fillId="0" borderId="0" applyNumberFormat="0" applyFill="0" applyBorder="0" applyAlignment="0" applyProtection="0"/>
    <xf numFmtId="0" fontId="6" fillId="8" borderId="0" applyBorder="0">
      <alignment horizontal="center" vertical="center"/>
      <protection locked="0"/>
    </xf>
    <xf numFmtId="3" fontId="6" fillId="9" borderId="0" applyBorder="0">
      <alignment horizontal="center" vertical="center"/>
      <protection locked="0"/>
    </xf>
    <xf numFmtId="9" fontId="6" fillId="52" borderId="0" applyBorder="0">
      <alignment horizontal="center" vertical="center"/>
    </xf>
    <xf numFmtId="0" fontId="6" fillId="7" borderId="0" applyBorder="0">
      <alignment vertical="center"/>
    </xf>
    <xf numFmtId="10" fontId="6" fillId="9" borderId="0" applyBorder="0">
      <alignment horizontal="center" vertical="center"/>
      <protection locked="0"/>
    </xf>
    <xf numFmtId="167" fontId="6" fillId="18" borderId="0" applyBorder="0">
      <alignment horizontal="center" vertical="center"/>
    </xf>
    <xf numFmtId="166" fontId="6" fillId="17" borderId="0" applyBorder="0">
      <alignment horizontal="center" vertical="center"/>
    </xf>
    <xf numFmtId="3" fontId="6" fillId="18" borderId="0" applyBorder="0">
      <alignment horizontal="center" vertical="center"/>
    </xf>
    <xf numFmtId="0" fontId="6" fillId="13" borderId="0" applyBorder="0">
      <alignment horizontal="center" vertical="center"/>
    </xf>
    <xf numFmtId="0" fontId="48" fillId="51" borderId="0">
      <alignment horizontal="center" vertical="center"/>
    </xf>
    <xf numFmtId="166" fontId="53" fillId="12" borderId="0" applyFill="0" applyBorder="0">
      <alignment horizontal="center" vertical="center"/>
    </xf>
    <xf numFmtId="9" fontId="55" fillId="0" borderId="0" applyFill="0">
      <alignment horizontal="center" vertical="center"/>
    </xf>
    <xf numFmtId="166" fontId="34" fillId="0" borderId="0" applyNumberFormat="0" applyFill="0" applyBorder="0" applyAlignment="0" applyProtection="0"/>
    <xf numFmtId="166" fontId="69" fillId="2" borderId="0" applyNumberFormat="0" applyBorder="0" applyAlignment="0"/>
    <xf numFmtId="0" fontId="54" fillId="0" borderId="0" applyBorder="0"/>
    <xf numFmtId="3" fontId="6" fillId="13" borderId="0" applyBorder="0">
      <alignment horizontal="center" vertical="center"/>
    </xf>
    <xf numFmtId="167" fontId="6" fillId="13" borderId="0" applyBorder="0">
      <alignment horizontal="center" vertical="center"/>
    </xf>
    <xf numFmtId="0" fontId="75" fillId="19" borderId="32" applyNumberFormat="0" applyFont="0" applyAlignment="0" applyProtection="0"/>
    <xf numFmtId="0" fontId="69" fillId="2" borderId="0" applyNumberFormat="0" applyBorder="0" applyAlignment="0"/>
    <xf numFmtId="0" fontId="75" fillId="0" borderId="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7" borderId="0" applyNumberFormat="0" applyBorder="0" applyAlignment="0" applyProtection="0"/>
    <xf numFmtId="0" fontId="4" fillId="41" borderId="0" applyNumberFormat="0" applyBorder="0" applyAlignment="0" applyProtection="0"/>
    <xf numFmtId="0" fontId="4" fillId="45"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42" borderId="0" applyNumberFormat="0" applyBorder="0" applyAlignment="0" applyProtection="0"/>
    <xf numFmtId="0" fontId="4" fillId="46" borderId="0" applyNumberFormat="0" applyBorder="0" applyAlignment="0" applyProtection="0"/>
    <xf numFmtId="0" fontId="77" fillId="27" borderId="0" applyNumberFormat="0" applyBorder="0" applyAlignment="0" applyProtection="0"/>
    <xf numFmtId="0" fontId="77" fillId="31" borderId="0" applyNumberFormat="0" applyBorder="0" applyAlignment="0" applyProtection="0"/>
    <xf numFmtId="0" fontId="77" fillId="35" borderId="0" applyNumberFormat="0" applyBorder="0" applyAlignment="0" applyProtection="0"/>
    <xf numFmtId="0" fontId="77" fillId="39" borderId="0" applyNumberFormat="0" applyBorder="0" applyAlignment="0" applyProtection="0"/>
    <xf numFmtId="0" fontId="77" fillId="43" borderId="0" applyNumberFormat="0" applyBorder="0" applyAlignment="0" applyProtection="0"/>
    <xf numFmtId="0" fontId="77" fillId="47" borderId="0" applyNumberFormat="0" applyBorder="0" applyAlignment="0" applyProtection="0"/>
    <xf numFmtId="0" fontId="77" fillId="24" borderId="0" applyNumberFormat="0" applyBorder="0" applyAlignment="0" applyProtection="0"/>
    <xf numFmtId="0" fontId="77" fillId="28" borderId="0" applyNumberFormat="0" applyBorder="0" applyAlignment="0" applyProtection="0"/>
    <xf numFmtId="0" fontId="77" fillId="32" borderId="0" applyNumberFormat="0" applyBorder="0" applyAlignment="0" applyProtection="0"/>
    <xf numFmtId="0" fontId="77" fillId="36" borderId="0" applyNumberFormat="0" applyBorder="0" applyAlignment="0" applyProtection="0"/>
    <xf numFmtId="0" fontId="77" fillId="40" borderId="0" applyNumberFormat="0" applyBorder="0" applyAlignment="0" applyProtection="0"/>
    <xf numFmtId="0" fontId="77" fillId="44" borderId="0" applyNumberFormat="0" applyBorder="0" applyAlignment="0" applyProtection="0"/>
    <xf numFmtId="0" fontId="78" fillId="20" borderId="0" applyNumberFormat="0" applyBorder="0" applyAlignment="0" applyProtection="0"/>
    <xf numFmtId="0" fontId="79" fillId="22" borderId="36" applyNumberFormat="0" applyAlignment="0" applyProtection="0"/>
    <xf numFmtId="0" fontId="80" fillId="23" borderId="37" applyNumberFormat="0" applyAlignment="0" applyProtection="0"/>
    <xf numFmtId="0" fontId="75" fillId="49" borderId="0" applyNumberFormat="0" applyFont="0" applyFill="0" applyBorder="0" applyAlignment="0" applyProtection="0"/>
    <xf numFmtId="0" fontId="81" fillId="0" borderId="0" applyNumberFormat="0" applyFill="0" applyBorder="0" applyAlignment="0" applyProtection="0"/>
    <xf numFmtId="0" fontId="82" fillId="0" borderId="33" applyNumberFormat="0" applyFill="0" applyAlignment="0" applyProtection="0"/>
    <xf numFmtId="0" fontId="83" fillId="0" borderId="34" applyNumberFormat="0" applyFill="0" applyAlignment="0" applyProtection="0"/>
    <xf numFmtId="0" fontId="84" fillId="0" borderId="35" applyNumberFormat="0" applyFill="0" applyAlignment="0" applyProtection="0"/>
    <xf numFmtId="0" fontId="84" fillId="0" borderId="0" applyNumberFormat="0" applyFill="0" applyBorder="0" applyAlignment="0" applyProtection="0"/>
    <xf numFmtId="0" fontId="85" fillId="21" borderId="0" applyNumberFormat="0" applyBorder="0" applyAlignment="0" applyProtection="0"/>
    <xf numFmtId="0" fontId="86" fillId="0" borderId="0"/>
    <xf numFmtId="0" fontId="75" fillId="0" borderId="0"/>
    <xf numFmtId="0" fontId="4" fillId="19" borderId="32" applyNumberFormat="0" applyFont="0" applyAlignment="0" applyProtection="0"/>
    <xf numFmtId="0" fontId="87" fillId="50" borderId="0" applyFont="0" applyBorder="0"/>
    <xf numFmtId="0" fontId="17" fillId="0" borderId="0"/>
    <xf numFmtId="0" fontId="75" fillId="0" borderId="0"/>
    <xf numFmtId="0" fontId="86" fillId="0" borderId="0"/>
    <xf numFmtId="0" fontId="88" fillId="0" borderId="0" applyNumberFormat="0" applyFill="0" applyBorder="0" applyAlignment="0" applyProtection="0"/>
    <xf numFmtId="49" fontId="6" fillId="8" borderId="0" applyBorder="0">
      <alignment horizontal="center" vertical="center"/>
      <protection locked="0"/>
    </xf>
    <xf numFmtId="168" fontId="6" fillId="9" borderId="0" applyBorder="0">
      <alignment horizontal="center" vertical="center"/>
      <protection locked="0"/>
    </xf>
    <xf numFmtId="168" fontId="6" fillId="13" borderId="0" applyBorder="0">
      <alignment horizontal="center" vertical="center"/>
    </xf>
    <xf numFmtId="4" fontId="6" fillId="9" borderId="0" applyBorder="0">
      <alignment horizontal="center" vertical="center"/>
      <protection locked="0"/>
    </xf>
    <xf numFmtId="164" fontId="75" fillId="0" borderId="0" applyFont="0" applyFill="0" applyBorder="0" applyAlignment="0" applyProtection="0"/>
  </cellStyleXfs>
  <cellXfs count="604">
    <xf numFmtId="166" fontId="0" fillId="0" borderId="0" xfId="0"/>
    <xf numFmtId="166" fontId="2" fillId="4" borderId="0" xfId="0" applyFont="1" applyFill="1" applyAlignment="1">
      <alignment horizontal="center"/>
    </xf>
    <xf numFmtId="166" fontId="0" fillId="5" borderId="0" xfId="0" applyFill="1" applyProtection="1"/>
    <xf numFmtId="166" fontId="0" fillId="5" borderId="0" xfId="0" applyFill="1"/>
    <xf numFmtId="166" fontId="11" fillId="0" borderId="0" xfId="0" applyFont="1"/>
    <xf numFmtId="166" fontId="2" fillId="0" borderId="0" xfId="0" applyFont="1"/>
    <xf numFmtId="166" fontId="2" fillId="0" borderId="0" xfId="0" applyFont="1" applyAlignment="1">
      <alignment horizontal="center"/>
    </xf>
    <xf numFmtId="166" fontId="3" fillId="2" borderId="12" xfId="0" applyFont="1" applyFill="1" applyBorder="1"/>
    <xf numFmtId="166" fontId="2" fillId="0" borderId="0" xfId="0" applyFont="1" applyProtection="1"/>
    <xf numFmtId="166" fontId="3" fillId="2" borderId="13" xfId="0" applyFont="1" applyFill="1" applyBorder="1"/>
    <xf numFmtId="166" fontId="3" fillId="4" borderId="13" xfId="0" applyFont="1" applyFill="1" applyBorder="1" applyProtection="1"/>
    <xf numFmtId="166" fontId="3" fillId="2" borderId="10" xfId="0" applyFont="1" applyFill="1" applyBorder="1"/>
    <xf numFmtId="166" fontId="12" fillId="4" borderId="10" xfId="0" applyFont="1" applyFill="1" applyBorder="1" applyProtection="1"/>
    <xf numFmtId="166" fontId="3" fillId="4" borderId="10" xfId="0" applyFont="1" applyFill="1" applyBorder="1" applyProtection="1"/>
    <xf numFmtId="166" fontId="0" fillId="0" borderId="0" xfId="0" applyProtection="1"/>
    <xf numFmtId="166" fontId="14" fillId="0" borderId="0" xfId="0" applyFont="1"/>
    <xf numFmtId="166" fontId="4" fillId="0" borderId="0" xfId="0" applyFont="1"/>
    <xf numFmtId="166" fontId="15" fillId="3" borderId="0" xfId="0" applyFont="1" applyFill="1" applyAlignment="1">
      <alignment horizontal="left"/>
    </xf>
    <xf numFmtId="166" fontId="4" fillId="0" borderId="0" xfId="0" applyFont="1" applyAlignment="1">
      <alignment wrapText="1"/>
    </xf>
    <xf numFmtId="166" fontId="16" fillId="0" borderId="0" xfId="0" applyFont="1" applyAlignment="1">
      <alignment horizontal="left" vertical="center"/>
    </xf>
    <xf numFmtId="166" fontId="16" fillId="0" borderId="0" xfId="0" applyFont="1" applyFill="1" applyAlignment="1">
      <alignment horizontal="left" vertical="center"/>
    </xf>
    <xf numFmtId="166" fontId="4" fillId="0" borderId="0" xfId="0" applyFont="1" applyFill="1"/>
    <xf numFmtId="166" fontId="4" fillId="0" borderId="0" xfId="0" applyFont="1" applyBorder="1"/>
    <xf numFmtId="166" fontId="15" fillId="0" borderId="0" xfId="0" applyFont="1" applyFill="1" applyAlignment="1">
      <alignment horizontal="left" vertical="center"/>
    </xf>
    <xf numFmtId="166" fontId="14" fillId="3" borderId="0" xfId="0" applyFont="1" applyFill="1"/>
    <xf numFmtId="166" fontId="10" fillId="3" borderId="0" xfId="0" applyFont="1" applyFill="1"/>
    <xf numFmtId="166" fontId="10" fillId="3" borderId="0" xfId="0" applyFont="1" applyFill="1" applyBorder="1"/>
    <xf numFmtId="166" fontId="10" fillId="0" borderId="0" xfId="0" applyFont="1" applyFill="1" applyBorder="1" applyAlignment="1">
      <alignment horizontal="center" vertical="center" wrapText="1"/>
    </xf>
    <xf numFmtId="166" fontId="10" fillId="0" borderId="0" xfId="0" applyFont="1"/>
    <xf numFmtId="166" fontId="10" fillId="0" borderId="0" xfId="0" applyFont="1" applyFill="1" applyAlignment="1">
      <alignment horizontal="left"/>
    </xf>
    <xf numFmtId="166" fontId="7" fillId="3" borderId="0" xfId="0" applyFont="1" applyFill="1"/>
    <xf numFmtId="166" fontId="4" fillId="3" borderId="0" xfId="0" applyFont="1" applyFill="1" applyBorder="1"/>
    <xf numFmtId="166" fontId="7" fillId="0" borderId="0" xfId="0" applyFont="1"/>
    <xf numFmtId="166" fontId="7" fillId="0" borderId="0" xfId="0" applyFont="1" applyFill="1" applyBorder="1" applyAlignment="1">
      <alignment horizontal="center" vertical="top" wrapText="1"/>
    </xf>
    <xf numFmtId="166" fontId="16" fillId="0" borderId="0" xfId="0" applyFont="1" applyBorder="1" applyAlignment="1">
      <alignment horizontal="left" vertical="center"/>
    </xf>
    <xf numFmtId="166" fontId="16" fillId="0" borderId="0" xfId="0" applyFont="1"/>
    <xf numFmtId="166" fontId="16" fillId="0" borderId="0" xfId="0" applyFont="1" applyFill="1" applyBorder="1" applyAlignment="1">
      <alignment horizontal="left" vertical="center"/>
    </xf>
    <xf numFmtId="166" fontId="16" fillId="3" borderId="0" xfId="0" applyFont="1" applyFill="1" applyBorder="1" applyAlignment="1">
      <alignment horizontal="left" vertical="center"/>
    </xf>
    <xf numFmtId="166" fontId="7" fillId="0" borderId="0" xfId="0" applyFont="1" applyAlignment="1">
      <alignment horizontal="left" vertical="center"/>
    </xf>
    <xf numFmtId="166" fontId="16" fillId="0" borderId="0" xfId="0" applyFont="1" applyFill="1"/>
    <xf numFmtId="166" fontId="16" fillId="0" borderId="0" xfId="0" applyFont="1" applyAlignment="1">
      <alignment wrapText="1"/>
    </xf>
    <xf numFmtId="166" fontId="7" fillId="0" borderId="0" xfId="0" applyFont="1" applyFill="1" applyBorder="1" applyAlignment="1">
      <alignment horizontal="left" vertical="center"/>
    </xf>
    <xf numFmtId="166" fontId="18" fillId="0" borderId="0" xfId="0" applyFont="1"/>
    <xf numFmtId="166" fontId="19" fillId="0" borderId="0" xfId="0" applyFont="1" applyAlignment="1">
      <alignment horizontal="left" vertical="center"/>
    </xf>
    <xf numFmtId="166" fontId="16" fillId="3" borderId="0" xfId="0" applyFont="1" applyFill="1" applyBorder="1" applyAlignment="1">
      <alignment horizontal="left" vertical="center" wrapText="1"/>
    </xf>
    <xf numFmtId="166" fontId="4" fillId="0" borderId="0" xfId="0" applyFont="1" applyAlignment="1">
      <alignment horizontal="left" vertical="center"/>
    </xf>
    <xf numFmtId="166" fontId="16" fillId="3" borderId="0" xfId="0" applyFont="1" applyFill="1" applyAlignment="1">
      <alignment horizontal="left" vertical="center"/>
    </xf>
    <xf numFmtId="166" fontId="7" fillId="0" borderId="0" xfId="0" applyFont="1" applyFill="1" applyAlignment="1">
      <alignment horizontal="left" vertical="center"/>
    </xf>
    <xf numFmtId="166" fontId="4" fillId="0" borderId="0" xfId="0" applyFont="1" applyFill="1" applyAlignment="1">
      <alignment horizontal="left" vertical="center"/>
    </xf>
    <xf numFmtId="166" fontId="7" fillId="0" borderId="0" xfId="0" applyFont="1" applyFill="1"/>
    <xf numFmtId="166" fontId="18" fillId="0" borderId="0" xfId="0" applyFont="1" applyFill="1"/>
    <xf numFmtId="166" fontId="7" fillId="3" borderId="0" xfId="0" applyFont="1" applyFill="1" applyAlignment="1"/>
    <xf numFmtId="166" fontId="7" fillId="0" borderId="0" xfId="0" applyFont="1" applyFill="1" applyBorder="1"/>
    <xf numFmtId="166" fontId="10" fillId="0" borderId="0" xfId="0" applyFont="1" applyFill="1" applyBorder="1"/>
    <xf numFmtId="166" fontId="10" fillId="0" borderId="0" xfId="0" applyFont="1" applyFill="1"/>
    <xf numFmtId="166" fontId="10" fillId="3" borderId="0" xfId="0" applyFont="1" applyFill="1" applyAlignment="1">
      <alignment vertical="top" wrapText="1"/>
    </xf>
    <xf numFmtId="166" fontId="7" fillId="3" borderId="0" xfId="0" applyFont="1" applyFill="1" applyBorder="1"/>
    <xf numFmtId="166" fontId="16" fillId="3" borderId="0" xfId="0" applyFont="1" applyFill="1" applyBorder="1"/>
    <xf numFmtId="166" fontId="16" fillId="0" borderId="0" xfId="0" applyFont="1" applyFill="1" applyBorder="1"/>
    <xf numFmtId="166" fontId="21" fillId="0" borderId="0" xfId="0" applyFont="1" applyAlignment="1">
      <alignment horizontal="left" vertical="center"/>
    </xf>
    <xf numFmtId="166" fontId="16" fillId="0" borderId="0" xfId="0" applyFont="1" applyAlignment="1">
      <alignment vertical="center"/>
    </xf>
    <xf numFmtId="166" fontId="22" fillId="3" borderId="0" xfId="0" applyFont="1" applyFill="1" applyBorder="1" applyAlignment="1">
      <alignment vertical="center"/>
    </xf>
    <xf numFmtId="166" fontId="23" fillId="0" borderId="0" xfId="0" applyFont="1" applyFill="1" applyAlignment="1">
      <alignment vertical="center"/>
    </xf>
    <xf numFmtId="166" fontId="24" fillId="0" borderId="0" xfId="0" applyFont="1" applyFill="1" applyAlignment="1">
      <alignment vertical="center"/>
    </xf>
    <xf numFmtId="166" fontId="16" fillId="0" borderId="0" xfId="0" applyFont="1" applyFill="1" applyAlignment="1">
      <alignment vertical="center"/>
    </xf>
    <xf numFmtId="166" fontId="23" fillId="0" borderId="0" xfId="0" applyFont="1"/>
    <xf numFmtId="166" fontId="23" fillId="3" borderId="0" xfId="0" applyFont="1" applyFill="1" applyBorder="1"/>
    <xf numFmtId="166" fontId="4" fillId="0" borderId="0" xfId="0" applyFont="1" applyFill="1" applyBorder="1"/>
    <xf numFmtId="166" fontId="25" fillId="0" borderId="0" xfId="0" applyFont="1" applyFill="1" applyAlignment="1">
      <alignment vertical="top"/>
    </xf>
    <xf numFmtId="166" fontId="25" fillId="0" borderId="0" xfId="0" applyFont="1" applyFill="1"/>
    <xf numFmtId="166" fontId="7" fillId="0" borderId="0" xfId="0" applyFont="1" applyFill="1" applyAlignment="1">
      <alignment vertical="top" wrapText="1"/>
    </xf>
    <xf numFmtId="166" fontId="7" fillId="0" borderId="0" xfId="0" applyFont="1" applyFill="1" applyBorder="1" applyAlignment="1">
      <alignment horizontal="left" vertical="top" wrapText="1"/>
    </xf>
    <xf numFmtId="166" fontId="7" fillId="0" borderId="0" xfId="0" applyFont="1" applyFill="1" applyAlignment="1">
      <alignment horizontal="center" vertical="top" wrapText="1"/>
    </xf>
    <xf numFmtId="166" fontId="27" fillId="0" borderId="0" xfId="0" applyFont="1" applyFill="1" applyAlignment="1">
      <alignment vertical="center"/>
    </xf>
    <xf numFmtId="166" fontId="18" fillId="0" borderId="0" xfId="0" applyFont="1" applyAlignment="1">
      <alignment horizontal="center" wrapText="1"/>
    </xf>
    <xf numFmtId="166" fontId="18" fillId="0" borderId="0" xfId="0" applyFont="1" applyFill="1" applyAlignment="1">
      <alignment horizontal="center" wrapText="1"/>
    </xf>
    <xf numFmtId="166" fontId="16" fillId="0" borderId="0" xfId="0" applyFont="1" applyFill="1" applyBorder="1" applyAlignment="1">
      <alignment horizontal="left"/>
    </xf>
    <xf numFmtId="166" fontId="9" fillId="0" borderId="0" xfId="0" applyFont="1" applyFill="1" applyBorder="1" applyAlignment="1">
      <alignment horizontal="center"/>
    </xf>
    <xf numFmtId="1" fontId="7" fillId="0" borderId="0" xfId="0" applyNumberFormat="1" applyFont="1" applyFill="1" applyBorder="1" applyAlignment="1">
      <alignment horizontal="center" vertical="top" wrapText="1"/>
    </xf>
    <xf numFmtId="166" fontId="7" fillId="3" borderId="0" xfId="0" applyFont="1" applyFill="1" applyBorder="1" applyAlignment="1">
      <alignment horizontal="left" vertical="center" wrapText="1"/>
    </xf>
    <xf numFmtId="166" fontId="28" fillId="0" borderId="0" xfId="0" applyFont="1"/>
    <xf numFmtId="165" fontId="7" fillId="3" borderId="0" xfId="0" applyNumberFormat="1" applyFont="1" applyFill="1" applyBorder="1"/>
    <xf numFmtId="166" fontId="16" fillId="3" borderId="0" xfId="0" applyFont="1" applyFill="1"/>
    <xf numFmtId="166" fontId="22" fillId="0" borderId="0" xfId="0" applyFont="1"/>
    <xf numFmtId="166" fontId="20" fillId="0" borderId="0" xfId="0" applyFont="1" applyFill="1" applyBorder="1" applyAlignment="1">
      <alignment horizontal="center" vertical="center" wrapText="1"/>
    </xf>
    <xf numFmtId="166" fontId="24" fillId="0" borderId="0" xfId="0" applyFont="1"/>
    <xf numFmtId="166" fontId="7" fillId="0" borderId="0" xfId="0" applyFont="1" applyFill="1" applyBorder="1" applyAlignment="1">
      <alignment horizontal="center"/>
    </xf>
    <xf numFmtId="166" fontId="33" fillId="0" borderId="0" xfId="0" applyFont="1"/>
    <xf numFmtId="166" fontId="10" fillId="0" borderId="0" xfId="0" applyFont="1" applyFill="1" applyBorder="1" applyAlignment="1">
      <alignment horizontal="left"/>
    </xf>
    <xf numFmtId="166" fontId="36" fillId="0" borderId="0" xfId="0" applyFont="1" applyFill="1" applyAlignment="1">
      <alignment horizontal="center"/>
    </xf>
    <xf numFmtId="166" fontId="36" fillId="0" borderId="0" xfId="0" applyFont="1" applyFill="1"/>
    <xf numFmtId="166" fontId="37" fillId="0" borderId="0" xfId="0" applyFont="1" applyFill="1" applyAlignment="1">
      <alignment vertical="center"/>
    </xf>
    <xf numFmtId="166" fontId="37" fillId="0" borderId="0" xfId="0" applyFont="1" applyFill="1"/>
    <xf numFmtId="166" fontId="30" fillId="0" borderId="0" xfId="0" applyFont="1" applyFill="1" applyBorder="1" applyAlignment="1">
      <alignment vertical="center" wrapText="1"/>
    </xf>
    <xf numFmtId="166" fontId="30" fillId="0" borderId="15" xfId="0" applyFont="1" applyFill="1" applyBorder="1" applyAlignment="1">
      <alignment vertical="center" wrapText="1"/>
    </xf>
    <xf numFmtId="166" fontId="36" fillId="0" borderId="0" xfId="0" applyFont="1" applyFill="1" applyAlignment="1">
      <alignment vertical="center"/>
    </xf>
    <xf numFmtId="166" fontId="30" fillId="0" borderId="5" xfId="0" applyFont="1" applyFill="1" applyBorder="1" applyAlignment="1">
      <alignment vertical="center" wrapText="1"/>
    </xf>
    <xf numFmtId="166" fontId="30" fillId="0" borderId="6" xfId="0" applyFont="1" applyFill="1" applyBorder="1" applyAlignment="1">
      <alignment vertical="center" wrapText="1"/>
    </xf>
    <xf numFmtId="166" fontId="20" fillId="0" borderId="0" xfId="0" applyFont="1" applyFill="1"/>
    <xf numFmtId="166" fontId="40" fillId="0" borderId="0" xfId="0" applyFont="1" applyFill="1"/>
    <xf numFmtId="166" fontId="36" fillId="0" borderId="0" xfId="0" applyFont="1" applyFill="1" applyAlignment="1">
      <alignment horizontal="left" vertical="center"/>
    </xf>
    <xf numFmtId="166" fontId="20" fillId="0" borderId="0" xfId="0" applyFont="1" applyFill="1" applyBorder="1" applyAlignment="1">
      <alignment horizontal="left" vertical="center"/>
    </xf>
    <xf numFmtId="166" fontId="32" fillId="0" borderId="0" xfId="0" applyFont="1" applyFill="1" applyAlignment="1">
      <alignment horizontal="left" vertical="center"/>
    </xf>
    <xf numFmtId="166" fontId="36" fillId="0" borderId="0" xfId="0" applyFont="1" applyFill="1" applyAlignment="1">
      <alignment horizontal="center" vertical="center"/>
    </xf>
    <xf numFmtId="166" fontId="41" fillId="0" borderId="0" xfId="0" applyFont="1" applyFill="1" applyAlignment="1">
      <alignment vertical="center"/>
    </xf>
    <xf numFmtId="166" fontId="41" fillId="0" borderId="0" xfId="0" applyFont="1" applyFill="1" applyAlignment="1">
      <alignment horizontal="center" vertical="center"/>
    </xf>
    <xf numFmtId="166" fontId="41" fillId="0" borderId="0" xfId="0" applyFont="1" applyFill="1" applyAlignment="1">
      <alignment horizontal="left" vertical="center"/>
    </xf>
    <xf numFmtId="166" fontId="41" fillId="0" borderId="0" xfId="0" applyFont="1" applyFill="1" applyBorder="1" applyAlignment="1">
      <alignment horizontal="center" vertical="center"/>
    </xf>
    <xf numFmtId="166" fontId="41" fillId="0" borderId="0" xfId="0" applyFont="1" applyFill="1" applyBorder="1" applyAlignment="1">
      <alignment horizontal="left" vertical="center"/>
    </xf>
    <xf numFmtId="166" fontId="30" fillId="0" borderId="0" xfId="0" applyFont="1" applyFill="1" applyAlignment="1">
      <alignment horizontal="center"/>
    </xf>
    <xf numFmtId="166" fontId="30" fillId="0" borderId="0" xfId="0" applyFont="1" applyFill="1"/>
    <xf numFmtId="166" fontId="39" fillId="0" borderId="0" xfId="0" applyFont="1" applyFill="1" applyAlignment="1">
      <alignment vertical="center"/>
    </xf>
    <xf numFmtId="166" fontId="39" fillId="0" borderId="0" xfId="0" applyFont="1" applyFill="1" applyBorder="1" applyAlignment="1">
      <alignment horizontal="center" vertical="center"/>
    </xf>
    <xf numFmtId="166" fontId="0" fillId="0" borderId="0" xfId="0" applyFill="1"/>
    <xf numFmtId="166" fontId="43" fillId="6" borderId="0" xfId="0" applyFont="1" applyFill="1" applyAlignment="1">
      <alignment horizontal="center"/>
    </xf>
    <xf numFmtId="166" fontId="43" fillId="6" borderId="0" xfId="0" applyFont="1" applyFill="1"/>
    <xf numFmtId="166" fontId="44" fillId="6" borderId="0" xfId="0" applyFont="1" applyFill="1" applyAlignment="1">
      <alignment horizontal="center" vertical="center"/>
    </xf>
    <xf numFmtId="166" fontId="13" fillId="6" borderId="0" xfId="0" applyFont="1" applyFill="1" applyAlignment="1">
      <alignment vertical="center" wrapText="1"/>
    </xf>
    <xf numFmtId="166" fontId="46" fillId="0" borderId="0" xfId="0" applyFont="1"/>
    <xf numFmtId="166" fontId="7" fillId="0" borderId="0" xfId="0" applyFont="1" applyFill="1" applyBorder="1" applyAlignment="1">
      <alignment horizontal="left" wrapText="1"/>
    </xf>
    <xf numFmtId="166" fontId="7" fillId="6" borderId="0" xfId="0" applyFont="1" applyFill="1"/>
    <xf numFmtId="166" fontId="0" fillId="0" borderId="0" xfId="0"/>
    <xf numFmtId="166" fontId="0" fillId="0" borderId="0" xfId="0" applyBorder="1"/>
    <xf numFmtId="166" fontId="0" fillId="0" borderId="0" xfId="0"/>
    <xf numFmtId="166" fontId="1" fillId="0" borderId="0" xfId="0" applyFont="1"/>
    <xf numFmtId="166" fontId="0" fillId="0" borderId="0" xfId="0" quotePrefix="1"/>
    <xf numFmtId="166" fontId="2" fillId="0" borderId="0" xfId="0" applyFont="1" applyBorder="1" applyAlignment="1">
      <alignment horizontal="center"/>
    </xf>
    <xf numFmtId="9" fontId="6" fillId="52" borderId="8" xfId="4" applyBorder="1">
      <alignment horizontal="center" vertical="center"/>
    </xf>
    <xf numFmtId="166" fontId="49" fillId="2" borderId="1" xfId="0" applyFont="1" applyFill="1" applyBorder="1" applyAlignment="1">
      <alignment horizontal="left"/>
    </xf>
    <xf numFmtId="166" fontId="49" fillId="2" borderId="2" xfId="0" applyFont="1" applyFill="1" applyBorder="1"/>
    <xf numFmtId="166" fontId="49" fillId="2" borderId="4" xfId="0" applyFont="1" applyFill="1" applyBorder="1"/>
    <xf numFmtId="166" fontId="49" fillId="2" borderId="5" xfId="0" applyFont="1" applyFill="1" applyBorder="1"/>
    <xf numFmtId="166" fontId="50" fillId="2" borderId="5" xfId="0" applyFont="1" applyFill="1" applyBorder="1" applyAlignment="1">
      <alignment horizontal="center"/>
    </xf>
    <xf numFmtId="0" fontId="6" fillId="7" borderId="17" xfId="5" applyBorder="1">
      <alignment vertical="center"/>
    </xf>
    <xf numFmtId="0" fontId="6" fillId="7" borderId="17" xfId="5" applyBorder="1" applyAlignment="1">
      <alignment horizontal="center" vertical="center"/>
    </xf>
    <xf numFmtId="0" fontId="6" fillId="8" borderId="17" xfId="2" applyBorder="1">
      <alignment horizontal="center" vertical="center"/>
      <protection locked="0"/>
    </xf>
    <xf numFmtId="3" fontId="6" fillId="9" borderId="8" xfId="3" applyBorder="1">
      <alignment horizontal="center" vertical="center"/>
      <protection locked="0"/>
    </xf>
    <xf numFmtId="167" fontId="6" fillId="18" borderId="0" xfId="7">
      <alignment horizontal="center" vertical="center"/>
    </xf>
    <xf numFmtId="166" fontId="6" fillId="17" borderId="0" xfId="8">
      <alignment horizontal="center" vertical="center"/>
    </xf>
    <xf numFmtId="3" fontId="6" fillId="18" borderId="0" xfId="9">
      <alignment horizontal="center" vertical="center"/>
    </xf>
    <xf numFmtId="0" fontId="6" fillId="13" borderId="0" xfId="10">
      <alignment horizontal="center" vertical="center"/>
    </xf>
    <xf numFmtId="0" fontId="48" fillId="51" borderId="0" xfId="11">
      <alignment horizontal="center" vertical="center"/>
    </xf>
    <xf numFmtId="0" fontId="6" fillId="7" borderId="12" xfId="5" applyBorder="1" applyAlignment="1">
      <alignment horizontal="center" vertical="center"/>
    </xf>
    <xf numFmtId="166" fontId="51" fillId="0" borderId="0" xfId="0" applyFont="1" applyAlignment="1">
      <alignment horizontal="center" vertical="center"/>
    </xf>
    <xf numFmtId="166" fontId="5" fillId="0" borderId="0" xfId="0" applyFont="1"/>
    <xf numFmtId="166" fontId="52" fillId="0" borderId="0" xfId="0" applyFont="1" applyAlignment="1">
      <alignment horizontal="left" vertical="center"/>
    </xf>
    <xf numFmtId="166" fontId="5" fillId="0" borderId="0" xfId="0" applyFont="1" applyAlignment="1">
      <alignment horizontal="left" vertical="center"/>
    </xf>
    <xf numFmtId="166" fontId="52" fillId="0" borderId="0" xfId="0" applyFont="1" applyAlignment="1">
      <alignment horizontal="justify" vertical="center"/>
    </xf>
    <xf numFmtId="166" fontId="54" fillId="0" borderId="0" xfId="0" applyFont="1"/>
    <xf numFmtId="166" fontId="5" fillId="0" borderId="0" xfId="0" applyFont="1" applyAlignment="1">
      <alignment horizontal="left" indent="1"/>
    </xf>
    <xf numFmtId="166" fontId="5" fillId="0" borderId="0" xfId="0" applyFont="1" applyAlignment="1">
      <alignment horizontal="justify" vertical="center"/>
    </xf>
    <xf numFmtId="166" fontId="54" fillId="0" borderId="0" xfId="0" applyFont="1" applyAlignment="1">
      <alignment wrapText="1"/>
    </xf>
    <xf numFmtId="166" fontId="56" fillId="0" borderId="0" xfId="0" applyFont="1" applyAlignment="1">
      <alignment horizontal="justify" vertical="center"/>
    </xf>
    <xf numFmtId="166" fontId="56" fillId="0" borderId="0" xfId="0" applyFont="1" applyAlignment="1">
      <alignment horizontal="left" vertical="center"/>
    </xf>
    <xf numFmtId="166" fontId="52" fillId="0" borderId="0" xfId="0" applyFont="1"/>
    <xf numFmtId="166" fontId="57" fillId="0" borderId="0" xfId="0" applyFont="1" applyAlignment="1">
      <alignment horizontal="justify" vertical="center"/>
    </xf>
    <xf numFmtId="166" fontId="57" fillId="0" borderId="0" xfId="0" applyFont="1" applyAlignment="1">
      <alignment vertical="center"/>
    </xf>
    <xf numFmtId="166" fontId="52" fillId="0" borderId="0" xfId="0" applyFont="1" applyAlignment="1">
      <alignment wrapText="1"/>
    </xf>
    <xf numFmtId="166" fontId="5" fillId="0" borderId="0" xfId="0" applyFont="1" applyAlignment="1">
      <alignment horizontal="left" vertical="center" indent="5"/>
    </xf>
    <xf numFmtId="166" fontId="5" fillId="0" borderId="0" xfId="0" applyFont="1" applyAlignment="1">
      <alignment horizontal="left" vertical="center" indent="10"/>
    </xf>
    <xf numFmtId="166" fontId="5" fillId="0" borderId="0" xfId="0" applyFont="1" applyAlignment="1">
      <alignment vertical="center"/>
    </xf>
    <xf numFmtId="166" fontId="5" fillId="11" borderId="17" xfId="0" applyFont="1" applyFill="1" applyBorder="1"/>
    <xf numFmtId="166" fontId="5" fillId="11" borderId="17" xfId="0" applyFont="1" applyFill="1" applyBorder="1" applyAlignment="1">
      <alignment horizontal="left" indent="1"/>
    </xf>
    <xf numFmtId="166" fontId="57" fillId="11" borderId="17" xfId="0" applyFont="1" applyFill="1" applyBorder="1" applyAlignment="1">
      <alignment horizontal="justify" vertical="center"/>
    </xf>
    <xf numFmtId="166" fontId="52" fillId="11" borderId="17" xfId="0" applyFont="1" applyFill="1" applyBorder="1" applyAlignment="1">
      <alignment horizontal="left" vertical="center"/>
    </xf>
    <xf numFmtId="166" fontId="5" fillId="11" borderId="17" xfId="0" applyFont="1" applyFill="1" applyBorder="1" applyAlignment="1">
      <alignment horizontal="left" vertical="center"/>
    </xf>
    <xf numFmtId="0" fontId="48" fillId="51" borderId="8" xfId="11" applyBorder="1">
      <alignment horizontal="center" vertical="center"/>
    </xf>
    <xf numFmtId="0" fontId="6" fillId="8" borderId="8" xfId="2" applyFont="1" applyBorder="1">
      <alignment horizontal="center" vertical="center"/>
      <protection locked="0"/>
    </xf>
    <xf numFmtId="0" fontId="48" fillId="13" borderId="8" xfId="10" applyFont="1" applyBorder="1">
      <alignment horizontal="center" vertical="center"/>
    </xf>
    <xf numFmtId="0" fontId="6" fillId="7" borderId="8" xfId="5" applyFont="1" applyBorder="1">
      <alignment vertical="center"/>
    </xf>
    <xf numFmtId="166" fontId="6" fillId="17" borderId="8" xfId="8" applyBorder="1">
      <alignment horizontal="center" vertical="center"/>
    </xf>
    <xf numFmtId="166" fontId="59" fillId="0" borderId="0" xfId="0" applyFont="1"/>
    <xf numFmtId="166" fontId="59" fillId="0" borderId="0" xfId="0" applyFont="1" applyProtection="1"/>
    <xf numFmtId="166" fontId="3" fillId="0" borderId="0" xfId="0" applyFont="1"/>
    <xf numFmtId="166" fontId="12" fillId="0" borderId="0" xfId="0" applyFont="1" applyProtection="1"/>
    <xf numFmtId="14" fontId="0" fillId="0" borderId="0" xfId="0" applyNumberFormat="1"/>
    <xf numFmtId="166" fontId="35" fillId="0" borderId="0" xfId="0" applyFont="1"/>
    <xf numFmtId="166" fontId="60" fillId="0" borderId="0" xfId="0" applyFont="1" applyAlignment="1">
      <alignment vertical="center"/>
    </xf>
    <xf numFmtId="166" fontId="60" fillId="0" borderId="0" xfId="0" applyFont="1"/>
    <xf numFmtId="0" fontId="6" fillId="7" borderId="17" xfId="5" applyFont="1" applyBorder="1">
      <alignment vertical="center"/>
    </xf>
    <xf numFmtId="0" fontId="6" fillId="8" borderId="17" xfId="2" applyFont="1" applyBorder="1">
      <alignment horizontal="center" vertical="center"/>
      <protection locked="0"/>
    </xf>
    <xf numFmtId="3" fontId="47" fillId="9" borderId="17" xfId="3" applyFont="1" applyBorder="1">
      <alignment horizontal="center" vertical="center"/>
      <protection locked="0"/>
    </xf>
    <xf numFmtId="10" fontId="47" fillId="9" borderId="17" xfId="6" applyFont="1" applyBorder="1">
      <alignment horizontal="center" vertical="center"/>
      <protection locked="0"/>
    </xf>
    <xf numFmtId="166" fontId="61" fillId="0" borderId="0" xfId="0" applyFont="1"/>
    <xf numFmtId="166" fontId="5" fillId="0" borderId="0" xfId="0" applyFont="1" applyAlignment="1">
      <alignment horizontal="left"/>
    </xf>
    <xf numFmtId="0" fontId="6" fillId="8" borderId="14" xfId="2" applyFont="1" applyBorder="1">
      <alignment horizontal="center" vertical="center"/>
      <protection locked="0"/>
    </xf>
    <xf numFmtId="166" fontId="62" fillId="0" borderId="0" xfId="12" applyFont="1" applyFill="1">
      <alignment horizontal="center" vertical="center"/>
    </xf>
    <xf numFmtId="9" fontId="63" fillId="0" borderId="0" xfId="13" applyFont="1">
      <alignment horizontal="center" vertical="center"/>
    </xf>
    <xf numFmtId="0" fontId="6" fillId="8" borderId="7" xfId="2" applyFont="1" applyBorder="1">
      <alignment horizontal="center" vertical="center"/>
      <protection locked="0"/>
    </xf>
    <xf numFmtId="10" fontId="47" fillId="9" borderId="14" xfId="6" applyFont="1" applyBorder="1">
      <alignment horizontal="center" vertical="center"/>
      <protection locked="0"/>
    </xf>
    <xf numFmtId="3" fontId="47" fillId="9" borderId="14" xfId="3" applyFont="1" applyBorder="1">
      <alignment horizontal="center" vertical="center"/>
      <protection locked="0"/>
    </xf>
    <xf numFmtId="166" fontId="64" fillId="0" borderId="0" xfId="0" applyFont="1"/>
    <xf numFmtId="166" fontId="5" fillId="15" borderId="0" xfId="0" applyFont="1" applyFill="1"/>
    <xf numFmtId="166" fontId="5" fillId="11" borderId="7" xfId="0" applyFont="1" applyFill="1" applyBorder="1" applyAlignment="1">
      <alignment horizontal="left" indent="1"/>
    </xf>
    <xf numFmtId="166" fontId="5" fillId="11" borderId="7" xfId="0" applyFont="1" applyFill="1" applyBorder="1"/>
    <xf numFmtId="166" fontId="65" fillId="0" borderId="0" xfId="0" applyFont="1"/>
    <xf numFmtId="3" fontId="6" fillId="9" borderId="14" xfId="3" applyBorder="1">
      <alignment horizontal="center" vertical="center"/>
      <protection locked="0"/>
    </xf>
    <xf numFmtId="3" fontId="6" fillId="9" borderId="17" xfId="3" applyBorder="1">
      <alignment horizontal="center" vertical="center"/>
      <protection locked="0"/>
    </xf>
    <xf numFmtId="166" fontId="52" fillId="0" borderId="0" xfId="0" applyFont="1" applyFill="1"/>
    <xf numFmtId="166" fontId="49" fillId="2" borderId="0" xfId="0" applyFont="1" applyFill="1" applyBorder="1"/>
    <xf numFmtId="166" fontId="20" fillId="11" borderId="17" xfId="0" quotePrefix="1" applyFont="1" applyFill="1" applyBorder="1" applyAlignment="1">
      <alignment horizontal="center" vertical="center" wrapText="1"/>
    </xf>
    <xf numFmtId="166" fontId="20" fillId="11" borderId="17" xfId="0" applyFont="1" applyFill="1" applyBorder="1"/>
    <xf numFmtId="166" fontId="20" fillId="11" borderId="17" xfId="0" applyFont="1" applyFill="1" applyBorder="1" applyAlignment="1">
      <alignment horizontal="center" vertical="center" wrapText="1"/>
    </xf>
    <xf numFmtId="9" fontId="6" fillId="52" borderId="17" xfId="4" applyBorder="1">
      <alignment horizontal="center" vertical="center"/>
    </xf>
    <xf numFmtId="166" fontId="49" fillId="2" borderId="2" xfId="0" applyFont="1" applyFill="1" applyBorder="1" applyAlignment="1">
      <alignment horizontal="left"/>
    </xf>
    <xf numFmtId="166" fontId="49" fillId="2" borderId="11" xfId="0" applyFont="1" applyFill="1" applyBorder="1"/>
    <xf numFmtId="166" fontId="50" fillId="2" borderId="11" xfId="0" applyFont="1" applyFill="1" applyBorder="1" applyAlignment="1">
      <alignment horizontal="center"/>
    </xf>
    <xf numFmtId="166" fontId="20" fillId="11" borderId="17" xfId="0" applyFont="1" applyFill="1" applyBorder="1" applyAlignment="1">
      <alignment horizontal="left"/>
    </xf>
    <xf numFmtId="166" fontId="42" fillId="11" borderId="17" xfId="0" applyFont="1" applyFill="1" applyBorder="1"/>
    <xf numFmtId="166" fontId="30" fillId="11" borderId="17" xfId="0" applyFont="1" applyFill="1" applyBorder="1" applyAlignment="1">
      <alignment horizontal="left"/>
    </xf>
    <xf numFmtId="166" fontId="9" fillId="11" borderId="17" xfId="0" applyFont="1" applyFill="1" applyBorder="1" applyAlignment="1">
      <alignment horizontal="center"/>
    </xf>
    <xf numFmtId="166" fontId="20" fillId="11" borderId="17" xfId="0" applyFont="1" applyFill="1" applyBorder="1" applyAlignment="1">
      <alignment horizontal="left" vertical="top" wrapText="1"/>
    </xf>
    <xf numFmtId="166" fontId="36" fillId="11" borderId="16" xfId="0" applyFont="1" applyFill="1" applyBorder="1" applyAlignment="1">
      <alignment horizontal="center"/>
    </xf>
    <xf numFmtId="166" fontId="42" fillId="11" borderId="17" xfId="0" applyFont="1" applyFill="1" applyBorder="1" applyAlignment="1">
      <alignment horizontal="left" vertical="top" wrapText="1"/>
    </xf>
    <xf numFmtId="166" fontId="7" fillId="11" borderId="17" xfId="0" applyFont="1" applyFill="1" applyBorder="1" applyAlignment="1">
      <alignment horizontal="center" vertical="top" wrapText="1"/>
    </xf>
    <xf numFmtId="166" fontId="9" fillId="11" borderId="16" xfId="0" applyFont="1" applyFill="1" applyBorder="1" applyAlignment="1">
      <alignment horizontal="center"/>
    </xf>
    <xf numFmtId="166" fontId="20" fillId="11" borderId="17" xfId="0" applyFont="1" applyFill="1" applyBorder="1" applyAlignment="1">
      <alignment horizontal="center" vertical="top" wrapText="1"/>
    </xf>
    <xf numFmtId="166" fontId="30" fillId="11" borderId="17" xfId="0" applyFont="1" applyFill="1" applyBorder="1"/>
    <xf numFmtId="166" fontId="20" fillId="11" borderId="17" xfId="0" applyFont="1" applyFill="1" applyBorder="1" applyAlignment="1">
      <alignment horizontal="left" vertical="center"/>
    </xf>
    <xf numFmtId="166" fontId="42" fillId="11" borderId="17" xfId="0" applyFont="1" applyFill="1" applyBorder="1" applyAlignment="1">
      <alignment horizontal="left" vertical="center" wrapText="1"/>
    </xf>
    <xf numFmtId="166" fontId="20" fillId="11" borderId="17" xfId="0" applyFont="1" applyFill="1" applyBorder="1" applyAlignment="1">
      <alignment horizontal="left" vertical="center" indent="1"/>
    </xf>
    <xf numFmtId="166" fontId="30" fillId="11" borderId="17" xfId="0" applyFont="1" applyFill="1" applyBorder="1" applyAlignment="1">
      <alignment horizontal="left" indent="1"/>
    </xf>
    <xf numFmtId="166" fontId="20" fillId="11" borderId="17" xfId="0" applyFont="1" applyFill="1" applyBorder="1" applyAlignment="1">
      <alignment horizontal="left" vertical="top" wrapText="1" indent="1"/>
    </xf>
    <xf numFmtId="166" fontId="36" fillId="11" borderId="7" xfId="0" applyFont="1" applyFill="1" applyBorder="1" applyAlignment="1">
      <alignment horizontal="center"/>
    </xf>
    <xf numFmtId="166" fontId="36" fillId="11" borderId="17" xfId="0" applyFont="1" applyFill="1" applyBorder="1" applyAlignment="1">
      <alignment horizontal="center"/>
    </xf>
    <xf numFmtId="166" fontId="49" fillId="2" borderId="11" xfId="0" applyFont="1" applyFill="1" applyBorder="1" applyAlignment="1">
      <alignment horizontal="left"/>
    </xf>
    <xf numFmtId="166" fontId="31" fillId="11" borderId="17" xfId="0" applyFont="1" applyFill="1" applyBorder="1"/>
    <xf numFmtId="166" fontId="42" fillId="11" borderId="17" xfId="0" applyFont="1" applyFill="1" applyBorder="1" applyAlignment="1">
      <alignment vertical="top" wrapText="1"/>
    </xf>
    <xf numFmtId="3" fontId="20" fillId="11" borderId="17" xfId="0" quotePrefix="1" applyNumberFormat="1" applyFont="1" applyFill="1" applyBorder="1" applyAlignment="1">
      <alignment horizontal="center" vertical="center" wrapText="1"/>
    </xf>
    <xf numFmtId="166" fontId="42" fillId="11" borderId="17" xfId="0" applyFont="1" applyFill="1" applyBorder="1" applyAlignment="1">
      <alignment vertical="top"/>
    </xf>
    <xf numFmtId="166" fontId="20" fillId="11" borderId="17" xfId="0" applyFont="1" applyFill="1" applyBorder="1" applyAlignment="1">
      <alignment horizontal="left" vertical="top" indent="1"/>
    </xf>
    <xf numFmtId="166" fontId="17" fillId="11" borderId="17" xfId="0" applyFont="1" applyFill="1" applyBorder="1" applyAlignment="1">
      <alignment horizontal="center" vertical="center" wrapText="1"/>
    </xf>
    <xf numFmtId="166" fontId="42" fillId="11" borderId="17" xfId="0" applyFont="1" applyFill="1" applyBorder="1" applyAlignment="1">
      <alignment horizontal="left" vertical="top"/>
    </xf>
    <xf numFmtId="3" fontId="6" fillId="9" borderId="17" xfId="3" quotePrefix="1" applyBorder="1">
      <alignment horizontal="center" vertical="center"/>
      <protection locked="0"/>
    </xf>
    <xf numFmtId="166" fontId="5" fillId="11" borderId="12" xfId="0" applyNumberFormat="1" applyFont="1" applyFill="1" applyBorder="1" applyAlignment="1"/>
    <xf numFmtId="166" fontId="5" fillId="11" borderId="13" xfId="0" applyNumberFormat="1" applyFont="1" applyFill="1" applyBorder="1" applyAlignment="1">
      <alignment horizontal="center"/>
    </xf>
    <xf numFmtId="166" fontId="5" fillId="11" borderId="13" xfId="0" applyNumberFormat="1" applyFont="1" applyFill="1" applyBorder="1" applyAlignment="1"/>
    <xf numFmtId="166" fontId="5" fillId="11" borderId="11" xfId="0" applyNumberFormat="1" applyFont="1" applyFill="1" applyBorder="1" applyAlignment="1">
      <alignment horizontal="centerContinuous"/>
    </xf>
    <xf numFmtId="166" fontId="5" fillId="11" borderId="14" xfId="0" applyNumberFormat="1" applyFont="1" applyFill="1" applyBorder="1" applyAlignment="1">
      <alignment horizontal="centerContinuous"/>
    </xf>
    <xf numFmtId="166" fontId="20" fillId="11" borderId="17" xfId="0" applyFont="1" applyFill="1" applyBorder="1" applyAlignment="1">
      <alignment horizontal="center" vertical="center" wrapText="1"/>
    </xf>
    <xf numFmtId="166" fontId="20" fillId="11" borderId="4" xfId="0" applyFont="1" applyFill="1" applyBorder="1" applyAlignment="1">
      <alignment horizontal="center" vertical="center" wrapText="1"/>
    </xf>
    <xf numFmtId="166" fontId="20" fillId="11" borderId="10" xfId="0" applyFont="1" applyFill="1" applyBorder="1"/>
    <xf numFmtId="166" fontId="30" fillId="11" borderId="17" xfId="0" applyFont="1" applyFill="1" applyBorder="1" applyAlignment="1">
      <alignment horizontal="center" vertical="center" wrapText="1"/>
    </xf>
    <xf numFmtId="166" fontId="30" fillId="11" borderId="17" xfId="0" quotePrefix="1" applyFont="1" applyFill="1" applyBorder="1" applyAlignment="1">
      <alignment horizontal="left" vertical="center" wrapText="1"/>
    </xf>
    <xf numFmtId="166" fontId="42" fillId="11" borderId="17" xfId="0" applyFont="1" applyFill="1" applyBorder="1" applyAlignment="1">
      <alignment vertical="center"/>
    </xf>
    <xf numFmtId="166" fontId="20" fillId="11" borderId="17" xfId="0" applyFont="1" applyFill="1" applyBorder="1" applyAlignment="1">
      <alignment horizontal="left" vertical="center" wrapText="1" indent="1"/>
    </xf>
    <xf numFmtId="166" fontId="20" fillId="11" borderId="17" xfId="0" applyFont="1" applyFill="1" applyBorder="1" applyAlignment="1">
      <alignment horizontal="center"/>
    </xf>
    <xf numFmtId="166" fontId="42" fillId="11" borderId="17" xfId="0" applyFont="1" applyFill="1" applyBorder="1" applyAlignment="1">
      <alignment horizontal="center"/>
    </xf>
    <xf numFmtId="166" fontId="20" fillId="11" borderId="10" xfId="0" quotePrefix="1" applyFont="1" applyFill="1" applyBorder="1" applyAlignment="1">
      <alignment horizontal="center" vertical="center" wrapText="1"/>
    </xf>
    <xf numFmtId="166" fontId="20" fillId="11" borderId="17" xfId="0" applyFont="1" applyFill="1" applyBorder="1" applyAlignment="1">
      <alignment horizontal="left" indent="1"/>
    </xf>
    <xf numFmtId="166" fontId="20" fillId="11" borderId="17" xfId="0" applyFont="1" applyFill="1" applyBorder="1" applyAlignment="1">
      <alignment horizontal="left" indent="2"/>
    </xf>
    <xf numFmtId="166" fontId="20" fillId="11" borderId="17" xfId="0" applyFont="1" applyFill="1" applyBorder="1" applyAlignment="1">
      <alignment horizontal="left" indent="3"/>
    </xf>
    <xf numFmtId="166" fontId="20" fillId="11" borderId="17" xfId="0" applyFont="1" applyFill="1" applyBorder="1" applyAlignment="1">
      <alignment horizontal="left" vertical="center" indent="2"/>
    </xf>
    <xf numFmtId="166" fontId="20" fillId="11" borderId="17" xfId="0" applyFont="1" applyFill="1" applyBorder="1" applyAlignment="1">
      <alignment horizontal="left" wrapText="1" indent="2"/>
    </xf>
    <xf numFmtId="166" fontId="20" fillId="11" borderId="17" xfId="0" applyFont="1" applyFill="1" applyBorder="1" applyAlignment="1">
      <alignment horizontal="left" wrapText="1" indent="1"/>
    </xf>
    <xf numFmtId="166" fontId="42" fillId="11" borderId="17" xfId="0" applyFont="1" applyFill="1" applyBorder="1" applyAlignment="1">
      <alignment horizontal="left" indent="1"/>
    </xf>
    <xf numFmtId="166" fontId="42" fillId="11" borderId="17" xfId="0" applyFont="1" applyFill="1" applyBorder="1" applyAlignment="1"/>
    <xf numFmtId="166" fontId="5" fillId="0" borderId="0" xfId="0" applyFont="1" applyAlignment="1">
      <alignment vertical="top" wrapText="1"/>
    </xf>
    <xf numFmtId="166" fontId="68" fillId="10" borderId="19" xfId="5" applyNumberFormat="1" applyFont="1" applyFill="1" applyBorder="1" applyAlignment="1">
      <alignment vertical="center"/>
    </xf>
    <xf numFmtId="166" fontId="68" fillId="10" borderId="0" xfId="5" applyNumberFormat="1" applyFont="1" applyFill="1" applyBorder="1" applyAlignment="1">
      <alignment vertical="center"/>
    </xf>
    <xf numFmtId="166" fontId="6" fillId="2" borderId="2" xfId="0" applyFont="1" applyFill="1" applyBorder="1" applyAlignment="1">
      <alignment horizontal="right"/>
    </xf>
    <xf numFmtId="166" fontId="6" fillId="2" borderId="0" xfId="0" applyFont="1" applyFill="1" applyBorder="1" applyAlignment="1">
      <alignment horizontal="right"/>
    </xf>
    <xf numFmtId="166" fontId="6" fillId="2" borderId="3" xfId="0" applyFont="1" applyFill="1" applyBorder="1" applyAlignment="1">
      <alignment horizontal="right"/>
    </xf>
    <xf numFmtId="166" fontId="6" fillId="2" borderId="6" xfId="0" applyFont="1" applyFill="1" applyBorder="1" applyAlignment="1">
      <alignment horizontal="right"/>
    </xf>
    <xf numFmtId="166" fontId="49" fillId="2" borderId="14" xfId="0" applyFont="1" applyFill="1" applyBorder="1"/>
    <xf numFmtId="0" fontId="6" fillId="7" borderId="20" xfId="5" applyBorder="1">
      <alignment vertical="center"/>
    </xf>
    <xf numFmtId="0" fontId="6" fillId="7" borderId="21" xfId="5" applyBorder="1">
      <alignment vertical="center"/>
    </xf>
    <xf numFmtId="0" fontId="6" fillId="7" borderId="22" xfId="5" applyBorder="1">
      <alignment vertical="center"/>
    </xf>
    <xf numFmtId="0" fontId="6" fillId="7" borderId="23" xfId="5" applyBorder="1">
      <alignment vertical="center"/>
    </xf>
    <xf numFmtId="0" fontId="6" fillId="7" borderId="24" xfId="5" applyBorder="1">
      <alignment vertical="center"/>
    </xf>
    <xf numFmtId="0" fontId="6" fillId="7" borderId="25" xfId="5" applyBorder="1">
      <alignment vertical="center"/>
    </xf>
    <xf numFmtId="166" fontId="69" fillId="2" borderId="4" xfId="0" applyFont="1" applyFill="1" applyBorder="1"/>
    <xf numFmtId="166" fontId="69" fillId="2" borderId="1" xfId="0" applyFont="1" applyFill="1" applyBorder="1" applyAlignment="1">
      <alignment horizontal="left"/>
    </xf>
    <xf numFmtId="166" fontId="6" fillId="2" borderId="15" xfId="0" applyFont="1" applyFill="1" applyBorder="1" applyAlignment="1">
      <alignment horizontal="right"/>
    </xf>
    <xf numFmtId="1" fontId="6" fillId="2" borderId="15" xfId="0" applyNumberFormat="1" applyFont="1" applyFill="1" applyBorder="1" applyAlignment="1">
      <alignment horizontal="right"/>
    </xf>
    <xf numFmtId="166" fontId="69" fillId="2" borderId="0" xfId="0" applyFont="1" applyFill="1" applyBorder="1"/>
    <xf numFmtId="166" fontId="6" fillId="2" borderId="5" xfId="0" applyFont="1" applyFill="1" applyBorder="1" applyAlignment="1">
      <alignment horizontal="right"/>
    </xf>
    <xf numFmtId="166" fontId="69" fillId="2" borderId="18" xfId="0" applyFont="1" applyFill="1" applyBorder="1" applyAlignment="1">
      <alignment horizontal="left"/>
    </xf>
    <xf numFmtId="166" fontId="69" fillId="2" borderId="4" xfId="0" applyFont="1" applyFill="1" applyBorder="1" applyAlignment="1">
      <alignment horizontal="left"/>
    </xf>
    <xf numFmtId="166" fontId="69" fillId="2" borderId="7" xfId="0" applyFont="1" applyFill="1" applyBorder="1"/>
    <xf numFmtId="166" fontId="54" fillId="0" borderId="0" xfId="0" applyFont="1" applyAlignment="1">
      <alignment horizontal="left" vertical="top" wrapText="1"/>
    </xf>
    <xf numFmtId="166" fontId="49" fillId="2" borderId="0" xfId="0" applyFont="1" applyFill="1" applyBorder="1" applyAlignment="1">
      <alignment horizontal="left"/>
    </xf>
    <xf numFmtId="166" fontId="54" fillId="0" borderId="0" xfId="0" applyFont="1" applyAlignment="1">
      <alignment horizontal="left" vertical="top" wrapText="1"/>
    </xf>
    <xf numFmtId="166" fontId="47" fillId="11" borderId="10" xfId="0" applyNumberFormat="1" applyFont="1" applyFill="1" applyBorder="1" applyAlignment="1">
      <alignment horizontal="center" vertical="center" wrapText="1"/>
    </xf>
    <xf numFmtId="3" fontId="6" fillId="9" borderId="17" xfId="3" applyBorder="1">
      <alignment horizontal="center" vertical="center"/>
      <protection locked="0"/>
    </xf>
    <xf numFmtId="166" fontId="6" fillId="11" borderId="17" xfId="0" applyFont="1" applyFill="1" applyBorder="1"/>
    <xf numFmtId="0" fontId="6" fillId="8" borderId="17" xfId="2" applyBorder="1" applyAlignment="1">
      <alignment horizontal="left" vertical="center"/>
      <protection locked="0"/>
    </xf>
    <xf numFmtId="0" fontId="6" fillId="13" borderId="17" xfId="10" applyBorder="1" applyAlignment="1">
      <alignment horizontal="left" vertical="center"/>
    </xf>
    <xf numFmtId="0" fontId="48" fillId="51" borderId="8" xfId="11" applyBorder="1" applyAlignment="1">
      <alignment horizontal="left" vertical="center"/>
    </xf>
    <xf numFmtId="14" fontId="6" fillId="13" borderId="17" xfId="10" applyNumberFormat="1" applyBorder="1" applyAlignment="1">
      <alignment horizontal="left" vertical="center"/>
    </xf>
    <xf numFmtId="0" fontId="48" fillId="51" borderId="17" xfId="11" applyBorder="1" applyAlignment="1">
      <alignment horizontal="left" vertical="center"/>
    </xf>
    <xf numFmtId="166" fontId="6" fillId="16" borderId="17" xfId="10" applyNumberFormat="1" applyFill="1" applyBorder="1">
      <alignment horizontal="center" vertical="center"/>
    </xf>
    <xf numFmtId="166" fontId="5" fillId="0" borderId="17" xfId="0" applyFont="1" applyBorder="1"/>
    <xf numFmtId="166" fontId="36" fillId="11" borderId="7" xfId="0" applyFont="1" applyFill="1" applyBorder="1" applyAlignment="1">
      <alignment horizontal="center"/>
    </xf>
    <xf numFmtId="3" fontId="6" fillId="9" borderId="17" xfId="3" applyBorder="1">
      <alignment horizontal="center" vertical="center"/>
      <protection locked="0"/>
    </xf>
    <xf numFmtId="166" fontId="49" fillId="2" borderId="18" xfId="0" applyFont="1" applyFill="1" applyBorder="1" applyAlignment="1">
      <alignment horizontal="left"/>
    </xf>
    <xf numFmtId="0" fontId="6" fillId="13" borderId="17" xfId="10" applyBorder="1">
      <alignment horizontal="center" vertical="center"/>
    </xf>
    <xf numFmtId="166" fontId="47" fillId="0" borderId="0" xfId="0" applyFont="1"/>
    <xf numFmtId="166" fontId="49" fillId="2" borderId="14" xfId="0" applyFont="1" applyFill="1" applyBorder="1" applyAlignment="1">
      <alignment horizontal="left"/>
    </xf>
    <xf numFmtId="166" fontId="30" fillId="11" borderId="17" xfId="0" applyFont="1" applyFill="1" applyBorder="1" applyAlignment="1">
      <alignment wrapText="1"/>
    </xf>
    <xf numFmtId="166" fontId="69" fillId="2" borderId="11" xfId="0" applyFont="1" applyFill="1" applyBorder="1"/>
    <xf numFmtId="166" fontId="69" fillId="2" borderId="14" xfId="0" applyFont="1" applyFill="1" applyBorder="1"/>
    <xf numFmtId="3" fontId="6" fillId="9" borderId="8" xfId="3" applyFont="1" applyBorder="1">
      <alignment horizontal="center" vertical="center"/>
      <protection locked="0"/>
    </xf>
    <xf numFmtId="3" fontId="6" fillId="9" borderId="12" xfId="3" applyFont="1" applyBorder="1">
      <alignment horizontal="center" vertical="center"/>
      <protection locked="0"/>
    </xf>
    <xf numFmtId="3" fontId="6" fillId="11" borderId="17" xfId="3" applyFont="1" applyFill="1" applyBorder="1" applyAlignment="1">
      <alignment horizontal="left" vertical="center"/>
      <protection locked="0"/>
    </xf>
    <xf numFmtId="9" fontId="6" fillId="52" borderId="17" xfId="4" applyFont="1" applyBorder="1">
      <alignment horizontal="center" vertical="center"/>
    </xf>
    <xf numFmtId="3" fontId="6" fillId="9" borderId="10" xfId="3" applyFont="1" applyBorder="1">
      <alignment horizontal="center" vertical="center"/>
      <protection locked="0"/>
    </xf>
    <xf numFmtId="166" fontId="5" fillId="11" borderId="17" xfId="0" applyNumberFormat="1" applyFont="1" applyFill="1" applyBorder="1" applyAlignment="1"/>
    <xf numFmtId="166" fontId="5" fillId="11" borderId="7" xfId="0" applyNumberFormat="1" applyFont="1" applyFill="1" applyBorder="1" applyAlignment="1">
      <alignment horizontal="centerContinuous"/>
    </xf>
    <xf numFmtId="166" fontId="6" fillId="11" borderId="2" xfId="0" applyNumberFormat="1" applyFont="1" applyFill="1" applyBorder="1" applyAlignment="1">
      <alignment horizontal="left"/>
    </xf>
    <xf numFmtId="166" fontId="47" fillId="11" borderId="6" xfId="0" applyNumberFormat="1" applyFont="1" applyFill="1" applyBorder="1" applyAlignment="1">
      <alignment horizontal="center" vertical="center" wrapText="1"/>
    </xf>
    <xf numFmtId="166" fontId="6" fillId="11" borderId="1" xfId="0" applyNumberFormat="1" applyFont="1" applyFill="1" applyBorder="1" applyAlignment="1">
      <alignment horizontal="left"/>
    </xf>
    <xf numFmtId="166" fontId="47" fillId="11" borderId="7" xfId="0" applyNumberFormat="1" applyFont="1" applyFill="1" applyBorder="1" applyAlignment="1">
      <alignment wrapText="1"/>
    </xf>
    <xf numFmtId="166" fontId="47" fillId="11" borderId="14" xfId="0" applyNumberFormat="1" applyFont="1" applyFill="1" applyBorder="1" applyAlignment="1">
      <alignment wrapText="1"/>
    </xf>
    <xf numFmtId="166" fontId="0" fillId="0" borderId="0" xfId="0" applyFont="1"/>
    <xf numFmtId="166" fontId="42" fillId="11" borderId="17" xfId="0" applyFont="1" applyFill="1" applyBorder="1" applyAlignment="1">
      <alignment horizontal="left"/>
    </xf>
    <xf numFmtId="166" fontId="42" fillId="11" borderId="17" xfId="0" applyFont="1" applyFill="1" applyBorder="1" applyAlignment="1">
      <alignment horizontal="left" wrapText="1"/>
    </xf>
    <xf numFmtId="166" fontId="42" fillId="11" borderId="17" xfId="0" applyFont="1" applyFill="1" applyBorder="1" applyAlignment="1">
      <alignment horizontal="left" vertical="center" indent="2"/>
    </xf>
    <xf numFmtId="166" fontId="67" fillId="11" borderId="17" xfId="0" applyFont="1" applyFill="1" applyBorder="1" applyAlignment="1">
      <alignment horizontal="left" vertical="center" indent="3"/>
    </xf>
    <xf numFmtId="166" fontId="67" fillId="11" borderId="17" xfId="0" applyFont="1" applyFill="1" applyBorder="1" applyAlignment="1">
      <alignment horizontal="left" indent="2"/>
    </xf>
    <xf numFmtId="166" fontId="67" fillId="11" borderId="17" xfId="0" applyFont="1" applyFill="1" applyBorder="1" applyAlignment="1">
      <alignment horizontal="left" indent="3"/>
    </xf>
    <xf numFmtId="3" fontId="6" fillId="9" borderId="14" xfId="3" applyBorder="1">
      <alignment horizontal="center" vertical="center"/>
      <protection locked="0"/>
    </xf>
    <xf numFmtId="3" fontId="6" fillId="9" borderId="17" xfId="3" applyBorder="1">
      <alignment horizontal="center" vertical="center"/>
      <protection locked="0"/>
    </xf>
    <xf numFmtId="166" fontId="72" fillId="11" borderId="17" xfId="0" applyFont="1" applyFill="1" applyBorder="1" applyAlignment="1">
      <alignment horizontal="justify" vertical="center" wrapText="1" readingOrder="1"/>
    </xf>
    <xf numFmtId="0" fontId="6" fillId="7" borderId="7" xfId="5" applyBorder="1" applyAlignment="1">
      <alignment vertical="center" wrapText="1"/>
    </xf>
    <xf numFmtId="0" fontId="6" fillId="8" borderId="17" xfId="2" applyBorder="1" applyAlignment="1">
      <alignment horizontal="center" vertical="center" wrapText="1"/>
      <protection locked="0"/>
    </xf>
    <xf numFmtId="0" fontId="6" fillId="7" borderId="17" xfId="5" applyBorder="1" applyAlignment="1">
      <alignment vertical="center" wrapText="1"/>
    </xf>
    <xf numFmtId="166" fontId="69" fillId="2" borderId="1" xfId="15" applyBorder="1" applyAlignment="1">
      <alignment horizontal="left"/>
    </xf>
    <xf numFmtId="166" fontId="69" fillId="2" borderId="0" xfId="15" applyBorder="1"/>
    <xf numFmtId="166" fontId="69" fillId="2" borderId="4" xfId="15" applyBorder="1"/>
    <xf numFmtId="166" fontId="69" fillId="2" borderId="18" xfId="15" applyBorder="1" applyAlignment="1">
      <alignment horizontal="left"/>
    </xf>
    <xf numFmtId="166" fontId="69" fillId="2" borderId="7" xfId="15" applyBorder="1"/>
    <xf numFmtId="166" fontId="69" fillId="2" borderId="2" xfId="15" applyBorder="1"/>
    <xf numFmtId="166" fontId="69" fillId="2" borderId="5" xfId="15" applyBorder="1"/>
    <xf numFmtId="16" fontId="69" fillId="2" borderId="2" xfId="15" applyNumberFormat="1" applyBorder="1"/>
    <xf numFmtId="166" fontId="69" fillId="2" borderId="2" xfId="15" applyNumberFormat="1" applyBorder="1" applyAlignment="1">
      <alignment horizontal="center"/>
    </xf>
    <xf numFmtId="166" fontId="69" fillId="2" borderId="3" xfId="15" applyBorder="1"/>
    <xf numFmtId="166" fontId="69" fillId="2" borderId="18" xfId="15" applyBorder="1" applyAlignment="1">
      <alignment horizontal="left" vertical="center"/>
    </xf>
    <xf numFmtId="166" fontId="69" fillId="2" borderId="0" xfId="15" applyBorder="1" applyAlignment="1">
      <alignment horizontal="left" vertical="center"/>
    </xf>
    <xf numFmtId="166" fontId="69" fillId="2" borderId="15" xfId="15" applyBorder="1"/>
    <xf numFmtId="166" fontId="69" fillId="2" borderId="4" xfId="15" applyBorder="1" applyAlignment="1">
      <alignment horizontal="left" vertical="center"/>
    </xf>
    <xf numFmtId="166" fontId="69" fillId="2" borderId="5" xfId="15" applyBorder="1" applyAlignment="1">
      <alignment horizontal="left" vertical="center"/>
    </xf>
    <xf numFmtId="166" fontId="69" fillId="2" borderId="6" xfId="15" applyBorder="1"/>
    <xf numFmtId="166" fontId="5" fillId="11" borderId="8" xfId="0" applyFont="1" applyFill="1" applyBorder="1" applyAlignment="1">
      <alignment horizontal="center"/>
    </xf>
    <xf numFmtId="166" fontId="70" fillId="11" borderId="8" xfId="0" applyFont="1" applyFill="1" applyBorder="1" applyAlignment="1">
      <alignment horizontal="center"/>
    </xf>
    <xf numFmtId="166" fontId="5" fillId="11" borderId="8" xfId="0" quotePrefix="1" applyFont="1" applyFill="1" applyBorder="1" applyAlignment="1">
      <alignment horizontal="center"/>
    </xf>
    <xf numFmtId="2" fontId="5" fillId="11" borderId="8" xfId="0" quotePrefix="1" applyNumberFormat="1" applyFont="1" applyFill="1" applyBorder="1" applyAlignment="1">
      <alignment horizontal="center"/>
    </xf>
    <xf numFmtId="16" fontId="5" fillId="11" borderId="8" xfId="0" quotePrefix="1" applyNumberFormat="1" applyFont="1" applyFill="1" applyBorder="1" applyAlignment="1">
      <alignment horizontal="center"/>
    </xf>
    <xf numFmtId="9" fontId="5" fillId="11" borderId="8" xfId="0" applyNumberFormat="1" applyFont="1" applyFill="1" applyBorder="1" applyAlignment="1">
      <alignment horizontal="center"/>
    </xf>
    <xf numFmtId="10" fontId="70" fillId="11" borderId="8" xfId="0" applyNumberFormat="1" applyFont="1" applyFill="1" applyBorder="1" applyAlignment="1">
      <alignment horizontal="center"/>
    </xf>
    <xf numFmtId="166" fontId="5" fillId="11" borderId="8" xfId="0" applyFont="1" applyFill="1" applyBorder="1" applyAlignment="1">
      <alignment horizontal="center" vertical="center"/>
    </xf>
    <xf numFmtId="0" fontId="6" fillId="7" borderId="26" xfId="5" applyBorder="1">
      <alignment vertical="center"/>
    </xf>
    <xf numFmtId="0" fontId="6" fillId="7" borderId="27" xfId="5" applyBorder="1">
      <alignment vertical="center"/>
    </xf>
    <xf numFmtId="0" fontId="6" fillId="7" borderId="28" xfId="5" applyBorder="1">
      <alignment vertical="center"/>
    </xf>
    <xf numFmtId="0" fontId="6" fillId="7" borderId="29" xfId="5" applyBorder="1">
      <alignment vertical="center"/>
    </xf>
    <xf numFmtId="0" fontId="6" fillId="7" borderId="30" xfId="5" applyBorder="1">
      <alignment vertical="center"/>
    </xf>
    <xf numFmtId="0" fontId="6" fillId="7" borderId="31" xfId="5" applyBorder="1">
      <alignment vertical="center"/>
    </xf>
    <xf numFmtId="9" fontId="6" fillId="52" borderId="10" xfId="4" applyFont="1" applyBorder="1">
      <alignment horizontal="center" vertical="center"/>
    </xf>
    <xf numFmtId="0" fontId="6" fillId="7" borderId="8" xfId="5" applyBorder="1">
      <alignment vertical="center"/>
    </xf>
    <xf numFmtId="0" fontId="6" fillId="7" borderId="8" xfId="5" applyBorder="1" applyAlignment="1">
      <alignment horizontal="left" vertical="center" indent="1"/>
    </xf>
    <xf numFmtId="0" fontId="54" fillId="0" borderId="0" xfId="16"/>
    <xf numFmtId="0" fontId="54" fillId="0" borderId="0" xfId="16" applyFont="1"/>
    <xf numFmtId="166" fontId="69" fillId="2" borderId="11" xfId="15" applyBorder="1"/>
    <xf numFmtId="166" fontId="69" fillId="2" borderId="14" xfId="15" applyBorder="1"/>
    <xf numFmtId="0" fontId="6" fillId="7" borderId="12" xfId="5" applyBorder="1">
      <alignment vertical="center"/>
    </xf>
    <xf numFmtId="0" fontId="6" fillId="13" borderId="8" xfId="10" applyBorder="1">
      <alignment horizontal="center" vertical="center"/>
    </xf>
    <xf numFmtId="166" fontId="52" fillId="0" borderId="0" xfId="0" applyFont="1" applyBorder="1"/>
    <xf numFmtId="166" fontId="5" fillId="0" borderId="0" xfId="0" applyFont="1" applyBorder="1"/>
    <xf numFmtId="166" fontId="52" fillId="0" borderId="14" xfId="0" applyFont="1" applyBorder="1"/>
    <xf numFmtId="166" fontId="74" fillId="0" borderId="14" xfId="0" applyFont="1" applyBorder="1"/>
    <xf numFmtId="167" fontId="6" fillId="18" borderId="8" xfId="7" applyBorder="1">
      <alignment horizontal="center" vertical="center"/>
    </xf>
    <xf numFmtId="3" fontId="6" fillId="18" borderId="8" xfId="9" applyBorder="1">
      <alignment horizontal="center" vertical="center"/>
    </xf>
    <xf numFmtId="166" fontId="69" fillId="2" borderId="4" xfId="15" applyBorder="1" applyAlignment="1">
      <alignment horizontal="left"/>
    </xf>
    <xf numFmtId="0" fontId="6" fillId="13" borderId="12" xfId="10" applyNumberFormat="1" applyBorder="1">
      <alignment horizontal="center" vertical="center"/>
    </xf>
    <xf numFmtId="0" fontId="6" fillId="13" borderId="8" xfId="10" applyNumberFormat="1" applyBorder="1">
      <alignment horizontal="center" vertical="center"/>
    </xf>
    <xf numFmtId="3" fontId="6" fillId="18" borderId="17" xfId="9" applyBorder="1">
      <alignment horizontal="center" vertical="center"/>
    </xf>
    <xf numFmtId="3" fontId="6" fillId="13" borderId="17" xfId="17" applyBorder="1">
      <alignment horizontal="center" vertical="center"/>
    </xf>
    <xf numFmtId="167" fontId="6" fillId="13" borderId="17" xfId="18" applyBorder="1">
      <alignment horizontal="center" vertical="center"/>
    </xf>
    <xf numFmtId="3" fontId="6" fillId="13" borderId="17" xfId="17" quotePrefix="1" applyBorder="1">
      <alignment horizontal="center" vertical="center"/>
    </xf>
    <xf numFmtId="3" fontId="6" fillId="13" borderId="12" xfId="17" applyBorder="1">
      <alignment horizontal="center" vertical="center"/>
    </xf>
    <xf numFmtId="9" fontId="6" fillId="52" borderId="8" xfId="4" applyFont="1" applyBorder="1">
      <alignment horizontal="center" vertical="center"/>
    </xf>
    <xf numFmtId="3" fontId="6" fillId="13" borderId="14" xfId="17" applyBorder="1">
      <alignment horizontal="center" vertical="center"/>
    </xf>
    <xf numFmtId="166" fontId="5" fillId="19" borderId="32" xfId="19" applyNumberFormat="1" applyFont="1"/>
    <xf numFmtId="3" fontId="6" fillId="13" borderId="8" xfId="17" applyBorder="1">
      <alignment horizontal="center" vertical="center"/>
    </xf>
    <xf numFmtId="10" fontId="6" fillId="9" borderId="8" xfId="6" applyBorder="1">
      <alignment horizontal="center" vertical="center"/>
      <protection locked="0"/>
    </xf>
    <xf numFmtId="0" fontId="69" fillId="2" borderId="0" xfId="20" applyBorder="1"/>
    <xf numFmtId="0" fontId="49" fillId="2" borderId="0" xfId="21" applyFont="1" applyFill="1" applyBorder="1"/>
    <xf numFmtId="0" fontId="49" fillId="2" borderId="2" xfId="21" applyFont="1" applyFill="1" applyBorder="1"/>
    <xf numFmtId="0" fontId="6" fillId="2" borderId="3" xfId="21" applyFont="1" applyFill="1" applyBorder="1" applyAlignment="1">
      <alignment horizontal="right"/>
    </xf>
    <xf numFmtId="0" fontId="75" fillId="0" borderId="0" xfId="21"/>
    <xf numFmtId="1" fontId="6" fillId="2" borderId="15" xfId="21" applyNumberFormat="1" applyFont="1" applyFill="1" applyBorder="1" applyAlignment="1">
      <alignment horizontal="right"/>
    </xf>
    <xf numFmtId="0" fontId="69" fillId="2" borderId="4" xfId="21" applyFont="1" applyFill="1" applyBorder="1"/>
    <xf numFmtId="0" fontId="49" fillId="2" borderId="5" xfId="21" applyFont="1" applyFill="1" applyBorder="1"/>
    <xf numFmtId="0" fontId="50" fillId="2" borderId="5" xfId="21" applyFont="1" applyFill="1" applyBorder="1" applyAlignment="1">
      <alignment horizontal="center"/>
    </xf>
    <xf numFmtId="0" fontId="6" fillId="2" borderId="6" xfId="21" applyFont="1" applyFill="1" applyBorder="1" applyAlignment="1">
      <alignment horizontal="right"/>
    </xf>
    <xf numFmtId="0" fontId="13" fillId="6" borderId="0" xfId="21" applyFont="1" applyFill="1"/>
    <xf numFmtId="0" fontId="45" fillId="0" borderId="0" xfId="21" applyFont="1"/>
    <xf numFmtId="0" fontId="13" fillId="0" borderId="0" xfId="21" applyFont="1"/>
    <xf numFmtId="0" fontId="69" fillId="2" borderId="11" xfId="21" applyFont="1" applyFill="1" applyBorder="1"/>
    <xf numFmtId="0" fontId="73" fillId="2" borderId="11" xfId="21" applyFont="1" applyFill="1" applyBorder="1"/>
    <xf numFmtId="0" fontId="73" fillId="2" borderId="14" xfId="21" applyFont="1" applyFill="1" applyBorder="1"/>
    <xf numFmtId="0" fontId="47" fillId="0" borderId="0" xfId="21" applyFont="1" applyBorder="1"/>
    <xf numFmtId="0" fontId="13" fillId="6" borderId="0" xfId="21" applyFont="1" applyFill="1" applyAlignment="1">
      <alignment horizontal="center"/>
    </xf>
    <xf numFmtId="0" fontId="13" fillId="48" borderId="0" xfId="21" applyFont="1" applyFill="1"/>
    <xf numFmtId="0" fontId="13" fillId="6" borderId="0" xfId="21" applyFont="1" applyFill="1" applyAlignment="1">
      <alignment horizontal="center" vertical="center"/>
    </xf>
    <xf numFmtId="0" fontId="13" fillId="6" borderId="0" xfId="21" applyFont="1" applyFill="1" applyAlignment="1">
      <alignment vertical="center" wrapText="1"/>
    </xf>
    <xf numFmtId="0" fontId="45" fillId="48" borderId="0" xfId="21" applyFont="1" applyFill="1"/>
    <xf numFmtId="0" fontId="48" fillId="6" borderId="0" xfId="21" applyFont="1" applyFill="1" applyAlignment="1">
      <alignment horizontal="left" vertical="center"/>
    </xf>
    <xf numFmtId="0" fontId="48" fillId="6" borderId="0" xfId="21" applyFont="1" applyFill="1" applyAlignment="1">
      <alignment vertical="center" wrapText="1"/>
    </xf>
    <xf numFmtId="0" fontId="47" fillId="0" borderId="0" xfId="21" quotePrefix="1" applyFont="1" applyBorder="1"/>
    <xf numFmtId="0" fontId="45" fillId="6" borderId="0" xfId="21" applyFont="1" applyFill="1"/>
    <xf numFmtId="9" fontId="1" fillId="0" borderId="0" xfId="21" applyNumberFormat="1" applyFont="1" applyBorder="1" applyAlignment="1">
      <alignment horizontal="center"/>
    </xf>
    <xf numFmtId="0" fontId="45" fillId="19" borderId="32" xfId="58" applyFont="1"/>
    <xf numFmtId="0" fontId="13" fillId="19" borderId="32" xfId="58" applyFont="1"/>
    <xf numFmtId="0" fontId="76" fillId="6" borderId="0" xfId="21" applyFont="1" applyFill="1"/>
    <xf numFmtId="0" fontId="6" fillId="7" borderId="7" xfId="5" applyBorder="1" applyAlignment="1">
      <alignment horizontal="left" vertical="center" wrapText="1" indent="1"/>
    </xf>
    <xf numFmtId="0" fontId="0" fillId="15" borderId="0" xfId="21" applyFont="1" applyFill="1"/>
    <xf numFmtId="0" fontId="6" fillId="7" borderId="39" xfId="5" applyFont="1" applyBorder="1">
      <alignment vertical="center"/>
    </xf>
    <xf numFmtId="0" fontId="48" fillId="13" borderId="40" xfId="10" applyFont="1" applyBorder="1">
      <alignment horizontal="center" vertical="center"/>
    </xf>
    <xf numFmtId="0" fontId="48" fillId="7" borderId="39" xfId="5" applyFont="1" applyBorder="1" applyAlignment="1">
      <alignment horizontal="left" vertical="center" indent="1"/>
    </xf>
    <xf numFmtId="0" fontId="6" fillId="13" borderId="40" xfId="10" applyBorder="1">
      <alignment horizontal="center" vertical="center"/>
    </xf>
    <xf numFmtId="0" fontId="48" fillId="51" borderId="40" xfId="11" applyBorder="1">
      <alignment horizontal="center" vertical="center"/>
    </xf>
    <xf numFmtId="10" fontId="6" fillId="9" borderId="40" xfId="6" applyFont="1" applyBorder="1">
      <alignment horizontal="center" vertical="center"/>
      <protection locked="0"/>
    </xf>
    <xf numFmtId="0" fontId="6" fillId="7" borderId="41" xfId="5" applyFont="1" applyBorder="1">
      <alignment vertical="center"/>
    </xf>
    <xf numFmtId="0" fontId="6" fillId="13" borderId="42" xfId="10" applyBorder="1">
      <alignment horizontal="center" vertical="center"/>
    </xf>
    <xf numFmtId="0" fontId="6" fillId="7" borderId="39" xfId="5" applyBorder="1">
      <alignment vertical="center"/>
    </xf>
    <xf numFmtId="0" fontId="6" fillId="7" borderId="41" xfId="5" applyBorder="1">
      <alignment vertical="center"/>
    </xf>
    <xf numFmtId="0" fontId="48" fillId="7" borderId="22" xfId="5" applyFont="1" applyBorder="1">
      <alignment vertical="center"/>
    </xf>
    <xf numFmtId="0" fontId="54" fillId="0" borderId="2" xfId="16" applyBorder="1"/>
    <xf numFmtId="166" fontId="36" fillId="0" borderId="2" xfId="0" applyFont="1" applyFill="1" applyBorder="1" applyAlignment="1">
      <alignment horizontal="left" vertical="center"/>
    </xf>
    <xf numFmtId="166" fontId="20" fillId="0" borderId="2" xfId="0" applyFont="1" applyFill="1" applyBorder="1" applyAlignment="1">
      <alignment horizontal="left" vertical="center"/>
    </xf>
    <xf numFmtId="166" fontId="0" fillId="0" borderId="0" xfId="0"/>
    <xf numFmtId="166" fontId="0" fillId="0" borderId="2" xfId="0" applyBorder="1"/>
    <xf numFmtId="0" fontId="54" fillId="0" borderId="0" xfId="16" applyBorder="1"/>
    <xf numFmtId="166" fontId="20" fillId="11" borderId="10" xfId="0" applyFont="1" applyFill="1" applyBorder="1" applyAlignment="1">
      <alignment horizontal="center" vertical="center" wrapText="1"/>
    </xf>
    <xf numFmtId="166" fontId="5" fillId="11" borderId="8" xfId="0" applyFont="1" applyFill="1" applyBorder="1" applyAlignment="1">
      <alignment horizontal="center"/>
    </xf>
    <xf numFmtId="166" fontId="30" fillId="11" borderId="10" xfId="0" applyFont="1" applyFill="1" applyBorder="1" applyAlignment="1">
      <alignment horizontal="center" vertical="center" wrapText="1"/>
    </xf>
    <xf numFmtId="0" fontId="6" fillId="7" borderId="14" xfId="5" applyBorder="1" applyAlignment="1">
      <alignment vertical="center" wrapText="1"/>
    </xf>
    <xf numFmtId="0" fontId="6" fillId="7" borderId="8" xfId="5" applyBorder="1" applyAlignment="1">
      <alignment vertical="center" wrapText="1"/>
    </xf>
    <xf numFmtId="10" fontId="6" fillId="9" borderId="17" xfId="6" applyBorder="1">
      <alignment horizontal="center" vertical="center"/>
      <protection locked="0"/>
    </xf>
    <xf numFmtId="166" fontId="5" fillId="11" borderId="8" xfId="0" applyFont="1" applyFill="1" applyBorder="1" applyAlignment="1">
      <alignment horizontal="center"/>
    </xf>
    <xf numFmtId="0" fontId="54" fillId="0" borderId="0" xfId="16" applyBorder="1" applyAlignment="1">
      <alignment horizontal="left" vertical="top" wrapText="1"/>
    </xf>
    <xf numFmtId="0" fontId="13" fillId="6" borderId="0" xfId="21" applyFont="1" applyFill="1" applyAlignment="1">
      <alignment wrapText="1"/>
    </xf>
    <xf numFmtId="0" fontId="6" fillId="8" borderId="8" xfId="2" applyBorder="1">
      <alignment horizontal="center" vertical="center"/>
      <protection locked="0"/>
    </xf>
    <xf numFmtId="10" fontId="70" fillId="11" borderId="8" xfId="0" applyNumberFormat="1" applyFont="1" applyFill="1" applyBorder="1" applyAlignment="1">
      <alignment horizontal="left"/>
    </xf>
    <xf numFmtId="166" fontId="5" fillId="11" borderId="10" xfId="0" quotePrefix="1" applyFont="1" applyFill="1" applyBorder="1" applyAlignment="1">
      <alignment horizontal="center"/>
    </xf>
    <xf numFmtId="16" fontId="5" fillId="11" borderId="10" xfId="0" quotePrefix="1" applyNumberFormat="1" applyFont="1" applyFill="1" applyBorder="1" applyAlignment="1">
      <alignment horizontal="center"/>
    </xf>
    <xf numFmtId="166" fontId="5" fillId="11" borderId="10" xfId="0" applyFont="1" applyFill="1" applyBorder="1" applyAlignment="1">
      <alignment horizontal="center"/>
    </xf>
    <xf numFmtId="49" fontId="6" fillId="8" borderId="40" xfId="64" applyBorder="1">
      <alignment horizontal="center" vertical="center"/>
      <protection locked="0"/>
    </xf>
    <xf numFmtId="49" fontId="6" fillId="8" borderId="42" xfId="64" applyBorder="1">
      <alignment horizontal="center" vertical="center"/>
      <protection locked="0"/>
    </xf>
    <xf numFmtId="168" fontId="6" fillId="9" borderId="40" xfId="65" applyBorder="1">
      <alignment horizontal="center" vertical="center"/>
      <protection locked="0"/>
    </xf>
    <xf numFmtId="168" fontId="6" fillId="13" borderId="40" xfId="66" applyBorder="1">
      <alignment horizontal="center" vertical="center"/>
    </xf>
    <xf numFmtId="49" fontId="6" fillId="8" borderId="17" xfId="64" applyBorder="1">
      <alignment horizontal="center" vertical="center"/>
      <protection locked="0"/>
    </xf>
    <xf numFmtId="168" fontId="6" fillId="9" borderId="17" xfId="65" applyBorder="1">
      <alignment horizontal="center" vertical="center"/>
      <protection locked="0"/>
    </xf>
    <xf numFmtId="4" fontId="6" fillId="9" borderId="17" xfId="67" applyBorder="1">
      <alignment horizontal="center" vertical="center"/>
      <protection locked="0"/>
    </xf>
    <xf numFmtId="4" fontId="6" fillId="9" borderId="8" xfId="67" applyBorder="1">
      <alignment horizontal="center" vertical="center"/>
      <protection locked="0"/>
    </xf>
    <xf numFmtId="4" fontId="6" fillId="9" borderId="10" xfId="67" applyBorder="1">
      <alignment horizontal="center" vertical="center"/>
      <protection locked="0"/>
    </xf>
    <xf numFmtId="4" fontId="6" fillId="13" borderId="12" xfId="17" applyNumberFormat="1" applyBorder="1">
      <alignment horizontal="center" vertical="center"/>
    </xf>
    <xf numFmtId="4" fontId="6" fillId="9" borderId="14" xfId="67" applyBorder="1">
      <alignment horizontal="center" vertical="center"/>
      <protection locked="0"/>
    </xf>
    <xf numFmtId="10" fontId="6" fillId="13" borderId="17" xfId="18" applyNumberFormat="1" applyBorder="1">
      <alignment horizontal="center" vertical="center"/>
    </xf>
    <xf numFmtId="166" fontId="48" fillId="6" borderId="0" xfId="0" applyFont="1" applyFill="1" applyAlignment="1">
      <alignment horizontal="left" wrapText="1"/>
    </xf>
    <xf numFmtId="164" fontId="5" fillId="0" borderId="0" xfId="68" applyFont="1"/>
    <xf numFmtId="166" fontId="48" fillId="6" borderId="0" xfId="0" applyFont="1" applyFill="1" applyAlignment="1">
      <alignment horizontal="left"/>
    </xf>
    <xf numFmtId="166" fontId="72" fillId="11" borderId="17" xfId="0" applyFont="1" applyFill="1" applyBorder="1" applyAlignment="1">
      <alignment horizontal="justify" vertical="center" wrapText="1" readingOrder="1"/>
    </xf>
    <xf numFmtId="164" fontId="0" fillId="0" borderId="0" xfId="68" applyFont="1"/>
    <xf numFmtId="0" fontId="6" fillId="13" borderId="12" xfId="10" applyBorder="1">
      <alignment horizontal="center" vertical="center"/>
    </xf>
    <xf numFmtId="166" fontId="0" fillId="15" borderId="0" xfId="0" applyFill="1"/>
    <xf numFmtId="166" fontId="59" fillId="0" borderId="0" xfId="0" quotePrefix="1" applyFont="1" applyProtection="1"/>
    <xf numFmtId="3" fontId="6" fillId="13" borderId="8" xfId="10" applyNumberFormat="1" applyBorder="1">
      <alignment horizontal="center" vertical="center"/>
    </xf>
    <xf numFmtId="0" fontId="6" fillId="13" borderId="40" xfId="10" applyFont="1" applyBorder="1">
      <alignment horizontal="center" vertical="center"/>
    </xf>
    <xf numFmtId="3" fontId="6" fillId="9" borderId="14" xfId="3" applyBorder="1" applyAlignment="1">
      <alignment horizontal="center" vertical="center" wrapText="1"/>
      <protection locked="0"/>
    </xf>
    <xf numFmtId="0" fontId="5" fillId="0" borderId="0" xfId="0" applyNumberFormat="1" applyFont="1"/>
    <xf numFmtId="3" fontId="6" fillId="13" borderId="7" xfId="17" applyBorder="1">
      <alignment horizontal="center" vertical="center"/>
    </xf>
    <xf numFmtId="3" fontId="20" fillId="11" borderId="7" xfId="0" quotePrefix="1" applyNumberFormat="1" applyFont="1" applyFill="1" applyBorder="1" applyAlignment="1">
      <alignment horizontal="center" vertical="center" wrapText="1"/>
    </xf>
    <xf numFmtId="3" fontId="6" fillId="9" borderId="6" xfId="3" applyBorder="1">
      <alignment horizontal="center" vertical="center"/>
      <protection locked="0"/>
    </xf>
    <xf numFmtId="3" fontId="6" fillId="13" borderId="4" xfId="17" applyBorder="1">
      <alignment horizontal="center" vertical="center"/>
    </xf>
    <xf numFmtId="3" fontId="6" fillId="9" borderId="10" xfId="3" applyBorder="1">
      <alignment horizontal="center" vertical="center"/>
      <protection locked="0"/>
    </xf>
    <xf numFmtId="0" fontId="48" fillId="51" borderId="7" xfId="11" applyBorder="1">
      <alignment horizontal="center" vertical="center"/>
    </xf>
    <xf numFmtId="0" fontId="48" fillId="51" borderId="12" xfId="11" applyBorder="1">
      <alignment horizontal="center" vertical="center"/>
    </xf>
    <xf numFmtId="3" fontId="6" fillId="9" borderId="15" xfId="3" applyBorder="1">
      <alignment horizontal="center" vertical="center"/>
      <protection locked="0"/>
    </xf>
    <xf numFmtId="3" fontId="6" fillId="9" borderId="13" xfId="3" applyBorder="1">
      <alignment horizontal="center" vertical="center"/>
      <protection locked="0"/>
    </xf>
    <xf numFmtId="166" fontId="72" fillId="11" borderId="12" xfId="0" applyFont="1" applyFill="1" applyBorder="1" applyAlignment="1">
      <alignment horizontal="justify" vertical="center" wrapText="1" readingOrder="1"/>
    </xf>
    <xf numFmtId="4" fontId="6" fillId="9" borderId="12" xfId="67" applyBorder="1">
      <alignment horizontal="center" vertical="center"/>
      <protection locked="0"/>
    </xf>
    <xf numFmtId="9" fontId="6" fillId="52" borderId="12" xfId="4" applyBorder="1">
      <alignment horizontal="center" vertical="center"/>
    </xf>
    <xf numFmtId="0" fontId="6" fillId="7" borderId="10" xfId="5" applyBorder="1">
      <alignment vertical="center"/>
    </xf>
    <xf numFmtId="9" fontId="6" fillId="52" borderId="14" xfId="4" applyBorder="1">
      <alignment horizontal="center" vertical="center"/>
    </xf>
    <xf numFmtId="3" fontId="20" fillId="11" borderId="12" xfId="0" quotePrefix="1" applyNumberFormat="1" applyFont="1" applyFill="1" applyBorder="1" applyAlignment="1">
      <alignment horizontal="center" vertical="center" wrapText="1"/>
    </xf>
    <xf numFmtId="0" fontId="6" fillId="8" borderId="0" xfId="2">
      <alignment horizontal="center" vertical="center"/>
      <protection locked="0"/>
    </xf>
    <xf numFmtId="166" fontId="5" fillId="0" borderId="0" xfId="0" applyFont="1" applyAlignment="1">
      <alignment horizontal="left" vertical="top" wrapText="1"/>
    </xf>
    <xf numFmtId="166" fontId="68" fillId="10" borderId="8" xfId="5" applyNumberFormat="1" applyFont="1" applyFill="1" applyBorder="1" applyAlignment="1">
      <alignment horizontal="center" vertical="center"/>
    </xf>
    <xf numFmtId="166" fontId="68" fillId="10" borderId="19" xfId="5" applyNumberFormat="1" applyFont="1" applyFill="1" applyBorder="1" applyAlignment="1">
      <alignment horizontal="center" vertical="center"/>
    </xf>
    <xf numFmtId="166" fontId="68" fillId="10" borderId="0" xfId="5" applyNumberFormat="1" applyFont="1" applyFill="1" applyBorder="1" applyAlignment="1">
      <alignment horizontal="center" vertical="center"/>
    </xf>
    <xf numFmtId="166" fontId="68" fillId="10" borderId="9" xfId="5" applyNumberFormat="1" applyFont="1" applyFill="1" applyBorder="1" applyAlignment="1">
      <alignment horizontal="center" vertical="center"/>
    </xf>
    <xf numFmtId="166" fontId="68" fillId="10" borderId="38" xfId="5" applyNumberFormat="1" applyFont="1" applyFill="1" applyBorder="1" applyAlignment="1">
      <alignment horizontal="center" vertical="center"/>
    </xf>
    <xf numFmtId="166" fontId="68" fillId="10" borderId="43" xfId="5" applyNumberFormat="1" applyFont="1" applyFill="1" applyBorder="1" applyAlignment="1">
      <alignment horizontal="center" vertical="center"/>
    </xf>
    <xf numFmtId="166" fontId="68" fillId="10" borderId="44" xfId="5" applyNumberFormat="1" applyFont="1" applyFill="1" applyBorder="1" applyAlignment="1">
      <alignment horizontal="center" vertical="center"/>
    </xf>
    <xf numFmtId="166" fontId="68" fillId="10" borderId="39" xfId="5" applyNumberFormat="1" applyFont="1" applyFill="1" applyBorder="1" applyAlignment="1">
      <alignment horizontal="center" vertical="center"/>
    </xf>
    <xf numFmtId="166" fontId="68" fillId="10" borderId="40" xfId="5" applyNumberFormat="1" applyFont="1" applyFill="1" applyBorder="1" applyAlignment="1">
      <alignment horizontal="center" vertical="center"/>
    </xf>
    <xf numFmtId="0" fontId="6" fillId="7" borderId="7" xfId="5" applyBorder="1" applyAlignment="1">
      <alignment horizontal="center" vertical="center"/>
    </xf>
    <xf numFmtId="0" fontId="6" fillId="7" borderId="14" xfId="5" applyBorder="1" applyAlignment="1">
      <alignment horizontal="center" vertical="center"/>
    </xf>
    <xf numFmtId="166" fontId="65" fillId="16" borderId="12" xfId="10" applyNumberFormat="1" applyFont="1" applyFill="1" applyBorder="1" applyAlignment="1">
      <alignment horizontal="center" vertical="center"/>
    </xf>
    <xf numFmtId="166" fontId="65" fillId="16" borderId="10" xfId="10" applyNumberFormat="1" applyFont="1" applyFill="1" applyBorder="1" applyAlignment="1">
      <alignment horizontal="center" vertical="center"/>
    </xf>
    <xf numFmtId="49" fontId="6" fillId="16" borderId="7" xfId="10" applyNumberFormat="1" applyFill="1" applyBorder="1" applyAlignment="1">
      <alignment horizontal="center" vertical="center"/>
    </xf>
    <xf numFmtId="49" fontId="6" fillId="16" borderId="14" xfId="10" applyNumberFormat="1" applyFill="1" applyBorder="1" applyAlignment="1">
      <alignment horizontal="center" vertical="center"/>
    </xf>
    <xf numFmtId="166" fontId="6" fillId="16" borderId="7" xfId="10" applyNumberFormat="1" applyFill="1" applyBorder="1" applyAlignment="1">
      <alignment horizontal="center" vertical="center"/>
    </xf>
    <xf numFmtId="166" fontId="6" fillId="16" borderId="14" xfId="10" applyNumberFormat="1" applyFill="1" applyBorder="1" applyAlignment="1">
      <alignment horizontal="center" vertical="center"/>
    </xf>
    <xf numFmtId="166" fontId="20" fillId="11" borderId="7" xfId="0" applyFont="1" applyFill="1" applyBorder="1" applyAlignment="1">
      <alignment horizontal="center" vertical="center" wrapText="1"/>
    </xf>
    <xf numFmtId="166" fontId="20" fillId="11" borderId="14" xfId="0" applyFont="1" applyFill="1" applyBorder="1" applyAlignment="1">
      <alignment horizontal="center" vertical="center" wrapText="1"/>
    </xf>
    <xf numFmtId="166" fontId="54" fillId="0" borderId="0" xfId="0" applyFont="1" applyAlignment="1">
      <alignment horizontal="left" vertical="top" wrapText="1"/>
    </xf>
    <xf numFmtId="166" fontId="20" fillId="11" borderId="11" xfId="0" applyFont="1" applyFill="1" applyBorder="1" applyAlignment="1">
      <alignment horizontal="center" vertical="center" wrapText="1"/>
    </xf>
    <xf numFmtId="166" fontId="47" fillId="11" borderId="12" xfId="0" applyNumberFormat="1" applyFont="1" applyFill="1" applyBorder="1" applyAlignment="1">
      <alignment horizontal="center" vertical="center" wrapText="1"/>
    </xf>
    <xf numFmtId="166" fontId="47" fillId="11" borderId="10" xfId="0" applyNumberFormat="1" applyFont="1" applyFill="1" applyBorder="1" applyAlignment="1">
      <alignment horizontal="center" vertical="center" wrapText="1"/>
    </xf>
    <xf numFmtId="166" fontId="5" fillId="11" borderId="12" xfId="0" applyFont="1" applyFill="1" applyBorder="1" applyAlignment="1">
      <alignment horizontal="center" vertical="center" wrapText="1"/>
    </xf>
    <xf numFmtId="166" fontId="5" fillId="11" borderId="13" xfId="0" applyFont="1" applyFill="1" applyBorder="1" applyAlignment="1">
      <alignment horizontal="center" vertical="center" wrapText="1"/>
    </xf>
    <xf numFmtId="166" fontId="47" fillId="11" borderId="7" xfId="0" applyNumberFormat="1" applyFont="1" applyFill="1" applyBorder="1" applyAlignment="1">
      <alignment horizontal="center" vertical="center" wrapText="1"/>
    </xf>
    <xf numFmtId="166" fontId="47" fillId="11" borderId="11" xfId="0" applyNumberFormat="1" applyFont="1" applyFill="1" applyBorder="1" applyAlignment="1">
      <alignment horizontal="center" vertical="center" wrapText="1"/>
    </xf>
    <xf numFmtId="166" fontId="47" fillId="11" borderId="14" xfId="0" applyNumberFormat="1" applyFont="1" applyFill="1" applyBorder="1" applyAlignment="1">
      <alignment horizontal="center" vertical="center" wrapText="1"/>
    </xf>
    <xf numFmtId="166" fontId="48" fillId="11" borderId="1" xfId="0" applyNumberFormat="1" applyFont="1" applyFill="1" applyBorder="1" applyAlignment="1">
      <alignment horizontal="center" vertical="center" wrapText="1"/>
    </xf>
    <xf numFmtId="166" fontId="48" fillId="11" borderId="3" xfId="0" applyNumberFormat="1" applyFont="1" applyFill="1" applyBorder="1" applyAlignment="1">
      <alignment horizontal="center" vertical="center" wrapText="1"/>
    </xf>
    <xf numFmtId="166" fontId="6" fillId="11" borderId="13" xfId="0" applyNumberFormat="1" applyFont="1" applyFill="1" applyBorder="1" applyAlignment="1">
      <alignment horizontal="center" vertical="center" wrapText="1"/>
    </xf>
    <xf numFmtId="166" fontId="6" fillId="11" borderId="10" xfId="0" applyNumberFormat="1" applyFont="1" applyFill="1" applyBorder="1" applyAlignment="1">
      <alignment horizontal="center" vertical="center" wrapText="1"/>
    </xf>
    <xf numFmtId="166" fontId="48" fillId="11" borderId="12" xfId="0" applyNumberFormat="1" applyFont="1" applyFill="1" applyBorder="1" applyAlignment="1">
      <alignment horizontal="center" vertical="center"/>
    </xf>
    <xf numFmtId="166" fontId="48" fillId="11" borderId="13" xfId="0" applyNumberFormat="1" applyFont="1" applyFill="1" applyBorder="1" applyAlignment="1">
      <alignment horizontal="center" vertical="center"/>
    </xf>
    <xf numFmtId="166" fontId="47" fillId="11" borderId="1" xfId="0" applyNumberFormat="1" applyFont="1" applyFill="1" applyBorder="1" applyAlignment="1">
      <alignment horizontal="center" vertical="center" wrapText="1"/>
    </xf>
    <xf numFmtId="166" fontId="5" fillId="11" borderId="3" xfId="0" applyNumberFormat="1" applyFont="1" applyFill="1" applyBorder="1" applyAlignment="1">
      <alignment horizontal="center" vertical="center" wrapText="1"/>
    </xf>
    <xf numFmtId="166" fontId="5" fillId="11" borderId="4" xfId="0" applyNumberFormat="1" applyFont="1" applyFill="1" applyBorder="1" applyAlignment="1">
      <alignment horizontal="center" vertical="center" wrapText="1"/>
    </xf>
    <xf numFmtId="166" fontId="5" fillId="11" borderId="6" xfId="0" applyNumberFormat="1" applyFont="1" applyFill="1" applyBorder="1" applyAlignment="1">
      <alignment horizontal="center" vertical="center" wrapText="1"/>
    </xf>
    <xf numFmtId="166" fontId="52" fillId="11" borderId="12" xfId="0" applyFont="1" applyFill="1" applyBorder="1" applyAlignment="1">
      <alignment horizontal="center" vertical="center"/>
    </xf>
    <xf numFmtId="166" fontId="52" fillId="11" borderId="13" xfId="0" applyFont="1" applyFill="1" applyBorder="1" applyAlignment="1">
      <alignment horizontal="center" vertical="center"/>
    </xf>
    <xf numFmtId="166" fontId="52" fillId="11" borderId="10" xfId="0" applyFont="1" applyFill="1" applyBorder="1" applyAlignment="1">
      <alignment horizontal="center" vertical="center"/>
    </xf>
    <xf numFmtId="166" fontId="47" fillId="11" borderId="13" xfId="0" applyNumberFormat="1" applyFont="1" applyFill="1" applyBorder="1" applyAlignment="1">
      <alignment horizontal="center" vertical="center" wrapText="1"/>
    </xf>
    <xf numFmtId="166" fontId="52" fillId="11" borderId="12" xfId="0" applyFont="1" applyFill="1" applyBorder="1" applyAlignment="1">
      <alignment horizontal="center" vertical="center" wrapText="1"/>
    </xf>
    <xf numFmtId="166" fontId="52" fillId="11" borderId="13" xfId="0" applyFont="1" applyFill="1" applyBorder="1" applyAlignment="1">
      <alignment horizontal="center" vertical="center" wrapText="1"/>
    </xf>
    <xf numFmtId="166" fontId="52" fillId="11" borderId="10" xfId="0" applyFont="1" applyFill="1" applyBorder="1" applyAlignment="1">
      <alignment horizontal="center" vertical="center" wrapText="1"/>
    </xf>
    <xf numFmtId="166" fontId="5" fillId="11" borderId="17" xfId="0" applyNumberFormat="1" applyFont="1" applyFill="1" applyBorder="1" applyAlignment="1">
      <alignment horizontal="center" vertical="center" wrapText="1"/>
    </xf>
    <xf numFmtId="166" fontId="5" fillId="11" borderId="12" xfId="0" applyFont="1" applyFill="1" applyBorder="1" applyAlignment="1">
      <alignment horizontal="center"/>
    </xf>
    <xf numFmtId="166" fontId="48" fillId="11" borderId="7" xfId="0" applyNumberFormat="1" applyFont="1" applyFill="1" applyBorder="1" applyAlignment="1">
      <alignment horizontal="center" vertical="center" wrapText="1"/>
    </xf>
    <xf numFmtId="166" fontId="48" fillId="11" borderId="14" xfId="0" applyNumberFormat="1" applyFont="1" applyFill="1" applyBorder="1" applyAlignment="1">
      <alignment horizontal="center" vertical="center" wrapText="1"/>
    </xf>
    <xf numFmtId="166" fontId="52" fillId="11" borderId="8" xfId="0" applyFont="1" applyFill="1" applyBorder="1" applyAlignment="1">
      <alignment horizontal="center"/>
    </xf>
    <xf numFmtId="166" fontId="52" fillId="11" borderId="8" xfId="0" applyFont="1" applyFill="1" applyBorder="1" applyAlignment="1">
      <alignment horizontal="center" vertical="top" wrapText="1"/>
    </xf>
    <xf numFmtId="166" fontId="46" fillId="0" borderId="0" xfId="0" applyFont="1" applyBorder="1" applyAlignment="1">
      <alignment horizontal="center" wrapText="1"/>
    </xf>
    <xf numFmtId="166" fontId="36" fillId="11" borderId="12" xfId="0" applyFont="1" applyFill="1" applyBorder="1" applyAlignment="1">
      <alignment horizontal="center" vertical="center" wrapText="1"/>
    </xf>
    <xf numFmtId="166" fontId="36" fillId="11" borderId="10" xfId="0" applyFont="1" applyFill="1" applyBorder="1" applyAlignment="1">
      <alignment horizontal="center" vertical="center" wrapText="1"/>
    </xf>
    <xf numFmtId="166" fontId="20" fillId="11" borderId="12" xfId="0" applyFont="1" applyFill="1" applyBorder="1" applyAlignment="1">
      <alignment horizontal="center" vertical="top" wrapText="1"/>
    </xf>
    <xf numFmtId="166" fontId="30" fillId="11" borderId="10" xfId="0" applyFont="1" applyFill="1" applyBorder="1" applyAlignment="1">
      <alignment horizontal="center" wrapText="1"/>
    </xf>
    <xf numFmtId="166" fontId="42" fillId="11" borderId="12" xfId="0" applyFont="1" applyFill="1" applyBorder="1" applyAlignment="1">
      <alignment horizontal="center" vertical="center" wrapText="1"/>
    </xf>
    <xf numFmtId="166" fontId="42" fillId="11" borderId="10" xfId="0" applyFont="1" applyFill="1" applyBorder="1" applyAlignment="1">
      <alignment horizontal="center" vertical="center" wrapText="1"/>
    </xf>
    <xf numFmtId="166" fontId="20" fillId="11" borderId="12" xfId="0" applyFont="1" applyFill="1" applyBorder="1" applyAlignment="1">
      <alignment horizontal="center" vertical="center" wrapText="1"/>
    </xf>
    <xf numFmtId="166" fontId="20" fillId="11" borderId="10" xfId="0" applyFont="1" applyFill="1" applyBorder="1" applyAlignment="1">
      <alignment horizontal="center" vertical="center" wrapText="1"/>
    </xf>
    <xf numFmtId="166" fontId="20" fillId="11" borderId="1" xfId="0" applyFont="1" applyFill="1" applyBorder="1" applyAlignment="1">
      <alignment horizontal="center" vertical="center" wrapText="1"/>
    </xf>
    <xf numFmtId="166" fontId="20" fillId="11" borderId="2" xfId="0" applyFont="1" applyFill="1" applyBorder="1" applyAlignment="1">
      <alignment horizontal="center" vertical="center" wrapText="1"/>
    </xf>
    <xf numFmtId="166" fontId="20" fillId="11" borderId="3" xfId="0" applyFont="1" applyFill="1" applyBorder="1" applyAlignment="1">
      <alignment horizontal="center" vertical="center" wrapText="1"/>
    </xf>
    <xf numFmtId="166" fontId="70" fillId="11" borderId="12" xfId="0" applyFont="1" applyFill="1" applyBorder="1" applyAlignment="1">
      <alignment horizontal="center" wrapText="1"/>
    </xf>
    <xf numFmtId="166" fontId="70" fillId="11" borderId="13" xfId="0" applyFont="1" applyFill="1" applyBorder="1" applyAlignment="1">
      <alignment horizontal="center" wrapText="1"/>
    </xf>
    <xf numFmtId="166" fontId="70" fillId="11" borderId="10" xfId="0" applyFont="1" applyFill="1" applyBorder="1" applyAlignment="1">
      <alignment horizontal="center" wrapText="1"/>
    </xf>
    <xf numFmtId="166" fontId="5" fillId="11" borderId="17" xfId="0" applyFont="1" applyFill="1" applyBorder="1" applyAlignment="1">
      <alignment horizontal="center"/>
    </xf>
    <xf numFmtId="166" fontId="20" fillId="11" borderId="1" xfId="0" applyFont="1" applyFill="1" applyBorder="1" applyAlignment="1">
      <alignment horizontal="center" vertical="top" wrapText="1"/>
    </xf>
    <xf numFmtId="166" fontId="20" fillId="11" borderId="2" xfId="0" applyFont="1" applyFill="1" applyBorder="1" applyAlignment="1">
      <alignment horizontal="center" vertical="top" wrapText="1"/>
    </xf>
    <xf numFmtId="166" fontId="20" fillId="11" borderId="3" xfId="0" applyFont="1" applyFill="1" applyBorder="1" applyAlignment="1">
      <alignment horizontal="center" vertical="top" wrapText="1"/>
    </xf>
    <xf numFmtId="166" fontId="5" fillId="11" borderId="8" xfId="0" applyFont="1" applyFill="1" applyBorder="1" applyAlignment="1">
      <alignment horizontal="center" vertical="top" wrapText="1"/>
    </xf>
    <xf numFmtId="0" fontId="54" fillId="0" borderId="2" xfId="16" applyBorder="1" applyAlignment="1">
      <alignment horizontal="left" vertical="top" wrapText="1"/>
    </xf>
    <xf numFmtId="166" fontId="5" fillId="11" borderId="8" xfId="0" applyFont="1" applyFill="1" applyBorder="1" applyAlignment="1">
      <alignment horizontal="center" vertical="center" wrapText="1"/>
    </xf>
    <xf numFmtId="0" fontId="54" fillId="0" borderId="0" xfId="16" applyBorder="1" applyAlignment="1">
      <alignment horizontal="left" vertical="top" wrapText="1"/>
    </xf>
    <xf numFmtId="166" fontId="36" fillId="11" borderId="7" xfId="0" applyFont="1" applyFill="1" applyBorder="1" applyAlignment="1">
      <alignment horizontal="center"/>
    </xf>
    <xf numFmtId="166" fontId="36" fillId="11" borderId="14" xfId="0" applyFont="1" applyFill="1" applyBorder="1" applyAlignment="1">
      <alignment horizontal="center"/>
    </xf>
    <xf numFmtId="166" fontId="30" fillId="11" borderId="7" xfId="0" applyFont="1" applyFill="1" applyBorder="1" applyAlignment="1">
      <alignment horizontal="center" vertical="center" wrapText="1"/>
    </xf>
    <xf numFmtId="166" fontId="30" fillId="11" borderId="14" xfId="0" applyFont="1" applyFill="1" applyBorder="1" applyAlignment="1">
      <alignment horizontal="center" vertical="center" wrapText="1"/>
    </xf>
    <xf numFmtId="166" fontId="30" fillId="11" borderId="11" xfId="0" applyFont="1" applyFill="1" applyBorder="1" applyAlignment="1">
      <alignment horizontal="center" vertical="center" wrapText="1"/>
    </xf>
    <xf numFmtId="166" fontId="30" fillId="11" borderId="12" xfId="0" applyFont="1" applyFill="1" applyBorder="1" applyAlignment="1">
      <alignment horizontal="center" vertical="center" wrapText="1"/>
    </xf>
    <xf numFmtId="166" fontId="30" fillId="11" borderId="13" xfId="0" applyFont="1" applyFill="1" applyBorder="1" applyAlignment="1">
      <alignment horizontal="center" vertical="center" wrapText="1"/>
    </xf>
    <xf numFmtId="166" fontId="30" fillId="11" borderId="10" xfId="0" applyFont="1" applyFill="1" applyBorder="1" applyAlignment="1">
      <alignment horizontal="center" vertical="center" wrapText="1"/>
    </xf>
    <xf numFmtId="166" fontId="20" fillId="11" borderId="7" xfId="0" quotePrefix="1" applyFont="1" applyFill="1" applyBorder="1" applyAlignment="1">
      <alignment horizontal="center" vertical="center"/>
    </xf>
    <xf numFmtId="166" fontId="20" fillId="11" borderId="11" xfId="0" quotePrefix="1" applyFont="1" applyFill="1" applyBorder="1" applyAlignment="1">
      <alignment horizontal="center" vertical="center"/>
    </xf>
    <xf numFmtId="166" fontId="20" fillId="11" borderId="14" xfId="0" quotePrefix="1" applyFont="1" applyFill="1" applyBorder="1" applyAlignment="1">
      <alignment horizontal="center" vertical="center"/>
    </xf>
    <xf numFmtId="166" fontId="58" fillId="14" borderId="7" xfId="0" applyFont="1" applyFill="1" applyBorder="1" applyAlignment="1">
      <alignment horizontal="left" vertical="center" wrapText="1"/>
    </xf>
    <xf numFmtId="166" fontId="58" fillId="14" borderId="11" xfId="0" applyFont="1" applyFill="1" applyBorder="1" applyAlignment="1">
      <alignment horizontal="left" vertical="center" wrapText="1"/>
    </xf>
    <xf numFmtId="166" fontId="58" fillId="14" borderId="14" xfId="0" applyFont="1" applyFill="1" applyBorder="1" applyAlignment="1">
      <alignment horizontal="left" vertical="center" wrapText="1"/>
    </xf>
    <xf numFmtId="166" fontId="54" fillId="0" borderId="0" xfId="0" applyFont="1" applyAlignment="1">
      <alignment horizontal="left" wrapText="1"/>
    </xf>
    <xf numFmtId="166" fontId="58" fillId="14" borderId="7" xfId="0" applyFont="1" applyFill="1" applyBorder="1" applyAlignment="1">
      <alignment horizontal="left" vertical="center"/>
    </xf>
    <xf numFmtId="166" fontId="58" fillId="14" borderId="11" xfId="0" applyFont="1" applyFill="1" applyBorder="1" applyAlignment="1">
      <alignment horizontal="left" vertical="center"/>
    </xf>
    <xf numFmtId="166" fontId="58" fillId="14" borderId="14" xfId="0" applyFont="1" applyFill="1" applyBorder="1" applyAlignment="1">
      <alignment horizontal="left" vertical="center"/>
    </xf>
    <xf numFmtId="166" fontId="58" fillId="14" borderId="18" xfId="0" applyFont="1" applyFill="1" applyBorder="1" applyAlignment="1">
      <alignment horizontal="left" wrapText="1"/>
    </xf>
    <xf numFmtId="166" fontId="58" fillId="14" borderId="0" xfId="0" applyFont="1" applyFill="1" applyBorder="1" applyAlignment="1">
      <alignment horizontal="left" wrapText="1"/>
    </xf>
    <xf numFmtId="166" fontId="52" fillId="0" borderId="5" xfId="0" applyFont="1" applyBorder="1" applyAlignment="1">
      <alignment horizontal="center"/>
    </xf>
    <xf numFmtId="166" fontId="48" fillId="6" borderId="0" xfId="0" applyFont="1" applyFill="1" applyAlignment="1">
      <alignment horizontal="left" wrapText="1"/>
    </xf>
    <xf numFmtId="0" fontId="6" fillId="7" borderId="11" xfId="5" applyBorder="1" applyAlignment="1">
      <alignment horizontal="center" vertical="center"/>
    </xf>
    <xf numFmtId="0" fontId="54" fillId="0" borderId="0" xfId="16" applyAlignment="1">
      <alignment horizontal="left" wrapText="1"/>
    </xf>
    <xf numFmtId="166" fontId="72" fillId="11" borderId="17" xfId="0" applyFont="1" applyFill="1" applyBorder="1" applyAlignment="1">
      <alignment horizontal="center" vertical="center" wrapText="1" readingOrder="1"/>
    </xf>
    <xf numFmtId="166" fontId="72" fillId="11" borderId="17" xfId="0" applyFont="1" applyFill="1" applyBorder="1" applyAlignment="1">
      <alignment horizontal="justify" vertical="center" wrapText="1" readingOrder="1"/>
    </xf>
    <xf numFmtId="166" fontId="20" fillId="11" borderId="7" xfId="0" quotePrefix="1" applyFont="1" applyFill="1" applyBorder="1" applyAlignment="1">
      <alignment horizontal="center" vertical="center" wrapText="1"/>
    </xf>
    <xf numFmtId="166" fontId="5" fillId="0" borderId="7" xfId="0" applyFont="1" applyBorder="1" applyAlignment="1">
      <alignment horizontal="left"/>
    </xf>
    <xf numFmtId="166" fontId="5" fillId="0" borderId="11" xfId="0" applyFont="1" applyBorder="1" applyAlignment="1">
      <alignment horizontal="left"/>
    </xf>
    <xf numFmtId="166" fontId="5" fillId="0" borderId="14" xfId="0" applyFont="1" applyBorder="1" applyAlignment="1">
      <alignment horizontal="left"/>
    </xf>
    <xf numFmtId="0" fontId="47" fillId="7" borderId="7" xfId="5" applyFont="1" applyBorder="1" applyAlignment="1">
      <alignment horizontal="center" vertical="center"/>
    </xf>
    <xf numFmtId="0" fontId="47" fillId="7" borderId="14" xfId="5" applyFont="1" applyBorder="1" applyAlignment="1">
      <alignment horizontal="center" vertical="center"/>
    </xf>
    <xf numFmtId="0" fontId="47" fillId="7" borderId="11" xfId="5" applyFont="1" applyBorder="1" applyAlignment="1">
      <alignment horizontal="center" vertical="center"/>
    </xf>
    <xf numFmtId="0" fontId="48" fillId="51" borderId="17" xfId="11" applyBorder="1">
      <alignment horizontal="center" vertical="center"/>
    </xf>
    <xf numFmtId="3" fontId="6" fillId="18" borderId="7" xfId="9" applyBorder="1">
      <alignment horizontal="center" vertical="center"/>
    </xf>
    <xf numFmtId="3" fontId="6" fillId="18" borderId="12" xfId="9" applyBorder="1">
      <alignment horizontal="center" vertical="center"/>
    </xf>
    <xf numFmtId="3" fontId="6" fillId="18" borderId="10" xfId="9" applyBorder="1">
      <alignment horizontal="center" vertical="center"/>
    </xf>
    <xf numFmtId="167" fontId="6" fillId="18" borderId="12" xfId="7" applyBorder="1">
      <alignment horizontal="center" vertical="center"/>
    </xf>
    <xf numFmtId="167" fontId="6" fillId="18" borderId="10" xfId="7" applyBorder="1">
      <alignment horizontal="center" vertical="center"/>
    </xf>
    <xf numFmtId="3" fontId="6" fillId="18" borderId="13" xfId="9" applyBorder="1">
      <alignment horizontal="center" vertical="center"/>
    </xf>
    <xf numFmtId="167" fontId="6" fillId="18" borderId="13" xfId="7" applyBorder="1">
      <alignment horizontal="center" vertical="center"/>
    </xf>
  </cellXfs>
  <cellStyles count="69">
    <cellStyle name="20% - Accent1 2" xfId="22"/>
    <cellStyle name="20% - Accent2 2" xfId="23"/>
    <cellStyle name="20% - Accent3 2" xfId="24"/>
    <cellStyle name="20% - Accent4 2" xfId="25"/>
    <cellStyle name="20% - Accent5 2" xfId="26"/>
    <cellStyle name="20% - Accent6 2" xfId="27"/>
    <cellStyle name="40% - Accent1 2" xfId="28"/>
    <cellStyle name="40% - Accent2 2" xfId="29"/>
    <cellStyle name="40% - Accent3 2" xfId="30"/>
    <cellStyle name="40% - Accent4 2" xfId="31"/>
    <cellStyle name="40% - Accent5 2" xfId="32"/>
    <cellStyle name="40% - Accent6 2" xfId="33"/>
    <cellStyle name="60% - Accent1 2" xfId="34"/>
    <cellStyle name="60% - Accent2 2" xfId="35"/>
    <cellStyle name="60% - Accent3 2" xfId="36"/>
    <cellStyle name="60% - Accent4 2" xfId="37"/>
    <cellStyle name="60% - Accent5 2" xfId="38"/>
    <cellStyle name="60% - Accent6 2" xfId="39"/>
    <cellStyle name="Accent1 2" xfId="40"/>
    <cellStyle name="Accent2 2" xfId="41"/>
    <cellStyle name="Accent3 2" xfId="42"/>
    <cellStyle name="Accent4 2" xfId="43"/>
    <cellStyle name="Accent5 2" xfId="44"/>
    <cellStyle name="Accent6 2" xfId="45"/>
    <cellStyle name="Bad 2" xfId="46"/>
    <cellStyle name="Calculation 2" xfId="47"/>
    <cellStyle name="Check Cell 2" xfId="48"/>
    <cellStyle name="Comma" xfId="68" builtinId="3"/>
    <cellStyle name="DC_Empty" xfId="4"/>
    <cellStyle name="DC_GreyMainHeading" xfId="15"/>
    <cellStyle name="DC_GreyMainHeading 2" xfId="20"/>
    <cellStyle name="DC_Input_Date" xfId="65"/>
    <cellStyle name="DC_Input_DecNumber" xfId="67"/>
    <cellStyle name="DC_Input_General" xfId="2"/>
    <cellStyle name="DC_Input_General 2" xfId="12"/>
    <cellStyle name="DC_Input_Number" xfId="3"/>
    <cellStyle name="DC_Input_Percent" xfId="6"/>
    <cellStyle name="DC_Input_Percent 2" xfId="13"/>
    <cellStyle name="DC_Input_Text" xfId="64"/>
    <cellStyle name="DC_Label" xfId="5"/>
    <cellStyle name="DC_Note" xfId="16"/>
    <cellStyle name="DC_NotRelevant" xfId="11"/>
    <cellStyle name="DC_Output_General" xfId="8"/>
    <cellStyle name="DC_Output_Number" xfId="9"/>
    <cellStyle name="DC_Output_Percent" xfId="7"/>
    <cellStyle name="DC_Prefilled_Date" xfId="66"/>
    <cellStyle name="DC_Prefilled_General" xfId="10"/>
    <cellStyle name="DC_Prefilled_Number" xfId="17"/>
    <cellStyle name="DC_Prefilled_Percent" xfId="18"/>
    <cellStyle name="DPM_CellCode" xfId="49"/>
    <cellStyle name="Explanatory Text 2" xfId="50"/>
    <cellStyle name="Heading 1 2" xfId="51"/>
    <cellStyle name="Heading 2 2" xfId="52"/>
    <cellStyle name="Heading 3 2" xfId="53"/>
    <cellStyle name="Heading 4 2" xfId="54"/>
    <cellStyle name="Hyperlink" xfId="1" builtinId="8" hidden="1"/>
    <cellStyle name="Hyperlink" xfId="14" builtinId="8" hidden="1"/>
    <cellStyle name="Neutral 2" xfId="55"/>
    <cellStyle name="Normal" xfId="0" builtinId="0"/>
    <cellStyle name="Normal 10" xfId="56"/>
    <cellStyle name="Normal 2" xfId="21"/>
    <cellStyle name="Normal 3" xfId="57"/>
    <cellStyle name="Note" xfId="19" builtinId="10"/>
    <cellStyle name="Note 2" xfId="58"/>
    <cellStyle name="ST14_Empty" xfId="59"/>
    <cellStyle name="Standaard_Verz. Staten set versie 15-3" xfId="60"/>
    <cellStyle name="Standard 2" xfId="61"/>
    <cellStyle name="TableStyleLight1" xfId="62"/>
    <cellStyle name="Title 2" xfId="63"/>
  </cellStyles>
  <dxfs count="77">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6" tint="-0.499984740745262"/>
      </font>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eiopa.europa.eu/Publications/Reports/Annexes%20%28clean%20printable%20A4%29%20to%20Final%20Report%20on%20CP-14-052%20ITS%20on%20regular%20supervisory%20reporting.zi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tint="-0.249977111117893"/>
  </sheetPr>
  <dimension ref="A1:P53"/>
  <sheetViews>
    <sheetView showGridLines="0" tabSelected="1" workbookViewId="0"/>
  </sheetViews>
  <sheetFormatPr defaultRowHeight="12.75" x14ac:dyDescent="0.2"/>
  <cols>
    <col min="1" max="1" width="7.140625" style="144" customWidth="1"/>
    <col min="2" max="2" width="9.5703125" style="144" bestFit="1" customWidth="1"/>
    <col min="3" max="3" width="2.85546875" style="144" customWidth="1"/>
    <col min="4" max="4" width="82.28515625" style="144" bestFit="1" customWidth="1"/>
    <col min="5" max="12" width="9.140625" style="144"/>
    <col min="13" max="13" width="1.85546875" style="144" bestFit="1" customWidth="1"/>
    <col min="14" max="15" width="0" style="144" hidden="1" customWidth="1"/>
    <col min="16" max="16" width="1.85546875" style="144" bestFit="1" customWidth="1"/>
    <col min="17" max="16384" width="9.140625" style="144"/>
  </cols>
  <sheetData>
    <row r="1" spans="1:16" ht="15.75" x14ac:dyDescent="0.25">
      <c r="A1" s="272" t="s">
        <v>1712</v>
      </c>
      <c r="B1" s="260"/>
      <c r="C1" s="260"/>
      <c r="D1" s="260"/>
      <c r="E1" s="260"/>
      <c r="F1" s="262"/>
      <c r="M1" s="192" t="s">
        <v>0</v>
      </c>
      <c r="P1" s="192" t="s">
        <v>0</v>
      </c>
    </row>
    <row r="2" spans="1:16" ht="15.75" x14ac:dyDescent="0.25">
      <c r="A2" s="277"/>
      <c r="B2" s="261"/>
      <c r="C2" s="261"/>
      <c r="D2" s="261"/>
      <c r="E2" s="261"/>
      <c r="F2" s="273"/>
      <c r="M2" s="192" t="s">
        <v>0</v>
      </c>
      <c r="P2" s="192" t="s">
        <v>0</v>
      </c>
    </row>
    <row r="3" spans="1:16" ht="15.75" x14ac:dyDescent="0.25">
      <c r="A3" s="372" t="s">
        <v>1687</v>
      </c>
      <c r="B3" s="276"/>
      <c r="C3" s="276"/>
      <c r="D3" s="276"/>
      <c r="E3" s="276"/>
      <c r="F3" s="263"/>
      <c r="M3" s="192" t="s">
        <v>0</v>
      </c>
      <c r="P3" s="192" t="s">
        <v>0</v>
      </c>
    </row>
    <row r="4" spans="1:16" x14ac:dyDescent="0.2">
      <c r="M4" s="192" t="s">
        <v>0</v>
      </c>
      <c r="N4" s="144" t="s">
        <v>1332</v>
      </c>
      <c r="O4" s="138" t="s">
        <v>1035</v>
      </c>
      <c r="P4" s="192" t="s">
        <v>0</v>
      </c>
    </row>
    <row r="5" spans="1:16" x14ac:dyDescent="0.2">
      <c r="M5" s="192" t="s">
        <v>0</v>
      </c>
      <c r="O5" s="137">
        <v>65</v>
      </c>
      <c r="P5" s="192" t="s">
        <v>0</v>
      </c>
    </row>
    <row r="6" spans="1:16" ht="15.75" x14ac:dyDescent="0.2">
      <c r="B6" s="258" t="s">
        <v>1387</v>
      </c>
      <c r="C6" s="259"/>
      <c r="D6" s="259"/>
      <c r="E6" s="259"/>
      <c r="F6" s="259"/>
      <c r="M6" s="192" t="s">
        <v>0</v>
      </c>
      <c r="O6" s="139">
        <v>452</v>
      </c>
      <c r="P6" s="192" t="s">
        <v>0</v>
      </c>
    </row>
    <row r="7" spans="1:16" x14ac:dyDescent="0.2">
      <c r="M7" s="192" t="s">
        <v>0</v>
      </c>
      <c r="O7" s="140" t="s">
        <v>1036</v>
      </c>
      <c r="P7" s="192" t="s">
        <v>0</v>
      </c>
    </row>
    <row r="8" spans="1:16" x14ac:dyDescent="0.2">
      <c r="B8" s="154" t="s">
        <v>1374</v>
      </c>
      <c r="C8" s="154"/>
      <c r="D8" s="154" t="s">
        <v>1375</v>
      </c>
      <c r="E8" s="154" t="s">
        <v>1348</v>
      </c>
      <c r="M8" s="192" t="s">
        <v>0</v>
      </c>
      <c r="O8" s="141" t="s">
        <v>1037</v>
      </c>
      <c r="P8" s="192" t="s">
        <v>0</v>
      </c>
    </row>
    <row r="9" spans="1:16" x14ac:dyDescent="0.2">
      <c r="M9" s="192" t="s">
        <v>0</v>
      </c>
      <c r="P9" s="192" t="s">
        <v>0</v>
      </c>
    </row>
    <row r="10" spans="1:16" x14ac:dyDescent="0.2">
      <c r="B10" s="167"/>
      <c r="D10" s="144" t="s">
        <v>1066</v>
      </c>
      <c r="E10" s="144" t="s">
        <v>9</v>
      </c>
      <c r="M10" s="192" t="s">
        <v>0</v>
      </c>
      <c r="P10" s="192" t="s">
        <v>0</v>
      </c>
    </row>
    <row r="11" spans="1:16" x14ac:dyDescent="0.2">
      <c r="B11" s="168"/>
      <c r="D11" s="144" t="s">
        <v>1681</v>
      </c>
      <c r="E11" s="144" t="s">
        <v>4</v>
      </c>
      <c r="M11" s="192" t="s">
        <v>0</v>
      </c>
      <c r="P11" s="192" t="s">
        <v>0</v>
      </c>
    </row>
    <row r="12" spans="1:16" x14ac:dyDescent="0.2">
      <c r="B12" s="169"/>
      <c r="D12" s="144" t="s">
        <v>1067</v>
      </c>
      <c r="E12" s="144" t="s">
        <v>4</v>
      </c>
      <c r="M12" s="192" t="s">
        <v>0</v>
      </c>
      <c r="P12" s="192" t="s">
        <v>0</v>
      </c>
    </row>
    <row r="13" spans="1:16" x14ac:dyDescent="0.2">
      <c r="B13" s="166"/>
      <c r="D13" s="144" t="s">
        <v>1686</v>
      </c>
      <c r="E13" s="144" t="s">
        <v>4</v>
      </c>
      <c r="M13" s="192" t="s">
        <v>0</v>
      </c>
      <c r="P13" s="192" t="s">
        <v>0</v>
      </c>
    </row>
    <row r="14" spans="1:16" x14ac:dyDescent="0.2">
      <c r="B14" s="127"/>
      <c r="D14" s="144" t="s">
        <v>1068</v>
      </c>
      <c r="E14" s="144" t="s">
        <v>4</v>
      </c>
      <c r="M14" s="192" t="s">
        <v>0</v>
      </c>
      <c r="P14" s="192" t="s">
        <v>0</v>
      </c>
    </row>
    <row r="15" spans="1:16" x14ac:dyDescent="0.2">
      <c r="B15" s="170"/>
      <c r="D15" s="144" t="s">
        <v>1069</v>
      </c>
      <c r="E15" s="144" t="s">
        <v>4</v>
      </c>
      <c r="M15" s="192" t="s">
        <v>0</v>
      </c>
      <c r="P15" s="192" t="s">
        <v>0</v>
      </c>
    </row>
    <row r="16" spans="1:16" x14ac:dyDescent="0.2">
      <c r="B16" s="292"/>
      <c r="D16" s="144" t="s">
        <v>1424</v>
      </c>
      <c r="E16" s="144" t="s">
        <v>4</v>
      </c>
      <c r="M16" s="192" t="s">
        <v>0</v>
      </c>
      <c r="P16" s="192" t="s">
        <v>0</v>
      </c>
    </row>
    <row r="17" spans="2:16" x14ac:dyDescent="0.2">
      <c r="M17" s="192" t="s">
        <v>0</v>
      </c>
      <c r="P17" s="192" t="s">
        <v>0</v>
      </c>
    </row>
    <row r="18" spans="2:16" ht="15.75" x14ac:dyDescent="0.2">
      <c r="B18" s="258" t="s">
        <v>1537</v>
      </c>
      <c r="C18" s="259"/>
      <c r="D18" s="259"/>
      <c r="E18" s="259"/>
      <c r="F18" s="259"/>
      <c r="M18" s="192" t="s">
        <v>0</v>
      </c>
      <c r="P18" s="192" t="s">
        <v>0</v>
      </c>
    </row>
    <row r="19" spans="2:16" x14ac:dyDescent="0.2">
      <c r="M19" s="192" t="s">
        <v>0</v>
      </c>
      <c r="P19" s="192" t="s">
        <v>0</v>
      </c>
    </row>
    <row r="20" spans="2:16" x14ac:dyDescent="0.2">
      <c r="B20" s="144" t="s">
        <v>1538</v>
      </c>
      <c r="M20" s="192" t="s">
        <v>0</v>
      </c>
      <c r="P20" s="192" t="s">
        <v>0</v>
      </c>
    </row>
    <row r="21" spans="2:16" x14ac:dyDescent="0.2">
      <c r="M21" s="192" t="s">
        <v>0</v>
      </c>
      <c r="P21" s="192" t="s">
        <v>0</v>
      </c>
    </row>
    <row r="22" spans="2:16" x14ac:dyDescent="0.2">
      <c r="B22" s="144" t="s">
        <v>1543</v>
      </c>
      <c r="C22" s="154"/>
      <c r="D22" s="154"/>
      <c r="E22" s="154"/>
      <c r="F22" s="154"/>
      <c r="M22" s="192" t="s">
        <v>0</v>
      </c>
      <c r="P22" s="192" t="s">
        <v>0</v>
      </c>
    </row>
    <row r="23" spans="2:16" x14ac:dyDescent="0.2">
      <c r="M23" s="192" t="s">
        <v>0</v>
      </c>
      <c r="P23" s="192" t="s">
        <v>0</v>
      </c>
    </row>
    <row r="24" spans="2:16" ht="15" customHeight="1" x14ac:dyDescent="0.2">
      <c r="M24" s="192" t="s">
        <v>0</v>
      </c>
      <c r="P24" s="192" t="s">
        <v>0</v>
      </c>
    </row>
    <row r="25" spans="2:16" ht="12.75" customHeight="1" x14ac:dyDescent="0.2">
      <c r="B25" s="258" t="s">
        <v>1388</v>
      </c>
      <c r="C25" s="259"/>
      <c r="D25" s="259"/>
      <c r="E25" s="259"/>
      <c r="F25" s="259"/>
      <c r="M25" s="192" t="s">
        <v>0</v>
      </c>
      <c r="P25" s="192" t="s">
        <v>0</v>
      </c>
    </row>
    <row r="26" spans="2:16" ht="12.75" customHeight="1" x14ac:dyDescent="0.2">
      <c r="M26" s="192" t="s">
        <v>0</v>
      </c>
      <c r="P26" s="192" t="s">
        <v>0</v>
      </c>
    </row>
    <row r="27" spans="2:16" ht="12.75" customHeight="1" x14ac:dyDescent="0.2">
      <c r="B27" s="144" t="s">
        <v>1389</v>
      </c>
      <c r="M27" s="192" t="s">
        <v>0</v>
      </c>
      <c r="P27" s="192" t="s">
        <v>0</v>
      </c>
    </row>
    <row r="28" spans="2:16" ht="12.75" customHeight="1" x14ac:dyDescent="0.2">
      <c r="B28" s="144" t="s">
        <v>1394</v>
      </c>
      <c r="M28" s="192" t="s">
        <v>0</v>
      </c>
      <c r="P28" s="192" t="s">
        <v>0</v>
      </c>
    </row>
    <row r="29" spans="2:16" ht="12.75" customHeight="1" x14ac:dyDescent="0.2">
      <c r="B29" s="176" t="s">
        <v>1390</v>
      </c>
      <c r="M29" s="192" t="s">
        <v>0</v>
      </c>
      <c r="P29" s="192" t="s">
        <v>0</v>
      </c>
    </row>
    <row r="30" spans="2:16" x14ac:dyDescent="0.2">
      <c r="M30" s="192" t="s">
        <v>0</v>
      </c>
      <c r="P30" s="192" t="s">
        <v>0</v>
      </c>
    </row>
    <row r="31" spans="2:16" ht="15.75" x14ac:dyDescent="0.2">
      <c r="B31" s="258" t="s">
        <v>1469</v>
      </c>
      <c r="C31" s="259"/>
      <c r="D31" s="259"/>
      <c r="E31" s="259"/>
      <c r="F31" s="259"/>
      <c r="M31" s="192" t="s">
        <v>0</v>
      </c>
      <c r="P31" s="192" t="s">
        <v>0</v>
      </c>
    </row>
    <row r="32" spans="2:16" x14ac:dyDescent="0.2">
      <c r="M32" s="192" t="s">
        <v>0</v>
      </c>
      <c r="P32" s="192" t="s">
        <v>0</v>
      </c>
    </row>
    <row r="33" spans="2:16" x14ac:dyDescent="0.2">
      <c r="B33" s="144" t="s">
        <v>1504</v>
      </c>
      <c r="M33" s="192" t="s">
        <v>0</v>
      </c>
      <c r="P33" s="192" t="s">
        <v>0</v>
      </c>
    </row>
    <row r="34" spans="2:16" x14ac:dyDescent="0.2">
      <c r="B34" s="144" t="s">
        <v>1505</v>
      </c>
      <c r="C34" s="257"/>
      <c r="D34" s="257"/>
      <c r="E34" s="257"/>
      <c r="F34" s="257"/>
      <c r="M34" s="192" t="s">
        <v>0</v>
      </c>
      <c r="P34" s="192" t="s">
        <v>0</v>
      </c>
    </row>
    <row r="35" spans="2:16" x14ac:dyDescent="0.2">
      <c r="C35" s="257"/>
      <c r="D35" s="257"/>
      <c r="E35" s="257"/>
      <c r="F35" s="257"/>
      <c r="M35" s="192" t="s">
        <v>0</v>
      </c>
      <c r="P35" s="192" t="s">
        <v>0</v>
      </c>
    </row>
    <row r="36" spans="2:16" x14ac:dyDescent="0.2">
      <c r="B36" s="257"/>
      <c r="C36" s="257"/>
      <c r="D36" s="257"/>
      <c r="E36" s="257"/>
      <c r="F36" s="257"/>
      <c r="M36" s="192" t="s">
        <v>0</v>
      </c>
      <c r="P36" s="192" t="s">
        <v>0</v>
      </c>
    </row>
    <row r="37" spans="2:16" ht="15.75" x14ac:dyDescent="0.2">
      <c r="B37" s="258" t="s">
        <v>1393</v>
      </c>
      <c r="C37" s="259"/>
      <c r="D37" s="259"/>
      <c r="E37" s="259"/>
      <c r="F37" s="259"/>
      <c r="M37" s="192" t="s">
        <v>0</v>
      </c>
      <c r="P37" s="192" t="s">
        <v>0</v>
      </c>
    </row>
    <row r="38" spans="2:16" ht="15" x14ac:dyDescent="0.25">
      <c r="B38" s="123"/>
      <c r="M38" s="192" t="s">
        <v>0</v>
      </c>
      <c r="P38" s="192" t="s">
        <v>0</v>
      </c>
    </row>
    <row r="39" spans="2:16" ht="112.5" customHeight="1" x14ac:dyDescent="0.2">
      <c r="B39" s="488" t="s">
        <v>1679</v>
      </c>
      <c r="C39" s="488"/>
      <c r="D39" s="488"/>
      <c r="E39" s="488"/>
      <c r="F39" s="488"/>
    </row>
    <row r="40" spans="2:16" x14ac:dyDescent="0.2">
      <c r="B40" s="257"/>
      <c r="C40" s="257"/>
      <c r="D40" s="257"/>
      <c r="E40" s="257"/>
      <c r="F40" s="257"/>
    </row>
    <row r="41" spans="2:16" x14ac:dyDescent="0.2">
      <c r="B41" s="360" t="s">
        <v>1688</v>
      </c>
      <c r="C41" s="257"/>
      <c r="D41" s="257"/>
      <c r="E41" s="257"/>
      <c r="F41" s="257"/>
    </row>
    <row r="42" spans="2:16" x14ac:dyDescent="0.2">
      <c r="B42" s="360">
        <v>20160523</v>
      </c>
      <c r="C42" s="360" t="s">
        <v>1689</v>
      </c>
      <c r="D42" s="257"/>
      <c r="E42" s="257"/>
      <c r="F42" s="257"/>
    </row>
    <row r="43" spans="2:16" x14ac:dyDescent="0.2">
      <c r="B43" s="360">
        <v>20160601</v>
      </c>
      <c r="C43" s="360" t="s">
        <v>1690</v>
      </c>
      <c r="D43" s="257"/>
      <c r="E43" s="257"/>
      <c r="F43" s="257"/>
    </row>
    <row r="44" spans="2:16" x14ac:dyDescent="0.2">
      <c r="B44" s="257"/>
      <c r="C44" s="360" t="s">
        <v>1691</v>
      </c>
      <c r="D44" s="257"/>
      <c r="E44" s="257"/>
      <c r="F44" s="257"/>
    </row>
    <row r="45" spans="2:16" x14ac:dyDescent="0.2">
      <c r="B45" s="257"/>
      <c r="C45" s="360" t="s">
        <v>1694</v>
      </c>
      <c r="D45" s="257"/>
      <c r="E45" s="257"/>
      <c r="F45" s="257"/>
    </row>
    <row r="46" spans="2:16" x14ac:dyDescent="0.2">
      <c r="B46" s="360">
        <v>20160615</v>
      </c>
      <c r="C46" s="360" t="s">
        <v>1695</v>
      </c>
      <c r="D46" s="257"/>
      <c r="E46" s="257"/>
      <c r="F46" s="257"/>
    </row>
    <row r="47" spans="2:16" x14ac:dyDescent="0.2">
      <c r="B47" s="257"/>
      <c r="C47" s="360" t="s">
        <v>1697</v>
      </c>
      <c r="D47" s="257"/>
      <c r="E47" s="257"/>
      <c r="F47" s="257"/>
    </row>
    <row r="48" spans="2:16" x14ac:dyDescent="0.2">
      <c r="B48" s="257"/>
      <c r="C48" s="360" t="s">
        <v>1703</v>
      </c>
      <c r="D48" s="257"/>
      <c r="E48" s="257"/>
      <c r="F48" s="257"/>
    </row>
    <row r="49" spans="2:6" x14ac:dyDescent="0.2">
      <c r="B49" s="257"/>
      <c r="C49" s="360" t="s">
        <v>1706</v>
      </c>
      <c r="D49" s="257"/>
      <c r="E49" s="257"/>
      <c r="F49" s="257"/>
    </row>
    <row r="50" spans="2:6" x14ac:dyDescent="0.2">
      <c r="B50" s="360">
        <v>20160629</v>
      </c>
      <c r="C50" s="360" t="s">
        <v>1709</v>
      </c>
      <c r="D50" s="257"/>
      <c r="E50" s="257"/>
      <c r="F50" s="257"/>
    </row>
    <row r="51" spans="2:6" x14ac:dyDescent="0.2">
      <c r="B51" s="257"/>
      <c r="C51" s="257"/>
      <c r="D51" s="257"/>
      <c r="E51" s="257"/>
      <c r="F51" s="257"/>
    </row>
    <row r="52" spans="2:6" x14ac:dyDescent="0.2">
      <c r="B52" s="257"/>
      <c r="C52" s="257"/>
      <c r="D52" s="257"/>
      <c r="E52" s="257"/>
      <c r="F52" s="257"/>
    </row>
    <row r="53" spans="2:6" x14ac:dyDescent="0.2">
      <c r="B53" s="257"/>
      <c r="C53" s="257"/>
      <c r="D53" s="257"/>
      <c r="E53" s="257"/>
      <c r="F53" s="257"/>
    </row>
  </sheetData>
  <sheetProtection sheet="1" objects="1" scenarios="1" selectLockedCells="1"/>
  <mergeCells count="1">
    <mergeCell ref="B39:F39"/>
  </mergeCells>
  <hyperlinks>
    <hyperlink ref="B29"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9" tint="-0.249977111117893"/>
    <pageSetUpPr fitToPage="1"/>
  </sheetPr>
  <dimension ref="A1:X104"/>
  <sheetViews>
    <sheetView showGridLines="0" zoomScaleNormal="100" workbookViewId="0"/>
  </sheetViews>
  <sheetFormatPr defaultColWidth="9.140625" defaultRowHeight="15" x14ac:dyDescent="0.25"/>
  <cols>
    <col min="1" max="1" width="7.140625" style="16" customWidth="1"/>
    <col min="2" max="2" width="76" style="16" bestFit="1" customWidth="1"/>
    <col min="3" max="3" width="22" style="16" customWidth="1"/>
    <col min="4" max="7" width="28.5703125" style="16" customWidth="1"/>
    <col min="8" max="8" width="13.28515625" style="16" customWidth="1"/>
    <col min="9" max="9" width="17" style="16" customWidth="1"/>
    <col min="10" max="10" width="2.85546875" style="16" customWidth="1"/>
    <col min="11" max="11" width="19.7109375" style="16" hidden="1" customWidth="1"/>
    <col min="12" max="12" width="14" style="16" hidden="1" customWidth="1"/>
    <col min="13" max="23" width="0" style="16" hidden="1" customWidth="1"/>
    <col min="24" max="24" width="2.85546875" style="16" customWidth="1"/>
    <col min="25" max="245" width="9.140625" style="16"/>
    <col min="246" max="246" width="40" style="16" customWidth="1"/>
    <col min="247" max="247" width="14.5703125" style="16" customWidth="1"/>
    <col min="248" max="248" width="29" style="16" customWidth="1"/>
    <col min="249" max="249" width="32.85546875" style="16" customWidth="1"/>
    <col min="250" max="501" width="9.140625" style="16"/>
    <col min="502" max="502" width="40" style="16" customWidth="1"/>
    <col min="503" max="503" width="14.5703125" style="16" customWidth="1"/>
    <col min="504" max="504" width="29" style="16" customWidth="1"/>
    <col min="505" max="505" width="32.85546875" style="16" customWidth="1"/>
    <col min="506" max="757" width="9.140625" style="16"/>
    <col min="758" max="758" width="40" style="16" customWidth="1"/>
    <col min="759" max="759" width="14.5703125" style="16" customWidth="1"/>
    <col min="760" max="760" width="29" style="16" customWidth="1"/>
    <col min="761" max="761" width="32.85546875" style="16" customWidth="1"/>
    <col min="762" max="1013" width="9.140625" style="16"/>
    <col min="1014" max="1014" width="40" style="16" customWidth="1"/>
    <col min="1015" max="1015" width="14.5703125" style="16" customWidth="1"/>
    <col min="1016" max="1016" width="29" style="16" customWidth="1"/>
    <col min="1017" max="1017" width="32.85546875" style="16" customWidth="1"/>
    <col min="1018" max="1269" width="9.140625" style="16"/>
    <col min="1270" max="1270" width="40" style="16" customWidth="1"/>
    <col min="1271" max="1271" width="14.5703125" style="16" customWidth="1"/>
    <col min="1272" max="1272" width="29" style="16" customWidth="1"/>
    <col min="1273" max="1273" width="32.85546875" style="16" customWidth="1"/>
    <col min="1274" max="1525" width="9.140625" style="16"/>
    <col min="1526" max="1526" width="40" style="16" customWidth="1"/>
    <col min="1527" max="1527" width="14.5703125" style="16" customWidth="1"/>
    <col min="1528" max="1528" width="29" style="16" customWidth="1"/>
    <col min="1529" max="1529" width="32.85546875" style="16" customWidth="1"/>
    <col min="1530" max="1781" width="9.140625" style="16"/>
    <col min="1782" max="1782" width="40" style="16" customWidth="1"/>
    <col min="1783" max="1783" width="14.5703125" style="16" customWidth="1"/>
    <col min="1784" max="1784" width="29" style="16" customWidth="1"/>
    <col min="1785" max="1785" width="32.85546875" style="16" customWidth="1"/>
    <col min="1786" max="2037" width="9.140625" style="16"/>
    <col min="2038" max="2038" width="40" style="16" customWidth="1"/>
    <col min="2039" max="2039" width="14.5703125" style="16" customWidth="1"/>
    <col min="2040" max="2040" width="29" style="16" customWidth="1"/>
    <col min="2041" max="2041" width="32.85546875" style="16" customWidth="1"/>
    <col min="2042" max="2293" width="9.140625" style="16"/>
    <col min="2294" max="2294" width="40" style="16" customWidth="1"/>
    <col min="2295" max="2295" width="14.5703125" style="16" customWidth="1"/>
    <col min="2296" max="2296" width="29" style="16" customWidth="1"/>
    <col min="2297" max="2297" width="32.85546875" style="16" customWidth="1"/>
    <col min="2298" max="2549" width="9.140625" style="16"/>
    <col min="2550" max="2550" width="40" style="16" customWidth="1"/>
    <col min="2551" max="2551" width="14.5703125" style="16" customWidth="1"/>
    <col min="2552" max="2552" width="29" style="16" customWidth="1"/>
    <col min="2553" max="2553" width="32.85546875" style="16" customWidth="1"/>
    <col min="2554" max="2805" width="9.140625" style="16"/>
    <col min="2806" max="2806" width="40" style="16" customWidth="1"/>
    <col min="2807" max="2807" width="14.5703125" style="16" customWidth="1"/>
    <col min="2808" max="2808" width="29" style="16" customWidth="1"/>
    <col min="2809" max="2809" width="32.85546875" style="16" customWidth="1"/>
    <col min="2810" max="3061" width="9.140625" style="16"/>
    <col min="3062" max="3062" width="40" style="16" customWidth="1"/>
    <col min="3063" max="3063" width="14.5703125" style="16" customWidth="1"/>
    <col min="3064" max="3064" width="29" style="16" customWidth="1"/>
    <col min="3065" max="3065" width="32.85546875" style="16" customWidth="1"/>
    <col min="3066" max="3317" width="9.140625" style="16"/>
    <col min="3318" max="3318" width="40" style="16" customWidth="1"/>
    <col min="3319" max="3319" width="14.5703125" style="16" customWidth="1"/>
    <col min="3320" max="3320" width="29" style="16" customWidth="1"/>
    <col min="3321" max="3321" width="32.85546875" style="16" customWidth="1"/>
    <col min="3322" max="3573" width="9.140625" style="16"/>
    <col min="3574" max="3574" width="40" style="16" customWidth="1"/>
    <col min="3575" max="3575" width="14.5703125" style="16" customWidth="1"/>
    <col min="3576" max="3576" width="29" style="16" customWidth="1"/>
    <col min="3577" max="3577" width="32.85546875" style="16" customWidth="1"/>
    <col min="3578" max="3829" width="9.140625" style="16"/>
    <col min="3830" max="3830" width="40" style="16" customWidth="1"/>
    <col min="3831" max="3831" width="14.5703125" style="16" customWidth="1"/>
    <col min="3832" max="3832" width="29" style="16" customWidth="1"/>
    <col min="3833" max="3833" width="32.85546875" style="16" customWidth="1"/>
    <col min="3834" max="4085" width="9.140625" style="16"/>
    <col min="4086" max="4086" width="40" style="16" customWidth="1"/>
    <col min="4087" max="4087" width="14.5703125" style="16" customWidth="1"/>
    <col min="4088" max="4088" width="29" style="16" customWidth="1"/>
    <col min="4089" max="4089" width="32.85546875" style="16" customWidth="1"/>
    <col min="4090" max="4341" width="9.140625" style="16"/>
    <col min="4342" max="4342" width="40" style="16" customWidth="1"/>
    <col min="4343" max="4343" width="14.5703125" style="16" customWidth="1"/>
    <col min="4344" max="4344" width="29" style="16" customWidth="1"/>
    <col min="4345" max="4345" width="32.85546875" style="16" customWidth="1"/>
    <col min="4346" max="4597" width="9.140625" style="16"/>
    <col min="4598" max="4598" width="40" style="16" customWidth="1"/>
    <col min="4599" max="4599" width="14.5703125" style="16" customWidth="1"/>
    <col min="4600" max="4600" width="29" style="16" customWidth="1"/>
    <col min="4601" max="4601" width="32.85546875" style="16" customWidth="1"/>
    <col min="4602" max="4853" width="9.140625" style="16"/>
    <col min="4854" max="4854" width="40" style="16" customWidth="1"/>
    <col min="4855" max="4855" width="14.5703125" style="16" customWidth="1"/>
    <col min="4856" max="4856" width="29" style="16" customWidth="1"/>
    <col min="4857" max="4857" width="32.85546875" style="16" customWidth="1"/>
    <col min="4858" max="5109" width="9.140625" style="16"/>
    <col min="5110" max="5110" width="40" style="16" customWidth="1"/>
    <col min="5111" max="5111" width="14.5703125" style="16" customWidth="1"/>
    <col min="5112" max="5112" width="29" style="16" customWidth="1"/>
    <col min="5113" max="5113" width="32.85546875" style="16" customWidth="1"/>
    <col min="5114" max="5365" width="9.140625" style="16"/>
    <col min="5366" max="5366" width="40" style="16" customWidth="1"/>
    <col min="5367" max="5367" width="14.5703125" style="16" customWidth="1"/>
    <col min="5368" max="5368" width="29" style="16" customWidth="1"/>
    <col min="5369" max="5369" width="32.85546875" style="16" customWidth="1"/>
    <col min="5370" max="5621" width="9.140625" style="16"/>
    <col min="5622" max="5622" width="40" style="16" customWidth="1"/>
    <col min="5623" max="5623" width="14.5703125" style="16" customWidth="1"/>
    <col min="5624" max="5624" width="29" style="16" customWidth="1"/>
    <col min="5625" max="5625" width="32.85546875" style="16" customWidth="1"/>
    <col min="5626" max="5877" width="9.140625" style="16"/>
    <col min="5878" max="5878" width="40" style="16" customWidth="1"/>
    <col min="5879" max="5879" width="14.5703125" style="16" customWidth="1"/>
    <col min="5880" max="5880" width="29" style="16" customWidth="1"/>
    <col min="5881" max="5881" width="32.85546875" style="16" customWidth="1"/>
    <col min="5882" max="6133" width="9.140625" style="16"/>
    <col min="6134" max="6134" width="40" style="16" customWidth="1"/>
    <col min="6135" max="6135" width="14.5703125" style="16" customWidth="1"/>
    <col min="6136" max="6136" width="29" style="16" customWidth="1"/>
    <col min="6137" max="6137" width="32.85546875" style="16" customWidth="1"/>
    <col min="6138" max="6389" width="9.140625" style="16"/>
    <col min="6390" max="6390" width="40" style="16" customWidth="1"/>
    <col min="6391" max="6391" width="14.5703125" style="16" customWidth="1"/>
    <col min="6392" max="6392" width="29" style="16" customWidth="1"/>
    <col min="6393" max="6393" width="32.85546875" style="16" customWidth="1"/>
    <col min="6394" max="6645" width="9.140625" style="16"/>
    <col min="6646" max="6646" width="40" style="16" customWidth="1"/>
    <col min="6647" max="6647" width="14.5703125" style="16" customWidth="1"/>
    <col min="6648" max="6648" width="29" style="16" customWidth="1"/>
    <col min="6649" max="6649" width="32.85546875" style="16" customWidth="1"/>
    <col min="6650" max="6901" width="9.140625" style="16"/>
    <col min="6902" max="6902" width="40" style="16" customWidth="1"/>
    <col min="6903" max="6903" width="14.5703125" style="16" customWidth="1"/>
    <col min="6904" max="6904" width="29" style="16" customWidth="1"/>
    <col min="6905" max="6905" width="32.85546875" style="16" customWidth="1"/>
    <col min="6906" max="7157" width="9.140625" style="16"/>
    <col min="7158" max="7158" width="40" style="16" customWidth="1"/>
    <col min="7159" max="7159" width="14.5703125" style="16" customWidth="1"/>
    <col min="7160" max="7160" width="29" style="16" customWidth="1"/>
    <col min="7161" max="7161" width="32.85546875" style="16" customWidth="1"/>
    <col min="7162" max="7413" width="9.140625" style="16"/>
    <col min="7414" max="7414" width="40" style="16" customWidth="1"/>
    <col min="7415" max="7415" width="14.5703125" style="16" customWidth="1"/>
    <col min="7416" max="7416" width="29" style="16" customWidth="1"/>
    <col min="7417" max="7417" width="32.85546875" style="16" customWidth="1"/>
    <col min="7418" max="7669" width="9.140625" style="16"/>
    <col min="7670" max="7670" width="40" style="16" customWidth="1"/>
    <col min="7671" max="7671" width="14.5703125" style="16" customWidth="1"/>
    <col min="7672" max="7672" width="29" style="16" customWidth="1"/>
    <col min="7673" max="7673" width="32.85546875" style="16" customWidth="1"/>
    <col min="7674" max="7925" width="9.140625" style="16"/>
    <col min="7926" max="7926" width="40" style="16" customWidth="1"/>
    <col min="7927" max="7927" width="14.5703125" style="16" customWidth="1"/>
    <col min="7928" max="7928" width="29" style="16" customWidth="1"/>
    <col min="7929" max="7929" width="32.85546875" style="16" customWidth="1"/>
    <col min="7930" max="8181" width="9.140625" style="16"/>
    <col min="8182" max="8182" width="40" style="16" customWidth="1"/>
    <col min="8183" max="8183" width="14.5703125" style="16" customWidth="1"/>
    <col min="8184" max="8184" width="29" style="16" customWidth="1"/>
    <col min="8185" max="8185" width="32.85546875" style="16" customWidth="1"/>
    <col min="8186" max="8437" width="9.140625" style="16"/>
    <col min="8438" max="8438" width="40" style="16" customWidth="1"/>
    <col min="8439" max="8439" width="14.5703125" style="16" customWidth="1"/>
    <col min="8440" max="8440" width="29" style="16" customWidth="1"/>
    <col min="8441" max="8441" width="32.85546875" style="16" customWidth="1"/>
    <col min="8442" max="8693" width="9.140625" style="16"/>
    <col min="8694" max="8694" width="40" style="16" customWidth="1"/>
    <col min="8695" max="8695" width="14.5703125" style="16" customWidth="1"/>
    <col min="8696" max="8696" width="29" style="16" customWidth="1"/>
    <col min="8697" max="8697" width="32.85546875" style="16" customWidth="1"/>
    <col min="8698" max="8949" width="9.140625" style="16"/>
    <col min="8950" max="8950" width="40" style="16" customWidth="1"/>
    <col min="8951" max="8951" width="14.5703125" style="16" customWidth="1"/>
    <col min="8952" max="8952" width="29" style="16" customWidth="1"/>
    <col min="8953" max="8953" width="32.85546875" style="16" customWidth="1"/>
    <col min="8954" max="9205" width="9.140625" style="16"/>
    <col min="9206" max="9206" width="40" style="16" customWidth="1"/>
    <col min="9207" max="9207" width="14.5703125" style="16" customWidth="1"/>
    <col min="9208" max="9208" width="29" style="16" customWidth="1"/>
    <col min="9209" max="9209" width="32.85546875" style="16" customWidth="1"/>
    <col min="9210" max="9461" width="9.140625" style="16"/>
    <col min="9462" max="9462" width="40" style="16" customWidth="1"/>
    <col min="9463" max="9463" width="14.5703125" style="16" customWidth="1"/>
    <col min="9464" max="9464" width="29" style="16" customWidth="1"/>
    <col min="9465" max="9465" width="32.85546875" style="16" customWidth="1"/>
    <col min="9466" max="9717" width="9.140625" style="16"/>
    <col min="9718" max="9718" width="40" style="16" customWidth="1"/>
    <col min="9719" max="9719" width="14.5703125" style="16" customWidth="1"/>
    <col min="9720" max="9720" width="29" style="16" customWidth="1"/>
    <col min="9721" max="9721" width="32.85546875" style="16" customWidth="1"/>
    <col min="9722" max="9973" width="9.140625" style="16"/>
    <col min="9974" max="9974" width="40" style="16" customWidth="1"/>
    <col min="9975" max="9975" width="14.5703125" style="16" customWidth="1"/>
    <col min="9976" max="9976" width="29" style="16" customWidth="1"/>
    <col min="9977" max="9977" width="32.85546875" style="16" customWidth="1"/>
    <col min="9978" max="10229" width="9.140625" style="16"/>
    <col min="10230" max="10230" width="40" style="16" customWidth="1"/>
    <col min="10231" max="10231" width="14.5703125" style="16" customWidth="1"/>
    <col min="10232" max="10232" width="29" style="16" customWidth="1"/>
    <col min="10233" max="10233" width="32.85546875" style="16" customWidth="1"/>
    <col min="10234" max="10485" width="9.140625" style="16"/>
    <col min="10486" max="10486" width="40" style="16" customWidth="1"/>
    <col min="10487" max="10487" width="14.5703125" style="16" customWidth="1"/>
    <col min="10488" max="10488" width="29" style="16" customWidth="1"/>
    <col min="10489" max="10489" width="32.85546875" style="16" customWidth="1"/>
    <col min="10490" max="10741" width="9.140625" style="16"/>
    <col min="10742" max="10742" width="40" style="16" customWidth="1"/>
    <col min="10743" max="10743" width="14.5703125" style="16" customWidth="1"/>
    <col min="10744" max="10744" width="29" style="16" customWidth="1"/>
    <col min="10745" max="10745" width="32.85546875" style="16" customWidth="1"/>
    <col min="10746" max="10997" width="9.140625" style="16"/>
    <col min="10998" max="10998" width="40" style="16" customWidth="1"/>
    <col min="10999" max="10999" width="14.5703125" style="16" customWidth="1"/>
    <col min="11000" max="11000" width="29" style="16" customWidth="1"/>
    <col min="11001" max="11001" width="32.85546875" style="16" customWidth="1"/>
    <col min="11002" max="11253" width="9.140625" style="16"/>
    <col min="11254" max="11254" width="40" style="16" customWidth="1"/>
    <col min="11255" max="11255" width="14.5703125" style="16" customWidth="1"/>
    <col min="11256" max="11256" width="29" style="16" customWidth="1"/>
    <col min="11257" max="11257" width="32.85546875" style="16" customWidth="1"/>
    <col min="11258" max="11509" width="9.140625" style="16"/>
    <col min="11510" max="11510" width="40" style="16" customWidth="1"/>
    <col min="11511" max="11511" width="14.5703125" style="16" customWidth="1"/>
    <col min="11512" max="11512" width="29" style="16" customWidth="1"/>
    <col min="11513" max="11513" width="32.85546875" style="16" customWidth="1"/>
    <col min="11514" max="11765" width="9.140625" style="16"/>
    <col min="11766" max="11766" width="40" style="16" customWidth="1"/>
    <col min="11767" max="11767" width="14.5703125" style="16" customWidth="1"/>
    <col min="11768" max="11768" width="29" style="16" customWidth="1"/>
    <col min="11769" max="11769" width="32.85546875" style="16" customWidth="1"/>
    <col min="11770" max="12021" width="9.140625" style="16"/>
    <col min="12022" max="12022" width="40" style="16" customWidth="1"/>
    <col min="12023" max="12023" width="14.5703125" style="16" customWidth="1"/>
    <col min="12024" max="12024" width="29" style="16" customWidth="1"/>
    <col min="12025" max="12025" width="32.85546875" style="16" customWidth="1"/>
    <col min="12026" max="12277" width="9.140625" style="16"/>
    <col min="12278" max="12278" width="40" style="16" customWidth="1"/>
    <col min="12279" max="12279" width="14.5703125" style="16" customWidth="1"/>
    <col min="12280" max="12280" width="29" style="16" customWidth="1"/>
    <col min="12281" max="12281" width="32.85546875" style="16" customWidth="1"/>
    <col min="12282" max="12533" width="9.140625" style="16"/>
    <col min="12534" max="12534" width="40" style="16" customWidth="1"/>
    <col min="12535" max="12535" width="14.5703125" style="16" customWidth="1"/>
    <col min="12536" max="12536" width="29" style="16" customWidth="1"/>
    <col min="12537" max="12537" width="32.85546875" style="16" customWidth="1"/>
    <col min="12538" max="12789" width="9.140625" style="16"/>
    <col min="12790" max="12790" width="40" style="16" customWidth="1"/>
    <col min="12791" max="12791" width="14.5703125" style="16" customWidth="1"/>
    <col min="12792" max="12792" width="29" style="16" customWidth="1"/>
    <col min="12793" max="12793" width="32.85546875" style="16" customWidth="1"/>
    <col min="12794" max="13045" width="9.140625" style="16"/>
    <col min="13046" max="13046" width="40" style="16" customWidth="1"/>
    <col min="13047" max="13047" width="14.5703125" style="16" customWidth="1"/>
    <col min="13048" max="13048" width="29" style="16" customWidth="1"/>
    <col min="13049" max="13049" width="32.85546875" style="16" customWidth="1"/>
    <col min="13050" max="13301" width="9.140625" style="16"/>
    <col min="13302" max="13302" width="40" style="16" customWidth="1"/>
    <col min="13303" max="13303" width="14.5703125" style="16" customWidth="1"/>
    <col min="13304" max="13304" width="29" style="16" customWidth="1"/>
    <col min="13305" max="13305" width="32.85546875" style="16" customWidth="1"/>
    <col min="13306" max="13557" width="9.140625" style="16"/>
    <col min="13558" max="13558" width="40" style="16" customWidth="1"/>
    <col min="13559" max="13559" width="14.5703125" style="16" customWidth="1"/>
    <col min="13560" max="13560" width="29" style="16" customWidth="1"/>
    <col min="13561" max="13561" width="32.85546875" style="16" customWidth="1"/>
    <col min="13562" max="13813" width="9.140625" style="16"/>
    <col min="13814" max="13814" width="40" style="16" customWidth="1"/>
    <col min="13815" max="13815" width="14.5703125" style="16" customWidth="1"/>
    <col min="13816" max="13816" width="29" style="16" customWidth="1"/>
    <col min="13817" max="13817" width="32.85546875" style="16" customWidth="1"/>
    <col min="13818" max="14069" width="9.140625" style="16"/>
    <col min="14070" max="14070" width="40" style="16" customWidth="1"/>
    <col min="14071" max="14071" width="14.5703125" style="16" customWidth="1"/>
    <col min="14072" max="14072" width="29" style="16" customWidth="1"/>
    <col min="14073" max="14073" width="32.85546875" style="16" customWidth="1"/>
    <col min="14074" max="14325" width="9.140625" style="16"/>
    <col min="14326" max="14326" width="40" style="16" customWidth="1"/>
    <col min="14327" max="14327" width="14.5703125" style="16" customWidth="1"/>
    <col min="14328" max="14328" width="29" style="16" customWidth="1"/>
    <col min="14329" max="14329" width="32.85546875" style="16" customWidth="1"/>
    <col min="14330" max="14581" width="9.140625" style="16"/>
    <col min="14582" max="14582" width="40" style="16" customWidth="1"/>
    <col min="14583" max="14583" width="14.5703125" style="16" customWidth="1"/>
    <col min="14584" max="14584" width="29" style="16" customWidth="1"/>
    <col min="14585" max="14585" width="32.85546875" style="16" customWidth="1"/>
    <col min="14586" max="14837" width="9.140625" style="16"/>
    <col min="14838" max="14838" width="40" style="16" customWidth="1"/>
    <col min="14839" max="14839" width="14.5703125" style="16" customWidth="1"/>
    <col min="14840" max="14840" width="29" style="16" customWidth="1"/>
    <col min="14841" max="14841" width="32.85546875" style="16" customWidth="1"/>
    <col min="14842" max="15093" width="9.140625" style="16"/>
    <col min="15094" max="15094" width="40" style="16" customWidth="1"/>
    <col min="15095" max="15095" width="14.5703125" style="16" customWidth="1"/>
    <col min="15096" max="15096" width="29" style="16" customWidth="1"/>
    <col min="15097" max="15097" width="32.85546875" style="16" customWidth="1"/>
    <col min="15098" max="15349" width="9.140625" style="16"/>
    <col min="15350" max="15350" width="40" style="16" customWidth="1"/>
    <col min="15351" max="15351" width="14.5703125" style="16" customWidth="1"/>
    <col min="15352" max="15352" width="29" style="16" customWidth="1"/>
    <col min="15353" max="15353" width="32.85546875" style="16" customWidth="1"/>
    <col min="15354" max="15605" width="9.140625" style="16"/>
    <col min="15606" max="15606" width="40" style="16" customWidth="1"/>
    <col min="15607" max="15607" width="14.5703125" style="16" customWidth="1"/>
    <col min="15608" max="15608" width="29" style="16" customWidth="1"/>
    <col min="15609" max="15609" width="32.85546875" style="16" customWidth="1"/>
    <col min="15610" max="15861" width="9.140625" style="16"/>
    <col min="15862" max="15862" width="40" style="16" customWidth="1"/>
    <col min="15863" max="15863" width="14.5703125" style="16" customWidth="1"/>
    <col min="15864" max="15864" width="29" style="16" customWidth="1"/>
    <col min="15865" max="15865" width="32.85546875" style="16" customWidth="1"/>
    <col min="15866" max="16117" width="9.140625" style="16"/>
    <col min="16118" max="16118" width="40" style="16" customWidth="1"/>
    <col min="16119" max="16119" width="14.5703125" style="16" customWidth="1"/>
    <col min="16120" max="16120" width="29" style="16" customWidth="1"/>
    <col min="16121" max="16121" width="32.85546875" style="16" customWidth="1"/>
    <col min="16122" max="16384" width="9.140625" style="16"/>
  </cols>
  <sheetData>
    <row r="1" spans="1:24" ht="15" customHeight="1" x14ac:dyDescent="0.35">
      <c r="A1" s="327" t="s">
        <v>592</v>
      </c>
      <c r="B1" s="129"/>
      <c r="C1" s="199"/>
      <c r="D1" s="204"/>
      <c r="E1" s="204"/>
      <c r="F1" s="204"/>
      <c r="G1" s="262" t="str">
        <f>_ParticipantName</f>
        <v>[Participant's name]</v>
      </c>
      <c r="J1" s="1" t="s">
        <v>0</v>
      </c>
      <c r="X1" s="1" t="s">
        <v>0</v>
      </c>
    </row>
    <row r="2" spans="1:24" ht="15" customHeight="1" x14ac:dyDescent="0.35">
      <c r="A2" s="199"/>
      <c r="B2" s="199"/>
      <c r="C2" s="199"/>
      <c r="D2" s="281"/>
      <c r="E2" s="281"/>
      <c r="F2" s="281"/>
      <c r="G2" s="274" t="str">
        <f>_SCRMethod</f>
        <v>[Method of Calculation of the SCR]</v>
      </c>
      <c r="J2" s="1" t="s">
        <v>0</v>
      </c>
      <c r="X2" s="1" t="s">
        <v>0</v>
      </c>
    </row>
    <row r="3" spans="1:24" ht="15" customHeight="1" x14ac:dyDescent="0.35">
      <c r="A3" s="271" t="s">
        <v>1463</v>
      </c>
      <c r="B3" s="131"/>
      <c r="C3" s="132"/>
      <c r="D3" s="131"/>
      <c r="E3" s="131"/>
      <c r="F3" s="131"/>
      <c r="G3" s="263" t="str">
        <f>_Version</f>
        <v>EIOPA-16-339-ST16_Templates-(20160629)</v>
      </c>
      <c r="J3" s="1" t="s">
        <v>0</v>
      </c>
      <c r="X3" s="1" t="s">
        <v>0</v>
      </c>
    </row>
    <row r="4" spans="1:24" ht="15" customHeight="1" x14ac:dyDescent="0.25">
      <c r="J4" s="1" t="s">
        <v>0</v>
      </c>
      <c r="X4" s="1" t="s">
        <v>0</v>
      </c>
    </row>
    <row r="5" spans="1:24" ht="15" customHeight="1" x14ac:dyDescent="0.25">
      <c r="B5" s="508" t="s">
        <v>1474</v>
      </c>
      <c r="C5" s="508"/>
      <c r="D5" s="508"/>
      <c r="E5" s="508"/>
      <c r="J5" s="1" t="s">
        <v>0</v>
      </c>
      <c r="X5" s="1" t="s">
        <v>0</v>
      </c>
    </row>
    <row r="6" spans="1:24" ht="15" customHeight="1" x14ac:dyDescent="0.25">
      <c r="B6" s="508"/>
      <c r="C6" s="508"/>
      <c r="D6" s="508"/>
      <c r="E6" s="508"/>
      <c r="J6" s="1" t="s">
        <v>0</v>
      </c>
      <c r="X6" s="1" t="s">
        <v>0</v>
      </c>
    </row>
    <row r="7" spans="1:24" ht="15" customHeight="1" x14ac:dyDescent="0.25">
      <c r="B7" s="201" t="s">
        <v>1397</v>
      </c>
      <c r="C7" s="200"/>
      <c r="D7" s="135" t="s">
        <v>2</v>
      </c>
      <c r="E7" s="282"/>
      <c r="J7" s="1" t="s">
        <v>0</v>
      </c>
      <c r="X7" s="1" t="s">
        <v>0</v>
      </c>
    </row>
    <row r="8" spans="1:24" x14ac:dyDescent="0.25">
      <c r="J8" s="1" t="s">
        <v>0</v>
      </c>
      <c r="X8" s="1" t="s">
        <v>0</v>
      </c>
    </row>
    <row r="9" spans="1:24" x14ac:dyDescent="0.25">
      <c r="J9" s="1" t="s">
        <v>0</v>
      </c>
      <c r="X9" s="1" t="s">
        <v>0</v>
      </c>
    </row>
    <row r="10" spans="1:24" ht="15.75" customHeight="1" x14ac:dyDescent="0.35">
      <c r="A10" s="279" t="s">
        <v>601</v>
      </c>
      <c r="B10" s="205"/>
      <c r="C10" s="205"/>
      <c r="D10" s="225"/>
      <c r="E10" s="225"/>
      <c r="F10" s="225"/>
      <c r="G10" s="298"/>
      <c r="J10" s="1" t="s">
        <v>0</v>
      </c>
      <c r="X10" s="1" t="s">
        <v>0</v>
      </c>
    </row>
    <row r="11" spans="1:24" x14ac:dyDescent="0.25">
      <c r="J11" s="1" t="s">
        <v>0</v>
      </c>
      <c r="X11" s="1" t="s">
        <v>0</v>
      </c>
    </row>
    <row r="12" spans="1:24" x14ac:dyDescent="0.25">
      <c r="B12" s="154" t="s">
        <v>570</v>
      </c>
      <c r="J12" s="1" t="s">
        <v>0</v>
      </c>
      <c r="X12" s="1" t="s">
        <v>0</v>
      </c>
    </row>
    <row r="13" spans="1:24" x14ac:dyDescent="0.25">
      <c r="E13" s="21"/>
      <c r="F13" s="21"/>
      <c r="G13" s="21"/>
      <c r="H13" s="21"/>
      <c r="I13" s="21"/>
      <c r="J13" s="1" t="s">
        <v>0</v>
      </c>
      <c r="K13" s="21"/>
      <c r="X13" s="1" t="s">
        <v>0</v>
      </c>
    </row>
    <row r="14" spans="1:24" x14ac:dyDescent="0.25">
      <c r="D14" s="215" t="s">
        <v>539</v>
      </c>
      <c r="E14" s="21"/>
      <c r="F14" s="21"/>
      <c r="G14" s="21"/>
      <c r="H14" s="21"/>
      <c r="I14" s="21"/>
      <c r="J14" s="1" t="s">
        <v>0</v>
      </c>
      <c r="K14" s="21"/>
      <c r="X14" s="1" t="s">
        <v>0</v>
      </c>
    </row>
    <row r="15" spans="1:24" x14ac:dyDescent="0.25">
      <c r="B15" s="218" t="s">
        <v>602</v>
      </c>
      <c r="C15" s="212" t="s">
        <v>318</v>
      </c>
      <c r="D15" s="196" t="s">
        <v>2</v>
      </c>
      <c r="G15" s="20"/>
      <c r="H15" s="39"/>
      <c r="I15" s="36"/>
      <c r="J15" s="1" t="s">
        <v>0</v>
      </c>
      <c r="K15" s="21"/>
      <c r="L15" s="36"/>
      <c r="N15" s="35"/>
      <c r="O15" s="35"/>
      <c r="P15" s="35"/>
      <c r="X15" s="1" t="s">
        <v>0</v>
      </c>
    </row>
    <row r="16" spans="1:24" x14ac:dyDescent="0.25">
      <c r="B16" s="218" t="s">
        <v>567</v>
      </c>
      <c r="C16" s="212" t="s">
        <v>346</v>
      </c>
      <c r="D16" s="321" t="s">
        <v>2</v>
      </c>
      <c r="G16" s="20"/>
      <c r="H16" s="39"/>
      <c r="I16" s="36"/>
      <c r="J16" s="1" t="s">
        <v>0</v>
      </c>
      <c r="K16" s="21"/>
      <c r="L16" s="36"/>
      <c r="N16" s="35"/>
      <c r="O16" s="35"/>
      <c r="P16" s="35"/>
      <c r="X16" s="1" t="s">
        <v>0</v>
      </c>
    </row>
    <row r="17" spans="1:24" x14ac:dyDescent="0.25">
      <c r="B17" s="218" t="s">
        <v>572</v>
      </c>
      <c r="C17" s="212" t="s">
        <v>320</v>
      </c>
      <c r="D17" s="321" t="s">
        <v>2</v>
      </c>
      <c r="E17" s="21"/>
      <c r="F17" s="21"/>
      <c r="G17" s="36"/>
      <c r="H17" s="39"/>
      <c r="I17" s="36"/>
      <c r="J17" s="1" t="s">
        <v>0</v>
      </c>
      <c r="K17" s="36"/>
      <c r="L17" s="20"/>
      <c r="M17" s="36"/>
      <c r="N17" s="21"/>
      <c r="X17" s="1" t="s">
        <v>0</v>
      </c>
    </row>
    <row r="18" spans="1:24" x14ac:dyDescent="0.25">
      <c r="B18" s="218" t="s">
        <v>576</v>
      </c>
      <c r="C18" s="212" t="s">
        <v>357</v>
      </c>
      <c r="D18" s="321" t="s">
        <v>2</v>
      </c>
      <c r="E18" s="21"/>
      <c r="G18" s="36"/>
      <c r="H18" s="39"/>
      <c r="I18" s="36"/>
      <c r="J18" s="1" t="s">
        <v>0</v>
      </c>
      <c r="K18" s="36"/>
      <c r="L18" s="20"/>
      <c r="M18" s="21"/>
      <c r="N18" s="19"/>
      <c r="O18" s="19"/>
      <c r="X18" s="1" t="s">
        <v>0</v>
      </c>
    </row>
    <row r="19" spans="1:24" x14ac:dyDescent="0.25">
      <c r="B19" s="218" t="s">
        <v>603</v>
      </c>
      <c r="C19" s="212" t="s">
        <v>332</v>
      </c>
      <c r="D19" s="321" t="s">
        <v>2</v>
      </c>
      <c r="E19" s="47"/>
      <c r="G19" s="36"/>
      <c r="H19" s="39"/>
      <c r="I19" s="20"/>
      <c r="J19" s="1" t="s">
        <v>0</v>
      </c>
      <c r="K19" s="36"/>
      <c r="L19" s="20"/>
      <c r="M19" s="64"/>
      <c r="N19" s="19"/>
      <c r="O19" s="19"/>
      <c r="X19" s="1" t="s">
        <v>0</v>
      </c>
    </row>
    <row r="20" spans="1:24" x14ac:dyDescent="0.25">
      <c r="B20" s="218" t="s">
        <v>604</v>
      </c>
      <c r="C20" s="212" t="s">
        <v>334</v>
      </c>
      <c r="D20" s="321" t="s">
        <v>2</v>
      </c>
      <c r="E20" s="47"/>
      <c r="G20" s="36"/>
      <c r="H20" s="39"/>
      <c r="I20" s="20"/>
      <c r="J20" s="1" t="s">
        <v>0</v>
      </c>
      <c r="K20" s="36"/>
      <c r="L20" s="20"/>
      <c r="M20" s="64"/>
      <c r="N20" s="19"/>
      <c r="X20" s="1" t="s">
        <v>0</v>
      </c>
    </row>
    <row r="21" spans="1:24" x14ac:dyDescent="0.25">
      <c r="B21" s="218" t="s">
        <v>579</v>
      </c>
      <c r="C21" s="212" t="s">
        <v>364</v>
      </c>
      <c r="D21" s="381">
        <f>SUM(D19:D20)</f>
        <v>0</v>
      </c>
      <c r="E21" s="47"/>
      <c r="G21" s="36"/>
      <c r="H21" s="39"/>
      <c r="I21" s="20"/>
      <c r="J21" s="1" t="s">
        <v>0</v>
      </c>
      <c r="K21" s="36"/>
      <c r="L21" s="20"/>
      <c r="M21" s="64"/>
      <c r="N21" s="19"/>
      <c r="X21" s="1" t="s">
        <v>0</v>
      </c>
    </row>
    <row r="22" spans="1:24" x14ac:dyDescent="0.25">
      <c r="B22" s="226" t="s">
        <v>580</v>
      </c>
      <c r="C22" s="223"/>
      <c r="D22" s="203"/>
      <c r="E22" s="20"/>
      <c r="F22" s="35"/>
      <c r="G22" s="36"/>
      <c r="H22" s="35"/>
      <c r="I22" s="39"/>
      <c r="J22" s="1" t="s">
        <v>0</v>
      </c>
      <c r="L22" s="39"/>
      <c r="M22" s="35"/>
      <c r="N22" s="35"/>
      <c r="X22" s="1" t="s">
        <v>0</v>
      </c>
    </row>
    <row r="23" spans="1:24" x14ac:dyDescent="0.25">
      <c r="B23" s="220" t="s">
        <v>605</v>
      </c>
      <c r="C23" s="212" t="s">
        <v>380</v>
      </c>
      <c r="D23" s="321" t="s">
        <v>2</v>
      </c>
      <c r="E23" s="47"/>
      <c r="G23" s="36"/>
      <c r="H23" s="39"/>
      <c r="I23" s="20"/>
      <c r="J23" s="1" t="s">
        <v>0</v>
      </c>
      <c r="K23" s="36"/>
      <c r="L23" s="20"/>
      <c r="M23" s="36"/>
      <c r="N23" s="19"/>
      <c r="X23" s="1" t="s">
        <v>0</v>
      </c>
    </row>
    <row r="24" spans="1:24" x14ac:dyDescent="0.25">
      <c r="B24" s="220" t="s">
        <v>606</v>
      </c>
      <c r="C24" s="212" t="s">
        <v>382</v>
      </c>
      <c r="D24" s="321" t="s">
        <v>2</v>
      </c>
      <c r="E24" s="47"/>
      <c r="G24" s="36"/>
      <c r="H24" s="39"/>
      <c r="I24" s="20"/>
      <c r="J24" s="1" t="s">
        <v>0</v>
      </c>
      <c r="K24" s="36"/>
      <c r="L24" s="20"/>
      <c r="M24" s="36"/>
      <c r="N24" s="19"/>
      <c r="X24" s="1" t="s">
        <v>0</v>
      </c>
    </row>
    <row r="25" spans="1:24" x14ac:dyDescent="0.25">
      <c r="B25" s="220" t="s">
        <v>581</v>
      </c>
      <c r="C25" s="212" t="s">
        <v>400</v>
      </c>
      <c r="D25" s="321" t="s">
        <v>2</v>
      </c>
      <c r="E25" s="47"/>
      <c r="F25" s="47"/>
      <c r="G25" s="36"/>
      <c r="H25" s="39"/>
      <c r="I25" s="20"/>
      <c r="J25" s="1" t="s">
        <v>0</v>
      </c>
      <c r="K25" s="36"/>
      <c r="L25" s="20"/>
      <c r="M25" s="20"/>
      <c r="N25" s="20"/>
      <c r="O25" s="20"/>
      <c r="X25" s="1" t="s">
        <v>0</v>
      </c>
    </row>
    <row r="26" spans="1:24" x14ac:dyDescent="0.25">
      <c r="B26" s="220" t="s">
        <v>582</v>
      </c>
      <c r="C26" s="212" t="s">
        <v>402</v>
      </c>
      <c r="D26" s="321" t="s">
        <v>2</v>
      </c>
      <c r="E26" s="47"/>
      <c r="G26" s="36"/>
      <c r="H26" s="39"/>
      <c r="I26" s="20"/>
      <c r="J26" s="1" t="s">
        <v>0</v>
      </c>
      <c r="K26" s="36"/>
      <c r="L26" s="36"/>
      <c r="M26" s="20"/>
      <c r="N26" s="20"/>
      <c r="X26" s="1" t="s">
        <v>0</v>
      </c>
    </row>
    <row r="27" spans="1:24" x14ac:dyDescent="0.25">
      <c r="B27" s="220" t="s">
        <v>607</v>
      </c>
      <c r="C27" s="212" t="s">
        <v>404</v>
      </c>
      <c r="D27" s="321" t="s">
        <v>2</v>
      </c>
      <c r="E27" s="47"/>
      <c r="G27" s="36"/>
      <c r="H27" s="39"/>
      <c r="I27" s="20"/>
      <c r="J27" s="1" t="s">
        <v>0</v>
      </c>
      <c r="K27" s="36"/>
      <c r="L27" s="36"/>
      <c r="M27" s="20"/>
      <c r="N27" s="20"/>
      <c r="X27" s="1" t="s">
        <v>0</v>
      </c>
    </row>
    <row r="28" spans="1:24" x14ac:dyDescent="0.25">
      <c r="B28" s="220" t="s">
        <v>608</v>
      </c>
      <c r="C28" s="212" t="s">
        <v>585</v>
      </c>
      <c r="D28" s="321" t="s">
        <v>2</v>
      </c>
      <c r="E28" s="47"/>
      <c r="G28" s="36"/>
      <c r="H28" s="39"/>
      <c r="I28" s="20"/>
      <c r="J28" s="1" t="s">
        <v>0</v>
      </c>
      <c r="K28" s="36"/>
      <c r="L28" s="36"/>
      <c r="M28" s="20"/>
      <c r="N28" s="20"/>
      <c r="X28" s="1" t="s">
        <v>0</v>
      </c>
    </row>
    <row r="29" spans="1:24" x14ac:dyDescent="0.25">
      <c r="B29" s="220" t="s">
        <v>586</v>
      </c>
      <c r="C29" s="212" t="s">
        <v>587</v>
      </c>
      <c r="D29" s="321" t="s">
        <v>2</v>
      </c>
      <c r="E29" s="47"/>
      <c r="G29" s="36"/>
      <c r="H29" s="39"/>
      <c r="I29" s="20"/>
      <c r="J29" s="1" t="s">
        <v>0</v>
      </c>
      <c r="K29" s="36"/>
      <c r="M29" s="20"/>
      <c r="N29" s="36"/>
      <c r="X29" s="1" t="s">
        <v>0</v>
      </c>
    </row>
    <row r="30" spans="1:24" x14ac:dyDescent="0.25">
      <c r="B30" s="220" t="s">
        <v>588</v>
      </c>
      <c r="C30" s="212" t="s">
        <v>589</v>
      </c>
      <c r="D30" s="321" t="s">
        <v>2</v>
      </c>
      <c r="E30" s="21"/>
      <c r="G30" s="36"/>
      <c r="H30" s="36"/>
      <c r="I30" s="20"/>
      <c r="J30" s="1" t="s">
        <v>0</v>
      </c>
      <c r="K30" s="20"/>
      <c r="L30" s="20"/>
      <c r="M30" s="64"/>
      <c r="N30" s="64"/>
      <c r="O30" s="20"/>
      <c r="X30" s="1" t="s">
        <v>0</v>
      </c>
    </row>
    <row r="31" spans="1:24" x14ac:dyDescent="0.25">
      <c r="B31" s="220" t="s">
        <v>590</v>
      </c>
      <c r="C31" s="212" t="s">
        <v>591</v>
      </c>
      <c r="D31" s="321" t="s">
        <v>2</v>
      </c>
      <c r="E31" s="47"/>
      <c r="G31" s="36"/>
      <c r="H31" s="39"/>
      <c r="I31" s="20"/>
      <c r="J31" s="1" t="s">
        <v>0</v>
      </c>
      <c r="K31" s="20"/>
      <c r="L31" s="20"/>
      <c r="M31" s="20"/>
      <c r="N31" s="60"/>
      <c r="O31" s="60"/>
      <c r="X31" s="1" t="s">
        <v>0</v>
      </c>
    </row>
    <row r="32" spans="1:24" x14ac:dyDescent="0.25">
      <c r="A32" s="71"/>
      <c r="B32" s="77"/>
      <c r="C32" s="78"/>
      <c r="D32" s="47"/>
      <c r="E32" s="47"/>
      <c r="G32" s="20"/>
      <c r="H32" s="20"/>
      <c r="I32" s="36"/>
      <c r="J32" s="1" t="s">
        <v>0</v>
      </c>
      <c r="K32" s="20"/>
      <c r="L32" s="20"/>
      <c r="M32" s="20"/>
      <c r="N32" s="48"/>
      <c r="O32" s="79"/>
      <c r="P32" s="45"/>
      <c r="X32" s="1" t="s">
        <v>0</v>
      </c>
    </row>
    <row r="33" spans="1:24" x14ac:dyDescent="0.25">
      <c r="A33" s="71"/>
      <c r="B33" s="77"/>
      <c r="C33" s="78"/>
      <c r="D33" s="47"/>
      <c r="E33" s="47"/>
      <c r="G33" s="20"/>
      <c r="H33" s="36"/>
      <c r="I33" s="20"/>
      <c r="J33" s="1" t="s">
        <v>0</v>
      </c>
      <c r="K33" s="20"/>
      <c r="L33" s="20"/>
      <c r="M33" s="48"/>
      <c r="N33" s="79"/>
      <c r="O33" s="45"/>
      <c r="X33" s="1" t="s">
        <v>0</v>
      </c>
    </row>
    <row r="34" spans="1:24" ht="15.75" customHeight="1" x14ac:dyDescent="0.35">
      <c r="A34" s="279" t="s">
        <v>594</v>
      </c>
      <c r="B34" s="205"/>
      <c r="C34" s="205"/>
      <c r="D34" s="225"/>
      <c r="E34" s="225"/>
      <c r="F34" s="225"/>
      <c r="G34" s="298"/>
      <c r="J34" s="1" t="s">
        <v>0</v>
      </c>
      <c r="X34" s="1" t="s">
        <v>0</v>
      </c>
    </row>
    <row r="35" spans="1:24" s="21" customFormat="1" x14ac:dyDescent="0.25">
      <c r="A35" s="48"/>
      <c r="C35" s="75"/>
      <c r="J35" s="1" t="s">
        <v>0</v>
      </c>
      <c r="X35" s="1" t="s">
        <v>0</v>
      </c>
    </row>
    <row r="36" spans="1:24" s="21" customFormat="1" x14ac:dyDescent="0.25">
      <c r="B36" s="154" t="s">
        <v>595</v>
      </c>
      <c r="D36" s="75"/>
      <c r="J36" s="1" t="s">
        <v>0</v>
      </c>
      <c r="X36" s="1" t="s">
        <v>0</v>
      </c>
    </row>
    <row r="37" spans="1:24" x14ac:dyDescent="0.25">
      <c r="D37" s="74"/>
      <c r="J37" s="1" t="s">
        <v>0</v>
      </c>
      <c r="X37" s="1" t="s">
        <v>0</v>
      </c>
    </row>
    <row r="38" spans="1:24" ht="51" x14ac:dyDescent="0.25">
      <c r="B38" s="216" t="s">
        <v>596</v>
      </c>
      <c r="C38" s="216" t="s">
        <v>597</v>
      </c>
      <c r="D38" s="216" t="s">
        <v>598</v>
      </c>
      <c r="E38" s="216" t="s">
        <v>561</v>
      </c>
      <c r="F38" s="216" t="s">
        <v>599</v>
      </c>
      <c r="G38" s="216" t="s">
        <v>600</v>
      </c>
      <c r="J38" s="1" t="s">
        <v>0</v>
      </c>
      <c r="L38" s="382" t="s">
        <v>2</v>
      </c>
      <c r="X38" s="1" t="s">
        <v>0</v>
      </c>
    </row>
    <row r="39" spans="1:24" x14ac:dyDescent="0.25">
      <c r="B39" s="212" t="s">
        <v>300</v>
      </c>
      <c r="C39" s="212" t="s">
        <v>484</v>
      </c>
      <c r="D39" s="212" t="s">
        <v>485</v>
      </c>
      <c r="E39" s="212" t="s">
        <v>508</v>
      </c>
      <c r="F39" s="212" t="s">
        <v>509</v>
      </c>
      <c r="G39" s="212" t="s">
        <v>516</v>
      </c>
      <c r="J39" s="1" t="s">
        <v>0</v>
      </c>
      <c r="L39" s="382" t="s">
        <v>1506</v>
      </c>
      <c r="X39" s="1" t="s">
        <v>0</v>
      </c>
    </row>
    <row r="40" spans="1:24" x14ac:dyDescent="0.25">
      <c r="B40" s="136" t="s">
        <v>2</v>
      </c>
      <c r="C40" s="321" t="s">
        <v>2</v>
      </c>
      <c r="D40" s="321" t="s">
        <v>2</v>
      </c>
      <c r="E40" s="321" t="s">
        <v>2</v>
      </c>
      <c r="F40" s="470" t="s">
        <v>2</v>
      </c>
      <c r="G40" s="321" t="s">
        <v>2</v>
      </c>
      <c r="J40" s="1" t="s">
        <v>0</v>
      </c>
      <c r="L40" s="382" t="s">
        <v>1507</v>
      </c>
      <c r="X40" s="1" t="s">
        <v>0</v>
      </c>
    </row>
    <row r="41" spans="1:24" x14ac:dyDescent="0.25">
      <c r="B41" s="136" t="s">
        <v>2</v>
      </c>
      <c r="C41" s="321" t="s">
        <v>2</v>
      </c>
      <c r="D41" s="321" t="s">
        <v>2</v>
      </c>
      <c r="E41" s="321" t="s">
        <v>2</v>
      </c>
      <c r="F41" s="470" t="s">
        <v>2</v>
      </c>
      <c r="G41" s="321" t="s">
        <v>2</v>
      </c>
      <c r="J41" s="1" t="s">
        <v>0</v>
      </c>
      <c r="L41" s="382" t="s">
        <v>1508</v>
      </c>
      <c r="X41" s="1" t="s">
        <v>0</v>
      </c>
    </row>
    <row r="42" spans="1:24" x14ac:dyDescent="0.25">
      <c r="B42" s="136" t="s">
        <v>2</v>
      </c>
      <c r="C42" s="321" t="s">
        <v>2</v>
      </c>
      <c r="D42" s="321" t="s">
        <v>2</v>
      </c>
      <c r="E42" s="321" t="s">
        <v>2</v>
      </c>
      <c r="F42" s="470" t="s">
        <v>2</v>
      </c>
      <c r="G42" s="321" t="s">
        <v>2</v>
      </c>
      <c r="J42" s="1" t="s">
        <v>0</v>
      </c>
      <c r="L42" s="382" t="s">
        <v>1509</v>
      </c>
      <c r="X42" s="1" t="s">
        <v>0</v>
      </c>
    </row>
    <row r="43" spans="1:24" x14ac:dyDescent="0.25">
      <c r="B43" s="136" t="s">
        <v>2</v>
      </c>
      <c r="C43" s="321" t="s">
        <v>2</v>
      </c>
      <c r="D43" s="321" t="s">
        <v>2</v>
      </c>
      <c r="E43" s="321" t="s">
        <v>2</v>
      </c>
      <c r="F43" s="470" t="s">
        <v>2</v>
      </c>
      <c r="G43" s="321" t="s">
        <v>2</v>
      </c>
      <c r="J43" s="1" t="s">
        <v>0</v>
      </c>
      <c r="L43" s="144"/>
      <c r="X43" s="1" t="s">
        <v>0</v>
      </c>
    </row>
    <row r="44" spans="1:24" x14ac:dyDescent="0.25">
      <c r="B44" s="136" t="s">
        <v>2</v>
      </c>
      <c r="C44" s="321" t="s">
        <v>2</v>
      </c>
      <c r="D44" s="321" t="s">
        <v>2</v>
      </c>
      <c r="E44" s="321" t="s">
        <v>2</v>
      </c>
      <c r="F44" s="470" t="s">
        <v>2</v>
      </c>
      <c r="G44" s="321" t="s">
        <v>2</v>
      </c>
      <c r="J44" s="1" t="s">
        <v>0</v>
      </c>
      <c r="X44" s="1" t="s">
        <v>0</v>
      </c>
    </row>
    <row r="45" spans="1:24" x14ac:dyDescent="0.25">
      <c r="B45" s="136" t="s">
        <v>2</v>
      </c>
      <c r="C45" s="321" t="s">
        <v>2</v>
      </c>
      <c r="D45" s="321" t="s">
        <v>2</v>
      </c>
      <c r="E45" s="321" t="s">
        <v>2</v>
      </c>
      <c r="F45" s="470" t="s">
        <v>2</v>
      </c>
      <c r="G45" s="321" t="s">
        <v>2</v>
      </c>
      <c r="J45" s="1" t="s">
        <v>0</v>
      </c>
      <c r="X45" s="1" t="s">
        <v>0</v>
      </c>
    </row>
    <row r="46" spans="1:24" x14ac:dyDescent="0.25">
      <c r="B46" s="136" t="s">
        <v>2</v>
      </c>
      <c r="C46" s="321" t="s">
        <v>2</v>
      </c>
      <c r="D46" s="321" t="s">
        <v>2</v>
      </c>
      <c r="E46" s="321" t="s">
        <v>2</v>
      </c>
      <c r="F46" s="470" t="s">
        <v>2</v>
      </c>
      <c r="G46" s="321" t="s">
        <v>2</v>
      </c>
      <c r="J46" s="1" t="s">
        <v>0</v>
      </c>
      <c r="X46" s="1" t="s">
        <v>0</v>
      </c>
    </row>
    <row r="47" spans="1:24" x14ac:dyDescent="0.25">
      <c r="B47" s="136" t="s">
        <v>2</v>
      </c>
      <c r="C47" s="321" t="s">
        <v>2</v>
      </c>
      <c r="D47" s="321" t="s">
        <v>2</v>
      </c>
      <c r="E47" s="321" t="s">
        <v>2</v>
      </c>
      <c r="F47" s="470" t="s">
        <v>2</v>
      </c>
      <c r="G47" s="321" t="s">
        <v>2</v>
      </c>
      <c r="J47" s="1" t="s">
        <v>0</v>
      </c>
      <c r="X47" s="1" t="s">
        <v>0</v>
      </c>
    </row>
    <row r="48" spans="1:24" x14ac:dyDescent="0.25">
      <c r="B48" s="136" t="s">
        <v>2</v>
      </c>
      <c r="C48" s="321" t="s">
        <v>2</v>
      </c>
      <c r="D48" s="321" t="s">
        <v>2</v>
      </c>
      <c r="E48" s="321" t="s">
        <v>2</v>
      </c>
      <c r="F48" s="470" t="s">
        <v>2</v>
      </c>
      <c r="G48" s="321" t="s">
        <v>2</v>
      </c>
      <c r="J48" s="1" t="s">
        <v>0</v>
      </c>
      <c r="X48" s="1" t="s">
        <v>0</v>
      </c>
    </row>
    <row r="49" spans="2:24" x14ac:dyDescent="0.25">
      <c r="B49" s="136" t="s">
        <v>2</v>
      </c>
      <c r="C49" s="321" t="s">
        <v>2</v>
      </c>
      <c r="D49" s="321" t="s">
        <v>2</v>
      </c>
      <c r="E49" s="321" t="s">
        <v>2</v>
      </c>
      <c r="F49" s="470" t="s">
        <v>2</v>
      </c>
      <c r="G49" s="321" t="s">
        <v>2</v>
      </c>
      <c r="J49" s="1" t="s">
        <v>0</v>
      </c>
      <c r="X49" s="1" t="s">
        <v>0</v>
      </c>
    </row>
    <row r="50" spans="2:24" x14ac:dyDescent="0.25">
      <c r="B50" s="136" t="s">
        <v>2</v>
      </c>
      <c r="C50" s="321" t="s">
        <v>2</v>
      </c>
      <c r="D50" s="321" t="s">
        <v>2</v>
      </c>
      <c r="E50" s="321" t="s">
        <v>2</v>
      </c>
      <c r="F50" s="470" t="s">
        <v>2</v>
      </c>
      <c r="G50" s="321" t="s">
        <v>2</v>
      </c>
      <c r="J50" s="1" t="s">
        <v>0</v>
      </c>
      <c r="X50" s="1" t="s">
        <v>0</v>
      </c>
    </row>
    <row r="51" spans="2:24" x14ac:dyDescent="0.25">
      <c r="B51" s="136" t="s">
        <v>2</v>
      </c>
      <c r="C51" s="321" t="s">
        <v>2</v>
      </c>
      <c r="D51" s="321" t="s">
        <v>2</v>
      </c>
      <c r="E51" s="321" t="s">
        <v>2</v>
      </c>
      <c r="F51" s="470" t="s">
        <v>2</v>
      </c>
      <c r="G51" s="321" t="s">
        <v>2</v>
      </c>
      <c r="J51" s="1" t="s">
        <v>0</v>
      </c>
      <c r="X51" s="1" t="s">
        <v>0</v>
      </c>
    </row>
    <row r="52" spans="2:24" x14ac:dyDescent="0.25">
      <c r="B52" s="136" t="s">
        <v>2</v>
      </c>
      <c r="C52" s="321" t="s">
        <v>2</v>
      </c>
      <c r="D52" s="321" t="s">
        <v>2</v>
      </c>
      <c r="E52" s="321" t="s">
        <v>2</v>
      </c>
      <c r="F52" s="470" t="s">
        <v>2</v>
      </c>
      <c r="G52" s="321" t="s">
        <v>2</v>
      </c>
      <c r="J52" s="1" t="s">
        <v>0</v>
      </c>
      <c r="X52" s="1" t="s">
        <v>0</v>
      </c>
    </row>
    <row r="53" spans="2:24" x14ac:dyDescent="0.25">
      <c r="B53" s="136" t="s">
        <v>2</v>
      </c>
      <c r="C53" s="321" t="s">
        <v>2</v>
      </c>
      <c r="D53" s="321" t="s">
        <v>2</v>
      </c>
      <c r="E53" s="321" t="s">
        <v>2</v>
      </c>
      <c r="F53" s="470" t="s">
        <v>2</v>
      </c>
      <c r="G53" s="321" t="s">
        <v>2</v>
      </c>
      <c r="J53" s="1" t="s">
        <v>0</v>
      </c>
      <c r="X53" s="1" t="s">
        <v>0</v>
      </c>
    </row>
    <row r="54" spans="2:24" x14ac:dyDescent="0.25">
      <c r="B54" s="136" t="s">
        <v>2</v>
      </c>
      <c r="C54" s="321" t="s">
        <v>2</v>
      </c>
      <c r="D54" s="321" t="s">
        <v>2</v>
      </c>
      <c r="E54" s="321" t="s">
        <v>2</v>
      </c>
      <c r="F54" s="470" t="s">
        <v>2</v>
      </c>
      <c r="G54" s="321" t="s">
        <v>2</v>
      </c>
      <c r="J54" s="1" t="s">
        <v>0</v>
      </c>
      <c r="X54" s="1" t="s">
        <v>0</v>
      </c>
    </row>
    <row r="55" spans="2:24" x14ac:dyDescent="0.25">
      <c r="B55" s="136" t="s">
        <v>2</v>
      </c>
      <c r="C55" s="321" t="s">
        <v>2</v>
      </c>
      <c r="D55" s="321" t="s">
        <v>2</v>
      </c>
      <c r="E55" s="321" t="s">
        <v>2</v>
      </c>
      <c r="F55" s="470" t="s">
        <v>2</v>
      </c>
      <c r="G55" s="321" t="s">
        <v>2</v>
      </c>
      <c r="J55" s="1" t="s">
        <v>0</v>
      </c>
      <c r="T55" s="45"/>
      <c r="U55" s="45"/>
      <c r="V55" s="45"/>
      <c r="X55" s="1" t="s">
        <v>0</v>
      </c>
    </row>
    <row r="56" spans="2:24" x14ac:dyDescent="0.25">
      <c r="B56" s="136" t="s">
        <v>2</v>
      </c>
      <c r="C56" s="321" t="s">
        <v>2</v>
      </c>
      <c r="D56" s="321" t="s">
        <v>2</v>
      </c>
      <c r="E56" s="321" t="s">
        <v>2</v>
      </c>
      <c r="F56" s="470" t="s">
        <v>2</v>
      </c>
      <c r="G56" s="321" t="s">
        <v>2</v>
      </c>
      <c r="J56" s="1" t="s">
        <v>0</v>
      </c>
      <c r="T56" s="45"/>
      <c r="U56" s="45"/>
      <c r="V56" s="45"/>
      <c r="X56" s="1" t="s">
        <v>0</v>
      </c>
    </row>
    <row r="57" spans="2:24" x14ac:dyDescent="0.25">
      <c r="B57" s="136" t="s">
        <v>2</v>
      </c>
      <c r="C57" s="321" t="s">
        <v>2</v>
      </c>
      <c r="D57" s="321" t="s">
        <v>2</v>
      </c>
      <c r="E57" s="321" t="s">
        <v>2</v>
      </c>
      <c r="F57" s="470" t="s">
        <v>2</v>
      </c>
      <c r="G57" s="321" t="s">
        <v>2</v>
      </c>
      <c r="J57" s="1" t="s">
        <v>0</v>
      </c>
      <c r="T57" s="45"/>
      <c r="U57" s="45"/>
      <c r="V57" s="45"/>
      <c r="X57" s="1" t="s">
        <v>0</v>
      </c>
    </row>
    <row r="58" spans="2:24" x14ac:dyDescent="0.25">
      <c r="B58" s="136" t="s">
        <v>2</v>
      </c>
      <c r="C58" s="321" t="s">
        <v>2</v>
      </c>
      <c r="D58" s="321" t="s">
        <v>2</v>
      </c>
      <c r="E58" s="321" t="s">
        <v>2</v>
      </c>
      <c r="F58" s="470" t="s">
        <v>2</v>
      </c>
      <c r="G58" s="321" t="s">
        <v>2</v>
      </c>
      <c r="J58" s="1" t="s">
        <v>0</v>
      </c>
      <c r="T58" s="45"/>
      <c r="U58" s="45"/>
      <c r="V58" s="45"/>
      <c r="X58" s="1" t="s">
        <v>0</v>
      </c>
    </row>
    <row r="59" spans="2:24" x14ac:dyDescent="0.25">
      <c r="B59" s="136" t="s">
        <v>2</v>
      </c>
      <c r="C59" s="321" t="s">
        <v>2</v>
      </c>
      <c r="D59" s="321" t="s">
        <v>2</v>
      </c>
      <c r="E59" s="321" t="s">
        <v>2</v>
      </c>
      <c r="F59" s="470" t="s">
        <v>2</v>
      </c>
      <c r="G59" s="321" t="s">
        <v>2</v>
      </c>
      <c r="J59" s="1" t="s">
        <v>0</v>
      </c>
      <c r="T59" s="45"/>
      <c r="U59" s="45"/>
      <c r="V59" s="45"/>
      <c r="X59" s="1" t="s">
        <v>0</v>
      </c>
    </row>
    <row r="60" spans="2:24" x14ac:dyDescent="0.25">
      <c r="B60" s="136" t="s">
        <v>2</v>
      </c>
      <c r="C60" s="321" t="s">
        <v>2</v>
      </c>
      <c r="D60" s="321" t="s">
        <v>2</v>
      </c>
      <c r="E60" s="321" t="s">
        <v>2</v>
      </c>
      <c r="F60" s="470" t="s">
        <v>2</v>
      </c>
      <c r="G60" s="321" t="s">
        <v>2</v>
      </c>
      <c r="J60" s="1" t="s">
        <v>0</v>
      </c>
      <c r="T60" s="45"/>
      <c r="U60" s="45"/>
      <c r="V60" s="45"/>
      <c r="X60" s="1" t="s">
        <v>0</v>
      </c>
    </row>
    <row r="61" spans="2:24" x14ac:dyDescent="0.25">
      <c r="B61" s="136" t="s">
        <v>2</v>
      </c>
      <c r="C61" s="321" t="s">
        <v>2</v>
      </c>
      <c r="D61" s="321" t="s">
        <v>2</v>
      </c>
      <c r="E61" s="321" t="s">
        <v>2</v>
      </c>
      <c r="F61" s="470" t="s">
        <v>2</v>
      </c>
      <c r="G61" s="321" t="s">
        <v>2</v>
      </c>
      <c r="J61" s="1" t="s">
        <v>0</v>
      </c>
      <c r="T61" s="45"/>
      <c r="U61" s="45"/>
      <c r="V61" s="45"/>
      <c r="X61" s="1" t="s">
        <v>0</v>
      </c>
    </row>
    <row r="62" spans="2:24" x14ac:dyDescent="0.25">
      <c r="B62" s="136" t="s">
        <v>2</v>
      </c>
      <c r="C62" s="321" t="s">
        <v>2</v>
      </c>
      <c r="D62" s="321" t="s">
        <v>2</v>
      </c>
      <c r="E62" s="321" t="s">
        <v>2</v>
      </c>
      <c r="F62" s="470" t="s">
        <v>2</v>
      </c>
      <c r="G62" s="321" t="s">
        <v>2</v>
      </c>
      <c r="J62" s="1" t="s">
        <v>0</v>
      </c>
      <c r="T62" s="45"/>
      <c r="U62" s="45"/>
      <c r="V62" s="45"/>
      <c r="X62" s="1" t="s">
        <v>0</v>
      </c>
    </row>
    <row r="63" spans="2:24" x14ac:dyDescent="0.25">
      <c r="B63" s="136" t="s">
        <v>2</v>
      </c>
      <c r="C63" s="321" t="s">
        <v>2</v>
      </c>
      <c r="D63" s="321" t="s">
        <v>2</v>
      </c>
      <c r="E63" s="321" t="s">
        <v>2</v>
      </c>
      <c r="F63" s="470" t="s">
        <v>2</v>
      </c>
      <c r="G63" s="321" t="s">
        <v>2</v>
      </c>
      <c r="J63" s="1" t="s">
        <v>0</v>
      </c>
      <c r="T63" s="45"/>
      <c r="U63" s="45"/>
      <c r="V63" s="45"/>
      <c r="X63" s="1" t="s">
        <v>0</v>
      </c>
    </row>
    <row r="64" spans="2:24" x14ac:dyDescent="0.25">
      <c r="B64" s="136" t="s">
        <v>2</v>
      </c>
      <c r="C64" s="321" t="s">
        <v>2</v>
      </c>
      <c r="D64" s="321" t="s">
        <v>2</v>
      </c>
      <c r="E64" s="321" t="s">
        <v>2</v>
      </c>
      <c r="F64" s="470" t="s">
        <v>2</v>
      </c>
      <c r="G64" s="321" t="s">
        <v>2</v>
      </c>
      <c r="J64" s="1" t="s">
        <v>0</v>
      </c>
      <c r="X64" s="1" t="s">
        <v>0</v>
      </c>
    </row>
    <row r="65" spans="2:24" x14ac:dyDescent="0.25">
      <c r="B65" s="136" t="s">
        <v>2</v>
      </c>
      <c r="C65" s="321" t="s">
        <v>2</v>
      </c>
      <c r="D65" s="321" t="s">
        <v>2</v>
      </c>
      <c r="E65" s="321" t="s">
        <v>2</v>
      </c>
      <c r="F65" s="470" t="s">
        <v>2</v>
      </c>
      <c r="G65" s="321" t="s">
        <v>2</v>
      </c>
      <c r="J65" s="1" t="s">
        <v>0</v>
      </c>
      <c r="X65" s="1" t="s">
        <v>0</v>
      </c>
    </row>
    <row r="66" spans="2:24" x14ac:dyDescent="0.25">
      <c r="B66" s="136" t="s">
        <v>2</v>
      </c>
      <c r="C66" s="321" t="s">
        <v>2</v>
      </c>
      <c r="D66" s="321" t="s">
        <v>2</v>
      </c>
      <c r="E66" s="321" t="s">
        <v>2</v>
      </c>
      <c r="F66" s="470" t="s">
        <v>2</v>
      </c>
      <c r="G66" s="321" t="s">
        <v>2</v>
      </c>
      <c r="J66" s="1" t="s">
        <v>0</v>
      </c>
      <c r="X66" s="1" t="s">
        <v>0</v>
      </c>
    </row>
    <row r="67" spans="2:24" x14ac:dyDescent="0.25">
      <c r="B67" s="136" t="s">
        <v>2</v>
      </c>
      <c r="C67" s="321" t="s">
        <v>2</v>
      </c>
      <c r="D67" s="321" t="s">
        <v>2</v>
      </c>
      <c r="E67" s="321" t="s">
        <v>2</v>
      </c>
      <c r="F67" s="470" t="s">
        <v>2</v>
      </c>
      <c r="G67" s="321" t="s">
        <v>2</v>
      </c>
      <c r="J67" s="1" t="s">
        <v>0</v>
      </c>
      <c r="X67" s="1" t="s">
        <v>0</v>
      </c>
    </row>
    <row r="68" spans="2:24" x14ac:dyDescent="0.25">
      <c r="B68" s="136" t="s">
        <v>2</v>
      </c>
      <c r="C68" s="321" t="s">
        <v>2</v>
      </c>
      <c r="D68" s="321" t="s">
        <v>2</v>
      </c>
      <c r="E68" s="321" t="s">
        <v>2</v>
      </c>
      <c r="F68" s="470" t="s">
        <v>2</v>
      </c>
      <c r="G68" s="321" t="s">
        <v>2</v>
      </c>
      <c r="J68" s="1" t="s">
        <v>0</v>
      </c>
      <c r="X68" s="1" t="s">
        <v>0</v>
      </c>
    </row>
    <row r="69" spans="2:24" x14ac:dyDescent="0.25">
      <c r="B69" s="136" t="s">
        <v>2</v>
      </c>
      <c r="C69" s="321" t="s">
        <v>2</v>
      </c>
      <c r="D69" s="321" t="s">
        <v>2</v>
      </c>
      <c r="E69" s="321" t="s">
        <v>2</v>
      </c>
      <c r="F69" s="470" t="s">
        <v>2</v>
      </c>
      <c r="G69" s="321" t="s">
        <v>2</v>
      </c>
      <c r="J69" s="1" t="s">
        <v>0</v>
      </c>
      <c r="X69" s="1" t="s">
        <v>0</v>
      </c>
    </row>
    <row r="70" spans="2:24" x14ac:dyDescent="0.25">
      <c r="B70" s="136" t="s">
        <v>2</v>
      </c>
      <c r="C70" s="321" t="s">
        <v>2</v>
      </c>
      <c r="D70" s="321" t="s">
        <v>2</v>
      </c>
      <c r="E70" s="321" t="s">
        <v>2</v>
      </c>
      <c r="F70" s="470" t="s">
        <v>2</v>
      </c>
      <c r="G70" s="321" t="s">
        <v>2</v>
      </c>
      <c r="J70" s="1" t="s">
        <v>0</v>
      </c>
      <c r="X70" s="1" t="s">
        <v>0</v>
      </c>
    </row>
    <row r="71" spans="2:24" x14ac:dyDescent="0.25">
      <c r="B71" s="136" t="s">
        <v>2</v>
      </c>
      <c r="C71" s="321" t="s">
        <v>2</v>
      </c>
      <c r="D71" s="321" t="s">
        <v>2</v>
      </c>
      <c r="E71" s="321" t="s">
        <v>2</v>
      </c>
      <c r="F71" s="470" t="s">
        <v>2</v>
      </c>
      <c r="G71" s="321" t="s">
        <v>2</v>
      </c>
      <c r="J71" s="1" t="s">
        <v>0</v>
      </c>
      <c r="X71" s="1" t="s">
        <v>0</v>
      </c>
    </row>
    <row r="72" spans="2:24" x14ac:dyDescent="0.25">
      <c r="B72" s="136" t="s">
        <v>2</v>
      </c>
      <c r="C72" s="321" t="s">
        <v>2</v>
      </c>
      <c r="D72" s="321" t="s">
        <v>2</v>
      </c>
      <c r="E72" s="321" t="s">
        <v>2</v>
      </c>
      <c r="F72" s="470" t="s">
        <v>2</v>
      </c>
      <c r="G72" s="321" t="s">
        <v>2</v>
      </c>
      <c r="J72" s="1" t="s">
        <v>0</v>
      </c>
      <c r="X72" s="1" t="s">
        <v>0</v>
      </c>
    </row>
    <row r="73" spans="2:24" x14ac:dyDescent="0.25">
      <c r="B73" s="136" t="s">
        <v>2</v>
      </c>
      <c r="C73" s="321" t="s">
        <v>2</v>
      </c>
      <c r="D73" s="321" t="s">
        <v>2</v>
      </c>
      <c r="E73" s="321" t="s">
        <v>2</v>
      </c>
      <c r="F73" s="470" t="s">
        <v>2</v>
      </c>
      <c r="G73" s="321" t="s">
        <v>2</v>
      </c>
      <c r="J73" s="1" t="s">
        <v>0</v>
      </c>
      <c r="X73" s="1" t="s">
        <v>0</v>
      </c>
    </row>
    <row r="74" spans="2:24" x14ac:dyDescent="0.25">
      <c r="B74" s="136" t="s">
        <v>2</v>
      </c>
      <c r="C74" s="321" t="s">
        <v>2</v>
      </c>
      <c r="D74" s="321" t="s">
        <v>2</v>
      </c>
      <c r="E74" s="321" t="s">
        <v>2</v>
      </c>
      <c r="F74" s="470" t="s">
        <v>2</v>
      </c>
      <c r="G74" s="321" t="s">
        <v>2</v>
      </c>
      <c r="J74" s="1" t="s">
        <v>0</v>
      </c>
      <c r="X74" s="1" t="s">
        <v>0</v>
      </c>
    </row>
    <row r="75" spans="2:24" x14ac:dyDescent="0.25">
      <c r="B75" s="136" t="s">
        <v>2</v>
      </c>
      <c r="C75" s="321" t="s">
        <v>2</v>
      </c>
      <c r="D75" s="321" t="s">
        <v>2</v>
      </c>
      <c r="E75" s="321" t="s">
        <v>2</v>
      </c>
      <c r="F75" s="470" t="s">
        <v>2</v>
      </c>
      <c r="G75" s="321" t="s">
        <v>2</v>
      </c>
      <c r="J75" s="1" t="s">
        <v>0</v>
      </c>
      <c r="X75" s="1" t="s">
        <v>0</v>
      </c>
    </row>
    <row r="76" spans="2:24" x14ac:dyDescent="0.25">
      <c r="B76" s="136" t="s">
        <v>2</v>
      </c>
      <c r="C76" s="321" t="s">
        <v>2</v>
      </c>
      <c r="D76" s="321" t="s">
        <v>2</v>
      </c>
      <c r="E76" s="321" t="s">
        <v>2</v>
      </c>
      <c r="F76" s="470" t="s">
        <v>2</v>
      </c>
      <c r="G76" s="321" t="s">
        <v>2</v>
      </c>
      <c r="J76" s="1" t="s">
        <v>0</v>
      </c>
      <c r="X76" s="1" t="s">
        <v>0</v>
      </c>
    </row>
    <row r="77" spans="2:24" x14ac:dyDescent="0.25">
      <c r="B77" s="136" t="s">
        <v>2</v>
      </c>
      <c r="C77" s="321" t="s">
        <v>2</v>
      </c>
      <c r="D77" s="321" t="s">
        <v>2</v>
      </c>
      <c r="E77" s="321" t="s">
        <v>2</v>
      </c>
      <c r="F77" s="470" t="s">
        <v>2</v>
      </c>
      <c r="G77" s="321" t="s">
        <v>2</v>
      </c>
      <c r="J77" s="1" t="s">
        <v>0</v>
      </c>
      <c r="X77" s="1" t="s">
        <v>0</v>
      </c>
    </row>
    <row r="78" spans="2:24" x14ac:dyDescent="0.25">
      <c r="B78" s="136" t="s">
        <v>2</v>
      </c>
      <c r="C78" s="321" t="s">
        <v>2</v>
      </c>
      <c r="D78" s="321" t="s">
        <v>2</v>
      </c>
      <c r="E78" s="321" t="s">
        <v>2</v>
      </c>
      <c r="F78" s="470" t="s">
        <v>2</v>
      </c>
      <c r="G78" s="321" t="s">
        <v>2</v>
      </c>
      <c r="J78" s="1" t="s">
        <v>0</v>
      </c>
      <c r="X78" s="1" t="s">
        <v>0</v>
      </c>
    </row>
    <row r="79" spans="2:24" x14ac:dyDescent="0.25">
      <c r="B79" s="136" t="s">
        <v>2</v>
      </c>
      <c r="C79" s="321" t="s">
        <v>2</v>
      </c>
      <c r="D79" s="321" t="s">
        <v>2</v>
      </c>
      <c r="E79" s="321" t="s">
        <v>2</v>
      </c>
      <c r="F79" s="470" t="s">
        <v>2</v>
      </c>
      <c r="G79" s="321" t="s">
        <v>2</v>
      </c>
      <c r="J79" s="1" t="s">
        <v>0</v>
      </c>
      <c r="X79" s="1" t="s">
        <v>0</v>
      </c>
    </row>
    <row r="80" spans="2:24" x14ac:dyDescent="0.25">
      <c r="B80" s="136" t="s">
        <v>2</v>
      </c>
      <c r="C80" s="321" t="s">
        <v>2</v>
      </c>
      <c r="D80" s="321" t="s">
        <v>2</v>
      </c>
      <c r="E80" s="321" t="s">
        <v>2</v>
      </c>
      <c r="F80" s="470" t="s">
        <v>2</v>
      </c>
      <c r="G80" s="321" t="s">
        <v>2</v>
      </c>
      <c r="J80" s="1" t="s">
        <v>0</v>
      </c>
      <c r="X80" s="1" t="s">
        <v>0</v>
      </c>
    </row>
    <row r="81" spans="2:24" x14ac:dyDescent="0.25">
      <c r="B81" s="136" t="s">
        <v>2</v>
      </c>
      <c r="C81" s="321" t="s">
        <v>2</v>
      </c>
      <c r="D81" s="321" t="s">
        <v>2</v>
      </c>
      <c r="E81" s="321" t="s">
        <v>2</v>
      </c>
      <c r="F81" s="470" t="s">
        <v>2</v>
      </c>
      <c r="G81" s="321" t="s">
        <v>2</v>
      </c>
      <c r="J81" s="1" t="s">
        <v>0</v>
      </c>
      <c r="X81" s="1" t="s">
        <v>0</v>
      </c>
    </row>
    <row r="82" spans="2:24" x14ac:dyDescent="0.25">
      <c r="B82" s="136" t="s">
        <v>2</v>
      </c>
      <c r="C82" s="321" t="s">
        <v>2</v>
      </c>
      <c r="D82" s="321" t="s">
        <v>2</v>
      </c>
      <c r="E82" s="321" t="s">
        <v>2</v>
      </c>
      <c r="F82" s="470" t="s">
        <v>2</v>
      </c>
      <c r="G82" s="321" t="s">
        <v>2</v>
      </c>
      <c r="J82" s="1" t="s">
        <v>0</v>
      </c>
      <c r="X82" s="1" t="s">
        <v>0</v>
      </c>
    </row>
    <row r="83" spans="2:24" x14ac:dyDescent="0.25">
      <c r="B83" s="136" t="s">
        <v>2</v>
      </c>
      <c r="C83" s="321" t="s">
        <v>2</v>
      </c>
      <c r="D83" s="321" t="s">
        <v>2</v>
      </c>
      <c r="E83" s="321" t="s">
        <v>2</v>
      </c>
      <c r="F83" s="470" t="s">
        <v>2</v>
      </c>
      <c r="G83" s="321" t="s">
        <v>2</v>
      </c>
      <c r="J83" s="1" t="s">
        <v>0</v>
      </c>
      <c r="X83" s="1" t="s">
        <v>0</v>
      </c>
    </row>
    <row r="84" spans="2:24" x14ac:dyDescent="0.25">
      <c r="B84" s="136" t="s">
        <v>2</v>
      </c>
      <c r="C84" s="321" t="s">
        <v>2</v>
      </c>
      <c r="D84" s="321" t="s">
        <v>2</v>
      </c>
      <c r="E84" s="321" t="s">
        <v>2</v>
      </c>
      <c r="F84" s="470" t="s">
        <v>2</v>
      </c>
      <c r="G84" s="321" t="s">
        <v>2</v>
      </c>
      <c r="J84" s="1" t="s">
        <v>0</v>
      </c>
      <c r="X84" s="1" t="s">
        <v>0</v>
      </c>
    </row>
    <row r="85" spans="2:24" x14ac:dyDescent="0.25">
      <c r="B85" s="136" t="s">
        <v>2</v>
      </c>
      <c r="C85" s="321" t="s">
        <v>2</v>
      </c>
      <c r="D85" s="321" t="s">
        <v>2</v>
      </c>
      <c r="E85" s="321" t="s">
        <v>2</v>
      </c>
      <c r="F85" s="470" t="s">
        <v>2</v>
      </c>
      <c r="G85" s="321" t="s">
        <v>2</v>
      </c>
      <c r="J85" s="1" t="s">
        <v>0</v>
      </c>
      <c r="X85" s="1" t="s">
        <v>0</v>
      </c>
    </row>
    <row r="86" spans="2:24" x14ac:dyDescent="0.25">
      <c r="B86" s="136" t="s">
        <v>2</v>
      </c>
      <c r="C86" s="321" t="s">
        <v>2</v>
      </c>
      <c r="D86" s="321" t="s">
        <v>2</v>
      </c>
      <c r="E86" s="321" t="s">
        <v>2</v>
      </c>
      <c r="F86" s="470" t="s">
        <v>2</v>
      </c>
      <c r="G86" s="321" t="s">
        <v>2</v>
      </c>
      <c r="J86" s="1" t="s">
        <v>0</v>
      </c>
      <c r="X86" s="1" t="s">
        <v>0</v>
      </c>
    </row>
    <row r="87" spans="2:24" x14ac:dyDescent="0.25">
      <c r="B87" s="136" t="s">
        <v>2</v>
      </c>
      <c r="C87" s="321" t="s">
        <v>2</v>
      </c>
      <c r="D87" s="321" t="s">
        <v>2</v>
      </c>
      <c r="E87" s="321" t="s">
        <v>2</v>
      </c>
      <c r="F87" s="470" t="s">
        <v>2</v>
      </c>
      <c r="G87" s="321" t="s">
        <v>2</v>
      </c>
      <c r="J87" s="1" t="s">
        <v>0</v>
      </c>
      <c r="X87" s="1" t="s">
        <v>0</v>
      </c>
    </row>
    <row r="88" spans="2:24" x14ac:dyDescent="0.25">
      <c r="B88" s="136" t="s">
        <v>2</v>
      </c>
      <c r="C88" s="321" t="s">
        <v>2</v>
      </c>
      <c r="D88" s="321" t="s">
        <v>2</v>
      </c>
      <c r="E88" s="321" t="s">
        <v>2</v>
      </c>
      <c r="F88" s="470" t="s">
        <v>2</v>
      </c>
      <c r="G88" s="321" t="s">
        <v>2</v>
      </c>
      <c r="J88" s="1" t="s">
        <v>0</v>
      </c>
      <c r="X88" s="1" t="s">
        <v>0</v>
      </c>
    </row>
    <row r="89" spans="2:24" x14ac:dyDescent="0.25">
      <c r="B89" s="136" t="s">
        <v>2</v>
      </c>
      <c r="C89" s="321" t="s">
        <v>2</v>
      </c>
      <c r="D89" s="321" t="s">
        <v>2</v>
      </c>
      <c r="E89" s="321" t="s">
        <v>2</v>
      </c>
      <c r="F89" s="470" t="s">
        <v>2</v>
      </c>
      <c r="G89" s="321" t="s">
        <v>2</v>
      </c>
      <c r="J89" s="1" t="s">
        <v>0</v>
      </c>
      <c r="X89" s="1" t="s">
        <v>0</v>
      </c>
    </row>
    <row r="90" spans="2:24" x14ac:dyDescent="0.25">
      <c r="J90" s="1" t="s">
        <v>0</v>
      </c>
      <c r="X90" s="1" t="s">
        <v>0</v>
      </c>
    </row>
    <row r="91" spans="2:24" x14ac:dyDescent="0.25">
      <c r="J91" s="1" t="s">
        <v>0</v>
      </c>
      <c r="X91" s="1" t="s">
        <v>0</v>
      </c>
    </row>
    <row r="92" spans="2:24" x14ac:dyDescent="0.25">
      <c r="J92" s="1" t="s">
        <v>0</v>
      </c>
      <c r="X92" s="1" t="s">
        <v>0</v>
      </c>
    </row>
    <row r="93" spans="2:24" x14ac:dyDescent="0.25">
      <c r="J93" s="1" t="s">
        <v>0</v>
      </c>
      <c r="X93" s="1" t="s">
        <v>0</v>
      </c>
    </row>
    <row r="94" spans="2:24" x14ac:dyDescent="0.25">
      <c r="J94" s="1" t="s">
        <v>0</v>
      </c>
      <c r="X94" s="1" t="s">
        <v>0</v>
      </c>
    </row>
    <row r="95" spans="2:24" x14ac:dyDescent="0.25">
      <c r="J95" s="1" t="s">
        <v>0</v>
      </c>
      <c r="X95" s="1" t="s">
        <v>0</v>
      </c>
    </row>
    <row r="96" spans="2:24" x14ac:dyDescent="0.25">
      <c r="J96" s="1" t="s">
        <v>0</v>
      </c>
      <c r="X96" s="1" t="s">
        <v>0</v>
      </c>
    </row>
    <row r="97" spans="10:24" x14ac:dyDescent="0.25">
      <c r="J97" s="1" t="s">
        <v>0</v>
      </c>
      <c r="X97" s="1" t="s">
        <v>0</v>
      </c>
    </row>
    <row r="98" spans="10:24" x14ac:dyDescent="0.25">
      <c r="J98" s="1" t="s">
        <v>0</v>
      </c>
      <c r="X98" s="1" t="s">
        <v>0</v>
      </c>
    </row>
    <row r="99" spans="10:24" x14ac:dyDescent="0.25">
      <c r="J99" s="1" t="s">
        <v>0</v>
      </c>
      <c r="X99" s="1" t="s">
        <v>0</v>
      </c>
    </row>
    <row r="100" spans="10:24" x14ac:dyDescent="0.25">
      <c r="J100" s="1" t="s">
        <v>0</v>
      </c>
      <c r="X100" s="1" t="s">
        <v>0</v>
      </c>
    </row>
    <row r="101" spans="10:24" x14ac:dyDescent="0.25">
      <c r="J101" s="1" t="s">
        <v>0</v>
      </c>
      <c r="X101" s="1" t="s">
        <v>0</v>
      </c>
    </row>
    <row r="102" spans="10:24" x14ac:dyDescent="0.25">
      <c r="J102" s="1" t="s">
        <v>0</v>
      </c>
      <c r="X102" s="1" t="s">
        <v>0</v>
      </c>
    </row>
    <row r="103" spans="10:24" x14ac:dyDescent="0.25">
      <c r="J103" s="1" t="s">
        <v>0</v>
      </c>
      <c r="X103" s="1" t="s">
        <v>0</v>
      </c>
    </row>
    <row r="104" spans="10:24" x14ac:dyDescent="0.25">
      <c r="J104" s="1" t="s">
        <v>0</v>
      </c>
      <c r="X104" s="1" t="s">
        <v>0</v>
      </c>
    </row>
  </sheetData>
  <sheetProtection sheet="1" objects="1" scenarios="1" selectLockedCells="1"/>
  <mergeCells count="1">
    <mergeCell ref="B5:E6"/>
  </mergeCells>
  <dataValidations count="2">
    <dataValidation type="list" allowBlank="1" showInputMessage="1" showErrorMessage="1" sqref="D7">
      <formula1>"-,Filled,Not filled"</formula1>
    </dataValidation>
    <dataValidation type="list" allowBlank="1" showInputMessage="1" showErrorMessage="1" sqref="F40:F89">
      <formula1>$L$38:$L$42</formula1>
    </dataValidation>
  </dataValidations>
  <pageMargins left="0.7" right="0.7" top="0.75" bottom="0.75" header="0.3" footer="0.3"/>
  <pageSetup scale="3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9" tint="-0.249977111117893"/>
    <pageSetUpPr fitToPage="1"/>
  </sheetPr>
  <dimension ref="A1:X104"/>
  <sheetViews>
    <sheetView showGridLines="0" zoomScaleNormal="100" workbookViewId="0"/>
  </sheetViews>
  <sheetFormatPr defaultColWidth="9.140625" defaultRowHeight="15" x14ac:dyDescent="0.25"/>
  <cols>
    <col min="1" max="1" width="7.140625" style="16" customWidth="1"/>
    <col min="2" max="5" width="39.28515625" style="16" customWidth="1"/>
    <col min="6" max="6" width="22.28515625" style="16" customWidth="1"/>
    <col min="7" max="7" width="13.140625" style="16" customWidth="1"/>
    <col min="8" max="8" width="16.28515625" style="16" customWidth="1"/>
    <col min="9" max="9" width="9.140625" style="16"/>
    <col min="10" max="10" width="2.85546875" style="16" customWidth="1"/>
    <col min="11" max="11" width="19.7109375" style="16" hidden="1" customWidth="1"/>
    <col min="12" max="12" width="14" style="16" hidden="1" customWidth="1"/>
    <col min="13" max="23" width="0" style="16" hidden="1" customWidth="1"/>
    <col min="24" max="24" width="2.85546875" style="16" customWidth="1"/>
    <col min="25" max="241" width="9.140625" style="16"/>
    <col min="242" max="242" width="45.5703125" style="16" customWidth="1"/>
    <col min="243" max="243" width="19.85546875" style="16" customWidth="1"/>
    <col min="244" max="244" width="26" style="16" customWidth="1"/>
    <col min="245" max="245" width="31.85546875" style="16" customWidth="1"/>
    <col min="246" max="497" width="9.140625" style="16"/>
    <col min="498" max="498" width="45.5703125" style="16" customWidth="1"/>
    <col min="499" max="499" width="19.85546875" style="16" customWidth="1"/>
    <col min="500" max="500" width="26" style="16" customWidth="1"/>
    <col min="501" max="501" width="31.85546875" style="16" customWidth="1"/>
    <col min="502" max="753" width="9.140625" style="16"/>
    <col min="754" max="754" width="45.5703125" style="16" customWidth="1"/>
    <col min="755" max="755" width="19.85546875" style="16" customWidth="1"/>
    <col min="756" max="756" width="26" style="16" customWidth="1"/>
    <col min="757" max="757" width="31.85546875" style="16" customWidth="1"/>
    <col min="758" max="1009" width="9.140625" style="16"/>
    <col min="1010" max="1010" width="45.5703125" style="16" customWidth="1"/>
    <col min="1011" max="1011" width="19.85546875" style="16" customWidth="1"/>
    <col min="1012" max="1012" width="26" style="16" customWidth="1"/>
    <col min="1013" max="1013" width="31.85546875" style="16" customWidth="1"/>
    <col min="1014" max="1265" width="9.140625" style="16"/>
    <col min="1266" max="1266" width="45.5703125" style="16" customWidth="1"/>
    <col min="1267" max="1267" width="19.85546875" style="16" customWidth="1"/>
    <col min="1268" max="1268" width="26" style="16" customWidth="1"/>
    <col min="1269" max="1269" width="31.85546875" style="16" customWidth="1"/>
    <col min="1270" max="1521" width="9.140625" style="16"/>
    <col min="1522" max="1522" width="45.5703125" style="16" customWidth="1"/>
    <col min="1523" max="1523" width="19.85546875" style="16" customWidth="1"/>
    <col min="1524" max="1524" width="26" style="16" customWidth="1"/>
    <col min="1525" max="1525" width="31.85546875" style="16" customWidth="1"/>
    <col min="1526" max="1777" width="9.140625" style="16"/>
    <col min="1778" max="1778" width="45.5703125" style="16" customWidth="1"/>
    <col min="1779" max="1779" width="19.85546875" style="16" customWidth="1"/>
    <col min="1780" max="1780" width="26" style="16" customWidth="1"/>
    <col min="1781" max="1781" width="31.85546875" style="16" customWidth="1"/>
    <col min="1782" max="2033" width="9.140625" style="16"/>
    <col min="2034" max="2034" width="45.5703125" style="16" customWidth="1"/>
    <col min="2035" max="2035" width="19.85546875" style="16" customWidth="1"/>
    <col min="2036" max="2036" width="26" style="16" customWidth="1"/>
    <col min="2037" max="2037" width="31.85546875" style="16" customWidth="1"/>
    <col min="2038" max="2289" width="9.140625" style="16"/>
    <col min="2290" max="2290" width="45.5703125" style="16" customWidth="1"/>
    <col min="2291" max="2291" width="19.85546875" style="16" customWidth="1"/>
    <col min="2292" max="2292" width="26" style="16" customWidth="1"/>
    <col min="2293" max="2293" width="31.85546875" style="16" customWidth="1"/>
    <col min="2294" max="2545" width="9.140625" style="16"/>
    <col min="2546" max="2546" width="45.5703125" style="16" customWidth="1"/>
    <col min="2547" max="2547" width="19.85546875" style="16" customWidth="1"/>
    <col min="2548" max="2548" width="26" style="16" customWidth="1"/>
    <col min="2549" max="2549" width="31.85546875" style="16" customWidth="1"/>
    <col min="2550" max="2801" width="9.140625" style="16"/>
    <col min="2802" max="2802" width="45.5703125" style="16" customWidth="1"/>
    <col min="2803" max="2803" width="19.85546875" style="16" customWidth="1"/>
    <col min="2804" max="2804" width="26" style="16" customWidth="1"/>
    <col min="2805" max="2805" width="31.85546875" style="16" customWidth="1"/>
    <col min="2806" max="3057" width="9.140625" style="16"/>
    <col min="3058" max="3058" width="45.5703125" style="16" customWidth="1"/>
    <col min="3059" max="3059" width="19.85546875" style="16" customWidth="1"/>
    <col min="3060" max="3060" width="26" style="16" customWidth="1"/>
    <col min="3061" max="3061" width="31.85546875" style="16" customWidth="1"/>
    <col min="3062" max="3313" width="9.140625" style="16"/>
    <col min="3314" max="3314" width="45.5703125" style="16" customWidth="1"/>
    <col min="3315" max="3315" width="19.85546875" style="16" customWidth="1"/>
    <col min="3316" max="3316" width="26" style="16" customWidth="1"/>
    <col min="3317" max="3317" width="31.85546875" style="16" customWidth="1"/>
    <col min="3318" max="3569" width="9.140625" style="16"/>
    <col min="3570" max="3570" width="45.5703125" style="16" customWidth="1"/>
    <col min="3571" max="3571" width="19.85546875" style="16" customWidth="1"/>
    <col min="3572" max="3572" width="26" style="16" customWidth="1"/>
    <col min="3573" max="3573" width="31.85546875" style="16" customWidth="1"/>
    <col min="3574" max="3825" width="9.140625" style="16"/>
    <col min="3826" max="3826" width="45.5703125" style="16" customWidth="1"/>
    <col min="3827" max="3827" width="19.85546875" style="16" customWidth="1"/>
    <col min="3828" max="3828" width="26" style="16" customWidth="1"/>
    <col min="3829" max="3829" width="31.85546875" style="16" customWidth="1"/>
    <col min="3830" max="4081" width="9.140625" style="16"/>
    <col min="4082" max="4082" width="45.5703125" style="16" customWidth="1"/>
    <col min="4083" max="4083" width="19.85546875" style="16" customWidth="1"/>
    <col min="4084" max="4084" width="26" style="16" customWidth="1"/>
    <col min="4085" max="4085" width="31.85546875" style="16" customWidth="1"/>
    <col min="4086" max="4337" width="9.140625" style="16"/>
    <col min="4338" max="4338" width="45.5703125" style="16" customWidth="1"/>
    <col min="4339" max="4339" width="19.85546875" style="16" customWidth="1"/>
    <col min="4340" max="4340" width="26" style="16" customWidth="1"/>
    <col min="4341" max="4341" width="31.85546875" style="16" customWidth="1"/>
    <col min="4342" max="4593" width="9.140625" style="16"/>
    <col min="4594" max="4594" width="45.5703125" style="16" customWidth="1"/>
    <col min="4595" max="4595" width="19.85546875" style="16" customWidth="1"/>
    <col min="4596" max="4596" width="26" style="16" customWidth="1"/>
    <col min="4597" max="4597" width="31.85546875" style="16" customWidth="1"/>
    <col min="4598" max="4849" width="9.140625" style="16"/>
    <col min="4850" max="4850" width="45.5703125" style="16" customWidth="1"/>
    <col min="4851" max="4851" width="19.85546875" style="16" customWidth="1"/>
    <col min="4852" max="4852" width="26" style="16" customWidth="1"/>
    <col min="4853" max="4853" width="31.85546875" style="16" customWidth="1"/>
    <col min="4854" max="5105" width="9.140625" style="16"/>
    <col min="5106" max="5106" width="45.5703125" style="16" customWidth="1"/>
    <col min="5107" max="5107" width="19.85546875" style="16" customWidth="1"/>
    <col min="5108" max="5108" width="26" style="16" customWidth="1"/>
    <col min="5109" max="5109" width="31.85546875" style="16" customWidth="1"/>
    <col min="5110" max="5361" width="9.140625" style="16"/>
    <col min="5362" max="5362" width="45.5703125" style="16" customWidth="1"/>
    <col min="5363" max="5363" width="19.85546875" style="16" customWidth="1"/>
    <col min="5364" max="5364" width="26" style="16" customWidth="1"/>
    <col min="5365" max="5365" width="31.85546875" style="16" customWidth="1"/>
    <col min="5366" max="5617" width="9.140625" style="16"/>
    <col min="5618" max="5618" width="45.5703125" style="16" customWidth="1"/>
    <col min="5619" max="5619" width="19.85546875" style="16" customWidth="1"/>
    <col min="5620" max="5620" width="26" style="16" customWidth="1"/>
    <col min="5621" max="5621" width="31.85546875" style="16" customWidth="1"/>
    <col min="5622" max="5873" width="9.140625" style="16"/>
    <col min="5874" max="5874" width="45.5703125" style="16" customWidth="1"/>
    <col min="5875" max="5875" width="19.85546875" style="16" customWidth="1"/>
    <col min="5876" max="5876" width="26" style="16" customWidth="1"/>
    <col min="5877" max="5877" width="31.85546875" style="16" customWidth="1"/>
    <col min="5878" max="6129" width="9.140625" style="16"/>
    <col min="6130" max="6130" width="45.5703125" style="16" customWidth="1"/>
    <col min="6131" max="6131" width="19.85546875" style="16" customWidth="1"/>
    <col min="6132" max="6132" width="26" style="16" customWidth="1"/>
    <col min="6133" max="6133" width="31.85546875" style="16" customWidth="1"/>
    <col min="6134" max="6385" width="9.140625" style="16"/>
    <col min="6386" max="6386" width="45.5703125" style="16" customWidth="1"/>
    <col min="6387" max="6387" width="19.85546875" style="16" customWidth="1"/>
    <col min="6388" max="6388" width="26" style="16" customWidth="1"/>
    <col min="6389" max="6389" width="31.85546875" style="16" customWidth="1"/>
    <col min="6390" max="6641" width="9.140625" style="16"/>
    <col min="6642" max="6642" width="45.5703125" style="16" customWidth="1"/>
    <col min="6643" max="6643" width="19.85546875" style="16" customWidth="1"/>
    <col min="6644" max="6644" width="26" style="16" customWidth="1"/>
    <col min="6645" max="6645" width="31.85546875" style="16" customWidth="1"/>
    <col min="6646" max="6897" width="9.140625" style="16"/>
    <col min="6898" max="6898" width="45.5703125" style="16" customWidth="1"/>
    <col min="6899" max="6899" width="19.85546875" style="16" customWidth="1"/>
    <col min="6900" max="6900" width="26" style="16" customWidth="1"/>
    <col min="6901" max="6901" width="31.85546875" style="16" customWidth="1"/>
    <col min="6902" max="7153" width="9.140625" style="16"/>
    <col min="7154" max="7154" width="45.5703125" style="16" customWidth="1"/>
    <col min="7155" max="7155" width="19.85546875" style="16" customWidth="1"/>
    <col min="7156" max="7156" width="26" style="16" customWidth="1"/>
    <col min="7157" max="7157" width="31.85546875" style="16" customWidth="1"/>
    <col min="7158" max="7409" width="9.140625" style="16"/>
    <col min="7410" max="7410" width="45.5703125" style="16" customWidth="1"/>
    <col min="7411" max="7411" width="19.85546875" style="16" customWidth="1"/>
    <col min="7412" max="7412" width="26" style="16" customWidth="1"/>
    <col min="7413" max="7413" width="31.85546875" style="16" customWidth="1"/>
    <col min="7414" max="7665" width="9.140625" style="16"/>
    <col min="7666" max="7666" width="45.5703125" style="16" customWidth="1"/>
    <col min="7667" max="7667" width="19.85546875" style="16" customWidth="1"/>
    <col min="7668" max="7668" width="26" style="16" customWidth="1"/>
    <col min="7669" max="7669" width="31.85546875" style="16" customWidth="1"/>
    <col min="7670" max="7921" width="9.140625" style="16"/>
    <col min="7922" max="7922" width="45.5703125" style="16" customWidth="1"/>
    <col min="7923" max="7923" width="19.85546875" style="16" customWidth="1"/>
    <col min="7924" max="7924" width="26" style="16" customWidth="1"/>
    <col min="7925" max="7925" width="31.85546875" style="16" customWidth="1"/>
    <col min="7926" max="8177" width="9.140625" style="16"/>
    <col min="8178" max="8178" width="45.5703125" style="16" customWidth="1"/>
    <col min="8179" max="8179" width="19.85546875" style="16" customWidth="1"/>
    <col min="8180" max="8180" width="26" style="16" customWidth="1"/>
    <col min="8181" max="8181" width="31.85546875" style="16" customWidth="1"/>
    <col min="8182" max="8433" width="9.140625" style="16"/>
    <col min="8434" max="8434" width="45.5703125" style="16" customWidth="1"/>
    <col min="8435" max="8435" width="19.85546875" style="16" customWidth="1"/>
    <col min="8436" max="8436" width="26" style="16" customWidth="1"/>
    <col min="8437" max="8437" width="31.85546875" style="16" customWidth="1"/>
    <col min="8438" max="8689" width="9.140625" style="16"/>
    <col min="8690" max="8690" width="45.5703125" style="16" customWidth="1"/>
    <col min="8691" max="8691" width="19.85546875" style="16" customWidth="1"/>
    <col min="8692" max="8692" width="26" style="16" customWidth="1"/>
    <col min="8693" max="8693" width="31.85546875" style="16" customWidth="1"/>
    <col min="8694" max="8945" width="9.140625" style="16"/>
    <col min="8946" max="8946" width="45.5703125" style="16" customWidth="1"/>
    <col min="8947" max="8947" width="19.85546875" style="16" customWidth="1"/>
    <col min="8948" max="8948" width="26" style="16" customWidth="1"/>
    <col min="8949" max="8949" width="31.85546875" style="16" customWidth="1"/>
    <col min="8950" max="9201" width="9.140625" style="16"/>
    <col min="9202" max="9202" width="45.5703125" style="16" customWidth="1"/>
    <col min="9203" max="9203" width="19.85546875" style="16" customWidth="1"/>
    <col min="9204" max="9204" width="26" style="16" customWidth="1"/>
    <col min="9205" max="9205" width="31.85546875" style="16" customWidth="1"/>
    <col min="9206" max="9457" width="9.140625" style="16"/>
    <col min="9458" max="9458" width="45.5703125" style="16" customWidth="1"/>
    <col min="9459" max="9459" width="19.85546875" style="16" customWidth="1"/>
    <col min="9460" max="9460" width="26" style="16" customWidth="1"/>
    <col min="9461" max="9461" width="31.85546875" style="16" customWidth="1"/>
    <col min="9462" max="9713" width="9.140625" style="16"/>
    <col min="9714" max="9714" width="45.5703125" style="16" customWidth="1"/>
    <col min="9715" max="9715" width="19.85546875" style="16" customWidth="1"/>
    <col min="9716" max="9716" width="26" style="16" customWidth="1"/>
    <col min="9717" max="9717" width="31.85546875" style="16" customWidth="1"/>
    <col min="9718" max="9969" width="9.140625" style="16"/>
    <col min="9970" max="9970" width="45.5703125" style="16" customWidth="1"/>
    <col min="9971" max="9971" width="19.85546875" style="16" customWidth="1"/>
    <col min="9972" max="9972" width="26" style="16" customWidth="1"/>
    <col min="9973" max="9973" width="31.85546875" style="16" customWidth="1"/>
    <col min="9974" max="10225" width="9.140625" style="16"/>
    <col min="10226" max="10226" width="45.5703125" style="16" customWidth="1"/>
    <col min="10227" max="10227" width="19.85546875" style="16" customWidth="1"/>
    <col min="10228" max="10228" width="26" style="16" customWidth="1"/>
    <col min="10229" max="10229" width="31.85546875" style="16" customWidth="1"/>
    <col min="10230" max="10481" width="9.140625" style="16"/>
    <col min="10482" max="10482" width="45.5703125" style="16" customWidth="1"/>
    <col min="10483" max="10483" width="19.85546875" style="16" customWidth="1"/>
    <col min="10484" max="10484" width="26" style="16" customWidth="1"/>
    <col min="10485" max="10485" width="31.85546875" style="16" customWidth="1"/>
    <col min="10486" max="10737" width="9.140625" style="16"/>
    <col min="10738" max="10738" width="45.5703125" style="16" customWidth="1"/>
    <col min="10739" max="10739" width="19.85546875" style="16" customWidth="1"/>
    <col min="10740" max="10740" width="26" style="16" customWidth="1"/>
    <col min="10741" max="10741" width="31.85546875" style="16" customWidth="1"/>
    <col min="10742" max="10993" width="9.140625" style="16"/>
    <col min="10994" max="10994" width="45.5703125" style="16" customWidth="1"/>
    <col min="10995" max="10995" width="19.85546875" style="16" customWidth="1"/>
    <col min="10996" max="10996" width="26" style="16" customWidth="1"/>
    <col min="10997" max="10997" width="31.85546875" style="16" customWidth="1"/>
    <col min="10998" max="11249" width="9.140625" style="16"/>
    <col min="11250" max="11250" width="45.5703125" style="16" customWidth="1"/>
    <col min="11251" max="11251" width="19.85546875" style="16" customWidth="1"/>
    <col min="11252" max="11252" width="26" style="16" customWidth="1"/>
    <col min="11253" max="11253" width="31.85546875" style="16" customWidth="1"/>
    <col min="11254" max="11505" width="9.140625" style="16"/>
    <col min="11506" max="11506" width="45.5703125" style="16" customWidth="1"/>
    <col min="11507" max="11507" width="19.85546875" style="16" customWidth="1"/>
    <col min="11508" max="11508" width="26" style="16" customWidth="1"/>
    <col min="11509" max="11509" width="31.85546875" style="16" customWidth="1"/>
    <col min="11510" max="11761" width="9.140625" style="16"/>
    <col min="11762" max="11762" width="45.5703125" style="16" customWidth="1"/>
    <col min="11763" max="11763" width="19.85546875" style="16" customWidth="1"/>
    <col min="11764" max="11764" width="26" style="16" customWidth="1"/>
    <col min="11765" max="11765" width="31.85546875" style="16" customWidth="1"/>
    <col min="11766" max="12017" width="9.140625" style="16"/>
    <col min="12018" max="12018" width="45.5703125" style="16" customWidth="1"/>
    <col min="12019" max="12019" width="19.85546875" style="16" customWidth="1"/>
    <col min="12020" max="12020" width="26" style="16" customWidth="1"/>
    <col min="12021" max="12021" width="31.85546875" style="16" customWidth="1"/>
    <col min="12022" max="12273" width="9.140625" style="16"/>
    <col min="12274" max="12274" width="45.5703125" style="16" customWidth="1"/>
    <col min="12275" max="12275" width="19.85546875" style="16" customWidth="1"/>
    <col min="12276" max="12276" width="26" style="16" customWidth="1"/>
    <col min="12277" max="12277" width="31.85546875" style="16" customWidth="1"/>
    <col min="12278" max="12529" width="9.140625" style="16"/>
    <col min="12530" max="12530" width="45.5703125" style="16" customWidth="1"/>
    <col min="12531" max="12531" width="19.85546875" style="16" customWidth="1"/>
    <col min="12532" max="12532" width="26" style="16" customWidth="1"/>
    <col min="12533" max="12533" width="31.85546875" style="16" customWidth="1"/>
    <col min="12534" max="12785" width="9.140625" style="16"/>
    <col min="12786" max="12786" width="45.5703125" style="16" customWidth="1"/>
    <col min="12787" max="12787" width="19.85546875" style="16" customWidth="1"/>
    <col min="12788" max="12788" width="26" style="16" customWidth="1"/>
    <col min="12789" max="12789" width="31.85546875" style="16" customWidth="1"/>
    <col min="12790" max="13041" width="9.140625" style="16"/>
    <col min="13042" max="13042" width="45.5703125" style="16" customWidth="1"/>
    <col min="13043" max="13043" width="19.85546875" style="16" customWidth="1"/>
    <col min="13044" max="13044" width="26" style="16" customWidth="1"/>
    <col min="13045" max="13045" width="31.85546875" style="16" customWidth="1"/>
    <col min="13046" max="13297" width="9.140625" style="16"/>
    <col min="13298" max="13298" width="45.5703125" style="16" customWidth="1"/>
    <col min="13299" max="13299" width="19.85546875" style="16" customWidth="1"/>
    <col min="13300" max="13300" width="26" style="16" customWidth="1"/>
    <col min="13301" max="13301" width="31.85546875" style="16" customWidth="1"/>
    <col min="13302" max="13553" width="9.140625" style="16"/>
    <col min="13554" max="13554" width="45.5703125" style="16" customWidth="1"/>
    <col min="13555" max="13555" width="19.85546875" style="16" customWidth="1"/>
    <col min="13556" max="13556" width="26" style="16" customWidth="1"/>
    <col min="13557" max="13557" width="31.85546875" style="16" customWidth="1"/>
    <col min="13558" max="13809" width="9.140625" style="16"/>
    <col min="13810" max="13810" width="45.5703125" style="16" customWidth="1"/>
    <col min="13811" max="13811" width="19.85546875" style="16" customWidth="1"/>
    <col min="13812" max="13812" width="26" style="16" customWidth="1"/>
    <col min="13813" max="13813" width="31.85546875" style="16" customWidth="1"/>
    <col min="13814" max="14065" width="9.140625" style="16"/>
    <col min="14066" max="14066" width="45.5703125" style="16" customWidth="1"/>
    <col min="14067" max="14067" width="19.85546875" style="16" customWidth="1"/>
    <col min="14068" max="14068" width="26" style="16" customWidth="1"/>
    <col min="14069" max="14069" width="31.85546875" style="16" customWidth="1"/>
    <col min="14070" max="14321" width="9.140625" style="16"/>
    <col min="14322" max="14322" width="45.5703125" style="16" customWidth="1"/>
    <col min="14323" max="14323" width="19.85546875" style="16" customWidth="1"/>
    <col min="14324" max="14324" width="26" style="16" customWidth="1"/>
    <col min="14325" max="14325" width="31.85546875" style="16" customWidth="1"/>
    <col min="14326" max="14577" width="9.140625" style="16"/>
    <col min="14578" max="14578" width="45.5703125" style="16" customWidth="1"/>
    <col min="14579" max="14579" width="19.85546875" style="16" customWidth="1"/>
    <col min="14580" max="14580" width="26" style="16" customWidth="1"/>
    <col min="14581" max="14581" width="31.85546875" style="16" customWidth="1"/>
    <col min="14582" max="14833" width="9.140625" style="16"/>
    <col min="14834" max="14834" width="45.5703125" style="16" customWidth="1"/>
    <col min="14835" max="14835" width="19.85546875" style="16" customWidth="1"/>
    <col min="14836" max="14836" width="26" style="16" customWidth="1"/>
    <col min="14837" max="14837" width="31.85546875" style="16" customWidth="1"/>
    <col min="14838" max="15089" width="9.140625" style="16"/>
    <col min="15090" max="15090" width="45.5703125" style="16" customWidth="1"/>
    <col min="15091" max="15091" width="19.85546875" style="16" customWidth="1"/>
    <col min="15092" max="15092" width="26" style="16" customWidth="1"/>
    <col min="15093" max="15093" width="31.85546875" style="16" customWidth="1"/>
    <col min="15094" max="15345" width="9.140625" style="16"/>
    <col min="15346" max="15346" width="45.5703125" style="16" customWidth="1"/>
    <col min="15347" max="15347" width="19.85546875" style="16" customWidth="1"/>
    <col min="15348" max="15348" width="26" style="16" customWidth="1"/>
    <col min="15349" max="15349" width="31.85546875" style="16" customWidth="1"/>
    <col min="15350" max="15601" width="9.140625" style="16"/>
    <col min="15602" max="15602" width="45.5703125" style="16" customWidth="1"/>
    <col min="15603" max="15603" width="19.85546875" style="16" customWidth="1"/>
    <col min="15604" max="15604" width="26" style="16" customWidth="1"/>
    <col min="15605" max="15605" width="31.85546875" style="16" customWidth="1"/>
    <col min="15606" max="15857" width="9.140625" style="16"/>
    <col min="15858" max="15858" width="45.5703125" style="16" customWidth="1"/>
    <col min="15859" max="15859" width="19.85546875" style="16" customWidth="1"/>
    <col min="15860" max="15860" width="26" style="16" customWidth="1"/>
    <col min="15861" max="15861" width="31.85546875" style="16" customWidth="1"/>
    <col min="15862" max="16113" width="9.140625" style="16"/>
    <col min="16114" max="16114" width="45.5703125" style="16" customWidth="1"/>
    <col min="16115" max="16115" width="19.85546875" style="16" customWidth="1"/>
    <col min="16116" max="16116" width="26" style="16" customWidth="1"/>
    <col min="16117" max="16117" width="31.85546875" style="16" customWidth="1"/>
    <col min="16118" max="16384" width="9.140625" style="16"/>
  </cols>
  <sheetData>
    <row r="1" spans="1:24" ht="15" customHeight="1" x14ac:dyDescent="0.35">
      <c r="A1" s="327" t="s">
        <v>609</v>
      </c>
      <c r="B1" s="327"/>
      <c r="C1" s="332"/>
      <c r="D1" s="199"/>
      <c r="E1" s="262" t="str">
        <f>_ParticipantName</f>
        <v>[Participant's name]</v>
      </c>
      <c r="F1" s="21"/>
      <c r="G1" s="21"/>
      <c r="J1" s="1" t="s">
        <v>0</v>
      </c>
      <c r="X1" s="1" t="s">
        <v>0</v>
      </c>
    </row>
    <row r="2" spans="1:24" ht="15" customHeight="1" x14ac:dyDescent="0.35">
      <c r="A2" s="199"/>
      <c r="B2" s="199"/>
      <c r="C2" s="199"/>
      <c r="D2" s="199"/>
      <c r="E2" s="274" t="str">
        <f>_SCRMethod</f>
        <v>[Method of Calculation of the SCR]</v>
      </c>
      <c r="F2" s="21"/>
      <c r="G2" s="21"/>
      <c r="J2" s="1" t="s">
        <v>0</v>
      </c>
      <c r="X2" s="1" t="s">
        <v>0</v>
      </c>
    </row>
    <row r="3" spans="1:24" ht="15" customHeight="1" x14ac:dyDescent="0.35">
      <c r="A3" s="271" t="s">
        <v>610</v>
      </c>
      <c r="B3" s="271"/>
      <c r="C3" s="131"/>
      <c r="D3" s="132"/>
      <c r="E3" s="263" t="str">
        <f>_Version</f>
        <v>EIOPA-16-339-ST16_Templates-(20160629)</v>
      </c>
      <c r="F3" s="49"/>
      <c r="G3" s="49"/>
      <c r="J3" s="1" t="s">
        <v>0</v>
      </c>
      <c r="X3" s="1" t="s">
        <v>0</v>
      </c>
    </row>
    <row r="4" spans="1:24" ht="15" customHeight="1" x14ac:dyDescent="0.25">
      <c r="J4" s="1" t="s">
        <v>0</v>
      </c>
      <c r="X4" s="1" t="s">
        <v>0</v>
      </c>
    </row>
    <row r="5" spans="1:24" ht="15" customHeight="1" x14ac:dyDescent="0.25">
      <c r="B5" s="508" t="s">
        <v>1425</v>
      </c>
      <c r="C5" s="508"/>
      <c r="D5" s="508"/>
      <c r="E5" s="508"/>
      <c r="J5" s="1" t="s">
        <v>0</v>
      </c>
      <c r="X5" s="1" t="s">
        <v>0</v>
      </c>
    </row>
    <row r="6" spans="1:24" ht="15" customHeight="1" x14ac:dyDescent="0.25">
      <c r="B6" s="508"/>
      <c r="C6" s="508"/>
      <c r="D6" s="508"/>
      <c r="E6" s="508"/>
      <c r="J6" s="1" t="s">
        <v>0</v>
      </c>
      <c r="X6" s="1" t="s">
        <v>0</v>
      </c>
    </row>
    <row r="7" spans="1:24" ht="15" customHeight="1" x14ac:dyDescent="0.25">
      <c r="B7" s="201" t="s">
        <v>1397</v>
      </c>
      <c r="C7" s="200"/>
      <c r="D7" s="135" t="s">
        <v>2</v>
      </c>
      <c r="E7" s="282"/>
      <c r="J7" s="1" t="s">
        <v>0</v>
      </c>
      <c r="X7" s="1" t="s">
        <v>0</v>
      </c>
    </row>
    <row r="8" spans="1:24" x14ac:dyDescent="0.25">
      <c r="J8" s="1" t="s">
        <v>0</v>
      </c>
      <c r="X8" s="1" t="s">
        <v>0</v>
      </c>
    </row>
    <row r="9" spans="1:24" x14ac:dyDescent="0.25">
      <c r="J9" s="1" t="s">
        <v>0</v>
      </c>
      <c r="X9" s="1" t="s">
        <v>0</v>
      </c>
    </row>
    <row r="10" spans="1:24" ht="15.75" customHeight="1" x14ac:dyDescent="0.35">
      <c r="A10" s="279" t="s">
        <v>612</v>
      </c>
      <c r="B10" s="279"/>
      <c r="C10" s="205"/>
      <c r="D10" s="205"/>
      <c r="E10" s="298"/>
      <c r="J10" s="1" t="s">
        <v>0</v>
      </c>
      <c r="X10" s="1" t="s">
        <v>0</v>
      </c>
    </row>
    <row r="11" spans="1:24" x14ac:dyDescent="0.25">
      <c r="F11" s="21"/>
      <c r="G11" s="21"/>
      <c r="H11" s="21"/>
      <c r="I11" s="21"/>
      <c r="J11" s="1" t="s">
        <v>0</v>
      </c>
      <c r="X11" s="1" t="s">
        <v>0</v>
      </c>
    </row>
    <row r="12" spans="1:24" x14ac:dyDescent="0.25">
      <c r="B12" s="154" t="s">
        <v>570</v>
      </c>
      <c r="F12" s="21"/>
      <c r="G12" s="21"/>
      <c r="H12" s="21"/>
      <c r="I12" s="21"/>
      <c r="J12" s="1" t="s">
        <v>0</v>
      </c>
      <c r="X12" s="1" t="s">
        <v>0</v>
      </c>
    </row>
    <row r="13" spans="1:24" x14ac:dyDescent="0.25">
      <c r="F13" s="21"/>
      <c r="G13" s="21"/>
      <c r="H13" s="21"/>
      <c r="I13" s="21"/>
      <c r="J13" s="1" t="s">
        <v>0</v>
      </c>
      <c r="K13" s="21"/>
      <c r="X13" s="1" t="s">
        <v>0</v>
      </c>
    </row>
    <row r="14" spans="1:24" x14ac:dyDescent="0.25">
      <c r="D14" s="212" t="s">
        <v>539</v>
      </c>
      <c r="F14" s="21"/>
      <c r="G14" s="21"/>
      <c r="H14" s="21"/>
      <c r="I14" s="21"/>
      <c r="J14" s="1" t="s">
        <v>0</v>
      </c>
      <c r="K14" s="21"/>
      <c r="X14" s="1" t="s">
        <v>0</v>
      </c>
    </row>
    <row r="15" spans="1:24" x14ac:dyDescent="0.25">
      <c r="B15" s="201" t="s">
        <v>602</v>
      </c>
      <c r="C15" s="212" t="s">
        <v>318</v>
      </c>
      <c r="D15" s="196" t="s">
        <v>2</v>
      </c>
      <c r="E15" s="49"/>
      <c r="H15" s="20"/>
      <c r="I15" s="37"/>
      <c r="J15" s="1" t="s">
        <v>0</v>
      </c>
      <c r="K15" s="21"/>
      <c r="L15" s="36"/>
      <c r="N15" s="35"/>
      <c r="O15" s="35"/>
      <c r="P15" s="35"/>
      <c r="X15" s="1" t="s">
        <v>0</v>
      </c>
    </row>
    <row r="16" spans="1:24" x14ac:dyDescent="0.25">
      <c r="B16" s="201" t="s">
        <v>567</v>
      </c>
      <c r="C16" s="212" t="s">
        <v>346</v>
      </c>
      <c r="D16" s="321" t="s">
        <v>2</v>
      </c>
      <c r="E16" s="49"/>
      <c r="H16" s="20"/>
      <c r="I16" s="37"/>
      <c r="J16" s="1" t="s">
        <v>0</v>
      </c>
      <c r="K16" s="21"/>
      <c r="L16" s="36"/>
      <c r="N16" s="35"/>
      <c r="O16" s="35"/>
      <c r="P16" s="35"/>
      <c r="X16" s="1" t="s">
        <v>0</v>
      </c>
    </row>
    <row r="17" spans="1:24" ht="39" x14ac:dyDescent="0.25">
      <c r="B17" s="299" t="s">
        <v>613</v>
      </c>
      <c r="C17" s="212" t="s">
        <v>357</v>
      </c>
      <c r="D17" s="321" t="s">
        <v>2</v>
      </c>
      <c r="E17" s="21"/>
      <c r="F17" s="21"/>
      <c r="H17" s="36"/>
      <c r="I17" s="37"/>
      <c r="J17" s="1" t="s">
        <v>0</v>
      </c>
      <c r="K17" s="36"/>
      <c r="L17" s="20"/>
      <c r="M17" s="36"/>
      <c r="N17" s="21"/>
      <c r="X17" s="1" t="s">
        <v>0</v>
      </c>
    </row>
    <row r="18" spans="1:24" ht="25.5" x14ac:dyDescent="0.25">
      <c r="B18" s="213" t="s">
        <v>603</v>
      </c>
      <c r="C18" s="212" t="s">
        <v>332</v>
      </c>
      <c r="D18" s="321" t="s">
        <v>2</v>
      </c>
      <c r="E18" s="49"/>
      <c r="F18" s="47"/>
      <c r="H18" s="36"/>
      <c r="I18" s="37"/>
      <c r="J18" s="1" t="s">
        <v>0</v>
      </c>
      <c r="K18" s="36"/>
      <c r="L18" s="20"/>
      <c r="M18" s="21"/>
      <c r="N18" s="19"/>
      <c r="O18" s="19"/>
      <c r="X18" s="1" t="s">
        <v>0</v>
      </c>
    </row>
    <row r="19" spans="1:24" x14ac:dyDescent="0.25">
      <c r="B19" s="211" t="s">
        <v>604</v>
      </c>
      <c r="C19" s="212" t="s">
        <v>334</v>
      </c>
      <c r="D19" s="321" t="s">
        <v>2</v>
      </c>
      <c r="E19" s="49"/>
      <c r="F19" s="47"/>
      <c r="H19" s="36"/>
      <c r="I19" s="37"/>
      <c r="J19" s="1" t="s">
        <v>0</v>
      </c>
      <c r="K19" s="36"/>
      <c r="L19" s="20"/>
      <c r="M19" s="64"/>
      <c r="N19" s="19"/>
      <c r="O19" s="19"/>
      <c r="X19" s="1" t="s">
        <v>0</v>
      </c>
    </row>
    <row r="20" spans="1:24" x14ac:dyDescent="0.25">
      <c r="B20" s="211" t="s">
        <v>579</v>
      </c>
      <c r="C20" s="212" t="s">
        <v>364</v>
      </c>
      <c r="D20" s="381">
        <f>SUM(D18:D19)</f>
        <v>0</v>
      </c>
      <c r="E20" s="49"/>
      <c r="F20" s="47"/>
      <c r="H20" s="36"/>
      <c r="I20" s="37"/>
      <c r="J20" s="1" t="s">
        <v>0</v>
      </c>
      <c r="K20" s="36"/>
      <c r="L20" s="20"/>
      <c r="M20" s="64"/>
      <c r="N20" s="19"/>
      <c r="X20" s="1" t="s">
        <v>0</v>
      </c>
    </row>
    <row r="21" spans="1:24" x14ac:dyDescent="0.25">
      <c r="B21" s="226" t="s">
        <v>580</v>
      </c>
      <c r="C21" s="223"/>
      <c r="D21" s="203"/>
      <c r="E21" s="32"/>
      <c r="F21" s="47"/>
      <c r="H21" s="37"/>
      <c r="I21" s="37"/>
      <c r="J21" s="1" t="s">
        <v>0</v>
      </c>
      <c r="K21" s="36"/>
      <c r="L21" s="20"/>
      <c r="M21" s="64"/>
      <c r="N21" s="19"/>
      <c r="X21" s="1" t="s">
        <v>0</v>
      </c>
    </row>
    <row r="22" spans="1:24" ht="25.5" x14ac:dyDescent="0.25">
      <c r="B22" s="222" t="s">
        <v>605</v>
      </c>
      <c r="C22" s="212" t="s">
        <v>380</v>
      </c>
      <c r="D22" s="321" t="s">
        <v>2</v>
      </c>
      <c r="E22" s="49"/>
      <c r="F22" s="47"/>
      <c r="H22" s="36"/>
      <c r="I22" s="37"/>
      <c r="J22" s="1" t="s">
        <v>0</v>
      </c>
      <c r="L22" s="39"/>
      <c r="M22" s="35"/>
      <c r="N22" s="35"/>
      <c r="X22" s="1" t="s">
        <v>0</v>
      </c>
    </row>
    <row r="23" spans="1:24" ht="25.5" x14ac:dyDescent="0.25">
      <c r="B23" s="222" t="s">
        <v>606</v>
      </c>
      <c r="C23" s="212" t="s">
        <v>382</v>
      </c>
      <c r="D23" s="321" t="s">
        <v>2</v>
      </c>
      <c r="E23" s="49"/>
      <c r="F23" s="47"/>
      <c r="H23" s="36"/>
      <c r="I23" s="37"/>
      <c r="J23" s="1" t="s">
        <v>0</v>
      </c>
      <c r="K23" s="36"/>
      <c r="L23" s="20"/>
      <c r="M23" s="36"/>
      <c r="N23" s="19"/>
      <c r="X23" s="1" t="s">
        <v>0</v>
      </c>
    </row>
    <row r="24" spans="1:24" ht="25.5" x14ac:dyDescent="0.25">
      <c r="B24" s="222" t="s">
        <v>582</v>
      </c>
      <c r="C24" s="212" t="s">
        <v>402</v>
      </c>
      <c r="D24" s="321" t="s">
        <v>2</v>
      </c>
      <c r="E24" s="49"/>
      <c r="F24" s="47"/>
      <c r="G24" s="47"/>
      <c r="H24" s="36"/>
      <c r="I24" s="37"/>
      <c r="J24" s="1" t="s">
        <v>0</v>
      </c>
      <c r="K24" s="36"/>
      <c r="L24" s="20"/>
      <c r="M24" s="36"/>
      <c r="N24" s="19"/>
      <c r="X24" s="1" t="s">
        <v>0</v>
      </c>
    </row>
    <row r="25" spans="1:24" ht="25.5" x14ac:dyDescent="0.25">
      <c r="B25" s="222" t="s">
        <v>607</v>
      </c>
      <c r="C25" s="212" t="s">
        <v>404</v>
      </c>
      <c r="D25" s="321" t="s">
        <v>2</v>
      </c>
      <c r="E25" s="73"/>
      <c r="F25" s="47"/>
      <c r="H25" s="36"/>
      <c r="I25" s="37"/>
      <c r="J25" s="1" t="s">
        <v>0</v>
      </c>
      <c r="K25" s="36"/>
      <c r="L25" s="20"/>
      <c r="M25" s="20"/>
      <c r="N25" s="20"/>
      <c r="O25" s="20"/>
      <c r="X25" s="1" t="s">
        <v>0</v>
      </c>
    </row>
    <row r="26" spans="1:24" ht="38.25" x14ac:dyDescent="0.25">
      <c r="B26" s="222" t="s">
        <v>608</v>
      </c>
      <c r="C26" s="212" t="s">
        <v>585</v>
      </c>
      <c r="D26" s="321" t="s">
        <v>2</v>
      </c>
      <c r="E26" s="73"/>
      <c r="F26" s="47"/>
      <c r="H26" s="36"/>
      <c r="I26" s="37"/>
      <c r="J26" s="1" t="s">
        <v>0</v>
      </c>
      <c r="K26" s="36"/>
      <c r="L26" s="36"/>
      <c r="M26" s="20"/>
      <c r="N26" s="20"/>
      <c r="X26" s="1" t="s">
        <v>0</v>
      </c>
    </row>
    <row r="27" spans="1:24" ht="25.5" x14ac:dyDescent="0.25">
      <c r="B27" s="222" t="s">
        <v>586</v>
      </c>
      <c r="C27" s="212" t="s">
        <v>587</v>
      </c>
      <c r="D27" s="321" t="s">
        <v>2</v>
      </c>
      <c r="E27" s="73"/>
      <c r="F27" s="47"/>
      <c r="H27" s="36"/>
      <c r="I27" s="37"/>
      <c r="J27" s="1" t="s">
        <v>0</v>
      </c>
      <c r="K27" s="36"/>
      <c r="L27" s="36"/>
      <c r="M27" s="20"/>
      <c r="N27" s="20"/>
      <c r="X27" s="1" t="s">
        <v>0</v>
      </c>
    </row>
    <row r="28" spans="1:24" x14ac:dyDescent="0.25">
      <c r="B28" s="222" t="s">
        <v>590</v>
      </c>
      <c r="C28" s="212" t="s">
        <v>591</v>
      </c>
      <c r="D28" s="321" t="s">
        <v>2</v>
      </c>
      <c r="E28" s="49"/>
      <c r="F28" s="47"/>
      <c r="H28" s="36"/>
      <c r="I28" s="37"/>
      <c r="J28" s="1" t="s">
        <v>0</v>
      </c>
      <c r="K28" s="36"/>
      <c r="L28" s="36"/>
      <c r="M28" s="20"/>
      <c r="N28" s="20"/>
      <c r="X28" s="1" t="s">
        <v>0</v>
      </c>
    </row>
    <row r="29" spans="1:24" x14ac:dyDescent="0.25">
      <c r="D29" s="32"/>
      <c r="F29" s="21"/>
      <c r="G29" s="21"/>
      <c r="H29" s="21"/>
      <c r="I29" s="21"/>
      <c r="J29" s="1" t="s">
        <v>0</v>
      </c>
      <c r="K29" s="36"/>
      <c r="M29" s="20"/>
      <c r="N29" s="36"/>
      <c r="X29" s="1" t="s">
        <v>0</v>
      </c>
    </row>
    <row r="30" spans="1:24" x14ac:dyDescent="0.25">
      <c r="D30" s="32"/>
      <c r="F30" s="21"/>
      <c r="G30" s="21"/>
      <c r="H30" s="21"/>
      <c r="I30" s="21"/>
      <c r="J30" s="1" t="s">
        <v>0</v>
      </c>
      <c r="K30" s="20"/>
      <c r="L30" s="20"/>
      <c r="M30" s="64"/>
      <c r="N30" s="64"/>
      <c r="O30" s="20"/>
      <c r="X30" s="1" t="s">
        <v>0</v>
      </c>
    </row>
    <row r="31" spans="1:24" ht="15.75" customHeight="1" x14ac:dyDescent="0.35">
      <c r="A31" s="279" t="s">
        <v>611</v>
      </c>
      <c r="B31" s="279"/>
      <c r="C31" s="205"/>
      <c r="D31" s="205"/>
      <c r="E31" s="298"/>
      <c r="F31" s="21"/>
      <c r="G31" s="21"/>
      <c r="J31" s="1" t="s">
        <v>0</v>
      </c>
      <c r="K31" s="20"/>
      <c r="L31" s="20"/>
      <c r="M31" s="20"/>
      <c r="N31" s="60"/>
      <c r="O31" s="60"/>
      <c r="X31" s="1" t="s">
        <v>0</v>
      </c>
    </row>
    <row r="32" spans="1:24" s="21" customFormat="1" x14ac:dyDescent="0.25">
      <c r="D32" s="75"/>
      <c r="J32" s="1" t="s">
        <v>0</v>
      </c>
      <c r="K32" s="20"/>
      <c r="L32" s="20"/>
      <c r="M32" s="20"/>
      <c r="N32" s="48"/>
      <c r="O32" s="79"/>
      <c r="P32" s="45"/>
      <c r="Q32" s="16"/>
      <c r="R32" s="16"/>
      <c r="S32" s="16"/>
      <c r="T32" s="16"/>
      <c r="U32" s="16"/>
      <c r="V32" s="16"/>
      <c r="W32" s="16"/>
      <c r="X32" s="1" t="s">
        <v>0</v>
      </c>
    </row>
    <row r="33" spans="2:24" x14ac:dyDescent="0.25">
      <c r="B33" s="154" t="s">
        <v>595</v>
      </c>
      <c r="C33" s="21"/>
      <c r="D33" s="75"/>
      <c r="E33" s="21"/>
      <c r="F33" s="21"/>
      <c r="G33" s="21"/>
      <c r="J33" s="1" t="s">
        <v>0</v>
      </c>
      <c r="K33" s="20"/>
      <c r="L33" s="20"/>
      <c r="M33" s="48"/>
      <c r="N33" s="79"/>
      <c r="O33" s="45"/>
      <c r="X33" s="1" t="s">
        <v>0</v>
      </c>
    </row>
    <row r="34" spans="2:24" x14ac:dyDescent="0.25">
      <c r="D34" s="74"/>
      <c r="J34" s="1" t="s">
        <v>0</v>
      </c>
      <c r="X34" s="1" t="s">
        <v>0</v>
      </c>
    </row>
    <row r="35" spans="2:24" ht="38.25" x14ac:dyDescent="0.25">
      <c r="B35" s="216" t="s">
        <v>596</v>
      </c>
      <c r="C35" s="216" t="s">
        <v>597</v>
      </c>
      <c r="D35" s="216" t="s">
        <v>598</v>
      </c>
      <c r="E35" s="216" t="s">
        <v>599</v>
      </c>
      <c r="J35" s="1" t="s">
        <v>0</v>
      </c>
      <c r="K35" s="21"/>
      <c r="L35" s="21"/>
      <c r="M35" s="21"/>
      <c r="N35" s="21"/>
      <c r="O35" s="21"/>
      <c r="P35" s="21"/>
      <c r="Q35" s="21"/>
      <c r="R35" s="21"/>
      <c r="S35" s="21"/>
      <c r="T35" s="21"/>
      <c r="U35" s="21"/>
      <c r="V35" s="21"/>
      <c r="W35" s="21"/>
      <c r="X35" s="1" t="s">
        <v>0</v>
      </c>
    </row>
    <row r="36" spans="2:24" x14ac:dyDescent="0.25">
      <c r="B36" s="212" t="s">
        <v>300</v>
      </c>
      <c r="C36" s="212" t="s">
        <v>484</v>
      </c>
      <c r="D36" s="212" t="s">
        <v>485</v>
      </c>
      <c r="E36" s="212" t="s">
        <v>509</v>
      </c>
      <c r="J36" s="1" t="s">
        <v>0</v>
      </c>
      <c r="K36" s="21"/>
      <c r="L36" s="21"/>
      <c r="M36" s="21"/>
      <c r="N36" s="21"/>
      <c r="O36" s="21"/>
      <c r="P36" s="21"/>
      <c r="Q36" s="21"/>
      <c r="R36" s="21"/>
      <c r="S36" s="21"/>
      <c r="T36" s="21"/>
      <c r="U36" s="21"/>
      <c r="V36" s="21"/>
      <c r="W36" s="21"/>
      <c r="X36" s="1" t="s">
        <v>0</v>
      </c>
    </row>
    <row r="37" spans="2:24" x14ac:dyDescent="0.25">
      <c r="B37" s="136" t="s">
        <v>2</v>
      </c>
      <c r="C37" s="321" t="s">
        <v>2</v>
      </c>
      <c r="D37" s="321" t="s">
        <v>2</v>
      </c>
      <c r="E37" s="321" t="s">
        <v>2</v>
      </c>
      <c r="J37" s="1" t="s">
        <v>0</v>
      </c>
      <c r="X37" s="1" t="s">
        <v>0</v>
      </c>
    </row>
    <row r="38" spans="2:24" x14ac:dyDescent="0.25">
      <c r="B38" s="136" t="s">
        <v>2</v>
      </c>
      <c r="C38" s="321" t="s">
        <v>2</v>
      </c>
      <c r="D38" s="321" t="s">
        <v>2</v>
      </c>
      <c r="E38" s="321" t="s">
        <v>2</v>
      </c>
      <c r="J38" s="1" t="s">
        <v>0</v>
      </c>
      <c r="L38" s="382" t="s">
        <v>2</v>
      </c>
      <c r="X38" s="1" t="s">
        <v>0</v>
      </c>
    </row>
    <row r="39" spans="2:24" x14ac:dyDescent="0.25">
      <c r="B39" s="136" t="s">
        <v>2</v>
      </c>
      <c r="C39" s="321" t="s">
        <v>2</v>
      </c>
      <c r="D39" s="321" t="s">
        <v>2</v>
      </c>
      <c r="E39" s="321" t="s">
        <v>2</v>
      </c>
      <c r="J39" s="1" t="s">
        <v>0</v>
      </c>
      <c r="L39" s="382" t="s">
        <v>1506</v>
      </c>
      <c r="X39" s="1" t="s">
        <v>0</v>
      </c>
    </row>
    <row r="40" spans="2:24" x14ac:dyDescent="0.25">
      <c r="B40" s="136" t="s">
        <v>2</v>
      </c>
      <c r="C40" s="321" t="s">
        <v>2</v>
      </c>
      <c r="D40" s="321" t="s">
        <v>2</v>
      </c>
      <c r="E40" s="321" t="s">
        <v>2</v>
      </c>
      <c r="J40" s="1" t="s">
        <v>0</v>
      </c>
      <c r="L40" s="382" t="s">
        <v>1507</v>
      </c>
      <c r="X40" s="1" t="s">
        <v>0</v>
      </c>
    </row>
    <row r="41" spans="2:24" x14ac:dyDescent="0.25">
      <c r="B41" s="136" t="s">
        <v>2</v>
      </c>
      <c r="C41" s="321" t="s">
        <v>2</v>
      </c>
      <c r="D41" s="321" t="s">
        <v>2</v>
      </c>
      <c r="E41" s="321" t="s">
        <v>2</v>
      </c>
      <c r="J41" s="1" t="s">
        <v>0</v>
      </c>
      <c r="L41" s="382" t="s">
        <v>1508</v>
      </c>
      <c r="X41" s="1" t="s">
        <v>0</v>
      </c>
    </row>
    <row r="42" spans="2:24" x14ac:dyDescent="0.25">
      <c r="B42" s="136" t="s">
        <v>2</v>
      </c>
      <c r="C42" s="321" t="s">
        <v>2</v>
      </c>
      <c r="D42" s="321" t="s">
        <v>2</v>
      </c>
      <c r="E42" s="321" t="s">
        <v>2</v>
      </c>
      <c r="J42" s="1" t="s">
        <v>0</v>
      </c>
      <c r="L42" s="382" t="s">
        <v>1509</v>
      </c>
      <c r="X42" s="1" t="s">
        <v>0</v>
      </c>
    </row>
    <row r="43" spans="2:24" x14ac:dyDescent="0.25">
      <c r="B43" s="136" t="s">
        <v>2</v>
      </c>
      <c r="C43" s="321" t="s">
        <v>2</v>
      </c>
      <c r="D43" s="321" t="s">
        <v>2</v>
      </c>
      <c r="E43" s="321" t="s">
        <v>2</v>
      </c>
      <c r="J43" s="1" t="s">
        <v>0</v>
      </c>
      <c r="L43" s="144"/>
      <c r="X43" s="1" t="s">
        <v>0</v>
      </c>
    </row>
    <row r="44" spans="2:24" x14ac:dyDescent="0.25">
      <c r="B44" s="136" t="s">
        <v>2</v>
      </c>
      <c r="C44" s="321" t="s">
        <v>2</v>
      </c>
      <c r="D44" s="321" t="s">
        <v>2</v>
      </c>
      <c r="E44" s="321" t="s">
        <v>2</v>
      </c>
      <c r="J44" s="1" t="s">
        <v>0</v>
      </c>
      <c r="X44" s="1" t="s">
        <v>0</v>
      </c>
    </row>
    <row r="45" spans="2:24" x14ac:dyDescent="0.25">
      <c r="B45" s="136" t="s">
        <v>2</v>
      </c>
      <c r="C45" s="321" t="s">
        <v>2</v>
      </c>
      <c r="D45" s="321" t="s">
        <v>2</v>
      </c>
      <c r="E45" s="321" t="s">
        <v>2</v>
      </c>
      <c r="J45" s="1" t="s">
        <v>0</v>
      </c>
      <c r="X45" s="1" t="s">
        <v>0</v>
      </c>
    </row>
    <row r="46" spans="2:24" x14ac:dyDescent="0.25">
      <c r="B46" s="136" t="s">
        <v>2</v>
      </c>
      <c r="C46" s="321" t="s">
        <v>2</v>
      </c>
      <c r="D46" s="321" t="s">
        <v>2</v>
      </c>
      <c r="E46" s="321" t="s">
        <v>2</v>
      </c>
      <c r="J46" s="1" t="s">
        <v>0</v>
      </c>
      <c r="X46" s="1" t="s">
        <v>0</v>
      </c>
    </row>
    <row r="47" spans="2:24" x14ac:dyDescent="0.25">
      <c r="B47" s="136" t="s">
        <v>2</v>
      </c>
      <c r="C47" s="321" t="s">
        <v>2</v>
      </c>
      <c r="D47" s="321" t="s">
        <v>2</v>
      </c>
      <c r="E47" s="321" t="s">
        <v>2</v>
      </c>
      <c r="J47" s="1" t="s">
        <v>0</v>
      </c>
      <c r="X47" s="1" t="s">
        <v>0</v>
      </c>
    </row>
    <row r="48" spans="2:24" x14ac:dyDescent="0.25">
      <c r="B48" s="136" t="s">
        <v>2</v>
      </c>
      <c r="C48" s="321" t="s">
        <v>2</v>
      </c>
      <c r="D48" s="321" t="s">
        <v>2</v>
      </c>
      <c r="E48" s="321" t="s">
        <v>2</v>
      </c>
      <c r="J48" s="1" t="s">
        <v>0</v>
      </c>
      <c r="X48" s="1" t="s">
        <v>0</v>
      </c>
    </row>
    <row r="49" spans="2:24" x14ac:dyDescent="0.25">
      <c r="B49" s="136" t="s">
        <v>2</v>
      </c>
      <c r="C49" s="321" t="s">
        <v>2</v>
      </c>
      <c r="D49" s="321" t="s">
        <v>2</v>
      </c>
      <c r="E49" s="321" t="s">
        <v>2</v>
      </c>
      <c r="J49" s="1" t="s">
        <v>0</v>
      </c>
      <c r="X49" s="1" t="s">
        <v>0</v>
      </c>
    </row>
    <row r="50" spans="2:24" x14ac:dyDescent="0.25">
      <c r="B50" s="136" t="s">
        <v>2</v>
      </c>
      <c r="C50" s="321" t="s">
        <v>2</v>
      </c>
      <c r="D50" s="321" t="s">
        <v>2</v>
      </c>
      <c r="E50" s="321" t="s">
        <v>2</v>
      </c>
      <c r="J50" s="1" t="s">
        <v>0</v>
      </c>
      <c r="X50" s="1" t="s">
        <v>0</v>
      </c>
    </row>
    <row r="51" spans="2:24" x14ac:dyDescent="0.25">
      <c r="B51" s="136" t="s">
        <v>2</v>
      </c>
      <c r="C51" s="321" t="s">
        <v>2</v>
      </c>
      <c r="D51" s="321" t="s">
        <v>2</v>
      </c>
      <c r="E51" s="321" t="s">
        <v>2</v>
      </c>
      <c r="J51" s="1" t="s">
        <v>0</v>
      </c>
      <c r="X51" s="1" t="s">
        <v>0</v>
      </c>
    </row>
    <row r="52" spans="2:24" x14ac:dyDescent="0.25">
      <c r="B52" s="136" t="s">
        <v>2</v>
      </c>
      <c r="C52" s="321" t="s">
        <v>2</v>
      </c>
      <c r="D52" s="321" t="s">
        <v>2</v>
      </c>
      <c r="E52" s="321" t="s">
        <v>2</v>
      </c>
      <c r="J52" s="1" t="s">
        <v>0</v>
      </c>
      <c r="X52" s="1" t="s">
        <v>0</v>
      </c>
    </row>
    <row r="53" spans="2:24" x14ac:dyDescent="0.25">
      <c r="B53" s="136" t="s">
        <v>2</v>
      </c>
      <c r="C53" s="321" t="s">
        <v>2</v>
      </c>
      <c r="D53" s="321" t="s">
        <v>2</v>
      </c>
      <c r="E53" s="321" t="s">
        <v>2</v>
      </c>
      <c r="J53" s="1" t="s">
        <v>0</v>
      </c>
      <c r="X53" s="1" t="s">
        <v>0</v>
      </c>
    </row>
    <row r="54" spans="2:24" x14ac:dyDescent="0.25">
      <c r="B54" s="136" t="s">
        <v>2</v>
      </c>
      <c r="C54" s="321" t="s">
        <v>2</v>
      </c>
      <c r="D54" s="321" t="s">
        <v>2</v>
      </c>
      <c r="E54" s="321" t="s">
        <v>2</v>
      </c>
      <c r="J54" s="1" t="s">
        <v>0</v>
      </c>
      <c r="X54" s="1" t="s">
        <v>0</v>
      </c>
    </row>
    <row r="55" spans="2:24" x14ac:dyDescent="0.25">
      <c r="B55" s="136" t="s">
        <v>2</v>
      </c>
      <c r="C55" s="321" t="s">
        <v>2</v>
      </c>
      <c r="D55" s="321" t="s">
        <v>2</v>
      </c>
      <c r="E55" s="321" t="s">
        <v>2</v>
      </c>
      <c r="J55" s="1" t="s">
        <v>0</v>
      </c>
      <c r="T55" s="45"/>
      <c r="U55" s="45"/>
      <c r="V55" s="45"/>
      <c r="X55" s="1" t="s">
        <v>0</v>
      </c>
    </row>
    <row r="56" spans="2:24" x14ac:dyDescent="0.25">
      <c r="B56" s="136" t="s">
        <v>2</v>
      </c>
      <c r="C56" s="321" t="s">
        <v>2</v>
      </c>
      <c r="D56" s="321" t="s">
        <v>2</v>
      </c>
      <c r="E56" s="321" t="s">
        <v>2</v>
      </c>
      <c r="J56" s="1" t="s">
        <v>0</v>
      </c>
      <c r="T56" s="45"/>
      <c r="U56" s="45"/>
      <c r="V56" s="45"/>
      <c r="X56" s="1" t="s">
        <v>0</v>
      </c>
    </row>
    <row r="57" spans="2:24" x14ac:dyDescent="0.25">
      <c r="B57" s="136" t="s">
        <v>2</v>
      </c>
      <c r="C57" s="321" t="s">
        <v>2</v>
      </c>
      <c r="D57" s="321" t="s">
        <v>2</v>
      </c>
      <c r="E57" s="321" t="s">
        <v>2</v>
      </c>
      <c r="J57" s="1" t="s">
        <v>0</v>
      </c>
      <c r="T57" s="45"/>
      <c r="U57" s="45"/>
      <c r="V57" s="45"/>
      <c r="X57" s="1" t="s">
        <v>0</v>
      </c>
    </row>
    <row r="58" spans="2:24" x14ac:dyDescent="0.25">
      <c r="B58" s="136" t="s">
        <v>2</v>
      </c>
      <c r="C58" s="321" t="s">
        <v>2</v>
      </c>
      <c r="D58" s="321" t="s">
        <v>2</v>
      </c>
      <c r="E58" s="321" t="s">
        <v>2</v>
      </c>
      <c r="J58" s="1" t="s">
        <v>0</v>
      </c>
      <c r="T58" s="45"/>
      <c r="U58" s="45"/>
      <c r="V58" s="45"/>
      <c r="X58" s="1" t="s">
        <v>0</v>
      </c>
    </row>
    <row r="59" spans="2:24" x14ac:dyDescent="0.25">
      <c r="B59" s="136" t="s">
        <v>2</v>
      </c>
      <c r="C59" s="321" t="s">
        <v>2</v>
      </c>
      <c r="D59" s="321" t="s">
        <v>2</v>
      </c>
      <c r="E59" s="321" t="s">
        <v>2</v>
      </c>
      <c r="J59" s="1" t="s">
        <v>0</v>
      </c>
      <c r="T59" s="45"/>
      <c r="U59" s="45"/>
      <c r="V59" s="45"/>
      <c r="X59" s="1" t="s">
        <v>0</v>
      </c>
    </row>
    <row r="60" spans="2:24" x14ac:dyDescent="0.25">
      <c r="B60" s="136" t="s">
        <v>2</v>
      </c>
      <c r="C60" s="321" t="s">
        <v>2</v>
      </c>
      <c r="D60" s="321" t="s">
        <v>2</v>
      </c>
      <c r="E60" s="321" t="s">
        <v>2</v>
      </c>
      <c r="J60" s="1" t="s">
        <v>0</v>
      </c>
      <c r="T60" s="45"/>
      <c r="U60" s="45"/>
      <c r="V60" s="45"/>
      <c r="X60" s="1" t="s">
        <v>0</v>
      </c>
    </row>
    <row r="61" spans="2:24" x14ac:dyDescent="0.25">
      <c r="B61" s="136" t="s">
        <v>2</v>
      </c>
      <c r="C61" s="321" t="s">
        <v>2</v>
      </c>
      <c r="D61" s="321" t="s">
        <v>2</v>
      </c>
      <c r="E61" s="321" t="s">
        <v>2</v>
      </c>
      <c r="J61" s="1" t="s">
        <v>0</v>
      </c>
      <c r="T61" s="45"/>
      <c r="U61" s="45"/>
      <c r="V61" s="45"/>
      <c r="X61" s="1" t="s">
        <v>0</v>
      </c>
    </row>
    <row r="62" spans="2:24" x14ac:dyDescent="0.25">
      <c r="B62" s="136" t="s">
        <v>2</v>
      </c>
      <c r="C62" s="321" t="s">
        <v>2</v>
      </c>
      <c r="D62" s="321" t="s">
        <v>2</v>
      </c>
      <c r="E62" s="321" t="s">
        <v>2</v>
      </c>
      <c r="J62" s="1" t="s">
        <v>0</v>
      </c>
      <c r="T62" s="45"/>
      <c r="U62" s="45"/>
      <c r="V62" s="45"/>
      <c r="X62" s="1" t="s">
        <v>0</v>
      </c>
    </row>
    <row r="63" spans="2:24" x14ac:dyDescent="0.25">
      <c r="B63" s="136" t="s">
        <v>2</v>
      </c>
      <c r="C63" s="321" t="s">
        <v>2</v>
      </c>
      <c r="D63" s="321" t="s">
        <v>2</v>
      </c>
      <c r="E63" s="321" t="s">
        <v>2</v>
      </c>
      <c r="J63" s="1" t="s">
        <v>0</v>
      </c>
      <c r="T63" s="45"/>
      <c r="U63" s="45"/>
      <c r="V63" s="45"/>
      <c r="X63" s="1" t="s">
        <v>0</v>
      </c>
    </row>
    <row r="64" spans="2:24" x14ac:dyDescent="0.25">
      <c r="B64" s="136" t="s">
        <v>2</v>
      </c>
      <c r="C64" s="321" t="s">
        <v>2</v>
      </c>
      <c r="D64" s="321" t="s">
        <v>2</v>
      </c>
      <c r="E64" s="321" t="s">
        <v>2</v>
      </c>
      <c r="J64" s="1" t="s">
        <v>0</v>
      </c>
      <c r="X64" s="1" t="s">
        <v>0</v>
      </c>
    </row>
    <row r="65" spans="2:24" x14ac:dyDescent="0.25">
      <c r="B65" s="136" t="s">
        <v>2</v>
      </c>
      <c r="C65" s="321" t="s">
        <v>2</v>
      </c>
      <c r="D65" s="321" t="s">
        <v>2</v>
      </c>
      <c r="E65" s="321" t="s">
        <v>2</v>
      </c>
      <c r="J65" s="1" t="s">
        <v>0</v>
      </c>
      <c r="X65" s="1" t="s">
        <v>0</v>
      </c>
    </row>
    <row r="66" spans="2:24" x14ac:dyDescent="0.25">
      <c r="B66" s="136" t="s">
        <v>2</v>
      </c>
      <c r="C66" s="321" t="s">
        <v>2</v>
      </c>
      <c r="D66" s="321" t="s">
        <v>2</v>
      </c>
      <c r="E66" s="321" t="s">
        <v>2</v>
      </c>
      <c r="J66" s="1" t="s">
        <v>0</v>
      </c>
      <c r="X66" s="1" t="s">
        <v>0</v>
      </c>
    </row>
    <row r="67" spans="2:24" x14ac:dyDescent="0.25">
      <c r="B67" s="136" t="s">
        <v>2</v>
      </c>
      <c r="C67" s="321" t="s">
        <v>2</v>
      </c>
      <c r="D67" s="321" t="s">
        <v>2</v>
      </c>
      <c r="E67" s="321" t="s">
        <v>2</v>
      </c>
      <c r="J67" s="1" t="s">
        <v>0</v>
      </c>
      <c r="X67" s="1" t="s">
        <v>0</v>
      </c>
    </row>
    <row r="68" spans="2:24" x14ac:dyDescent="0.25">
      <c r="B68" s="136" t="s">
        <v>2</v>
      </c>
      <c r="C68" s="321" t="s">
        <v>2</v>
      </c>
      <c r="D68" s="321" t="s">
        <v>2</v>
      </c>
      <c r="E68" s="321" t="s">
        <v>2</v>
      </c>
      <c r="J68" s="1" t="s">
        <v>0</v>
      </c>
      <c r="X68" s="1" t="s">
        <v>0</v>
      </c>
    </row>
    <row r="69" spans="2:24" x14ac:dyDescent="0.25">
      <c r="B69" s="136" t="s">
        <v>2</v>
      </c>
      <c r="C69" s="321" t="s">
        <v>2</v>
      </c>
      <c r="D69" s="321" t="s">
        <v>2</v>
      </c>
      <c r="E69" s="321" t="s">
        <v>2</v>
      </c>
      <c r="J69" s="1" t="s">
        <v>0</v>
      </c>
      <c r="X69" s="1" t="s">
        <v>0</v>
      </c>
    </row>
    <row r="70" spans="2:24" x14ac:dyDescent="0.25">
      <c r="B70" s="136" t="s">
        <v>2</v>
      </c>
      <c r="C70" s="321" t="s">
        <v>2</v>
      </c>
      <c r="D70" s="321" t="s">
        <v>2</v>
      </c>
      <c r="E70" s="321" t="s">
        <v>2</v>
      </c>
      <c r="J70" s="1" t="s">
        <v>0</v>
      </c>
      <c r="X70" s="1" t="s">
        <v>0</v>
      </c>
    </row>
    <row r="71" spans="2:24" x14ac:dyDescent="0.25">
      <c r="B71" s="136" t="s">
        <v>2</v>
      </c>
      <c r="C71" s="321" t="s">
        <v>2</v>
      </c>
      <c r="D71" s="321" t="s">
        <v>2</v>
      </c>
      <c r="E71" s="321" t="s">
        <v>2</v>
      </c>
      <c r="J71" s="1" t="s">
        <v>0</v>
      </c>
      <c r="X71" s="1" t="s">
        <v>0</v>
      </c>
    </row>
    <row r="72" spans="2:24" x14ac:dyDescent="0.25">
      <c r="B72" s="136" t="s">
        <v>2</v>
      </c>
      <c r="C72" s="321" t="s">
        <v>2</v>
      </c>
      <c r="D72" s="321" t="s">
        <v>2</v>
      </c>
      <c r="E72" s="321" t="s">
        <v>2</v>
      </c>
      <c r="J72" s="1" t="s">
        <v>0</v>
      </c>
      <c r="X72" s="1" t="s">
        <v>0</v>
      </c>
    </row>
    <row r="73" spans="2:24" x14ac:dyDescent="0.25">
      <c r="B73" s="136" t="s">
        <v>2</v>
      </c>
      <c r="C73" s="321" t="s">
        <v>2</v>
      </c>
      <c r="D73" s="321" t="s">
        <v>2</v>
      </c>
      <c r="E73" s="321" t="s">
        <v>2</v>
      </c>
      <c r="J73" s="1" t="s">
        <v>0</v>
      </c>
      <c r="X73" s="1" t="s">
        <v>0</v>
      </c>
    </row>
    <row r="74" spans="2:24" x14ac:dyDescent="0.25">
      <c r="B74" s="136" t="s">
        <v>2</v>
      </c>
      <c r="C74" s="321" t="s">
        <v>2</v>
      </c>
      <c r="D74" s="321" t="s">
        <v>2</v>
      </c>
      <c r="E74" s="321" t="s">
        <v>2</v>
      </c>
      <c r="J74" s="1" t="s">
        <v>0</v>
      </c>
      <c r="X74" s="1" t="s">
        <v>0</v>
      </c>
    </row>
    <row r="75" spans="2:24" x14ac:dyDescent="0.25">
      <c r="B75" s="136" t="s">
        <v>2</v>
      </c>
      <c r="C75" s="321" t="s">
        <v>2</v>
      </c>
      <c r="D75" s="321" t="s">
        <v>2</v>
      </c>
      <c r="E75" s="321" t="s">
        <v>2</v>
      </c>
      <c r="J75" s="1" t="s">
        <v>0</v>
      </c>
      <c r="X75" s="1" t="s">
        <v>0</v>
      </c>
    </row>
    <row r="76" spans="2:24" x14ac:dyDescent="0.25">
      <c r="B76" s="136" t="s">
        <v>2</v>
      </c>
      <c r="C76" s="321" t="s">
        <v>2</v>
      </c>
      <c r="D76" s="321" t="s">
        <v>2</v>
      </c>
      <c r="E76" s="321" t="s">
        <v>2</v>
      </c>
      <c r="J76" s="1" t="s">
        <v>0</v>
      </c>
      <c r="X76" s="1" t="s">
        <v>0</v>
      </c>
    </row>
    <row r="77" spans="2:24" x14ac:dyDescent="0.25">
      <c r="B77" s="136" t="s">
        <v>2</v>
      </c>
      <c r="C77" s="321" t="s">
        <v>2</v>
      </c>
      <c r="D77" s="321" t="s">
        <v>2</v>
      </c>
      <c r="E77" s="321" t="s">
        <v>2</v>
      </c>
      <c r="J77" s="1" t="s">
        <v>0</v>
      </c>
      <c r="X77" s="1" t="s">
        <v>0</v>
      </c>
    </row>
    <row r="78" spans="2:24" x14ac:dyDescent="0.25">
      <c r="B78" s="136" t="s">
        <v>2</v>
      </c>
      <c r="C78" s="321" t="s">
        <v>2</v>
      </c>
      <c r="D78" s="321" t="s">
        <v>2</v>
      </c>
      <c r="E78" s="321" t="s">
        <v>2</v>
      </c>
      <c r="J78" s="1" t="s">
        <v>0</v>
      </c>
      <c r="X78" s="1" t="s">
        <v>0</v>
      </c>
    </row>
    <row r="79" spans="2:24" x14ac:dyDescent="0.25">
      <c r="B79" s="136" t="s">
        <v>2</v>
      </c>
      <c r="C79" s="321" t="s">
        <v>2</v>
      </c>
      <c r="D79" s="321" t="s">
        <v>2</v>
      </c>
      <c r="E79" s="321" t="s">
        <v>2</v>
      </c>
      <c r="J79" s="1" t="s">
        <v>0</v>
      </c>
      <c r="X79" s="1" t="s">
        <v>0</v>
      </c>
    </row>
    <row r="80" spans="2:24" x14ac:dyDescent="0.25">
      <c r="B80" s="136" t="s">
        <v>2</v>
      </c>
      <c r="C80" s="321" t="s">
        <v>2</v>
      </c>
      <c r="D80" s="321" t="s">
        <v>2</v>
      </c>
      <c r="E80" s="321" t="s">
        <v>2</v>
      </c>
      <c r="J80" s="1" t="s">
        <v>0</v>
      </c>
      <c r="X80" s="1" t="s">
        <v>0</v>
      </c>
    </row>
    <row r="81" spans="2:24" x14ac:dyDescent="0.25">
      <c r="B81" s="136" t="s">
        <v>2</v>
      </c>
      <c r="C81" s="321" t="s">
        <v>2</v>
      </c>
      <c r="D81" s="321" t="s">
        <v>2</v>
      </c>
      <c r="E81" s="321" t="s">
        <v>2</v>
      </c>
      <c r="J81" s="1" t="s">
        <v>0</v>
      </c>
      <c r="X81" s="1" t="s">
        <v>0</v>
      </c>
    </row>
    <row r="82" spans="2:24" x14ac:dyDescent="0.25">
      <c r="B82" s="136" t="s">
        <v>2</v>
      </c>
      <c r="C82" s="321" t="s">
        <v>2</v>
      </c>
      <c r="D82" s="321" t="s">
        <v>2</v>
      </c>
      <c r="E82" s="321" t="s">
        <v>2</v>
      </c>
      <c r="J82" s="1" t="s">
        <v>0</v>
      </c>
      <c r="X82" s="1" t="s">
        <v>0</v>
      </c>
    </row>
    <row r="83" spans="2:24" x14ac:dyDescent="0.25">
      <c r="B83" s="136" t="s">
        <v>2</v>
      </c>
      <c r="C83" s="321" t="s">
        <v>2</v>
      </c>
      <c r="D83" s="321" t="s">
        <v>2</v>
      </c>
      <c r="E83" s="321" t="s">
        <v>2</v>
      </c>
      <c r="J83" s="1" t="s">
        <v>0</v>
      </c>
      <c r="X83" s="1" t="s">
        <v>0</v>
      </c>
    </row>
    <row r="84" spans="2:24" x14ac:dyDescent="0.25">
      <c r="B84" s="136" t="s">
        <v>2</v>
      </c>
      <c r="C84" s="321" t="s">
        <v>2</v>
      </c>
      <c r="D84" s="321" t="s">
        <v>2</v>
      </c>
      <c r="E84" s="321" t="s">
        <v>2</v>
      </c>
      <c r="J84" s="1" t="s">
        <v>0</v>
      </c>
      <c r="X84" s="1" t="s">
        <v>0</v>
      </c>
    </row>
    <row r="85" spans="2:24" x14ac:dyDescent="0.25">
      <c r="B85" s="136" t="s">
        <v>2</v>
      </c>
      <c r="C85" s="321" t="s">
        <v>2</v>
      </c>
      <c r="D85" s="321" t="s">
        <v>2</v>
      </c>
      <c r="E85" s="321" t="s">
        <v>2</v>
      </c>
      <c r="J85" s="1" t="s">
        <v>0</v>
      </c>
      <c r="X85" s="1" t="s">
        <v>0</v>
      </c>
    </row>
    <row r="86" spans="2:24" x14ac:dyDescent="0.25">
      <c r="B86" s="136" t="s">
        <v>2</v>
      </c>
      <c r="C86" s="321" t="s">
        <v>2</v>
      </c>
      <c r="D86" s="321" t="s">
        <v>2</v>
      </c>
      <c r="E86" s="321" t="s">
        <v>2</v>
      </c>
      <c r="J86" s="1" t="s">
        <v>0</v>
      </c>
      <c r="X86" s="1" t="s">
        <v>0</v>
      </c>
    </row>
    <row r="87" spans="2:24" x14ac:dyDescent="0.25">
      <c r="J87" s="1" t="s">
        <v>0</v>
      </c>
      <c r="X87" s="1" t="s">
        <v>0</v>
      </c>
    </row>
    <row r="88" spans="2:24" x14ac:dyDescent="0.25">
      <c r="J88" s="1" t="s">
        <v>0</v>
      </c>
      <c r="X88" s="1" t="s">
        <v>0</v>
      </c>
    </row>
    <row r="89" spans="2:24" x14ac:dyDescent="0.25">
      <c r="J89" s="1" t="s">
        <v>0</v>
      </c>
      <c r="X89" s="1" t="s">
        <v>0</v>
      </c>
    </row>
    <row r="90" spans="2:24" x14ac:dyDescent="0.25">
      <c r="J90" s="1" t="s">
        <v>0</v>
      </c>
      <c r="X90" s="1" t="s">
        <v>0</v>
      </c>
    </row>
    <row r="91" spans="2:24" x14ac:dyDescent="0.25">
      <c r="J91" s="1" t="s">
        <v>0</v>
      </c>
      <c r="X91" s="1" t="s">
        <v>0</v>
      </c>
    </row>
    <row r="92" spans="2:24" x14ac:dyDescent="0.25">
      <c r="J92" s="1" t="s">
        <v>0</v>
      </c>
      <c r="X92" s="1" t="s">
        <v>0</v>
      </c>
    </row>
    <row r="93" spans="2:24" x14ac:dyDescent="0.25">
      <c r="J93" s="1" t="s">
        <v>0</v>
      </c>
      <c r="X93" s="1" t="s">
        <v>0</v>
      </c>
    </row>
    <row r="94" spans="2:24" x14ac:dyDescent="0.25">
      <c r="J94" s="1" t="s">
        <v>0</v>
      </c>
      <c r="X94" s="1" t="s">
        <v>0</v>
      </c>
    </row>
    <row r="95" spans="2:24" x14ac:dyDescent="0.25">
      <c r="J95" s="1" t="s">
        <v>0</v>
      </c>
      <c r="X95" s="1" t="s">
        <v>0</v>
      </c>
    </row>
    <row r="96" spans="2:24" x14ac:dyDescent="0.25">
      <c r="J96" s="1" t="s">
        <v>0</v>
      </c>
      <c r="X96" s="1" t="s">
        <v>0</v>
      </c>
    </row>
    <row r="97" spans="10:24" x14ac:dyDescent="0.25">
      <c r="J97" s="1" t="s">
        <v>0</v>
      </c>
      <c r="X97" s="1" t="s">
        <v>0</v>
      </c>
    </row>
    <row r="98" spans="10:24" x14ac:dyDescent="0.25">
      <c r="J98" s="1" t="s">
        <v>0</v>
      </c>
      <c r="X98" s="1" t="s">
        <v>0</v>
      </c>
    </row>
    <row r="99" spans="10:24" x14ac:dyDescent="0.25">
      <c r="J99" s="1" t="s">
        <v>0</v>
      </c>
      <c r="X99" s="1" t="s">
        <v>0</v>
      </c>
    </row>
    <row r="100" spans="10:24" x14ac:dyDescent="0.25">
      <c r="J100" s="1" t="s">
        <v>0</v>
      </c>
      <c r="X100" s="1" t="s">
        <v>0</v>
      </c>
    </row>
    <row r="101" spans="10:24" x14ac:dyDescent="0.25">
      <c r="J101" s="1" t="s">
        <v>0</v>
      </c>
      <c r="X101" s="1" t="s">
        <v>0</v>
      </c>
    </row>
    <row r="102" spans="10:24" x14ac:dyDescent="0.25">
      <c r="J102" s="1" t="s">
        <v>0</v>
      </c>
      <c r="X102" s="1" t="s">
        <v>0</v>
      </c>
    </row>
    <row r="103" spans="10:24" x14ac:dyDescent="0.25">
      <c r="J103" s="1" t="s">
        <v>0</v>
      </c>
      <c r="X103" s="1" t="s">
        <v>0</v>
      </c>
    </row>
    <row r="104" spans="10:24" x14ac:dyDescent="0.25">
      <c r="J104" s="1" t="s">
        <v>0</v>
      </c>
      <c r="X104" s="1" t="s">
        <v>0</v>
      </c>
    </row>
  </sheetData>
  <sheetProtection sheet="1" objects="1" scenarios="1" selectLockedCells="1"/>
  <mergeCells count="1">
    <mergeCell ref="B5:E6"/>
  </mergeCells>
  <dataValidations count="2">
    <dataValidation type="list" allowBlank="1" showInputMessage="1" showErrorMessage="1" sqref="D7">
      <formula1>"-,Filled,Not filled"</formula1>
    </dataValidation>
    <dataValidation type="list" allowBlank="1" showInputMessage="1" showErrorMessage="1" sqref="E37:E86">
      <formula1>$L$38:$L$42</formula1>
    </dataValidation>
  </dataValidations>
  <pageMargins left="0.7" right="0.7" top="0.75" bottom="0.75" header="0.3" footer="0.3"/>
  <pageSetup paperSize="9" scale="3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249977111117893"/>
    <pageSetUpPr fitToPage="1"/>
  </sheetPr>
  <dimension ref="A1:V75"/>
  <sheetViews>
    <sheetView showGridLines="0" zoomScaleNormal="100" workbookViewId="0"/>
  </sheetViews>
  <sheetFormatPr defaultColWidth="9.140625" defaultRowHeight="15" x14ac:dyDescent="0.25"/>
  <cols>
    <col min="1" max="1" width="7.140625" style="32" customWidth="1"/>
    <col min="2" max="2" width="102" style="32" customWidth="1"/>
    <col min="3" max="3" width="8.5703125" style="32" customWidth="1"/>
    <col min="4" max="8" width="21.42578125" style="32" customWidth="1"/>
    <col min="9" max="9" width="16" style="32" customWidth="1"/>
    <col min="10" max="10" width="28.5703125" style="32" customWidth="1"/>
    <col min="11" max="11" width="23.140625" style="32" customWidth="1"/>
    <col min="12" max="12" width="117.42578125" style="32" bestFit="1" customWidth="1"/>
    <col min="13" max="13" width="16.85546875" style="32" customWidth="1"/>
    <col min="14" max="14" width="17.140625" style="32" customWidth="1"/>
    <col min="15" max="240" width="9.140625" style="32"/>
    <col min="241" max="241" width="11.28515625" style="32" customWidth="1"/>
    <col min="242" max="242" width="53" style="32" customWidth="1"/>
    <col min="243" max="243" width="20.7109375" style="32" customWidth="1"/>
    <col min="244" max="244" width="18.7109375" style="32" customWidth="1"/>
    <col min="245" max="245" width="19.28515625" style="32" customWidth="1"/>
    <col min="246" max="246" width="20.5703125" style="32" customWidth="1"/>
    <col min="247" max="247" width="24.140625" style="32" customWidth="1"/>
    <col min="248" max="248" width="20.7109375" style="32" customWidth="1"/>
    <col min="249" max="249" width="20.5703125" style="32" customWidth="1"/>
    <col min="250" max="250" width="17.140625" style="32" customWidth="1"/>
    <col min="251" max="251" width="14.5703125" style="32" customWidth="1"/>
    <col min="252" max="252" width="13.140625" style="32" customWidth="1"/>
    <col min="253" max="253" width="20" style="32" customWidth="1"/>
    <col min="254" max="254" width="15.85546875" style="32" customWidth="1"/>
    <col min="255" max="255" width="14.42578125" style="32" customWidth="1"/>
    <col min="256" max="256" width="17.28515625" style="32" customWidth="1"/>
    <col min="257" max="257" width="14.28515625" style="32" customWidth="1"/>
    <col min="258" max="258" width="18.42578125" style="32" customWidth="1"/>
    <col min="259" max="259" width="15.28515625" style="32" customWidth="1"/>
    <col min="260" max="496" width="9.140625" style="32"/>
    <col min="497" max="497" width="11.28515625" style="32" customWidth="1"/>
    <col min="498" max="498" width="53" style="32" customWidth="1"/>
    <col min="499" max="499" width="20.7109375" style="32" customWidth="1"/>
    <col min="500" max="500" width="18.7109375" style="32" customWidth="1"/>
    <col min="501" max="501" width="19.28515625" style="32" customWidth="1"/>
    <col min="502" max="502" width="20.5703125" style="32" customWidth="1"/>
    <col min="503" max="503" width="24.140625" style="32" customWidth="1"/>
    <col min="504" max="504" width="20.7109375" style="32" customWidth="1"/>
    <col min="505" max="505" width="20.5703125" style="32" customWidth="1"/>
    <col min="506" max="506" width="17.140625" style="32" customWidth="1"/>
    <col min="507" max="507" width="14.5703125" style="32" customWidth="1"/>
    <col min="508" max="508" width="13.140625" style="32" customWidth="1"/>
    <col min="509" max="509" width="20" style="32" customWidth="1"/>
    <col min="510" max="510" width="15.85546875" style="32" customWidth="1"/>
    <col min="511" max="511" width="14.42578125" style="32" customWidth="1"/>
    <col min="512" max="512" width="17.28515625" style="32" customWidth="1"/>
    <col min="513" max="513" width="14.28515625" style="32" customWidth="1"/>
    <col min="514" max="514" width="18.42578125" style="32" customWidth="1"/>
    <col min="515" max="515" width="15.28515625" style="32" customWidth="1"/>
    <col min="516" max="752" width="9.140625" style="32"/>
    <col min="753" max="753" width="11.28515625" style="32" customWidth="1"/>
    <col min="754" max="754" width="53" style="32" customWidth="1"/>
    <col min="755" max="755" width="20.7109375" style="32" customWidth="1"/>
    <col min="756" max="756" width="18.7109375" style="32" customWidth="1"/>
    <col min="757" max="757" width="19.28515625" style="32" customWidth="1"/>
    <col min="758" max="758" width="20.5703125" style="32" customWidth="1"/>
    <col min="759" max="759" width="24.140625" style="32" customWidth="1"/>
    <col min="760" max="760" width="20.7109375" style="32" customWidth="1"/>
    <col min="761" max="761" width="20.5703125" style="32" customWidth="1"/>
    <col min="762" max="762" width="17.140625" style="32" customWidth="1"/>
    <col min="763" max="763" width="14.5703125" style="32" customWidth="1"/>
    <col min="764" max="764" width="13.140625" style="32" customWidth="1"/>
    <col min="765" max="765" width="20" style="32" customWidth="1"/>
    <col min="766" max="766" width="15.85546875" style="32" customWidth="1"/>
    <col min="767" max="767" width="14.42578125" style="32" customWidth="1"/>
    <col min="768" max="768" width="17.28515625" style="32" customWidth="1"/>
    <col min="769" max="769" width="14.28515625" style="32" customWidth="1"/>
    <col min="770" max="770" width="18.42578125" style="32" customWidth="1"/>
    <col min="771" max="771" width="15.28515625" style="32" customWidth="1"/>
    <col min="772" max="1008" width="9.140625" style="32"/>
    <col min="1009" max="1009" width="11.28515625" style="32" customWidth="1"/>
    <col min="1010" max="1010" width="53" style="32" customWidth="1"/>
    <col min="1011" max="1011" width="20.7109375" style="32" customWidth="1"/>
    <col min="1012" max="1012" width="18.7109375" style="32" customWidth="1"/>
    <col min="1013" max="1013" width="19.28515625" style="32" customWidth="1"/>
    <col min="1014" max="1014" width="20.5703125" style="32" customWidth="1"/>
    <col min="1015" max="1015" width="24.140625" style="32" customWidth="1"/>
    <col min="1016" max="1016" width="20.7109375" style="32" customWidth="1"/>
    <col min="1017" max="1017" width="20.5703125" style="32" customWidth="1"/>
    <col min="1018" max="1018" width="17.140625" style="32" customWidth="1"/>
    <col min="1019" max="1019" width="14.5703125" style="32" customWidth="1"/>
    <col min="1020" max="1020" width="13.140625" style="32" customWidth="1"/>
    <col min="1021" max="1021" width="20" style="32" customWidth="1"/>
    <col min="1022" max="1022" width="15.85546875" style="32" customWidth="1"/>
    <col min="1023" max="1023" width="14.42578125" style="32" customWidth="1"/>
    <col min="1024" max="1024" width="17.28515625" style="32" customWidth="1"/>
    <col min="1025" max="1025" width="14.28515625" style="32" customWidth="1"/>
    <col min="1026" max="1026" width="18.42578125" style="32" customWidth="1"/>
    <col min="1027" max="1027" width="15.28515625" style="32" customWidth="1"/>
    <col min="1028" max="1264" width="9.140625" style="32"/>
    <col min="1265" max="1265" width="11.28515625" style="32" customWidth="1"/>
    <col min="1266" max="1266" width="53" style="32" customWidth="1"/>
    <col min="1267" max="1267" width="20.7109375" style="32" customWidth="1"/>
    <col min="1268" max="1268" width="18.7109375" style="32" customWidth="1"/>
    <col min="1269" max="1269" width="19.28515625" style="32" customWidth="1"/>
    <col min="1270" max="1270" width="20.5703125" style="32" customWidth="1"/>
    <col min="1271" max="1271" width="24.140625" style="32" customWidth="1"/>
    <col min="1272" max="1272" width="20.7109375" style="32" customWidth="1"/>
    <col min="1273" max="1273" width="20.5703125" style="32" customWidth="1"/>
    <col min="1274" max="1274" width="17.140625" style="32" customWidth="1"/>
    <col min="1275" max="1275" width="14.5703125" style="32" customWidth="1"/>
    <col min="1276" max="1276" width="13.140625" style="32" customWidth="1"/>
    <col min="1277" max="1277" width="20" style="32" customWidth="1"/>
    <col min="1278" max="1278" width="15.85546875" style="32" customWidth="1"/>
    <col min="1279" max="1279" width="14.42578125" style="32" customWidth="1"/>
    <col min="1280" max="1280" width="17.28515625" style="32" customWidth="1"/>
    <col min="1281" max="1281" width="14.28515625" style="32" customWidth="1"/>
    <col min="1282" max="1282" width="18.42578125" style="32" customWidth="1"/>
    <col min="1283" max="1283" width="15.28515625" style="32" customWidth="1"/>
    <col min="1284" max="1520" width="9.140625" style="32"/>
    <col min="1521" max="1521" width="11.28515625" style="32" customWidth="1"/>
    <col min="1522" max="1522" width="53" style="32" customWidth="1"/>
    <col min="1523" max="1523" width="20.7109375" style="32" customWidth="1"/>
    <col min="1524" max="1524" width="18.7109375" style="32" customWidth="1"/>
    <col min="1525" max="1525" width="19.28515625" style="32" customWidth="1"/>
    <col min="1526" max="1526" width="20.5703125" style="32" customWidth="1"/>
    <col min="1527" max="1527" width="24.140625" style="32" customWidth="1"/>
    <col min="1528" max="1528" width="20.7109375" style="32" customWidth="1"/>
    <col min="1529" max="1529" width="20.5703125" style="32" customWidth="1"/>
    <col min="1530" max="1530" width="17.140625" style="32" customWidth="1"/>
    <col min="1531" max="1531" width="14.5703125" style="32" customWidth="1"/>
    <col min="1532" max="1532" width="13.140625" style="32" customWidth="1"/>
    <col min="1533" max="1533" width="20" style="32" customWidth="1"/>
    <col min="1534" max="1534" width="15.85546875" style="32" customWidth="1"/>
    <col min="1535" max="1535" width="14.42578125" style="32" customWidth="1"/>
    <col min="1536" max="1536" width="17.28515625" style="32" customWidth="1"/>
    <col min="1537" max="1537" width="14.28515625" style="32" customWidth="1"/>
    <col min="1538" max="1538" width="18.42578125" style="32" customWidth="1"/>
    <col min="1539" max="1539" width="15.28515625" style="32" customWidth="1"/>
    <col min="1540" max="1776" width="9.140625" style="32"/>
    <col min="1777" max="1777" width="11.28515625" style="32" customWidth="1"/>
    <col min="1778" max="1778" width="53" style="32" customWidth="1"/>
    <col min="1779" max="1779" width="20.7109375" style="32" customWidth="1"/>
    <col min="1780" max="1780" width="18.7109375" style="32" customWidth="1"/>
    <col min="1781" max="1781" width="19.28515625" style="32" customWidth="1"/>
    <col min="1782" max="1782" width="20.5703125" style="32" customWidth="1"/>
    <col min="1783" max="1783" width="24.140625" style="32" customWidth="1"/>
    <col min="1784" max="1784" width="20.7109375" style="32" customWidth="1"/>
    <col min="1785" max="1785" width="20.5703125" style="32" customWidth="1"/>
    <col min="1786" max="1786" width="17.140625" style="32" customWidth="1"/>
    <col min="1787" max="1787" width="14.5703125" style="32" customWidth="1"/>
    <col min="1788" max="1788" width="13.140625" style="32" customWidth="1"/>
    <col min="1789" max="1789" width="20" style="32" customWidth="1"/>
    <col min="1790" max="1790" width="15.85546875" style="32" customWidth="1"/>
    <col min="1791" max="1791" width="14.42578125" style="32" customWidth="1"/>
    <col min="1792" max="1792" width="17.28515625" style="32" customWidth="1"/>
    <col min="1793" max="1793" width="14.28515625" style="32" customWidth="1"/>
    <col min="1794" max="1794" width="18.42578125" style="32" customWidth="1"/>
    <col min="1795" max="1795" width="15.28515625" style="32" customWidth="1"/>
    <col min="1796" max="2032" width="9.140625" style="32"/>
    <col min="2033" max="2033" width="11.28515625" style="32" customWidth="1"/>
    <col min="2034" max="2034" width="53" style="32" customWidth="1"/>
    <col min="2035" max="2035" width="20.7109375" style="32" customWidth="1"/>
    <col min="2036" max="2036" width="18.7109375" style="32" customWidth="1"/>
    <col min="2037" max="2037" width="19.28515625" style="32" customWidth="1"/>
    <col min="2038" max="2038" width="20.5703125" style="32" customWidth="1"/>
    <col min="2039" max="2039" width="24.140625" style="32" customWidth="1"/>
    <col min="2040" max="2040" width="20.7109375" style="32" customWidth="1"/>
    <col min="2041" max="2041" width="20.5703125" style="32" customWidth="1"/>
    <col min="2042" max="2042" width="17.140625" style="32" customWidth="1"/>
    <col min="2043" max="2043" width="14.5703125" style="32" customWidth="1"/>
    <col min="2044" max="2044" width="13.140625" style="32" customWidth="1"/>
    <col min="2045" max="2045" width="20" style="32" customWidth="1"/>
    <col min="2046" max="2046" width="15.85546875" style="32" customWidth="1"/>
    <col min="2047" max="2047" width="14.42578125" style="32" customWidth="1"/>
    <col min="2048" max="2048" width="17.28515625" style="32" customWidth="1"/>
    <col min="2049" max="2049" width="14.28515625" style="32" customWidth="1"/>
    <col min="2050" max="2050" width="18.42578125" style="32" customWidth="1"/>
    <col min="2051" max="2051" width="15.28515625" style="32" customWidth="1"/>
    <col min="2052" max="2288" width="9.140625" style="32"/>
    <col min="2289" max="2289" width="11.28515625" style="32" customWidth="1"/>
    <col min="2290" max="2290" width="53" style="32" customWidth="1"/>
    <col min="2291" max="2291" width="20.7109375" style="32" customWidth="1"/>
    <col min="2292" max="2292" width="18.7109375" style="32" customWidth="1"/>
    <col min="2293" max="2293" width="19.28515625" style="32" customWidth="1"/>
    <col min="2294" max="2294" width="20.5703125" style="32" customWidth="1"/>
    <col min="2295" max="2295" width="24.140625" style="32" customWidth="1"/>
    <col min="2296" max="2296" width="20.7109375" style="32" customWidth="1"/>
    <col min="2297" max="2297" width="20.5703125" style="32" customWidth="1"/>
    <col min="2298" max="2298" width="17.140625" style="32" customWidth="1"/>
    <col min="2299" max="2299" width="14.5703125" style="32" customWidth="1"/>
    <col min="2300" max="2300" width="13.140625" style="32" customWidth="1"/>
    <col min="2301" max="2301" width="20" style="32" customWidth="1"/>
    <col min="2302" max="2302" width="15.85546875" style="32" customWidth="1"/>
    <col min="2303" max="2303" width="14.42578125" style="32" customWidth="1"/>
    <col min="2304" max="2304" width="17.28515625" style="32" customWidth="1"/>
    <col min="2305" max="2305" width="14.28515625" style="32" customWidth="1"/>
    <col min="2306" max="2306" width="18.42578125" style="32" customWidth="1"/>
    <col min="2307" max="2307" width="15.28515625" style="32" customWidth="1"/>
    <col min="2308" max="2544" width="9.140625" style="32"/>
    <col min="2545" max="2545" width="11.28515625" style="32" customWidth="1"/>
    <col min="2546" max="2546" width="53" style="32" customWidth="1"/>
    <col min="2547" max="2547" width="20.7109375" style="32" customWidth="1"/>
    <col min="2548" max="2548" width="18.7109375" style="32" customWidth="1"/>
    <col min="2549" max="2549" width="19.28515625" style="32" customWidth="1"/>
    <col min="2550" max="2550" width="20.5703125" style="32" customWidth="1"/>
    <col min="2551" max="2551" width="24.140625" style="32" customWidth="1"/>
    <col min="2552" max="2552" width="20.7109375" style="32" customWidth="1"/>
    <col min="2553" max="2553" width="20.5703125" style="32" customWidth="1"/>
    <col min="2554" max="2554" width="17.140625" style="32" customWidth="1"/>
    <col min="2555" max="2555" width="14.5703125" style="32" customWidth="1"/>
    <col min="2556" max="2556" width="13.140625" style="32" customWidth="1"/>
    <col min="2557" max="2557" width="20" style="32" customWidth="1"/>
    <col min="2558" max="2558" width="15.85546875" style="32" customWidth="1"/>
    <col min="2559" max="2559" width="14.42578125" style="32" customWidth="1"/>
    <col min="2560" max="2560" width="17.28515625" style="32" customWidth="1"/>
    <col min="2561" max="2561" width="14.28515625" style="32" customWidth="1"/>
    <col min="2562" max="2562" width="18.42578125" style="32" customWidth="1"/>
    <col min="2563" max="2563" width="15.28515625" style="32" customWidth="1"/>
    <col min="2564" max="2800" width="9.140625" style="32"/>
    <col min="2801" max="2801" width="11.28515625" style="32" customWidth="1"/>
    <col min="2802" max="2802" width="53" style="32" customWidth="1"/>
    <col min="2803" max="2803" width="20.7109375" style="32" customWidth="1"/>
    <col min="2804" max="2804" width="18.7109375" style="32" customWidth="1"/>
    <col min="2805" max="2805" width="19.28515625" style="32" customWidth="1"/>
    <col min="2806" max="2806" width="20.5703125" style="32" customWidth="1"/>
    <col min="2807" max="2807" width="24.140625" style="32" customWidth="1"/>
    <col min="2808" max="2808" width="20.7109375" style="32" customWidth="1"/>
    <col min="2809" max="2809" width="20.5703125" style="32" customWidth="1"/>
    <col min="2810" max="2810" width="17.140625" style="32" customWidth="1"/>
    <col min="2811" max="2811" width="14.5703125" style="32" customWidth="1"/>
    <col min="2812" max="2812" width="13.140625" style="32" customWidth="1"/>
    <col min="2813" max="2813" width="20" style="32" customWidth="1"/>
    <col min="2814" max="2814" width="15.85546875" style="32" customWidth="1"/>
    <col min="2815" max="2815" width="14.42578125" style="32" customWidth="1"/>
    <col min="2816" max="2816" width="17.28515625" style="32" customWidth="1"/>
    <col min="2817" max="2817" width="14.28515625" style="32" customWidth="1"/>
    <col min="2818" max="2818" width="18.42578125" style="32" customWidth="1"/>
    <col min="2819" max="2819" width="15.28515625" style="32" customWidth="1"/>
    <col min="2820" max="3056" width="9.140625" style="32"/>
    <col min="3057" max="3057" width="11.28515625" style="32" customWidth="1"/>
    <col min="3058" max="3058" width="53" style="32" customWidth="1"/>
    <col min="3059" max="3059" width="20.7109375" style="32" customWidth="1"/>
    <col min="3060" max="3060" width="18.7109375" style="32" customWidth="1"/>
    <col min="3061" max="3061" width="19.28515625" style="32" customWidth="1"/>
    <col min="3062" max="3062" width="20.5703125" style="32" customWidth="1"/>
    <col min="3063" max="3063" width="24.140625" style="32" customWidth="1"/>
    <col min="3064" max="3064" width="20.7109375" style="32" customWidth="1"/>
    <col min="3065" max="3065" width="20.5703125" style="32" customWidth="1"/>
    <col min="3066" max="3066" width="17.140625" style="32" customWidth="1"/>
    <col min="3067" max="3067" width="14.5703125" style="32" customWidth="1"/>
    <col min="3068" max="3068" width="13.140625" style="32" customWidth="1"/>
    <col min="3069" max="3069" width="20" style="32" customWidth="1"/>
    <col min="3070" max="3070" width="15.85546875" style="32" customWidth="1"/>
    <col min="3071" max="3071" width="14.42578125" style="32" customWidth="1"/>
    <col min="3072" max="3072" width="17.28515625" style="32" customWidth="1"/>
    <col min="3073" max="3073" width="14.28515625" style="32" customWidth="1"/>
    <col min="3074" max="3074" width="18.42578125" style="32" customWidth="1"/>
    <col min="3075" max="3075" width="15.28515625" style="32" customWidth="1"/>
    <col min="3076" max="3312" width="9.140625" style="32"/>
    <col min="3313" max="3313" width="11.28515625" style="32" customWidth="1"/>
    <col min="3314" max="3314" width="53" style="32" customWidth="1"/>
    <col min="3315" max="3315" width="20.7109375" style="32" customWidth="1"/>
    <col min="3316" max="3316" width="18.7109375" style="32" customWidth="1"/>
    <col min="3317" max="3317" width="19.28515625" style="32" customWidth="1"/>
    <col min="3318" max="3318" width="20.5703125" style="32" customWidth="1"/>
    <col min="3319" max="3319" width="24.140625" style="32" customWidth="1"/>
    <col min="3320" max="3320" width="20.7109375" style="32" customWidth="1"/>
    <col min="3321" max="3321" width="20.5703125" style="32" customWidth="1"/>
    <col min="3322" max="3322" width="17.140625" style="32" customWidth="1"/>
    <col min="3323" max="3323" width="14.5703125" style="32" customWidth="1"/>
    <col min="3324" max="3324" width="13.140625" style="32" customWidth="1"/>
    <col min="3325" max="3325" width="20" style="32" customWidth="1"/>
    <col min="3326" max="3326" width="15.85546875" style="32" customWidth="1"/>
    <col min="3327" max="3327" width="14.42578125" style="32" customWidth="1"/>
    <col min="3328" max="3328" width="17.28515625" style="32" customWidth="1"/>
    <col min="3329" max="3329" width="14.28515625" style="32" customWidth="1"/>
    <col min="3330" max="3330" width="18.42578125" style="32" customWidth="1"/>
    <col min="3331" max="3331" width="15.28515625" style="32" customWidth="1"/>
    <col min="3332" max="3568" width="9.140625" style="32"/>
    <col min="3569" max="3569" width="11.28515625" style="32" customWidth="1"/>
    <col min="3570" max="3570" width="53" style="32" customWidth="1"/>
    <col min="3571" max="3571" width="20.7109375" style="32" customWidth="1"/>
    <col min="3572" max="3572" width="18.7109375" style="32" customWidth="1"/>
    <col min="3573" max="3573" width="19.28515625" style="32" customWidth="1"/>
    <col min="3574" max="3574" width="20.5703125" style="32" customWidth="1"/>
    <col min="3575" max="3575" width="24.140625" style="32" customWidth="1"/>
    <col min="3576" max="3576" width="20.7109375" style="32" customWidth="1"/>
    <col min="3577" max="3577" width="20.5703125" style="32" customWidth="1"/>
    <col min="3578" max="3578" width="17.140625" style="32" customWidth="1"/>
    <col min="3579" max="3579" width="14.5703125" style="32" customWidth="1"/>
    <col min="3580" max="3580" width="13.140625" style="32" customWidth="1"/>
    <col min="3581" max="3581" width="20" style="32" customWidth="1"/>
    <col min="3582" max="3582" width="15.85546875" style="32" customWidth="1"/>
    <col min="3583" max="3583" width="14.42578125" style="32" customWidth="1"/>
    <col min="3584" max="3584" width="17.28515625" style="32" customWidth="1"/>
    <col min="3585" max="3585" width="14.28515625" style="32" customWidth="1"/>
    <col min="3586" max="3586" width="18.42578125" style="32" customWidth="1"/>
    <col min="3587" max="3587" width="15.28515625" style="32" customWidth="1"/>
    <col min="3588" max="3824" width="9.140625" style="32"/>
    <col min="3825" max="3825" width="11.28515625" style="32" customWidth="1"/>
    <col min="3826" max="3826" width="53" style="32" customWidth="1"/>
    <col min="3827" max="3827" width="20.7109375" style="32" customWidth="1"/>
    <col min="3828" max="3828" width="18.7109375" style="32" customWidth="1"/>
    <col min="3829" max="3829" width="19.28515625" style="32" customWidth="1"/>
    <col min="3830" max="3830" width="20.5703125" style="32" customWidth="1"/>
    <col min="3831" max="3831" width="24.140625" style="32" customWidth="1"/>
    <col min="3832" max="3832" width="20.7109375" style="32" customWidth="1"/>
    <col min="3833" max="3833" width="20.5703125" style="32" customWidth="1"/>
    <col min="3834" max="3834" width="17.140625" style="32" customWidth="1"/>
    <col min="3835" max="3835" width="14.5703125" style="32" customWidth="1"/>
    <col min="3836" max="3836" width="13.140625" style="32" customWidth="1"/>
    <col min="3837" max="3837" width="20" style="32" customWidth="1"/>
    <col min="3838" max="3838" width="15.85546875" style="32" customWidth="1"/>
    <col min="3839" max="3839" width="14.42578125" style="32" customWidth="1"/>
    <col min="3840" max="3840" width="17.28515625" style="32" customWidth="1"/>
    <col min="3841" max="3841" width="14.28515625" style="32" customWidth="1"/>
    <col min="3842" max="3842" width="18.42578125" style="32" customWidth="1"/>
    <col min="3843" max="3843" width="15.28515625" style="32" customWidth="1"/>
    <col min="3844" max="4080" width="9.140625" style="32"/>
    <col min="4081" max="4081" width="11.28515625" style="32" customWidth="1"/>
    <col min="4082" max="4082" width="53" style="32" customWidth="1"/>
    <col min="4083" max="4083" width="20.7109375" style="32" customWidth="1"/>
    <col min="4084" max="4084" width="18.7109375" style="32" customWidth="1"/>
    <col min="4085" max="4085" width="19.28515625" style="32" customWidth="1"/>
    <col min="4086" max="4086" width="20.5703125" style="32" customWidth="1"/>
    <col min="4087" max="4087" width="24.140625" style="32" customWidth="1"/>
    <col min="4088" max="4088" width="20.7109375" style="32" customWidth="1"/>
    <col min="4089" max="4089" width="20.5703125" style="32" customWidth="1"/>
    <col min="4090" max="4090" width="17.140625" style="32" customWidth="1"/>
    <col min="4091" max="4091" width="14.5703125" style="32" customWidth="1"/>
    <col min="4092" max="4092" width="13.140625" style="32" customWidth="1"/>
    <col min="4093" max="4093" width="20" style="32" customWidth="1"/>
    <col min="4094" max="4094" width="15.85546875" style="32" customWidth="1"/>
    <col min="4095" max="4095" width="14.42578125" style="32" customWidth="1"/>
    <col min="4096" max="4096" width="17.28515625" style="32" customWidth="1"/>
    <col min="4097" max="4097" width="14.28515625" style="32" customWidth="1"/>
    <col min="4098" max="4098" width="18.42578125" style="32" customWidth="1"/>
    <col min="4099" max="4099" width="15.28515625" style="32" customWidth="1"/>
    <col min="4100" max="4336" width="9.140625" style="32"/>
    <col min="4337" max="4337" width="11.28515625" style="32" customWidth="1"/>
    <col min="4338" max="4338" width="53" style="32" customWidth="1"/>
    <col min="4339" max="4339" width="20.7109375" style="32" customWidth="1"/>
    <col min="4340" max="4340" width="18.7109375" style="32" customWidth="1"/>
    <col min="4341" max="4341" width="19.28515625" style="32" customWidth="1"/>
    <col min="4342" max="4342" width="20.5703125" style="32" customWidth="1"/>
    <col min="4343" max="4343" width="24.140625" style="32" customWidth="1"/>
    <col min="4344" max="4344" width="20.7109375" style="32" customWidth="1"/>
    <col min="4345" max="4345" width="20.5703125" style="32" customWidth="1"/>
    <col min="4346" max="4346" width="17.140625" style="32" customWidth="1"/>
    <col min="4347" max="4347" width="14.5703125" style="32" customWidth="1"/>
    <col min="4348" max="4348" width="13.140625" style="32" customWidth="1"/>
    <col min="4349" max="4349" width="20" style="32" customWidth="1"/>
    <col min="4350" max="4350" width="15.85546875" style="32" customWidth="1"/>
    <col min="4351" max="4351" width="14.42578125" style="32" customWidth="1"/>
    <col min="4352" max="4352" width="17.28515625" style="32" customWidth="1"/>
    <col min="4353" max="4353" width="14.28515625" style="32" customWidth="1"/>
    <col min="4354" max="4354" width="18.42578125" style="32" customWidth="1"/>
    <col min="4355" max="4355" width="15.28515625" style="32" customWidth="1"/>
    <col min="4356" max="4592" width="9.140625" style="32"/>
    <col min="4593" max="4593" width="11.28515625" style="32" customWidth="1"/>
    <col min="4594" max="4594" width="53" style="32" customWidth="1"/>
    <col min="4595" max="4595" width="20.7109375" style="32" customWidth="1"/>
    <col min="4596" max="4596" width="18.7109375" style="32" customWidth="1"/>
    <col min="4597" max="4597" width="19.28515625" style="32" customWidth="1"/>
    <col min="4598" max="4598" width="20.5703125" style="32" customWidth="1"/>
    <col min="4599" max="4599" width="24.140625" style="32" customWidth="1"/>
    <col min="4600" max="4600" width="20.7109375" style="32" customWidth="1"/>
    <col min="4601" max="4601" width="20.5703125" style="32" customWidth="1"/>
    <col min="4602" max="4602" width="17.140625" style="32" customWidth="1"/>
    <col min="4603" max="4603" width="14.5703125" style="32" customWidth="1"/>
    <col min="4604" max="4604" width="13.140625" style="32" customWidth="1"/>
    <col min="4605" max="4605" width="20" style="32" customWidth="1"/>
    <col min="4606" max="4606" width="15.85546875" style="32" customWidth="1"/>
    <col min="4607" max="4607" width="14.42578125" style="32" customWidth="1"/>
    <col min="4608" max="4608" width="17.28515625" style="32" customWidth="1"/>
    <col min="4609" max="4609" width="14.28515625" style="32" customWidth="1"/>
    <col min="4610" max="4610" width="18.42578125" style="32" customWidth="1"/>
    <col min="4611" max="4611" width="15.28515625" style="32" customWidth="1"/>
    <col min="4612" max="4848" width="9.140625" style="32"/>
    <col min="4849" max="4849" width="11.28515625" style="32" customWidth="1"/>
    <col min="4850" max="4850" width="53" style="32" customWidth="1"/>
    <col min="4851" max="4851" width="20.7109375" style="32" customWidth="1"/>
    <col min="4852" max="4852" width="18.7109375" style="32" customWidth="1"/>
    <col min="4853" max="4853" width="19.28515625" style="32" customWidth="1"/>
    <col min="4854" max="4854" width="20.5703125" style="32" customWidth="1"/>
    <col min="4855" max="4855" width="24.140625" style="32" customWidth="1"/>
    <col min="4856" max="4856" width="20.7109375" style="32" customWidth="1"/>
    <col min="4857" max="4857" width="20.5703125" style="32" customWidth="1"/>
    <col min="4858" max="4858" width="17.140625" style="32" customWidth="1"/>
    <col min="4859" max="4859" width="14.5703125" style="32" customWidth="1"/>
    <col min="4860" max="4860" width="13.140625" style="32" customWidth="1"/>
    <col min="4861" max="4861" width="20" style="32" customWidth="1"/>
    <col min="4862" max="4862" width="15.85546875" style="32" customWidth="1"/>
    <col min="4863" max="4863" width="14.42578125" style="32" customWidth="1"/>
    <col min="4864" max="4864" width="17.28515625" style="32" customWidth="1"/>
    <col min="4865" max="4865" width="14.28515625" style="32" customWidth="1"/>
    <col min="4866" max="4866" width="18.42578125" style="32" customWidth="1"/>
    <col min="4867" max="4867" width="15.28515625" style="32" customWidth="1"/>
    <col min="4868" max="5104" width="9.140625" style="32"/>
    <col min="5105" max="5105" width="11.28515625" style="32" customWidth="1"/>
    <col min="5106" max="5106" width="53" style="32" customWidth="1"/>
    <col min="5107" max="5107" width="20.7109375" style="32" customWidth="1"/>
    <col min="5108" max="5108" width="18.7109375" style="32" customWidth="1"/>
    <col min="5109" max="5109" width="19.28515625" style="32" customWidth="1"/>
    <col min="5110" max="5110" width="20.5703125" style="32" customWidth="1"/>
    <col min="5111" max="5111" width="24.140625" style="32" customWidth="1"/>
    <col min="5112" max="5112" width="20.7109375" style="32" customWidth="1"/>
    <col min="5113" max="5113" width="20.5703125" style="32" customWidth="1"/>
    <col min="5114" max="5114" width="17.140625" style="32" customWidth="1"/>
    <col min="5115" max="5115" width="14.5703125" style="32" customWidth="1"/>
    <col min="5116" max="5116" width="13.140625" style="32" customWidth="1"/>
    <col min="5117" max="5117" width="20" style="32" customWidth="1"/>
    <col min="5118" max="5118" width="15.85546875" style="32" customWidth="1"/>
    <col min="5119" max="5119" width="14.42578125" style="32" customWidth="1"/>
    <col min="5120" max="5120" width="17.28515625" style="32" customWidth="1"/>
    <col min="5121" max="5121" width="14.28515625" style="32" customWidth="1"/>
    <col min="5122" max="5122" width="18.42578125" style="32" customWidth="1"/>
    <col min="5123" max="5123" width="15.28515625" style="32" customWidth="1"/>
    <col min="5124" max="5360" width="9.140625" style="32"/>
    <col min="5361" max="5361" width="11.28515625" style="32" customWidth="1"/>
    <col min="5362" max="5362" width="53" style="32" customWidth="1"/>
    <col min="5363" max="5363" width="20.7109375" style="32" customWidth="1"/>
    <col min="5364" max="5364" width="18.7109375" style="32" customWidth="1"/>
    <col min="5365" max="5365" width="19.28515625" style="32" customWidth="1"/>
    <col min="5366" max="5366" width="20.5703125" style="32" customWidth="1"/>
    <col min="5367" max="5367" width="24.140625" style="32" customWidth="1"/>
    <col min="5368" max="5368" width="20.7109375" style="32" customWidth="1"/>
    <col min="5369" max="5369" width="20.5703125" style="32" customWidth="1"/>
    <col min="5370" max="5370" width="17.140625" style="32" customWidth="1"/>
    <col min="5371" max="5371" width="14.5703125" style="32" customWidth="1"/>
    <col min="5372" max="5372" width="13.140625" style="32" customWidth="1"/>
    <col min="5373" max="5373" width="20" style="32" customWidth="1"/>
    <col min="5374" max="5374" width="15.85546875" style="32" customWidth="1"/>
    <col min="5375" max="5375" width="14.42578125" style="32" customWidth="1"/>
    <col min="5376" max="5376" width="17.28515625" style="32" customWidth="1"/>
    <col min="5377" max="5377" width="14.28515625" style="32" customWidth="1"/>
    <col min="5378" max="5378" width="18.42578125" style="32" customWidth="1"/>
    <col min="5379" max="5379" width="15.28515625" style="32" customWidth="1"/>
    <col min="5380" max="5616" width="9.140625" style="32"/>
    <col min="5617" max="5617" width="11.28515625" style="32" customWidth="1"/>
    <col min="5618" max="5618" width="53" style="32" customWidth="1"/>
    <col min="5619" max="5619" width="20.7109375" style="32" customWidth="1"/>
    <col min="5620" max="5620" width="18.7109375" style="32" customWidth="1"/>
    <col min="5621" max="5621" width="19.28515625" style="32" customWidth="1"/>
    <col min="5622" max="5622" width="20.5703125" style="32" customWidth="1"/>
    <col min="5623" max="5623" width="24.140625" style="32" customWidth="1"/>
    <col min="5624" max="5624" width="20.7109375" style="32" customWidth="1"/>
    <col min="5625" max="5625" width="20.5703125" style="32" customWidth="1"/>
    <col min="5626" max="5626" width="17.140625" style="32" customWidth="1"/>
    <col min="5627" max="5627" width="14.5703125" style="32" customWidth="1"/>
    <col min="5628" max="5628" width="13.140625" style="32" customWidth="1"/>
    <col min="5629" max="5629" width="20" style="32" customWidth="1"/>
    <col min="5630" max="5630" width="15.85546875" style="32" customWidth="1"/>
    <col min="5631" max="5631" width="14.42578125" style="32" customWidth="1"/>
    <col min="5632" max="5632" width="17.28515625" style="32" customWidth="1"/>
    <col min="5633" max="5633" width="14.28515625" style="32" customWidth="1"/>
    <col min="5634" max="5634" width="18.42578125" style="32" customWidth="1"/>
    <col min="5635" max="5635" width="15.28515625" style="32" customWidth="1"/>
    <col min="5636" max="5872" width="9.140625" style="32"/>
    <col min="5873" max="5873" width="11.28515625" style="32" customWidth="1"/>
    <col min="5874" max="5874" width="53" style="32" customWidth="1"/>
    <col min="5875" max="5875" width="20.7109375" style="32" customWidth="1"/>
    <col min="5876" max="5876" width="18.7109375" style="32" customWidth="1"/>
    <col min="5877" max="5877" width="19.28515625" style="32" customWidth="1"/>
    <col min="5878" max="5878" width="20.5703125" style="32" customWidth="1"/>
    <col min="5879" max="5879" width="24.140625" style="32" customWidth="1"/>
    <col min="5880" max="5880" width="20.7109375" style="32" customWidth="1"/>
    <col min="5881" max="5881" width="20.5703125" style="32" customWidth="1"/>
    <col min="5882" max="5882" width="17.140625" style="32" customWidth="1"/>
    <col min="5883" max="5883" width="14.5703125" style="32" customWidth="1"/>
    <col min="5884" max="5884" width="13.140625" style="32" customWidth="1"/>
    <col min="5885" max="5885" width="20" style="32" customWidth="1"/>
    <col min="5886" max="5886" width="15.85546875" style="32" customWidth="1"/>
    <col min="5887" max="5887" width="14.42578125" style="32" customWidth="1"/>
    <col min="5888" max="5888" width="17.28515625" style="32" customWidth="1"/>
    <col min="5889" max="5889" width="14.28515625" style="32" customWidth="1"/>
    <col min="5890" max="5890" width="18.42578125" style="32" customWidth="1"/>
    <col min="5891" max="5891" width="15.28515625" style="32" customWidth="1"/>
    <col min="5892" max="6128" width="9.140625" style="32"/>
    <col min="6129" max="6129" width="11.28515625" style="32" customWidth="1"/>
    <col min="6130" max="6130" width="53" style="32" customWidth="1"/>
    <col min="6131" max="6131" width="20.7109375" style="32" customWidth="1"/>
    <col min="6132" max="6132" width="18.7109375" style="32" customWidth="1"/>
    <col min="6133" max="6133" width="19.28515625" style="32" customWidth="1"/>
    <col min="6134" max="6134" width="20.5703125" style="32" customWidth="1"/>
    <col min="6135" max="6135" width="24.140625" style="32" customWidth="1"/>
    <col min="6136" max="6136" width="20.7109375" style="32" customWidth="1"/>
    <col min="6137" max="6137" width="20.5703125" style="32" customWidth="1"/>
    <col min="6138" max="6138" width="17.140625" style="32" customWidth="1"/>
    <col min="6139" max="6139" width="14.5703125" style="32" customWidth="1"/>
    <col min="6140" max="6140" width="13.140625" style="32" customWidth="1"/>
    <col min="6141" max="6141" width="20" style="32" customWidth="1"/>
    <col min="6142" max="6142" width="15.85546875" style="32" customWidth="1"/>
    <col min="6143" max="6143" width="14.42578125" style="32" customWidth="1"/>
    <col min="6144" max="6144" width="17.28515625" style="32" customWidth="1"/>
    <col min="6145" max="6145" width="14.28515625" style="32" customWidth="1"/>
    <col min="6146" max="6146" width="18.42578125" style="32" customWidth="1"/>
    <col min="6147" max="6147" width="15.28515625" style="32" customWidth="1"/>
    <col min="6148" max="6384" width="9.140625" style="32"/>
    <col min="6385" max="6385" width="11.28515625" style="32" customWidth="1"/>
    <col min="6386" max="6386" width="53" style="32" customWidth="1"/>
    <col min="6387" max="6387" width="20.7109375" style="32" customWidth="1"/>
    <col min="6388" max="6388" width="18.7109375" style="32" customWidth="1"/>
    <col min="6389" max="6389" width="19.28515625" style="32" customWidth="1"/>
    <col min="6390" max="6390" width="20.5703125" style="32" customWidth="1"/>
    <col min="6391" max="6391" width="24.140625" style="32" customWidth="1"/>
    <col min="6392" max="6392" width="20.7109375" style="32" customWidth="1"/>
    <col min="6393" max="6393" width="20.5703125" style="32" customWidth="1"/>
    <col min="6394" max="6394" width="17.140625" style="32" customWidth="1"/>
    <col min="6395" max="6395" width="14.5703125" style="32" customWidth="1"/>
    <col min="6396" max="6396" width="13.140625" style="32" customWidth="1"/>
    <col min="6397" max="6397" width="20" style="32" customWidth="1"/>
    <col min="6398" max="6398" width="15.85546875" style="32" customWidth="1"/>
    <col min="6399" max="6399" width="14.42578125" style="32" customWidth="1"/>
    <col min="6400" max="6400" width="17.28515625" style="32" customWidth="1"/>
    <col min="6401" max="6401" width="14.28515625" style="32" customWidth="1"/>
    <col min="6402" max="6402" width="18.42578125" style="32" customWidth="1"/>
    <col min="6403" max="6403" width="15.28515625" style="32" customWidth="1"/>
    <col min="6404" max="6640" width="9.140625" style="32"/>
    <col min="6641" max="6641" width="11.28515625" style="32" customWidth="1"/>
    <col min="6642" max="6642" width="53" style="32" customWidth="1"/>
    <col min="6643" max="6643" width="20.7109375" style="32" customWidth="1"/>
    <col min="6644" max="6644" width="18.7109375" style="32" customWidth="1"/>
    <col min="6645" max="6645" width="19.28515625" style="32" customWidth="1"/>
    <col min="6646" max="6646" width="20.5703125" style="32" customWidth="1"/>
    <col min="6647" max="6647" width="24.140625" style="32" customWidth="1"/>
    <col min="6648" max="6648" width="20.7109375" style="32" customWidth="1"/>
    <col min="6649" max="6649" width="20.5703125" style="32" customWidth="1"/>
    <col min="6650" max="6650" width="17.140625" style="32" customWidth="1"/>
    <col min="6651" max="6651" width="14.5703125" style="32" customWidth="1"/>
    <col min="6652" max="6652" width="13.140625" style="32" customWidth="1"/>
    <col min="6653" max="6653" width="20" style="32" customWidth="1"/>
    <col min="6654" max="6654" width="15.85546875" style="32" customWidth="1"/>
    <col min="6655" max="6655" width="14.42578125" style="32" customWidth="1"/>
    <col min="6656" max="6656" width="17.28515625" style="32" customWidth="1"/>
    <col min="6657" max="6657" width="14.28515625" style="32" customWidth="1"/>
    <col min="6658" max="6658" width="18.42578125" style="32" customWidth="1"/>
    <col min="6659" max="6659" width="15.28515625" style="32" customWidth="1"/>
    <col min="6660" max="6896" width="9.140625" style="32"/>
    <col min="6897" max="6897" width="11.28515625" style="32" customWidth="1"/>
    <col min="6898" max="6898" width="53" style="32" customWidth="1"/>
    <col min="6899" max="6899" width="20.7109375" style="32" customWidth="1"/>
    <col min="6900" max="6900" width="18.7109375" style="32" customWidth="1"/>
    <col min="6901" max="6901" width="19.28515625" style="32" customWidth="1"/>
    <col min="6902" max="6902" width="20.5703125" style="32" customWidth="1"/>
    <col min="6903" max="6903" width="24.140625" style="32" customWidth="1"/>
    <col min="6904" max="6904" width="20.7109375" style="32" customWidth="1"/>
    <col min="6905" max="6905" width="20.5703125" style="32" customWidth="1"/>
    <col min="6906" max="6906" width="17.140625" style="32" customWidth="1"/>
    <col min="6907" max="6907" width="14.5703125" style="32" customWidth="1"/>
    <col min="6908" max="6908" width="13.140625" style="32" customWidth="1"/>
    <col min="6909" max="6909" width="20" style="32" customWidth="1"/>
    <col min="6910" max="6910" width="15.85546875" style="32" customWidth="1"/>
    <col min="6911" max="6911" width="14.42578125" style="32" customWidth="1"/>
    <col min="6912" max="6912" width="17.28515625" style="32" customWidth="1"/>
    <col min="6913" max="6913" width="14.28515625" style="32" customWidth="1"/>
    <col min="6914" max="6914" width="18.42578125" style="32" customWidth="1"/>
    <col min="6915" max="6915" width="15.28515625" style="32" customWidth="1"/>
    <col min="6916" max="7152" width="9.140625" style="32"/>
    <col min="7153" max="7153" width="11.28515625" style="32" customWidth="1"/>
    <col min="7154" max="7154" width="53" style="32" customWidth="1"/>
    <col min="7155" max="7155" width="20.7109375" style="32" customWidth="1"/>
    <col min="7156" max="7156" width="18.7109375" style="32" customWidth="1"/>
    <col min="7157" max="7157" width="19.28515625" style="32" customWidth="1"/>
    <col min="7158" max="7158" width="20.5703125" style="32" customWidth="1"/>
    <col min="7159" max="7159" width="24.140625" style="32" customWidth="1"/>
    <col min="7160" max="7160" width="20.7109375" style="32" customWidth="1"/>
    <col min="7161" max="7161" width="20.5703125" style="32" customWidth="1"/>
    <col min="7162" max="7162" width="17.140625" style="32" customWidth="1"/>
    <col min="7163" max="7163" width="14.5703125" style="32" customWidth="1"/>
    <col min="7164" max="7164" width="13.140625" style="32" customWidth="1"/>
    <col min="7165" max="7165" width="20" style="32" customWidth="1"/>
    <col min="7166" max="7166" width="15.85546875" style="32" customWidth="1"/>
    <col min="7167" max="7167" width="14.42578125" style="32" customWidth="1"/>
    <col min="7168" max="7168" width="17.28515625" style="32" customWidth="1"/>
    <col min="7169" max="7169" width="14.28515625" style="32" customWidth="1"/>
    <col min="7170" max="7170" width="18.42578125" style="32" customWidth="1"/>
    <col min="7171" max="7171" width="15.28515625" style="32" customWidth="1"/>
    <col min="7172" max="7408" width="9.140625" style="32"/>
    <col min="7409" max="7409" width="11.28515625" style="32" customWidth="1"/>
    <col min="7410" max="7410" width="53" style="32" customWidth="1"/>
    <col min="7411" max="7411" width="20.7109375" style="32" customWidth="1"/>
    <col min="7412" max="7412" width="18.7109375" style="32" customWidth="1"/>
    <col min="7413" max="7413" width="19.28515625" style="32" customWidth="1"/>
    <col min="7414" max="7414" width="20.5703125" style="32" customWidth="1"/>
    <col min="7415" max="7415" width="24.140625" style="32" customWidth="1"/>
    <col min="7416" max="7416" width="20.7109375" style="32" customWidth="1"/>
    <col min="7417" max="7417" width="20.5703125" style="32" customWidth="1"/>
    <col min="7418" max="7418" width="17.140625" style="32" customWidth="1"/>
    <col min="7419" max="7419" width="14.5703125" style="32" customWidth="1"/>
    <col min="7420" max="7420" width="13.140625" style="32" customWidth="1"/>
    <col min="7421" max="7421" width="20" style="32" customWidth="1"/>
    <col min="7422" max="7422" width="15.85546875" style="32" customWidth="1"/>
    <col min="7423" max="7423" width="14.42578125" style="32" customWidth="1"/>
    <col min="7424" max="7424" width="17.28515625" style="32" customWidth="1"/>
    <col min="7425" max="7425" width="14.28515625" style="32" customWidth="1"/>
    <col min="7426" max="7426" width="18.42578125" style="32" customWidth="1"/>
    <col min="7427" max="7427" width="15.28515625" style="32" customWidth="1"/>
    <col min="7428" max="7664" width="9.140625" style="32"/>
    <col min="7665" max="7665" width="11.28515625" style="32" customWidth="1"/>
    <col min="7666" max="7666" width="53" style="32" customWidth="1"/>
    <col min="7667" max="7667" width="20.7109375" style="32" customWidth="1"/>
    <col min="7668" max="7668" width="18.7109375" style="32" customWidth="1"/>
    <col min="7669" max="7669" width="19.28515625" style="32" customWidth="1"/>
    <col min="7670" max="7670" width="20.5703125" style="32" customWidth="1"/>
    <col min="7671" max="7671" width="24.140625" style="32" customWidth="1"/>
    <col min="7672" max="7672" width="20.7109375" style="32" customWidth="1"/>
    <col min="7673" max="7673" width="20.5703125" style="32" customWidth="1"/>
    <col min="7674" max="7674" width="17.140625" style="32" customWidth="1"/>
    <col min="7675" max="7675" width="14.5703125" style="32" customWidth="1"/>
    <col min="7676" max="7676" width="13.140625" style="32" customWidth="1"/>
    <col min="7677" max="7677" width="20" style="32" customWidth="1"/>
    <col min="7678" max="7678" width="15.85546875" style="32" customWidth="1"/>
    <col min="7679" max="7679" width="14.42578125" style="32" customWidth="1"/>
    <col min="7680" max="7680" width="17.28515625" style="32" customWidth="1"/>
    <col min="7681" max="7681" width="14.28515625" style="32" customWidth="1"/>
    <col min="7682" max="7682" width="18.42578125" style="32" customWidth="1"/>
    <col min="7683" max="7683" width="15.28515625" style="32" customWidth="1"/>
    <col min="7684" max="7920" width="9.140625" style="32"/>
    <col min="7921" max="7921" width="11.28515625" style="32" customWidth="1"/>
    <col min="7922" max="7922" width="53" style="32" customWidth="1"/>
    <col min="7923" max="7923" width="20.7109375" style="32" customWidth="1"/>
    <col min="7924" max="7924" width="18.7109375" style="32" customWidth="1"/>
    <col min="7925" max="7925" width="19.28515625" style="32" customWidth="1"/>
    <col min="7926" max="7926" width="20.5703125" style="32" customWidth="1"/>
    <col min="7927" max="7927" width="24.140625" style="32" customWidth="1"/>
    <col min="7928" max="7928" width="20.7109375" style="32" customWidth="1"/>
    <col min="7929" max="7929" width="20.5703125" style="32" customWidth="1"/>
    <col min="7930" max="7930" width="17.140625" style="32" customWidth="1"/>
    <col min="7931" max="7931" width="14.5703125" style="32" customWidth="1"/>
    <col min="7932" max="7932" width="13.140625" style="32" customWidth="1"/>
    <col min="7933" max="7933" width="20" style="32" customWidth="1"/>
    <col min="7934" max="7934" width="15.85546875" style="32" customWidth="1"/>
    <col min="7935" max="7935" width="14.42578125" style="32" customWidth="1"/>
    <col min="7936" max="7936" width="17.28515625" style="32" customWidth="1"/>
    <col min="7937" max="7937" width="14.28515625" style="32" customWidth="1"/>
    <col min="7938" max="7938" width="18.42578125" style="32" customWidth="1"/>
    <col min="7939" max="7939" width="15.28515625" style="32" customWidth="1"/>
    <col min="7940" max="8176" width="9.140625" style="32"/>
    <col min="8177" max="8177" width="11.28515625" style="32" customWidth="1"/>
    <col min="8178" max="8178" width="53" style="32" customWidth="1"/>
    <col min="8179" max="8179" width="20.7109375" style="32" customWidth="1"/>
    <col min="8180" max="8180" width="18.7109375" style="32" customWidth="1"/>
    <col min="8181" max="8181" width="19.28515625" style="32" customWidth="1"/>
    <col min="8182" max="8182" width="20.5703125" style="32" customWidth="1"/>
    <col min="8183" max="8183" width="24.140625" style="32" customWidth="1"/>
    <col min="8184" max="8184" width="20.7109375" style="32" customWidth="1"/>
    <col min="8185" max="8185" width="20.5703125" style="32" customWidth="1"/>
    <col min="8186" max="8186" width="17.140625" style="32" customWidth="1"/>
    <col min="8187" max="8187" width="14.5703125" style="32" customWidth="1"/>
    <col min="8188" max="8188" width="13.140625" style="32" customWidth="1"/>
    <col min="8189" max="8189" width="20" style="32" customWidth="1"/>
    <col min="8190" max="8190" width="15.85546875" style="32" customWidth="1"/>
    <col min="8191" max="8191" width="14.42578125" style="32" customWidth="1"/>
    <col min="8192" max="8192" width="17.28515625" style="32" customWidth="1"/>
    <col min="8193" max="8193" width="14.28515625" style="32" customWidth="1"/>
    <col min="8194" max="8194" width="18.42578125" style="32" customWidth="1"/>
    <col min="8195" max="8195" width="15.28515625" style="32" customWidth="1"/>
    <col min="8196" max="8432" width="9.140625" style="32"/>
    <col min="8433" max="8433" width="11.28515625" style="32" customWidth="1"/>
    <col min="8434" max="8434" width="53" style="32" customWidth="1"/>
    <col min="8435" max="8435" width="20.7109375" style="32" customWidth="1"/>
    <col min="8436" max="8436" width="18.7109375" style="32" customWidth="1"/>
    <col min="8437" max="8437" width="19.28515625" style="32" customWidth="1"/>
    <col min="8438" max="8438" width="20.5703125" style="32" customWidth="1"/>
    <col min="8439" max="8439" width="24.140625" style="32" customWidth="1"/>
    <col min="8440" max="8440" width="20.7109375" style="32" customWidth="1"/>
    <col min="8441" max="8441" width="20.5703125" style="32" customWidth="1"/>
    <col min="8442" max="8442" width="17.140625" style="32" customWidth="1"/>
    <col min="8443" max="8443" width="14.5703125" style="32" customWidth="1"/>
    <col min="8444" max="8444" width="13.140625" style="32" customWidth="1"/>
    <col min="8445" max="8445" width="20" style="32" customWidth="1"/>
    <col min="8446" max="8446" width="15.85546875" style="32" customWidth="1"/>
    <col min="8447" max="8447" width="14.42578125" style="32" customWidth="1"/>
    <col min="8448" max="8448" width="17.28515625" style="32" customWidth="1"/>
    <col min="8449" max="8449" width="14.28515625" style="32" customWidth="1"/>
    <col min="8450" max="8450" width="18.42578125" style="32" customWidth="1"/>
    <col min="8451" max="8451" width="15.28515625" style="32" customWidth="1"/>
    <col min="8452" max="8688" width="9.140625" style="32"/>
    <col min="8689" max="8689" width="11.28515625" style="32" customWidth="1"/>
    <col min="8690" max="8690" width="53" style="32" customWidth="1"/>
    <col min="8691" max="8691" width="20.7109375" style="32" customWidth="1"/>
    <col min="8692" max="8692" width="18.7109375" style="32" customWidth="1"/>
    <col min="8693" max="8693" width="19.28515625" style="32" customWidth="1"/>
    <col min="8694" max="8694" width="20.5703125" style="32" customWidth="1"/>
    <col min="8695" max="8695" width="24.140625" style="32" customWidth="1"/>
    <col min="8696" max="8696" width="20.7109375" style="32" customWidth="1"/>
    <col min="8697" max="8697" width="20.5703125" style="32" customWidth="1"/>
    <col min="8698" max="8698" width="17.140625" style="32" customWidth="1"/>
    <col min="8699" max="8699" width="14.5703125" style="32" customWidth="1"/>
    <col min="8700" max="8700" width="13.140625" style="32" customWidth="1"/>
    <col min="8701" max="8701" width="20" style="32" customWidth="1"/>
    <col min="8702" max="8702" width="15.85546875" style="32" customWidth="1"/>
    <col min="8703" max="8703" width="14.42578125" style="32" customWidth="1"/>
    <col min="8704" max="8704" width="17.28515625" style="32" customWidth="1"/>
    <col min="8705" max="8705" width="14.28515625" style="32" customWidth="1"/>
    <col min="8706" max="8706" width="18.42578125" style="32" customWidth="1"/>
    <col min="8707" max="8707" width="15.28515625" style="32" customWidth="1"/>
    <col min="8708" max="8944" width="9.140625" style="32"/>
    <col min="8945" max="8945" width="11.28515625" style="32" customWidth="1"/>
    <col min="8946" max="8946" width="53" style="32" customWidth="1"/>
    <col min="8947" max="8947" width="20.7109375" style="32" customWidth="1"/>
    <col min="8948" max="8948" width="18.7109375" style="32" customWidth="1"/>
    <col min="8949" max="8949" width="19.28515625" style="32" customWidth="1"/>
    <col min="8950" max="8950" width="20.5703125" style="32" customWidth="1"/>
    <col min="8951" max="8951" width="24.140625" style="32" customWidth="1"/>
    <col min="8952" max="8952" width="20.7109375" style="32" customWidth="1"/>
    <col min="8953" max="8953" width="20.5703125" style="32" customWidth="1"/>
    <col min="8954" max="8954" width="17.140625" style="32" customWidth="1"/>
    <col min="8955" max="8955" width="14.5703125" style="32" customWidth="1"/>
    <col min="8956" max="8956" width="13.140625" style="32" customWidth="1"/>
    <col min="8957" max="8957" width="20" style="32" customWidth="1"/>
    <col min="8958" max="8958" width="15.85546875" style="32" customWidth="1"/>
    <col min="8959" max="8959" width="14.42578125" style="32" customWidth="1"/>
    <col min="8960" max="8960" width="17.28515625" style="32" customWidth="1"/>
    <col min="8961" max="8961" width="14.28515625" style="32" customWidth="1"/>
    <col min="8962" max="8962" width="18.42578125" style="32" customWidth="1"/>
    <col min="8963" max="8963" width="15.28515625" style="32" customWidth="1"/>
    <col min="8964" max="9200" width="9.140625" style="32"/>
    <col min="9201" max="9201" width="11.28515625" style="32" customWidth="1"/>
    <col min="9202" max="9202" width="53" style="32" customWidth="1"/>
    <col min="9203" max="9203" width="20.7109375" style="32" customWidth="1"/>
    <col min="9204" max="9204" width="18.7109375" style="32" customWidth="1"/>
    <col min="9205" max="9205" width="19.28515625" style="32" customWidth="1"/>
    <col min="9206" max="9206" width="20.5703125" style="32" customWidth="1"/>
    <col min="9207" max="9207" width="24.140625" style="32" customWidth="1"/>
    <col min="9208" max="9208" width="20.7109375" style="32" customWidth="1"/>
    <col min="9209" max="9209" width="20.5703125" style="32" customWidth="1"/>
    <col min="9210" max="9210" width="17.140625" style="32" customWidth="1"/>
    <col min="9211" max="9211" width="14.5703125" style="32" customWidth="1"/>
    <col min="9212" max="9212" width="13.140625" style="32" customWidth="1"/>
    <col min="9213" max="9213" width="20" style="32" customWidth="1"/>
    <col min="9214" max="9214" width="15.85546875" style="32" customWidth="1"/>
    <col min="9215" max="9215" width="14.42578125" style="32" customWidth="1"/>
    <col min="9216" max="9216" width="17.28515625" style="32" customWidth="1"/>
    <col min="9217" max="9217" width="14.28515625" style="32" customWidth="1"/>
    <col min="9218" max="9218" width="18.42578125" style="32" customWidth="1"/>
    <col min="9219" max="9219" width="15.28515625" style="32" customWidth="1"/>
    <col min="9220" max="9456" width="9.140625" style="32"/>
    <col min="9457" max="9457" width="11.28515625" style="32" customWidth="1"/>
    <col min="9458" max="9458" width="53" style="32" customWidth="1"/>
    <col min="9459" max="9459" width="20.7109375" style="32" customWidth="1"/>
    <col min="9460" max="9460" width="18.7109375" style="32" customWidth="1"/>
    <col min="9461" max="9461" width="19.28515625" style="32" customWidth="1"/>
    <col min="9462" max="9462" width="20.5703125" style="32" customWidth="1"/>
    <col min="9463" max="9463" width="24.140625" style="32" customWidth="1"/>
    <col min="9464" max="9464" width="20.7109375" style="32" customWidth="1"/>
    <col min="9465" max="9465" width="20.5703125" style="32" customWidth="1"/>
    <col min="9466" max="9466" width="17.140625" style="32" customWidth="1"/>
    <col min="9467" max="9467" width="14.5703125" style="32" customWidth="1"/>
    <col min="9468" max="9468" width="13.140625" style="32" customWidth="1"/>
    <col min="9469" max="9469" width="20" style="32" customWidth="1"/>
    <col min="9470" max="9470" width="15.85546875" style="32" customWidth="1"/>
    <col min="9471" max="9471" width="14.42578125" style="32" customWidth="1"/>
    <col min="9472" max="9472" width="17.28515625" style="32" customWidth="1"/>
    <col min="9473" max="9473" width="14.28515625" style="32" customWidth="1"/>
    <col min="9474" max="9474" width="18.42578125" style="32" customWidth="1"/>
    <col min="9475" max="9475" width="15.28515625" style="32" customWidth="1"/>
    <col min="9476" max="9712" width="9.140625" style="32"/>
    <col min="9713" max="9713" width="11.28515625" style="32" customWidth="1"/>
    <col min="9714" max="9714" width="53" style="32" customWidth="1"/>
    <col min="9715" max="9715" width="20.7109375" style="32" customWidth="1"/>
    <col min="9716" max="9716" width="18.7109375" style="32" customWidth="1"/>
    <col min="9717" max="9717" width="19.28515625" style="32" customWidth="1"/>
    <col min="9718" max="9718" width="20.5703125" style="32" customWidth="1"/>
    <col min="9719" max="9719" width="24.140625" style="32" customWidth="1"/>
    <col min="9720" max="9720" width="20.7109375" style="32" customWidth="1"/>
    <col min="9721" max="9721" width="20.5703125" style="32" customWidth="1"/>
    <col min="9722" max="9722" width="17.140625" style="32" customWidth="1"/>
    <col min="9723" max="9723" width="14.5703125" style="32" customWidth="1"/>
    <col min="9724" max="9724" width="13.140625" style="32" customWidth="1"/>
    <col min="9725" max="9725" width="20" style="32" customWidth="1"/>
    <col min="9726" max="9726" width="15.85546875" style="32" customWidth="1"/>
    <col min="9727" max="9727" width="14.42578125" style="32" customWidth="1"/>
    <col min="9728" max="9728" width="17.28515625" style="32" customWidth="1"/>
    <col min="9729" max="9729" width="14.28515625" style="32" customWidth="1"/>
    <col min="9730" max="9730" width="18.42578125" style="32" customWidth="1"/>
    <col min="9731" max="9731" width="15.28515625" style="32" customWidth="1"/>
    <col min="9732" max="9968" width="9.140625" style="32"/>
    <col min="9969" max="9969" width="11.28515625" style="32" customWidth="1"/>
    <col min="9970" max="9970" width="53" style="32" customWidth="1"/>
    <col min="9971" max="9971" width="20.7109375" style="32" customWidth="1"/>
    <col min="9972" max="9972" width="18.7109375" style="32" customWidth="1"/>
    <col min="9973" max="9973" width="19.28515625" style="32" customWidth="1"/>
    <col min="9974" max="9974" width="20.5703125" style="32" customWidth="1"/>
    <col min="9975" max="9975" width="24.140625" style="32" customWidth="1"/>
    <col min="9976" max="9976" width="20.7109375" style="32" customWidth="1"/>
    <col min="9977" max="9977" width="20.5703125" style="32" customWidth="1"/>
    <col min="9978" max="9978" width="17.140625" style="32" customWidth="1"/>
    <col min="9979" max="9979" width="14.5703125" style="32" customWidth="1"/>
    <col min="9980" max="9980" width="13.140625" style="32" customWidth="1"/>
    <col min="9981" max="9981" width="20" style="32" customWidth="1"/>
    <col min="9982" max="9982" width="15.85546875" style="32" customWidth="1"/>
    <col min="9983" max="9983" width="14.42578125" style="32" customWidth="1"/>
    <col min="9984" max="9984" width="17.28515625" style="32" customWidth="1"/>
    <col min="9985" max="9985" width="14.28515625" style="32" customWidth="1"/>
    <col min="9986" max="9986" width="18.42578125" style="32" customWidth="1"/>
    <col min="9987" max="9987" width="15.28515625" style="32" customWidth="1"/>
    <col min="9988" max="10224" width="9.140625" style="32"/>
    <col min="10225" max="10225" width="11.28515625" style="32" customWidth="1"/>
    <col min="10226" max="10226" width="53" style="32" customWidth="1"/>
    <col min="10227" max="10227" width="20.7109375" style="32" customWidth="1"/>
    <col min="10228" max="10228" width="18.7109375" style="32" customWidth="1"/>
    <col min="10229" max="10229" width="19.28515625" style="32" customWidth="1"/>
    <col min="10230" max="10230" width="20.5703125" style="32" customWidth="1"/>
    <col min="10231" max="10231" width="24.140625" style="32" customWidth="1"/>
    <col min="10232" max="10232" width="20.7109375" style="32" customWidth="1"/>
    <col min="10233" max="10233" width="20.5703125" style="32" customWidth="1"/>
    <col min="10234" max="10234" width="17.140625" style="32" customWidth="1"/>
    <col min="10235" max="10235" width="14.5703125" style="32" customWidth="1"/>
    <col min="10236" max="10236" width="13.140625" style="32" customWidth="1"/>
    <col min="10237" max="10237" width="20" style="32" customWidth="1"/>
    <col min="10238" max="10238" width="15.85546875" style="32" customWidth="1"/>
    <col min="10239" max="10239" width="14.42578125" style="32" customWidth="1"/>
    <col min="10240" max="10240" width="17.28515625" style="32" customWidth="1"/>
    <col min="10241" max="10241" width="14.28515625" style="32" customWidth="1"/>
    <col min="10242" max="10242" width="18.42578125" style="32" customWidth="1"/>
    <col min="10243" max="10243" width="15.28515625" style="32" customWidth="1"/>
    <col min="10244" max="10480" width="9.140625" style="32"/>
    <col min="10481" max="10481" width="11.28515625" style="32" customWidth="1"/>
    <col min="10482" max="10482" width="53" style="32" customWidth="1"/>
    <col min="10483" max="10483" width="20.7109375" style="32" customWidth="1"/>
    <col min="10484" max="10484" width="18.7109375" style="32" customWidth="1"/>
    <col min="10485" max="10485" width="19.28515625" style="32" customWidth="1"/>
    <col min="10486" max="10486" width="20.5703125" style="32" customWidth="1"/>
    <col min="10487" max="10487" width="24.140625" style="32" customWidth="1"/>
    <col min="10488" max="10488" width="20.7109375" style="32" customWidth="1"/>
    <col min="10489" max="10489" width="20.5703125" style="32" customWidth="1"/>
    <col min="10490" max="10490" width="17.140625" style="32" customWidth="1"/>
    <col min="10491" max="10491" width="14.5703125" style="32" customWidth="1"/>
    <col min="10492" max="10492" width="13.140625" style="32" customWidth="1"/>
    <col min="10493" max="10493" width="20" style="32" customWidth="1"/>
    <col min="10494" max="10494" width="15.85546875" style="32" customWidth="1"/>
    <col min="10495" max="10495" width="14.42578125" style="32" customWidth="1"/>
    <col min="10496" max="10496" width="17.28515625" style="32" customWidth="1"/>
    <col min="10497" max="10497" width="14.28515625" style="32" customWidth="1"/>
    <col min="10498" max="10498" width="18.42578125" style="32" customWidth="1"/>
    <col min="10499" max="10499" width="15.28515625" style="32" customWidth="1"/>
    <col min="10500" max="10736" width="9.140625" style="32"/>
    <col min="10737" max="10737" width="11.28515625" style="32" customWidth="1"/>
    <col min="10738" max="10738" width="53" style="32" customWidth="1"/>
    <col min="10739" max="10739" width="20.7109375" style="32" customWidth="1"/>
    <col min="10740" max="10740" width="18.7109375" style="32" customWidth="1"/>
    <col min="10741" max="10741" width="19.28515625" style="32" customWidth="1"/>
    <col min="10742" max="10742" width="20.5703125" style="32" customWidth="1"/>
    <col min="10743" max="10743" width="24.140625" style="32" customWidth="1"/>
    <col min="10744" max="10744" width="20.7109375" style="32" customWidth="1"/>
    <col min="10745" max="10745" width="20.5703125" style="32" customWidth="1"/>
    <col min="10746" max="10746" width="17.140625" style="32" customWidth="1"/>
    <col min="10747" max="10747" width="14.5703125" style="32" customWidth="1"/>
    <col min="10748" max="10748" width="13.140625" style="32" customWidth="1"/>
    <col min="10749" max="10749" width="20" style="32" customWidth="1"/>
    <col min="10750" max="10750" width="15.85546875" style="32" customWidth="1"/>
    <col min="10751" max="10751" width="14.42578125" style="32" customWidth="1"/>
    <col min="10752" max="10752" width="17.28515625" style="32" customWidth="1"/>
    <col min="10753" max="10753" width="14.28515625" style="32" customWidth="1"/>
    <col min="10754" max="10754" width="18.42578125" style="32" customWidth="1"/>
    <col min="10755" max="10755" width="15.28515625" style="32" customWidth="1"/>
    <col min="10756" max="10992" width="9.140625" style="32"/>
    <col min="10993" max="10993" width="11.28515625" style="32" customWidth="1"/>
    <col min="10994" max="10994" width="53" style="32" customWidth="1"/>
    <col min="10995" max="10995" width="20.7109375" style="32" customWidth="1"/>
    <col min="10996" max="10996" width="18.7109375" style="32" customWidth="1"/>
    <col min="10997" max="10997" width="19.28515625" style="32" customWidth="1"/>
    <col min="10998" max="10998" width="20.5703125" style="32" customWidth="1"/>
    <col min="10999" max="10999" width="24.140625" style="32" customWidth="1"/>
    <col min="11000" max="11000" width="20.7109375" style="32" customWidth="1"/>
    <col min="11001" max="11001" width="20.5703125" style="32" customWidth="1"/>
    <col min="11002" max="11002" width="17.140625" style="32" customWidth="1"/>
    <col min="11003" max="11003" width="14.5703125" style="32" customWidth="1"/>
    <col min="11004" max="11004" width="13.140625" style="32" customWidth="1"/>
    <col min="11005" max="11005" width="20" style="32" customWidth="1"/>
    <col min="11006" max="11006" width="15.85546875" style="32" customWidth="1"/>
    <col min="11007" max="11007" width="14.42578125" style="32" customWidth="1"/>
    <col min="11008" max="11008" width="17.28515625" style="32" customWidth="1"/>
    <col min="11009" max="11009" width="14.28515625" style="32" customWidth="1"/>
    <col min="11010" max="11010" width="18.42578125" style="32" customWidth="1"/>
    <col min="11011" max="11011" width="15.28515625" style="32" customWidth="1"/>
    <col min="11012" max="11248" width="9.140625" style="32"/>
    <col min="11249" max="11249" width="11.28515625" style="32" customWidth="1"/>
    <col min="11250" max="11250" width="53" style="32" customWidth="1"/>
    <col min="11251" max="11251" width="20.7109375" style="32" customWidth="1"/>
    <col min="11252" max="11252" width="18.7109375" style="32" customWidth="1"/>
    <col min="11253" max="11253" width="19.28515625" style="32" customWidth="1"/>
    <col min="11254" max="11254" width="20.5703125" style="32" customWidth="1"/>
    <col min="11255" max="11255" width="24.140625" style="32" customWidth="1"/>
    <col min="11256" max="11256" width="20.7109375" style="32" customWidth="1"/>
    <col min="11257" max="11257" width="20.5703125" style="32" customWidth="1"/>
    <col min="11258" max="11258" width="17.140625" style="32" customWidth="1"/>
    <col min="11259" max="11259" width="14.5703125" style="32" customWidth="1"/>
    <col min="11260" max="11260" width="13.140625" style="32" customWidth="1"/>
    <col min="11261" max="11261" width="20" style="32" customWidth="1"/>
    <col min="11262" max="11262" width="15.85546875" style="32" customWidth="1"/>
    <col min="11263" max="11263" width="14.42578125" style="32" customWidth="1"/>
    <col min="11264" max="11264" width="17.28515625" style="32" customWidth="1"/>
    <col min="11265" max="11265" width="14.28515625" style="32" customWidth="1"/>
    <col min="11266" max="11266" width="18.42578125" style="32" customWidth="1"/>
    <col min="11267" max="11267" width="15.28515625" style="32" customWidth="1"/>
    <col min="11268" max="11504" width="9.140625" style="32"/>
    <col min="11505" max="11505" width="11.28515625" style="32" customWidth="1"/>
    <col min="11506" max="11506" width="53" style="32" customWidth="1"/>
    <col min="11507" max="11507" width="20.7109375" style="32" customWidth="1"/>
    <col min="11508" max="11508" width="18.7109375" style="32" customWidth="1"/>
    <col min="11509" max="11509" width="19.28515625" style="32" customWidth="1"/>
    <col min="11510" max="11510" width="20.5703125" style="32" customWidth="1"/>
    <col min="11511" max="11511" width="24.140625" style="32" customWidth="1"/>
    <col min="11512" max="11512" width="20.7109375" style="32" customWidth="1"/>
    <col min="11513" max="11513" width="20.5703125" style="32" customWidth="1"/>
    <col min="11514" max="11514" width="17.140625" style="32" customWidth="1"/>
    <col min="11515" max="11515" width="14.5703125" style="32" customWidth="1"/>
    <col min="11516" max="11516" width="13.140625" style="32" customWidth="1"/>
    <col min="11517" max="11517" width="20" style="32" customWidth="1"/>
    <col min="11518" max="11518" width="15.85546875" style="32" customWidth="1"/>
    <col min="11519" max="11519" width="14.42578125" style="32" customWidth="1"/>
    <col min="11520" max="11520" width="17.28515625" style="32" customWidth="1"/>
    <col min="11521" max="11521" width="14.28515625" style="32" customWidth="1"/>
    <col min="11522" max="11522" width="18.42578125" style="32" customWidth="1"/>
    <col min="11523" max="11523" width="15.28515625" style="32" customWidth="1"/>
    <col min="11524" max="11760" width="9.140625" style="32"/>
    <col min="11761" max="11761" width="11.28515625" style="32" customWidth="1"/>
    <col min="11762" max="11762" width="53" style="32" customWidth="1"/>
    <col min="11763" max="11763" width="20.7109375" style="32" customWidth="1"/>
    <col min="11764" max="11764" width="18.7109375" style="32" customWidth="1"/>
    <col min="11765" max="11765" width="19.28515625" style="32" customWidth="1"/>
    <col min="11766" max="11766" width="20.5703125" style="32" customWidth="1"/>
    <col min="11767" max="11767" width="24.140625" style="32" customWidth="1"/>
    <col min="11768" max="11768" width="20.7109375" style="32" customWidth="1"/>
    <col min="11769" max="11769" width="20.5703125" style="32" customWidth="1"/>
    <col min="11770" max="11770" width="17.140625" style="32" customWidth="1"/>
    <col min="11771" max="11771" width="14.5703125" style="32" customWidth="1"/>
    <col min="11772" max="11772" width="13.140625" style="32" customWidth="1"/>
    <col min="11773" max="11773" width="20" style="32" customWidth="1"/>
    <col min="11774" max="11774" width="15.85546875" style="32" customWidth="1"/>
    <col min="11775" max="11775" width="14.42578125" style="32" customWidth="1"/>
    <col min="11776" max="11776" width="17.28515625" style="32" customWidth="1"/>
    <col min="11777" max="11777" width="14.28515625" style="32" customWidth="1"/>
    <col min="11778" max="11778" width="18.42578125" style="32" customWidth="1"/>
    <col min="11779" max="11779" width="15.28515625" style="32" customWidth="1"/>
    <col min="11780" max="12016" width="9.140625" style="32"/>
    <col min="12017" max="12017" width="11.28515625" style="32" customWidth="1"/>
    <col min="12018" max="12018" width="53" style="32" customWidth="1"/>
    <col min="12019" max="12019" width="20.7109375" style="32" customWidth="1"/>
    <col min="12020" max="12020" width="18.7109375" style="32" customWidth="1"/>
    <col min="12021" max="12021" width="19.28515625" style="32" customWidth="1"/>
    <col min="12022" max="12022" width="20.5703125" style="32" customWidth="1"/>
    <col min="12023" max="12023" width="24.140625" style="32" customWidth="1"/>
    <col min="12024" max="12024" width="20.7109375" style="32" customWidth="1"/>
    <col min="12025" max="12025" width="20.5703125" style="32" customWidth="1"/>
    <col min="12026" max="12026" width="17.140625" style="32" customWidth="1"/>
    <col min="12027" max="12027" width="14.5703125" style="32" customWidth="1"/>
    <col min="12028" max="12028" width="13.140625" style="32" customWidth="1"/>
    <col min="12029" max="12029" width="20" style="32" customWidth="1"/>
    <col min="12030" max="12030" width="15.85546875" style="32" customWidth="1"/>
    <col min="12031" max="12031" width="14.42578125" style="32" customWidth="1"/>
    <col min="12032" max="12032" width="17.28515625" style="32" customWidth="1"/>
    <col min="12033" max="12033" width="14.28515625" style="32" customWidth="1"/>
    <col min="12034" max="12034" width="18.42578125" style="32" customWidth="1"/>
    <col min="12035" max="12035" width="15.28515625" style="32" customWidth="1"/>
    <col min="12036" max="12272" width="9.140625" style="32"/>
    <col min="12273" max="12273" width="11.28515625" style="32" customWidth="1"/>
    <col min="12274" max="12274" width="53" style="32" customWidth="1"/>
    <col min="12275" max="12275" width="20.7109375" style="32" customWidth="1"/>
    <col min="12276" max="12276" width="18.7109375" style="32" customWidth="1"/>
    <col min="12277" max="12277" width="19.28515625" style="32" customWidth="1"/>
    <col min="12278" max="12278" width="20.5703125" style="32" customWidth="1"/>
    <col min="12279" max="12279" width="24.140625" style="32" customWidth="1"/>
    <col min="12280" max="12280" width="20.7109375" style="32" customWidth="1"/>
    <col min="12281" max="12281" width="20.5703125" style="32" customWidth="1"/>
    <col min="12282" max="12282" width="17.140625" style="32" customWidth="1"/>
    <col min="12283" max="12283" width="14.5703125" style="32" customWidth="1"/>
    <col min="12284" max="12284" width="13.140625" style="32" customWidth="1"/>
    <col min="12285" max="12285" width="20" style="32" customWidth="1"/>
    <col min="12286" max="12286" width="15.85546875" style="32" customWidth="1"/>
    <col min="12287" max="12287" width="14.42578125" style="32" customWidth="1"/>
    <col min="12288" max="12288" width="17.28515625" style="32" customWidth="1"/>
    <col min="12289" max="12289" width="14.28515625" style="32" customWidth="1"/>
    <col min="12290" max="12290" width="18.42578125" style="32" customWidth="1"/>
    <col min="12291" max="12291" width="15.28515625" style="32" customWidth="1"/>
    <col min="12292" max="12528" width="9.140625" style="32"/>
    <col min="12529" max="12529" width="11.28515625" style="32" customWidth="1"/>
    <col min="12530" max="12530" width="53" style="32" customWidth="1"/>
    <col min="12531" max="12531" width="20.7109375" style="32" customWidth="1"/>
    <col min="12532" max="12532" width="18.7109375" style="32" customWidth="1"/>
    <col min="12533" max="12533" width="19.28515625" style="32" customWidth="1"/>
    <col min="12534" max="12534" width="20.5703125" style="32" customWidth="1"/>
    <col min="12535" max="12535" width="24.140625" style="32" customWidth="1"/>
    <col min="12536" max="12536" width="20.7109375" style="32" customWidth="1"/>
    <col min="12537" max="12537" width="20.5703125" style="32" customWidth="1"/>
    <col min="12538" max="12538" width="17.140625" style="32" customWidth="1"/>
    <col min="12539" max="12539" width="14.5703125" style="32" customWidth="1"/>
    <col min="12540" max="12540" width="13.140625" style="32" customWidth="1"/>
    <col min="12541" max="12541" width="20" style="32" customWidth="1"/>
    <col min="12542" max="12542" width="15.85546875" style="32" customWidth="1"/>
    <col min="12543" max="12543" width="14.42578125" style="32" customWidth="1"/>
    <col min="12544" max="12544" width="17.28515625" style="32" customWidth="1"/>
    <col min="12545" max="12545" width="14.28515625" style="32" customWidth="1"/>
    <col min="12546" max="12546" width="18.42578125" style="32" customWidth="1"/>
    <col min="12547" max="12547" width="15.28515625" style="32" customWidth="1"/>
    <col min="12548" max="12784" width="9.140625" style="32"/>
    <col min="12785" max="12785" width="11.28515625" style="32" customWidth="1"/>
    <col min="12786" max="12786" width="53" style="32" customWidth="1"/>
    <col min="12787" max="12787" width="20.7109375" style="32" customWidth="1"/>
    <col min="12788" max="12788" width="18.7109375" style="32" customWidth="1"/>
    <col min="12789" max="12789" width="19.28515625" style="32" customWidth="1"/>
    <col min="12790" max="12790" width="20.5703125" style="32" customWidth="1"/>
    <col min="12791" max="12791" width="24.140625" style="32" customWidth="1"/>
    <col min="12792" max="12792" width="20.7109375" style="32" customWidth="1"/>
    <col min="12793" max="12793" width="20.5703125" style="32" customWidth="1"/>
    <col min="12794" max="12794" width="17.140625" style="32" customWidth="1"/>
    <col min="12795" max="12795" width="14.5703125" style="32" customWidth="1"/>
    <col min="12796" max="12796" width="13.140625" style="32" customWidth="1"/>
    <col min="12797" max="12797" width="20" style="32" customWidth="1"/>
    <col min="12798" max="12798" width="15.85546875" style="32" customWidth="1"/>
    <col min="12799" max="12799" width="14.42578125" style="32" customWidth="1"/>
    <col min="12800" max="12800" width="17.28515625" style="32" customWidth="1"/>
    <col min="12801" max="12801" width="14.28515625" style="32" customWidth="1"/>
    <col min="12802" max="12802" width="18.42578125" style="32" customWidth="1"/>
    <col min="12803" max="12803" width="15.28515625" style="32" customWidth="1"/>
    <col min="12804" max="13040" width="9.140625" style="32"/>
    <col min="13041" max="13041" width="11.28515625" style="32" customWidth="1"/>
    <col min="13042" max="13042" width="53" style="32" customWidth="1"/>
    <col min="13043" max="13043" width="20.7109375" style="32" customWidth="1"/>
    <col min="13044" max="13044" width="18.7109375" style="32" customWidth="1"/>
    <col min="13045" max="13045" width="19.28515625" style="32" customWidth="1"/>
    <col min="13046" max="13046" width="20.5703125" style="32" customWidth="1"/>
    <col min="13047" max="13047" width="24.140625" style="32" customWidth="1"/>
    <col min="13048" max="13048" width="20.7109375" style="32" customWidth="1"/>
    <col min="13049" max="13049" width="20.5703125" style="32" customWidth="1"/>
    <col min="13050" max="13050" width="17.140625" style="32" customWidth="1"/>
    <col min="13051" max="13051" width="14.5703125" style="32" customWidth="1"/>
    <col min="13052" max="13052" width="13.140625" style="32" customWidth="1"/>
    <col min="13053" max="13053" width="20" style="32" customWidth="1"/>
    <col min="13054" max="13054" width="15.85546875" style="32" customWidth="1"/>
    <col min="13055" max="13055" width="14.42578125" style="32" customWidth="1"/>
    <col min="13056" max="13056" width="17.28515625" style="32" customWidth="1"/>
    <col min="13057" max="13057" width="14.28515625" style="32" customWidth="1"/>
    <col min="13058" max="13058" width="18.42578125" style="32" customWidth="1"/>
    <col min="13059" max="13059" width="15.28515625" style="32" customWidth="1"/>
    <col min="13060" max="13296" width="9.140625" style="32"/>
    <col min="13297" max="13297" width="11.28515625" style="32" customWidth="1"/>
    <col min="13298" max="13298" width="53" style="32" customWidth="1"/>
    <col min="13299" max="13299" width="20.7109375" style="32" customWidth="1"/>
    <col min="13300" max="13300" width="18.7109375" style="32" customWidth="1"/>
    <col min="13301" max="13301" width="19.28515625" style="32" customWidth="1"/>
    <col min="13302" max="13302" width="20.5703125" style="32" customWidth="1"/>
    <col min="13303" max="13303" width="24.140625" style="32" customWidth="1"/>
    <col min="13304" max="13304" width="20.7109375" style="32" customWidth="1"/>
    <col min="13305" max="13305" width="20.5703125" style="32" customWidth="1"/>
    <col min="13306" max="13306" width="17.140625" style="32" customWidth="1"/>
    <col min="13307" max="13307" width="14.5703125" style="32" customWidth="1"/>
    <col min="13308" max="13308" width="13.140625" style="32" customWidth="1"/>
    <col min="13309" max="13309" width="20" style="32" customWidth="1"/>
    <col min="13310" max="13310" width="15.85546875" style="32" customWidth="1"/>
    <col min="13311" max="13311" width="14.42578125" style="32" customWidth="1"/>
    <col min="13312" max="13312" width="17.28515625" style="32" customWidth="1"/>
    <col min="13313" max="13313" width="14.28515625" style="32" customWidth="1"/>
    <col min="13314" max="13314" width="18.42578125" style="32" customWidth="1"/>
    <col min="13315" max="13315" width="15.28515625" style="32" customWidth="1"/>
    <col min="13316" max="13552" width="9.140625" style="32"/>
    <col min="13553" max="13553" width="11.28515625" style="32" customWidth="1"/>
    <col min="13554" max="13554" width="53" style="32" customWidth="1"/>
    <col min="13555" max="13555" width="20.7109375" style="32" customWidth="1"/>
    <col min="13556" max="13556" width="18.7109375" style="32" customWidth="1"/>
    <col min="13557" max="13557" width="19.28515625" style="32" customWidth="1"/>
    <col min="13558" max="13558" width="20.5703125" style="32" customWidth="1"/>
    <col min="13559" max="13559" width="24.140625" style="32" customWidth="1"/>
    <col min="13560" max="13560" width="20.7109375" style="32" customWidth="1"/>
    <col min="13561" max="13561" width="20.5703125" style="32" customWidth="1"/>
    <col min="13562" max="13562" width="17.140625" style="32" customWidth="1"/>
    <col min="13563" max="13563" width="14.5703125" style="32" customWidth="1"/>
    <col min="13564" max="13564" width="13.140625" style="32" customWidth="1"/>
    <col min="13565" max="13565" width="20" style="32" customWidth="1"/>
    <col min="13566" max="13566" width="15.85546875" style="32" customWidth="1"/>
    <col min="13567" max="13567" width="14.42578125" style="32" customWidth="1"/>
    <col min="13568" max="13568" width="17.28515625" style="32" customWidth="1"/>
    <col min="13569" max="13569" width="14.28515625" style="32" customWidth="1"/>
    <col min="13570" max="13570" width="18.42578125" style="32" customWidth="1"/>
    <col min="13571" max="13571" width="15.28515625" style="32" customWidth="1"/>
    <col min="13572" max="13808" width="9.140625" style="32"/>
    <col min="13809" max="13809" width="11.28515625" style="32" customWidth="1"/>
    <col min="13810" max="13810" width="53" style="32" customWidth="1"/>
    <col min="13811" max="13811" width="20.7109375" style="32" customWidth="1"/>
    <col min="13812" max="13812" width="18.7109375" style="32" customWidth="1"/>
    <col min="13813" max="13813" width="19.28515625" style="32" customWidth="1"/>
    <col min="13814" max="13814" width="20.5703125" style="32" customWidth="1"/>
    <col min="13815" max="13815" width="24.140625" style="32" customWidth="1"/>
    <col min="13816" max="13816" width="20.7109375" style="32" customWidth="1"/>
    <col min="13817" max="13817" width="20.5703125" style="32" customWidth="1"/>
    <col min="13818" max="13818" width="17.140625" style="32" customWidth="1"/>
    <col min="13819" max="13819" width="14.5703125" style="32" customWidth="1"/>
    <col min="13820" max="13820" width="13.140625" style="32" customWidth="1"/>
    <col min="13821" max="13821" width="20" style="32" customWidth="1"/>
    <col min="13822" max="13822" width="15.85546875" style="32" customWidth="1"/>
    <col min="13823" max="13823" width="14.42578125" style="32" customWidth="1"/>
    <col min="13824" max="13824" width="17.28515625" style="32" customWidth="1"/>
    <col min="13825" max="13825" width="14.28515625" style="32" customWidth="1"/>
    <col min="13826" max="13826" width="18.42578125" style="32" customWidth="1"/>
    <col min="13827" max="13827" width="15.28515625" style="32" customWidth="1"/>
    <col min="13828" max="14064" width="9.140625" style="32"/>
    <col min="14065" max="14065" width="11.28515625" style="32" customWidth="1"/>
    <col min="14066" max="14066" width="53" style="32" customWidth="1"/>
    <col min="14067" max="14067" width="20.7109375" style="32" customWidth="1"/>
    <col min="14068" max="14068" width="18.7109375" style="32" customWidth="1"/>
    <col min="14069" max="14069" width="19.28515625" style="32" customWidth="1"/>
    <col min="14070" max="14070" width="20.5703125" style="32" customWidth="1"/>
    <col min="14071" max="14071" width="24.140625" style="32" customWidth="1"/>
    <col min="14072" max="14072" width="20.7109375" style="32" customWidth="1"/>
    <col min="14073" max="14073" width="20.5703125" style="32" customWidth="1"/>
    <col min="14074" max="14074" width="17.140625" style="32" customWidth="1"/>
    <col min="14075" max="14075" width="14.5703125" style="32" customWidth="1"/>
    <col min="14076" max="14076" width="13.140625" style="32" customWidth="1"/>
    <col min="14077" max="14077" width="20" style="32" customWidth="1"/>
    <col min="14078" max="14078" width="15.85546875" style="32" customWidth="1"/>
    <col min="14079" max="14079" width="14.42578125" style="32" customWidth="1"/>
    <col min="14080" max="14080" width="17.28515625" style="32" customWidth="1"/>
    <col min="14081" max="14081" width="14.28515625" style="32" customWidth="1"/>
    <col min="14082" max="14082" width="18.42578125" style="32" customWidth="1"/>
    <col min="14083" max="14083" width="15.28515625" style="32" customWidth="1"/>
    <col min="14084" max="14320" width="9.140625" style="32"/>
    <col min="14321" max="14321" width="11.28515625" style="32" customWidth="1"/>
    <col min="14322" max="14322" width="53" style="32" customWidth="1"/>
    <col min="14323" max="14323" width="20.7109375" style="32" customWidth="1"/>
    <col min="14324" max="14324" width="18.7109375" style="32" customWidth="1"/>
    <col min="14325" max="14325" width="19.28515625" style="32" customWidth="1"/>
    <col min="14326" max="14326" width="20.5703125" style="32" customWidth="1"/>
    <col min="14327" max="14327" width="24.140625" style="32" customWidth="1"/>
    <col min="14328" max="14328" width="20.7109375" style="32" customWidth="1"/>
    <col min="14329" max="14329" width="20.5703125" style="32" customWidth="1"/>
    <col min="14330" max="14330" width="17.140625" style="32" customWidth="1"/>
    <col min="14331" max="14331" width="14.5703125" style="32" customWidth="1"/>
    <col min="14332" max="14332" width="13.140625" style="32" customWidth="1"/>
    <col min="14333" max="14333" width="20" style="32" customWidth="1"/>
    <col min="14334" max="14334" width="15.85546875" style="32" customWidth="1"/>
    <col min="14335" max="14335" width="14.42578125" style="32" customWidth="1"/>
    <col min="14336" max="14336" width="17.28515625" style="32" customWidth="1"/>
    <col min="14337" max="14337" width="14.28515625" style="32" customWidth="1"/>
    <col min="14338" max="14338" width="18.42578125" style="32" customWidth="1"/>
    <col min="14339" max="14339" width="15.28515625" style="32" customWidth="1"/>
    <col min="14340" max="14576" width="9.140625" style="32"/>
    <col min="14577" max="14577" width="11.28515625" style="32" customWidth="1"/>
    <col min="14578" max="14578" width="53" style="32" customWidth="1"/>
    <col min="14579" max="14579" width="20.7109375" style="32" customWidth="1"/>
    <col min="14580" max="14580" width="18.7109375" style="32" customWidth="1"/>
    <col min="14581" max="14581" width="19.28515625" style="32" customWidth="1"/>
    <col min="14582" max="14582" width="20.5703125" style="32" customWidth="1"/>
    <col min="14583" max="14583" width="24.140625" style="32" customWidth="1"/>
    <col min="14584" max="14584" width="20.7109375" style="32" customWidth="1"/>
    <col min="14585" max="14585" width="20.5703125" style="32" customWidth="1"/>
    <col min="14586" max="14586" width="17.140625" style="32" customWidth="1"/>
    <col min="14587" max="14587" width="14.5703125" style="32" customWidth="1"/>
    <col min="14588" max="14588" width="13.140625" style="32" customWidth="1"/>
    <col min="14589" max="14589" width="20" style="32" customWidth="1"/>
    <col min="14590" max="14590" width="15.85546875" style="32" customWidth="1"/>
    <col min="14591" max="14591" width="14.42578125" style="32" customWidth="1"/>
    <col min="14592" max="14592" width="17.28515625" style="32" customWidth="1"/>
    <col min="14593" max="14593" width="14.28515625" style="32" customWidth="1"/>
    <col min="14594" max="14594" width="18.42578125" style="32" customWidth="1"/>
    <col min="14595" max="14595" width="15.28515625" style="32" customWidth="1"/>
    <col min="14596" max="14832" width="9.140625" style="32"/>
    <col min="14833" max="14833" width="11.28515625" style="32" customWidth="1"/>
    <col min="14834" max="14834" width="53" style="32" customWidth="1"/>
    <col min="14835" max="14835" width="20.7109375" style="32" customWidth="1"/>
    <col min="14836" max="14836" width="18.7109375" style="32" customWidth="1"/>
    <col min="14837" max="14837" width="19.28515625" style="32" customWidth="1"/>
    <col min="14838" max="14838" width="20.5703125" style="32" customWidth="1"/>
    <col min="14839" max="14839" width="24.140625" style="32" customWidth="1"/>
    <col min="14840" max="14840" width="20.7109375" style="32" customWidth="1"/>
    <col min="14841" max="14841" width="20.5703125" style="32" customWidth="1"/>
    <col min="14842" max="14842" width="17.140625" style="32" customWidth="1"/>
    <col min="14843" max="14843" width="14.5703125" style="32" customWidth="1"/>
    <col min="14844" max="14844" width="13.140625" style="32" customWidth="1"/>
    <col min="14845" max="14845" width="20" style="32" customWidth="1"/>
    <col min="14846" max="14846" width="15.85546875" style="32" customWidth="1"/>
    <col min="14847" max="14847" width="14.42578125" style="32" customWidth="1"/>
    <col min="14848" max="14848" width="17.28515625" style="32" customWidth="1"/>
    <col min="14849" max="14849" width="14.28515625" style="32" customWidth="1"/>
    <col min="14850" max="14850" width="18.42578125" style="32" customWidth="1"/>
    <col min="14851" max="14851" width="15.28515625" style="32" customWidth="1"/>
    <col min="14852" max="15088" width="9.140625" style="32"/>
    <col min="15089" max="15089" width="11.28515625" style="32" customWidth="1"/>
    <col min="15090" max="15090" width="53" style="32" customWidth="1"/>
    <col min="15091" max="15091" width="20.7109375" style="32" customWidth="1"/>
    <col min="15092" max="15092" width="18.7109375" style="32" customWidth="1"/>
    <col min="15093" max="15093" width="19.28515625" style="32" customWidth="1"/>
    <col min="15094" max="15094" width="20.5703125" style="32" customWidth="1"/>
    <col min="15095" max="15095" width="24.140625" style="32" customWidth="1"/>
    <col min="15096" max="15096" width="20.7109375" style="32" customWidth="1"/>
    <col min="15097" max="15097" width="20.5703125" style="32" customWidth="1"/>
    <col min="15098" max="15098" width="17.140625" style="32" customWidth="1"/>
    <col min="15099" max="15099" width="14.5703125" style="32" customWidth="1"/>
    <col min="15100" max="15100" width="13.140625" style="32" customWidth="1"/>
    <col min="15101" max="15101" width="20" style="32" customWidth="1"/>
    <col min="15102" max="15102" width="15.85546875" style="32" customWidth="1"/>
    <col min="15103" max="15103" width="14.42578125" style="32" customWidth="1"/>
    <col min="15104" max="15104" width="17.28515625" style="32" customWidth="1"/>
    <col min="15105" max="15105" width="14.28515625" style="32" customWidth="1"/>
    <col min="15106" max="15106" width="18.42578125" style="32" customWidth="1"/>
    <col min="15107" max="15107" width="15.28515625" style="32" customWidth="1"/>
    <col min="15108" max="15344" width="9.140625" style="32"/>
    <col min="15345" max="15345" width="11.28515625" style="32" customWidth="1"/>
    <col min="15346" max="15346" width="53" style="32" customWidth="1"/>
    <col min="15347" max="15347" width="20.7109375" style="32" customWidth="1"/>
    <col min="15348" max="15348" width="18.7109375" style="32" customWidth="1"/>
    <col min="15349" max="15349" width="19.28515625" style="32" customWidth="1"/>
    <col min="15350" max="15350" width="20.5703125" style="32" customWidth="1"/>
    <col min="15351" max="15351" width="24.140625" style="32" customWidth="1"/>
    <col min="15352" max="15352" width="20.7109375" style="32" customWidth="1"/>
    <col min="15353" max="15353" width="20.5703125" style="32" customWidth="1"/>
    <col min="15354" max="15354" width="17.140625" style="32" customWidth="1"/>
    <col min="15355" max="15355" width="14.5703125" style="32" customWidth="1"/>
    <col min="15356" max="15356" width="13.140625" style="32" customWidth="1"/>
    <col min="15357" max="15357" width="20" style="32" customWidth="1"/>
    <col min="15358" max="15358" width="15.85546875" style="32" customWidth="1"/>
    <col min="15359" max="15359" width="14.42578125" style="32" customWidth="1"/>
    <col min="15360" max="15360" width="17.28515625" style="32" customWidth="1"/>
    <col min="15361" max="15361" width="14.28515625" style="32" customWidth="1"/>
    <col min="15362" max="15362" width="18.42578125" style="32" customWidth="1"/>
    <col min="15363" max="15363" width="15.28515625" style="32" customWidth="1"/>
    <col min="15364" max="15600" width="9.140625" style="32"/>
    <col min="15601" max="15601" width="11.28515625" style="32" customWidth="1"/>
    <col min="15602" max="15602" width="53" style="32" customWidth="1"/>
    <col min="15603" max="15603" width="20.7109375" style="32" customWidth="1"/>
    <col min="15604" max="15604" width="18.7109375" style="32" customWidth="1"/>
    <col min="15605" max="15605" width="19.28515625" style="32" customWidth="1"/>
    <col min="15606" max="15606" width="20.5703125" style="32" customWidth="1"/>
    <col min="15607" max="15607" width="24.140625" style="32" customWidth="1"/>
    <col min="15608" max="15608" width="20.7109375" style="32" customWidth="1"/>
    <col min="15609" max="15609" width="20.5703125" style="32" customWidth="1"/>
    <col min="15610" max="15610" width="17.140625" style="32" customWidth="1"/>
    <col min="15611" max="15611" width="14.5703125" style="32" customWidth="1"/>
    <col min="15612" max="15612" width="13.140625" style="32" customWidth="1"/>
    <col min="15613" max="15613" width="20" style="32" customWidth="1"/>
    <col min="15614" max="15614" width="15.85546875" style="32" customWidth="1"/>
    <col min="15615" max="15615" width="14.42578125" style="32" customWidth="1"/>
    <col min="15616" max="15616" width="17.28515625" style="32" customWidth="1"/>
    <col min="15617" max="15617" width="14.28515625" style="32" customWidth="1"/>
    <col min="15618" max="15618" width="18.42578125" style="32" customWidth="1"/>
    <col min="15619" max="15619" width="15.28515625" style="32" customWidth="1"/>
    <col min="15620" max="15856" width="9.140625" style="32"/>
    <col min="15857" max="15857" width="11.28515625" style="32" customWidth="1"/>
    <col min="15858" max="15858" width="53" style="32" customWidth="1"/>
    <col min="15859" max="15859" width="20.7109375" style="32" customWidth="1"/>
    <col min="15860" max="15860" width="18.7109375" style="32" customWidth="1"/>
    <col min="15861" max="15861" width="19.28515625" style="32" customWidth="1"/>
    <col min="15862" max="15862" width="20.5703125" style="32" customWidth="1"/>
    <col min="15863" max="15863" width="24.140625" style="32" customWidth="1"/>
    <col min="15864" max="15864" width="20.7109375" style="32" customWidth="1"/>
    <col min="15865" max="15865" width="20.5703125" style="32" customWidth="1"/>
    <col min="15866" max="15866" width="17.140625" style="32" customWidth="1"/>
    <col min="15867" max="15867" width="14.5703125" style="32" customWidth="1"/>
    <col min="15868" max="15868" width="13.140625" style="32" customWidth="1"/>
    <col min="15869" max="15869" width="20" style="32" customWidth="1"/>
    <col min="15870" max="15870" width="15.85546875" style="32" customWidth="1"/>
    <col min="15871" max="15871" width="14.42578125" style="32" customWidth="1"/>
    <col min="15872" max="15872" width="17.28515625" style="32" customWidth="1"/>
    <col min="15873" max="15873" width="14.28515625" style="32" customWidth="1"/>
    <col min="15874" max="15874" width="18.42578125" style="32" customWidth="1"/>
    <col min="15875" max="15875" width="15.28515625" style="32" customWidth="1"/>
    <col min="15876" max="16112" width="9.140625" style="32"/>
    <col min="16113" max="16113" width="11.28515625" style="32" customWidth="1"/>
    <col min="16114" max="16114" width="53" style="32" customWidth="1"/>
    <col min="16115" max="16115" width="20.7109375" style="32" customWidth="1"/>
    <col min="16116" max="16116" width="18.7109375" style="32" customWidth="1"/>
    <col min="16117" max="16117" width="19.28515625" style="32" customWidth="1"/>
    <col min="16118" max="16118" width="20.5703125" style="32" customWidth="1"/>
    <col min="16119" max="16119" width="24.140625" style="32" customWidth="1"/>
    <col min="16120" max="16120" width="20.7109375" style="32" customWidth="1"/>
    <col min="16121" max="16121" width="20.5703125" style="32" customWidth="1"/>
    <col min="16122" max="16122" width="17.140625" style="32" customWidth="1"/>
    <col min="16123" max="16123" width="14.5703125" style="32" customWidth="1"/>
    <col min="16124" max="16124" width="13.140625" style="32" customWidth="1"/>
    <col min="16125" max="16125" width="20" style="32" customWidth="1"/>
    <col min="16126" max="16126" width="15.85546875" style="32" customWidth="1"/>
    <col min="16127" max="16127" width="14.42578125" style="32" customWidth="1"/>
    <col min="16128" max="16128" width="17.28515625" style="32" customWidth="1"/>
    <col min="16129" max="16129" width="14.28515625" style="32" customWidth="1"/>
    <col min="16130" max="16130" width="18.42578125" style="32" customWidth="1"/>
    <col min="16131" max="16131" width="15.28515625" style="32" customWidth="1"/>
    <col min="16132" max="16384" width="9.140625" style="32"/>
  </cols>
  <sheetData>
    <row r="1" spans="1:19" ht="15" customHeight="1" x14ac:dyDescent="0.35">
      <c r="A1" s="327" t="s">
        <v>614</v>
      </c>
      <c r="B1" s="332"/>
      <c r="C1" s="328"/>
      <c r="D1" s="204"/>
      <c r="E1" s="204"/>
      <c r="F1" s="129"/>
      <c r="G1" s="199"/>
      <c r="H1" s="262" t="str">
        <f>_ParticipantName</f>
        <v>[Participant's name]</v>
      </c>
    </row>
    <row r="2" spans="1:19" ht="15" customHeight="1" x14ac:dyDescent="0.35">
      <c r="A2" s="275"/>
      <c r="B2" s="199"/>
      <c r="C2" s="199"/>
      <c r="D2" s="281"/>
      <c r="E2" s="281"/>
      <c r="F2" s="199"/>
      <c r="G2" s="199"/>
      <c r="H2" s="273" t="str">
        <f>_SCRMethod</f>
        <v>[Method of Calculation of the SCR]</v>
      </c>
    </row>
    <row r="3" spans="1:19" ht="15" customHeight="1" x14ac:dyDescent="0.35">
      <c r="A3" s="271" t="s">
        <v>615</v>
      </c>
      <c r="B3" s="131"/>
      <c r="C3" s="132"/>
      <c r="D3" s="131"/>
      <c r="E3" s="131"/>
      <c r="F3" s="131"/>
      <c r="G3" s="132"/>
      <c r="H3" s="263" t="str">
        <f>_Version</f>
        <v>EIOPA-16-339-ST16_Templates-(20160629)</v>
      </c>
    </row>
    <row r="5" spans="1:19" ht="15.75" customHeight="1" x14ac:dyDescent="0.35">
      <c r="A5" s="279" t="s">
        <v>616</v>
      </c>
      <c r="B5" s="205"/>
      <c r="C5" s="205"/>
      <c r="D5" s="225"/>
      <c r="E5" s="225"/>
      <c r="F5" s="205"/>
      <c r="G5" s="205"/>
      <c r="H5" s="225"/>
    </row>
    <row r="7" spans="1:19" x14ac:dyDescent="0.25">
      <c r="B7" s="297" t="s">
        <v>615</v>
      </c>
    </row>
    <row r="8" spans="1:19" x14ac:dyDescent="0.25">
      <c r="C8" s="55"/>
      <c r="D8" s="231" t="s">
        <v>617</v>
      </c>
      <c r="E8" s="231" t="s">
        <v>618</v>
      </c>
      <c r="F8" s="231" t="s">
        <v>619</v>
      </c>
      <c r="G8" s="231" t="s">
        <v>620</v>
      </c>
      <c r="H8" s="231" t="s">
        <v>621</v>
      </c>
      <c r="I8" s="56"/>
      <c r="J8" s="56"/>
      <c r="K8" s="30"/>
      <c r="L8" s="30"/>
      <c r="M8" s="30"/>
    </row>
    <row r="9" spans="1:19" x14ac:dyDescent="0.25">
      <c r="C9" s="55"/>
      <c r="D9" s="228" t="s">
        <v>300</v>
      </c>
      <c r="E9" s="228" t="s">
        <v>484</v>
      </c>
      <c r="F9" s="228" t="s">
        <v>485</v>
      </c>
      <c r="G9" s="228" t="s">
        <v>504</v>
      </c>
      <c r="H9" s="228" t="s">
        <v>508</v>
      </c>
      <c r="I9" s="56"/>
      <c r="J9" s="56"/>
      <c r="K9" s="30"/>
      <c r="L9" s="30"/>
      <c r="M9" s="30"/>
    </row>
    <row r="10" spans="1:19" ht="25.5" x14ac:dyDescent="0.25">
      <c r="B10" s="227" t="s">
        <v>622</v>
      </c>
      <c r="C10" s="228"/>
      <c r="D10" s="203"/>
      <c r="E10" s="203"/>
      <c r="F10" s="203"/>
      <c r="G10" s="203"/>
      <c r="H10" s="203"/>
      <c r="I10" s="56"/>
      <c r="J10" s="56"/>
      <c r="K10" s="30"/>
      <c r="L10" s="49"/>
      <c r="M10" s="30"/>
    </row>
    <row r="11" spans="1:19" x14ac:dyDescent="0.25">
      <c r="B11" s="222" t="s">
        <v>623</v>
      </c>
      <c r="C11" s="228" t="s">
        <v>302</v>
      </c>
      <c r="D11" s="376">
        <f>SUM(E11,G11)</f>
        <v>0</v>
      </c>
      <c r="E11" s="284" t="s">
        <v>2</v>
      </c>
      <c r="F11" s="203"/>
      <c r="G11" s="284" t="s">
        <v>2</v>
      </c>
      <c r="H11" s="203"/>
      <c r="I11" s="35"/>
      <c r="J11" s="35"/>
      <c r="K11" s="35"/>
      <c r="L11" s="57"/>
      <c r="N11" s="35"/>
      <c r="O11" s="35"/>
      <c r="P11" s="35"/>
      <c r="Q11" s="35"/>
      <c r="R11" s="35"/>
      <c r="S11" s="35"/>
    </row>
    <row r="12" spans="1:19" x14ac:dyDescent="0.25">
      <c r="B12" s="222" t="s">
        <v>624</v>
      </c>
      <c r="C12" s="228" t="s">
        <v>342</v>
      </c>
      <c r="D12" s="376">
        <f>SUM(E12,G12)</f>
        <v>0</v>
      </c>
      <c r="E12" s="284" t="s">
        <v>2</v>
      </c>
      <c r="F12" s="203"/>
      <c r="G12" s="284" t="s">
        <v>2</v>
      </c>
      <c r="H12" s="203"/>
      <c r="I12" s="35"/>
      <c r="J12" s="35"/>
      <c r="K12" s="35"/>
      <c r="L12" s="57"/>
      <c r="N12" s="35"/>
      <c r="O12" s="35"/>
      <c r="P12" s="35"/>
      <c r="Q12" s="35"/>
      <c r="R12" s="35"/>
      <c r="S12" s="35"/>
    </row>
    <row r="13" spans="1:19" x14ac:dyDescent="0.25">
      <c r="B13" s="222" t="s">
        <v>1345</v>
      </c>
      <c r="C13" s="228" t="s">
        <v>306</v>
      </c>
      <c r="D13" s="376">
        <f>SUM(E13,G13)</f>
        <v>0</v>
      </c>
      <c r="E13" s="284" t="s">
        <v>2</v>
      </c>
      <c r="F13" s="203"/>
      <c r="G13" s="284" t="s">
        <v>2</v>
      </c>
      <c r="H13" s="203"/>
      <c r="I13" s="35"/>
      <c r="J13" s="35"/>
      <c r="K13" s="35"/>
      <c r="L13" s="57"/>
      <c r="N13" s="35"/>
      <c r="O13" s="35"/>
      <c r="P13" s="35"/>
      <c r="Q13" s="35"/>
      <c r="R13" s="35"/>
      <c r="S13" s="35"/>
    </row>
    <row r="14" spans="1:19" x14ac:dyDescent="0.25">
      <c r="B14" s="222" t="s">
        <v>625</v>
      </c>
      <c r="C14" s="228" t="s">
        <v>308</v>
      </c>
      <c r="D14" s="376">
        <f>SUM(F14:H14)</f>
        <v>0</v>
      </c>
      <c r="E14" s="203"/>
      <c r="F14" s="284" t="s">
        <v>2</v>
      </c>
      <c r="G14" s="284" t="s">
        <v>2</v>
      </c>
      <c r="H14" s="284" t="s">
        <v>2</v>
      </c>
      <c r="I14" s="35"/>
      <c r="J14" s="35"/>
      <c r="K14" s="35"/>
      <c r="L14" s="57"/>
      <c r="N14" s="35"/>
      <c r="O14" s="35"/>
      <c r="P14" s="35"/>
      <c r="Q14" s="35"/>
      <c r="R14" s="35"/>
      <c r="S14" s="35"/>
    </row>
    <row r="15" spans="1:19" x14ac:dyDescent="0.25">
      <c r="B15" s="222" t="s">
        <v>626</v>
      </c>
      <c r="C15" s="228" t="s">
        <v>310</v>
      </c>
      <c r="D15" s="376">
        <f>SUM(E15)</f>
        <v>0</v>
      </c>
      <c r="E15" s="284" t="s">
        <v>2</v>
      </c>
      <c r="F15" s="203"/>
      <c r="G15" s="203"/>
      <c r="H15" s="203"/>
      <c r="I15" s="35"/>
      <c r="J15" s="35"/>
      <c r="K15" s="35"/>
      <c r="L15" s="57"/>
      <c r="N15" s="35"/>
      <c r="O15" s="35"/>
      <c r="P15" s="35"/>
      <c r="Q15" s="35"/>
      <c r="R15" s="35"/>
      <c r="S15" s="35"/>
    </row>
    <row r="16" spans="1:19" x14ac:dyDescent="0.25">
      <c r="B16" s="222" t="s">
        <v>627</v>
      </c>
      <c r="C16" s="228" t="s">
        <v>314</v>
      </c>
      <c r="D16" s="376">
        <f>SUM(F16:H16)</f>
        <v>0</v>
      </c>
      <c r="E16" s="203"/>
      <c r="F16" s="284" t="s">
        <v>2</v>
      </c>
      <c r="G16" s="284" t="s">
        <v>2</v>
      </c>
      <c r="H16" s="284" t="s">
        <v>2</v>
      </c>
      <c r="I16" s="35"/>
      <c r="J16" s="35"/>
      <c r="K16" s="35"/>
      <c r="L16" s="57"/>
      <c r="N16" s="35"/>
      <c r="O16" s="35"/>
      <c r="P16" s="35"/>
      <c r="Q16" s="35"/>
      <c r="R16" s="35"/>
      <c r="S16" s="35"/>
    </row>
    <row r="17" spans="2:22" x14ac:dyDescent="0.25">
      <c r="B17" s="222" t="s">
        <v>628</v>
      </c>
      <c r="C17" s="228" t="s">
        <v>318</v>
      </c>
      <c r="D17" s="376">
        <f>SUM(F17:H17)</f>
        <v>0</v>
      </c>
      <c r="E17" s="203"/>
      <c r="F17" s="284" t="s">
        <v>2</v>
      </c>
      <c r="G17" s="284" t="s">
        <v>2</v>
      </c>
      <c r="H17" s="284" t="s">
        <v>2</v>
      </c>
      <c r="I17" s="35"/>
      <c r="J17" s="35"/>
      <c r="K17" s="35"/>
      <c r="L17" s="57"/>
      <c r="N17" s="35"/>
      <c r="O17" s="35"/>
      <c r="P17" s="35"/>
      <c r="Q17" s="35"/>
      <c r="R17" s="35"/>
      <c r="S17" s="35"/>
    </row>
    <row r="18" spans="2:22" x14ac:dyDescent="0.25">
      <c r="B18" s="222" t="s">
        <v>629</v>
      </c>
      <c r="C18" s="228" t="s">
        <v>322</v>
      </c>
      <c r="D18" s="376">
        <f>SUM(E18)</f>
        <v>0</v>
      </c>
      <c r="E18" s="284" t="s">
        <v>2</v>
      </c>
      <c r="F18" s="203"/>
      <c r="G18" s="203"/>
      <c r="H18" s="203"/>
      <c r="I18" s="35"/>
      <c r="J18" s="35"/>
      <c r="K18" s="35"/>
      <c r="L18" s="57"/>
      <c r="N18" s="35"/>
      <c r="O18" s="35"/>
      <c r="P18" s="35"/>
      <c r="Q18" s="35"/>
      <c r="R18" s="35"/>
      <c r="S18" s="35"/>
    </row>
    <row r="19" spans="2:22" x14ac:dyDescent="0.25">
      <c r="B19" s="222" t="s">
        <v>463</v>
      </c>
      <c r="C19" s="228" t="s">
        <v>324</v>
      </c>
      <c r="D19" s="376">
        <f>SUM(F19:H19)</f>
        <v>0</v>
      </c>
      <c r="E19" s="203"/>
      <c r="F19" s="284" t="s">
        <v>2</v>
      </c>
      <c r="G19" s="284" t="s">
        <v>2</v>
      </c>
      <c r="H19" s="284" t="s">
        <v>2</v>
      </c>
      <c r="I19" s="35"/>
      <c r="J19" s="35"/>
      <c r="K19" s="35"/>
      <c r="L19" s="57"/>
      <c r="N19" s="35"/>
      <c r="O19" s="35"/>
      <c r="P19" s="35"/>
      <c r="Q19" s="35"/>
      <c r="R19" s="35"/>
      <c r="S19" s="35"/>
    </row>
    <row r="20" spans="2:22" x14ac:dyDescent="0.25">
      <c r="B20" s="222" t="s">
        <v>630</v>
      </c>
      <c r="C20" s="228" t="s">
        <v>357</v>
      </c>
      <c r="D20" s="376">
        <f>SUM(H20)</f>
        <v>0</v>
      </c>
      <c r="E20" s="203"/>
      <c r="F20" s="203"/>
      <c r="G20" s="203"/>
      <c r="H20" s="284" t="s">
        <v>2</v>
      </c>
      <c r="I20" s="35"/>
      <c r="J20" s="35"/>
      <c r="K20" s="35"/>
      <c r="L20" s="58"/>
      <c r="N20" s="35"/>
      <c r="O20" s="35"/>
      <c r="P20" s="35"/>
      <c r="Q20" s="35"/>
      <c r="R20" s="35"/>
      <c r="S20" s="35"/>
    </row>
    <row r="21" spans="2:22" x14ac:dyDescent="0.25">
      <c r="B21" s="222" t="s">
        <v>631</v>
      </c>
      <c r="C21" s="228" t="s">
        <v>328</v>
      </c>
      <c r="D21" s="376">
        <f>SUM(E21:H21)</f>
        <v>0</v>
      </c>
      <c r="E21" s="284" t="s">
        <v>2</v>
      </c>
      <c r="F21" s="284" t="s">
        <v>2</v>
      </c>
      <c r="G21" s="284" t="s">
        <v>2</v>
      </c>
      <c r="H21" s="284" t="s">
        <v>2</v>
      </c>
      <c r="I21" s="35"/>
      <c r="J21" s="35"/>
      <c r="K21" s="35"/>
      <c r="L21" s="57"/>
      <c r="N21" s="35"/>
      <c r="O21" s="35"/>
      <c r="P21" s="35"/>
      <c r="Q21" s="35"/>
      <c r="R21" s="35"/>
      <c r="S21" s="35"/>
    </row>
    <row r="22" spans="2:22" ht="25.5" x14ac:dyDescent="0.25">
      <c r="B22" s="227" t="s">
        <v>632</v>
      </c>
      <c r="C22" s="228"/>
      <c r="D22" s="203"/>
      <c r="E22" s="203"/>
      <c r="F22" s="203"/>
      <c r="G22" s="203"/>
      <c r="H22" s="203"/>
      <c r="I22" s="56"/>
      <c r="J22" s="56"/>
      <c r="K22" s="30"/>
      <c r="L22" s="49"/>
      <c r="M22" s="30"/>
    </row>
    <row r="23" spans="2:22" ht="25.5" x14ac:dyDescent="0.25">
      <c r="B23" s="222" t="s">
        <v>632</v>
      </c>
      <c r="C23" s="228" t="s">
        <v>364</v>
      </c>
      <c r="D23" s="284" t="s">
        <v>2</v>
      </c>
      <c r="E23" s="203"/>
      <c r="F23" s="203"/>
      <c r="G23" s="203"/>
      <c r="H23" s="203"/>
      <c r="I23" s="34"/>
      <c r="J23" s="37"/>
      <c r="K23" s="20"/>
      <c r="L23" s="20"/>
      <c r="M23" s="59"/>
      <c r="N23" s="45"/>
      <c r="O23" s="45"/>
      <c r="P23" s="16"/>
      <c r="Q23" s="16"/>
    </row>
    <row r="24" spans="2:22" x14ac:dyDescent="0.25">
      <c r="B24" s="227" t="s">
        <v>633</v>
      </c>
      <c r="C24" s="228"/>
      <c r="D24" s="203"/>
      <c r="E24" s="203"/>
      <c r="F24" s="203"/>
      <c r="G24" s="203"/>
      <c r="H24" s="203"/>
      <c r="I24" s="56"/>
      <c r="J24" s="56"/>
      <c r="K24" s="30"/>
      <c r="L24" s="49"/>
      <c r="M24" s="30"/>
    </row>
    <row r="25" spans="2:22" x14ac:dyDescent="0.25">
      <c r="B25" s="222" t="s">
        <v>634</v>
      </c>
      <c r="C25" s="228" t="s">
        <v>366</v>
      </c>
      <c r="D25" s="376">
        <f>SUM(E25:G25)</f>
        <v>0</v>
      </c>
      <c r="E25" s="284" t="s">
        <v>2</v>
      </c>
      <c r="F25" s="284" t="s">
        <v>2</v>
      </c>
      <c r="G25" s="284" t="s">
        <v>2</v>
      </c>
      <c r="H25" s="203"/>
      <c r="I25" s="36"/>
      <c r="J25" s="37"/>
      <c r="K25" s="20"/>
      <c r="L25" s="46"/>
      <c r="M25" s="30"/>
      <c r="N25" s="30"/>
      <c r="P25" s="35"/>
      <c r="Q25" s="35"/>
      <c r="R25" s="35"/>
      <c r="T25" s="35"/>
      <c r="V25" s="35"/>
    </row>
    <row r="26" spans="2:22" x14ac:dyDescent="0.25">
      <c r="B26" s="227" t="s">
        <v>635</v>
      </c>
      <c r="C26" s="228" t="s">
        <v>378</v>
      </c>
      <c r="D26" s="376">
        <f>SUM(D11:D21)-SUM(D23,D25)</f>
        <v>0</v>
      </c>
      <c r="E26" s="376">
        <f>SUM(E11:E13,E15,E18,E21)-SUM(E25)</f>
        <v>0</v>
      </c>
      <c r="F26" s="376">
        <f>SUM(F14,F16,F17,F19,F21)-SUM(F25)</f>
        <v>0</v>
      </c>
      <c r="G26" s="376">
        <f>SUM(G11:G14,G16:G17,G19,G21)-SUM(G25)</f>
        <v>0</v>
      </c>
      <c r="H26" s="376">
        <f>SUM(H14,H16:H17,H19:H21)</f>
        <v>0</v>
      </c>
      <c r="I26" s="34"/>
      <c r="J26" s="37"/>
      <c r="K26" s="20"/>
      <c r="M26" s="35"/>
      <c r="N26" s="35"/>
      <c r="Q26" s="16"/>
    </row>
    <row r="27" spans="2:22" x14ac:dyDescent="0.25">
      <c r="B27" s="229" t="s">
        <v>636</v>
      </c>
      <c r="C27" s="228"/>
      <c r="D27" s="203"/>
      <c r="E27" s="203"/>
      <c r="F27" s="203"/>
      <c r="G27" s="203"/>
      <c r="H27" s="203"/>
      <c r="I27" s="56"/>
      <c r="J27" s="56"/>
      <c r="K27" s="30"/>
      <c r="L27" s="30"/>
    </row>
    <row r="28" spans="2:22" x14ac:dyDescent="0.25">
      <c r="B28" s="222" t="s">
        <v>637</v>
      </c>
      <c r="C28" s="228" t="s">
        <v>380</v>
      </c>
      <c r="D28" s="376">
        <f>SUM(G28)</f>
        <v>0</v>
      </c>
      <c r="E28" s="203"/>
      <c r="F28" s="203"/>
      <c r="G28" s="284" t="s">
        <v>2</v>
      </c>
      <c r="H28" s="203"/>
      <c r="I28" s="19"/>
      <c r="J28" s="19"/>
      <c r="K28" s="19"/>
      <c r="L28" s="37"/>
      <c r="M28" s="20"/>
      <c r="N28" s="35"/>
      <c r="O28" s="19"/>
      <c r="P28" s="35"/>
      <c r="Q28" s="35"/>
      <c r="R28" s="35"/>
    </row>
    <row r="29" spans="2:22" ht="25.5" x14ac:dyDescent="0.25">
      <c r="B29" s="222" t="s">
        <v>638</v>
      </c>
      <c r="C29" s="228" t="s">
        <v>382</v>
      </c>
      <c r="D29" s="376">
        <f>SUM(G29)</f>
        <v>0</v>
      </c>
      <c r="E29" s="203"/>
      <c r="F29" s="203"/>
      <c r="G29" s="284" t="s">
        <v>2</v>
      </c>
      <c r="H29" s="203"/>
      <c r="I29" s="19"/>
      <c r="J29" s="19"/>
      <c r="K29" s="19"/>
      <c r="L29" s="37"/>
      <c r="M29" s="46"/>
      <c r="N29" s="19"/>
      <c r="O29" s="19"/>
      <c r="P29" s="35"/>
      <c r="Q29" s="35"/>
      <c r="R29" s="35"/>
    </row>
    <row r="30" spans="2:22" x14ac:dyDescent="0.25">
      <c r="B30" s="222" t="s">
        <v>639</v>
      </c>
      <c r="C30" s="228" t="s">
        <v>384</v>
      </c>
      <c r="D30" s="376">
        <f>SUM(G30:H30)</f>
        <v>0</v>
      </c>
      <c r="E30" s="203"/>
      <c r="F30" s="203"/>
      <c r="G30" s="284" t="s">
        <v>2</v>
      </c>
      <c r="H30" s="284" t="s">
        <v>2</v>
      </c>
      <c r="I30" s="19"/>
      <c r="J30" s="19"/>
      <c r="K30" s="19"/>
      <c r="L30" s="37"/>
      <c r="M30" s="46"/>
      <c r="N30" s="19"/>
      <c r="O30" s="19"/>
      <c r="P30" s="35"/>
      <c r="Q30" s="35"/>
      <c r="R30" s="35"/>
    </row>
    <row r="31" spans="2:22" x14ac:dyDescent="0.25">
      <c r="B31" s="222" t="s">
        <v>640</v>
      </c>
      <c r="C31" s="228" t="s">
        <v>386</v>
      </c>
      <c r="D31" s="376">
        <f>SUM(G31:H31)</f>
        <v>0</v>
      </c>
      <c r="E31" s="203"/>
      <c r="F31" s="203"/>
      <c r="G31" s="284" t="s">
        <v>2</v>
      </c>
      <c r="H31" s="284" t="s">
        <v>2</v>
      </c>
      <c r="I31" s="19"/>
      <c r="J31" s="19"/>
      <c r="K31" s="19"/>
      <c r="L31" s="37"/>
      <c r="M31" s="46"/>
      <c r="N31" s="19"/>
      <c r="O31" s="19"/>
      <c r="P31" s="35"/>
      <c r="Q31" s="35"/>
      <c r="R31" s="35"/>
    </row>
    <row r="32" spans="2:22" x14ac:dyDescent="0.25">
      <c r="B32" s="222" t="s">
        <v>641</v>
      </c>
      <c r="C32" s="228" t="s">
        <v>388</v>
      </c>
      <c r="D32" s="376">
        <f>SUM(G32)</f>
        <v>0</v>
      </c>
      <c r="E32" s="203"/>
      <c r="F32" s="203"/>
      <c r="G32" s="284" t="s">
        <v>2</v>
      </c>
      <c r="H32" s="203"/>
      <c r="I32" s="19"/>
      <c r="J32" s="19"/>
      <c r="K32" s="19"/>
      <c r="L32" s="37"/>
      <c r="M32" s="46"/>
      <c r="N32" s="19"/>
      <c r="O32" s="19"/>
      <c r="P32" s="35"/>
      <c r="Q32" s="35"/>
      <c r="R32" s="35"/>
    </row>
    <row r="33" spans="2:20" x14ac:dyDescent="0.25">
      <c r="B33" s="222" t="s">
        <v>642</v>
      </c>
      <c r="C33" s="228" t="s">
        <v>390</v>
      </c>
      <c r="D33" s="376">
        <f>SUM(G33:H33)</f>
        <v>0</v>
      </c>
      <c r="E33" s="203"/>
      <c r="F33" s="203"/>
      <c r="G33" s="284" t="s">
        <v>2</v>
      </c>
      <c r="H33" s="284" t="s">
        <v>2</v>
      </c>
      <c r="I33" s="19"/>
      <c r="J33" s="19"/>
      <c r="K33" s="19"/>
      <c r="L33" s="37"/>
      <c r="M33" s="46"/>
      <c r="N33" s="19"/>
      <c r="O33" s="19"/>
      <c r="P33" s="35"/>
      <c r="Q33" s="35"/>
      <c r="R33" s="35"/>
    </row>
    <row r="34" spans="2:20" x14ac:dyDescent="0.25">
      <c r="B34" s="222" t="s">
        <v>643</v>
      </c>
      <c r="C34" s="228" t="s">
        <v>392</v>
      </c>
      <c r="D34" s="376">
        <f>SUM(G34)</f>
        <v>0</v>
      </c>
      <c r="E34" s="203"/>
      <c r="F34" s="203"/>
      <c r="G34" s="284" t="s">
        <v>2</v>
      </c>
      <c r="H34" s="203"/>
      <c r="I34" s="19"/>
      <c r="J34" s="19"/>
      <c r="K34" s="19"/>
      <c r="L34" s="37"/>
      <c r="M34" s="46"/>
      <c r="N34" s="19"/>
      <c r="O34" s="19"/>
      <c r="P34" s="35"/>
      <c r="Q34" s="35"/>
      <c r="R34" s="35"/>
    </row>
    <row r="35" spans="2:20" x14ac:dyDescent="0.25">
      <c r="B35" s="222" t="s">
        <v>644</v>
      </c>
      <c r="C35" s="228" t="s">
        <v>394</v>
      </c>
      <c r="D35" s="376">
        <f>SUM(G35:H35)</f>
        <v>0</v>
      </c>
      <c r="E35" s="203"/>
      <c r="F35" s="203"/>
      <c r="G35" s="284" t="s">
        <v>2</v>
      </c>
      <c r="H35" s="284" t="s">
        <v>2</v>
      </c>
      <c r="I35" s="19"/>
      <c r="J35" s="19"/>
      <c r="K35" s="19"/>
      <c r="L35" s="37"/>
      <c r="M35" s="46"/>
      <c r="N35" s="19"/>
      <c r="O35" s="19"/>
      <c r="P35" s="35"/>
      <c r="Q35" s="35"/>
      <c r="R35" s="35"/>
    </row>
    <row r="36" spans="2:20" x14ac:dyDescent="0.25">
      <c r="B36" s="230" t="s">
        <v>645</v>
      </c>
      <c r="C36" s="228" t="s">
        <v>398</v>
      </c>
      <c r="D36" s="376">
        <f>SUM(G36:H36)</f>
        <v>0</v>
      </c>
      <c r="E36" s="203"/>
      <c r="F36" s="203"/>
      <c r="G36" s="284" t="s">
        <v>2</v>
      </c>
      <c r="H36" s="284" t="s">
        <v>2</v>
      </c>
      <c r="I36" s="19"/>
      <c r="J36" s="19"/>
      <c r="K36" s="19"/>
      <c r="L36" s="37"/>
      <c r="M36" s="46"/>
      <c r="N36" s="19"/>
      <c r="O36" s="19"/>
      <c r="P36" s="35"/>
      <c r="Q36" s="35"/>
      <c r="R36" s="35"/>
    </row>
    <row r="37" spans="2:20" x14ac:dyDescent="0.25">
      <c r="B37" s="229" t="s">
        <v>646</v>
      </c>
      <c r="C37" s="228" t="s">
        <v>400</v>
      </c>
      <c r="D37" s="376">
        <f>SUM(D28:D36)</f>
        <v>0</v>
      </c>
      <c r="E37" s="203"/>
      <c r="F37" s="203"/>
      <c r="G37" s="376">
        <f>SUM(G28:G36)</f>
        <v>0</v>
      </c>
      <c r="H37" s="376">
        <f>SUM(H30:H31,H33,H35:H36)</f>
        <v>0</v>
      </c>
      <c r="I37" s="19"/>
      <c r="J37" s="19"/>
      <c r="K37" s="19"/>
      <c r="L37" s="37"/>
      <c r="M37" s="46"/>
      <c r="N37" s="19"/>
      <c r="O37" s="19"/>
      <c r="P37" s="35"/>
      <c r="Q37" s="35"/>
      <c r="R37" s="35"/>
    </row>
    <row r="38" spans="2:20" x14ac:dyDescent="0.25">
      <c r="B38" s="229" t="s">
        <v>647</v>
      </c>
      <c r="C38" s="228"/>
      <c r="D38" s="203"/>
      <c r="E38" s="203"/>
      <c r="F38" s="203"/>
      <c r="G38" s="203"/>
      <c r="H38" s="203"/>
      <c r="I38" s="56"/>
      <c r="K38" s="30"/>
      <c r="L38" s="30"/>
    </row>
    <row r="39" spans="2:20" x14ac:dyDescent="0.25">
      <c r="B39" s="230" t="s">
        <v>648</v>
      </c>
      <c r="C39" s="228" t="s">
        <v>406</v>
      </c>
      <c r="D39" s="376">
        <f>SUM(D26,D37)</f>
        <v>0</v>
      </c>
      <c r="E39" s="376">
        <f>E26</f>
        <v>0</v>
      </c>
      <c r="F39" s="376">
        <f>F26</f>
        <v>0</v>
      </c>
      <c r="G39" s="376">
        <f t="shared" ref="G39:H39" si="0">SUM(G26,G37)</f>
        <v>0</v>
      </c>
      <c r="H39" s="376">
        <f t="shared" si="0"/>
        <v>0</v>
      </c>
      <c r="I39" s="19"/>
      <c r="J39" s="19"/>
      <c r="K39" s="19"/>
      <c r="L39" s="36"/>
      <c r="N39" s="35"/>
      <c r="O39" s="35"/>
      <c r="P39" s="35"/>
      <c r="Q39" s="35"/>
      <c r="R39" s="35"/>
      <c r="S39" s="35"/>
    </row>
    <row r="40" spans="2:20" x14ac:dyDescent="0.25">
      <c r="B40" s="230" t="s">
        <v>649</v>
      </c>
      <c r="C40" s="228" t="s">
        <v>409</v>
      </c>
      <c r="D40" s="284" t="s">
        <v>2</v>
      </c>
      <c r="E40" s="284" t="s">
        <v>2</v>
      </c>
      <c r="F40" s="284" t="s">
        <v>2</v>
      </c>
      <c r="G40" s="284" t="s">
        <v>2</v>
      </c>
      <c r="H40" s="203"/>
      <c r="I40" s="19"/>
      <c r="J40" s="19"/>
      <c r="K40" s="20"/>
      <c r="L40" s="36"/>
      <c r="N40" s="39"/>
      <c r="O40" s="35"/>
      <c r="P40" s="35"/>
      <c r="Q40" s="35"/>
      <c r="R40" s="35"/>
      <c r="S40" s="35"/>
    </row>
    <row r="41" spans="2:20" x14ac:dyDescent="0.25">
      <c r="B41" s="222" t="s">
        <v>650</v>
      </c>
      <c r="C41" s="228" t="s">
        <v>415</v>
      </c>
      <c r="D41" s="284" t="s">
        <v>2</v>
      </c>
      <c r="E41" s="284" t="s">
        <v>2</v>
      </c>
      <c r="F41" s="284" t="s">
        <v>2</v>
      </c>
      <c r="G41" s="284" t="s">
        <v>2</v>
      </c>
      <c r="H41" s="284" t="s">
        <v>2</v>
      </c>
      <c r="I41" s="60"/>
      <c r="J41" s="60"/>
      <c r="K41" s="19"/>
      <c r="L41" s="19"/>
      <c r="N41" s="35"/>
      <c r="O41" s="35"/>
      <c r="P41" s="35"/>
      <c r="Q41" s="35"/>
      <c r="S41" s="35"/>
      <c r="T41" s="35"/>
    </row>
    <row r="42" spans="2:20" x14ac:dyDescent="0.25">
      <c r="B42" s="230" t="s">
        <v>651</v>
      </c>
      <c r="C42" s="228" t="s">
        <v>417</v>
      </c>
      <c r="D42" s="284" t="s">
        <v>2</v>
      </c>
      <c r="E42" s="284" t="s">
        <v>2</v>
      </c>
      <c r="F42" s="284" t="s">
        <v>2</v>
      </c>
      <c r="G42" s="284" t="s">
        <v>2</v>
      </c>
      <c r="H42" s="203"/>
      <c r="I42" s="60"/>
      <c r="J42" s="60"/>
      <c r="K42" s="20"/>
      <c r="L42" s="19"/>
      <c r="N42" s="35"/>
      <c r="O42" s="35"/>
      <c r="P42" s="35"/>
      <c r="Q42" s="35"/>
      <c r="S42" s="35"/>
      <c r="T42" s="35"/>
    </row>
    <row r="43" spans="2:20" x14ac:dyDescent="0.25">
      <c r="B43" s="227" t="s">
        <v>518</v>
      </c>
      <c r="C43" s="228" t="s">
        <v>421</v>
      </c>
      <c r="D43" s="284" t="s">
        <v>2</v>
      </c>
      <c r="E43" s="203"/>
      <c r="F43" s="203"/>
      <c r="G43" s="203"/>
      <c r="H43" s="203"/>
      <c r="I43" s="37"/>
      <c r="J43" s="37"/>
      <c r="K43" s="35"/>
      <c r="M43" s="30"/>
      <c r="O43" s="35"/>
      <c r="P43" s="35"/>
      <c r="Q43" s="35"/>
      <c r="S43" s="35"/>
      <c r="T43" s="35"/>
    </row>
    <row r="44" spans="2:20" x14ac:dyDescent="0.25">
      <c r="B44" s="227" t="s">
        <v>652</v>
      </c>
      <c r="C44" s="228" t="s">
        <v>424</v>
      </c>
      <c r="D44" s="284" t="s">
        <v>2</v>
      </c>
      <c r="E44" s="203"/>
      <c r="F44" s="203"/>
      <c r="G44" s="203"/>
      <c r="H44" s="203"/>
      <c r="I44" s="37"/>
      <c r="J44" s="37"/>
      <c r="K44" s="35"/>
      <c r="M44" s="30"/>
      <c r="O44" s="35"/>
      <c r="P44" s="35"/>
      <c r="Q44" s="35"/>
      <c r="S44" s="35"/>
      <c r="T44" s="35"/>
    </row>
    <row r="45" spans="2:20" x14ac:dyDescent="0.25">
      <c r="B45" s="227" t="s">
        <v>653</v>
      </c>
      <c r="C45" s="228" t="s">
        <v>427</v>
      </c>
      <c r="D45" s="377" t="str">
        <f>IFERROR(D41/D43,"%")</f>
        <v>%</v>
      </c>
      <c r="E45" s="203"/>
      <c r="F45" s="203"/>
      <c r="G45" s="203"/>
      <c r="H45" s="203"/>
      <c r="I45" s="37"/>
      <c r="J45" s="37"/>
      <c r="K45" s="35"/>
      <c r="M45" s="30"/>
      <c r="O45" s="35"/>
      <c r="P45" s="35"/>
      <c r="Q45" s="35"/>
      <c r="S45" s="35"/>
      <c r="T45" s="35"/>
    </row>
    <row r="46" spans="2:20" x14ac:dyDescent="0.25">
      <c r="B46" s="227" t="s">
        <v>654</v>
      </c>
      <c r="C46" s="228" t="s">
        <v>429</v>
      </c>
      <c r="D46" s="377" t="str">
        <f>IFERROR(D42/D44,"%")</f>
        <v>%</v>
      </c>
      <c r="E46" s="203"/>
      <c r="F46" s="203"/>
      <c r="G46" s="203"/>
      <c r="H46" s="203"/>
      <c r="I46" s="37"/>
      <c r="J46" s="37"/>
      <c r="K46" s="35"/>
      <c r="M46" s="30"/>
      <c r="O46" s="35"/>
      <c r="P46" s="35"/>
      <c r="Q46" s="35"/>
      <c r="S46" s="35"/>
      <c r="T46" s="35"/>
    </row>
    <row r="47" spans="2:20" x14ac:dyDescent="0.25">
      <c r="D47" s="33"/>
      <c r="E47" s="33"/>
      <c r="F47" s="33"/>
      <c r="G47" s="33"/>
      <c r="H47" s="33"/>
      <c r="N47" s="35"/>
      <c r="O47" s="35"/>
      <c r="P47" s="35"/>
      <c r="Q47" s="35"/>
      <c r="S47" s="35"/>
      <c r="T47" s="35"/>
    </row>
    <row r="48" spans="2:20" x14ac:dyDescent="0.25">
      <c r="N48" s="35"/>
      <c r="O48" s="35"/>
      <c r="P48" s="35"/>
      <c r="Q48" s="35"/>
      <c r="S48" s="35"/>
      <c r="T48" s="35"/>
    </row>
    <row r="49" spans="1:20" ht="15.75" customHeight="1" x14ac:dyDescent="0.35">
      <c r="A49" s="279" t="s">
        <v>655</v>
      </c>
      <c r="B49" s="205"/>
      <c r="C49" s="205"/>
      <c r="D49" s="225"/>
      <c r="E49" s="225"/>
      <c r="F49" s="205"/>
      <c r="G49" s="205"/>
      <c r="H49" s="225"/>
    </row>
    <row r="50" spans="1:20" x14ac:dyDescent="0.25">
      <c r="N50" s="35"/>
      <c r="O50" s="35"/>
      <c r="P50" s="35"/>
      <c r="Q50" s="35"/>
      <c r="S50" s="35"/>
      <c r="T50" s="35"/>
    </row>
    <row r="51" spans="1:20" x14ac:dyDescent="0.25">
      <c r="B51" s="154" t="s">
        <v>629</v>
      </c>
      <c r="N51" s="35"/>
      <c r="O51" s="35"/>
      <c r="P51" s="35"/>
      <c r="Q51" s="35"/>
      <c r="S51" s="35"/>
      <c r="T51" s="35"/>
    </row>
    <row r="52" spans="1:20" x14ac:dyDescent="0.25">
      <c r="D52" s="228" t="s">
        <v>509</v>
      </c>
      <c r="J52" s="35"/>
      <c r="K52" s="35"/>
      <c r="L52" s="35"/>
      <c r="M52" s="35"/>
      <c r="O52" s="35"/>
      <c r="P52" s="35"/>
    </row>
    <row r="53" spans="1:20" x14ac:dyDescent="0.25">
      <c r="B53" s="227" t="s">
        <v>629</v>
      </c>
      <c r="C53" s="228"/>
      <c r="D53" s="203"/>
      <c r="F53" s="37"/>
      <c r="G53" s="37"/>
      <c r="H53" s="35"/>
      <c r="J53" s="30"/>
    </row>
    <row r="54" spans="1:20" x14ac:dyDescent="0.25">
      <c r="B54" s="230" t="s">
        <v>473</v>
      </c>
      <c r="C54" s="228" t="s">
        <v>437</v>
      </c>
      <c r="D54" s="378">
        <f>'0.BS'!D92</f>
        <v>0</v>
      </c>
      <c r="F54" s="34"/>
      <c r="G54" s="36"/>
      <c r="H54" s="39"/>
      <c r="I54" s="39"/>
      <c r="J54" s="35"/>
    </row>
    <row r="55" spans="1:20" x14ac:dyDescent="0.25">
      <c r="B55" s="230" t="s">
        <v>656</v>
      </c>
      <c r="C55" s="228" t="s">
        <v>438</v>
      </c>
      <c r="D55" s="233" t="s">
        <v>2</v>
      </c>
      <c r="F55" s="34"/>
      <c r="G55" s="36"/>
      <c r="H55" s="39"/>
      <c r="I55" s="20"/>
      <c r="J55" s="20"/>
    </row>
    <row r="56" spans="1:20" x14ac:dyDescent="0.25">
      <c r="B56" s="230" t="s">
        <v>657</v>
      </c>
      <c r="C56" s="228" t="s">
        <v>439</v>
      </c>
      <c r="D56" s="284" t="s">
        <v>2</v>
      </c>
      <c r="F56" s="34"/>
      <c r="G56" s="36"/>
      <c r="H56" s="39"/>
      <c r="I56" s="37"/>
      <c r="J56" s="37"/>
    </row>
    <row r="57" spans="1:20" x14ac:dyDescent="0.25">
      <c r="B57" s="230" t="s">
        <v>658</v>
      </c>
      <c r="C57" s="228" t="s">
        <v>441</v>
      </c>
      <c r="D57" s="233" t="s">
        <v>2</v>
      </c>
      <c r="F57" s="34"/>
      <c r="G57" s="36"/>
      <c r="H57" s="20"/>
      <c r="I57" s="37"/>
      <c r="J57" s="20"/>
    </row>
    <row r="58" spans="1:20" x14ac:dyDescent="0.25">
      <c r="B58" s="230" t="s">
        <v>659</v>
      </c>
      <c r="C58" s="228" t="s">
        <v>443</v>
      </c>
      <c r="D58" s="284" t="s">
        <v>2</v>
      </c>
      <c r="F58" s="34"/>
      <c r="G58" s="36"/>
      <c r="H58" s="36"/>
      <c r="I58" s="37"/>
      <c r="J58" s="35"/>
    </row>
    <row r="59" spans="1:20" x14ac:dyDescent="0.25">
      <c r="B59" s="232" t="s">
        <v>629</v>
      </c>
      <c r="C59" s="228" t="s">
        <v>447</v>
      </c>
      <c r="D59" s="378" t="str">
        <f>IFERROR((D54-D55-D56-D57-D58),"-")</f>
        <v>-</v>
      </c>
      <c r="F59" s="34"/>
      <c r="G59" s="36"/>
      <c r="H59" s="20"/>
      <c r="I59" s="37"/>
      <c r="J59" s="35"/>
    </row>
    <row r="60" spans="1:20" x14ac:dyDescent="0.25">
      <c r="B60" s="232" t="s">
        <v>660</v>
      </c>
      <c r="C60" s="228"/>
      <c r="D60" s="203"/>
      <c r="F60" s="61"/>
      <c r="G60" s="62"/>
      <c r="H60" s="63"/>
      <c r="I60" s="49"/>
    </row>
    <row r="61" spans="1:20" x14ac:dyDescent="0.25">
      <c r="B61" s="230" t="s">
        <v>661</v>
      </c>
      <c r="C61" s="228" t="s">
        <v>449</v>
      </c>
      <c r="D61" s="322" t="s">
        <v>2</v>
      </c>
      <c r="E61" s="38"/>
      <c r="F61" s="60"/>
      <c r="G61" s="60"/>
      <c r="H61" s="60"/>
      <c r="I61" s="64"/>
    </row>
    <row r="62" spans="1:20" x14ac:dyDescent="0.25">
      <c r="B62" s="230" t="s">
        <v>662</v>
      </c>
      <c r="C62" s="228" t="s">
        <v>451</v>
      </c>
      <c r="D62" s="322" t="s">
        <v>2</v>
      </c>
      <c r="E62" s="38"/>
      <c r="F62" s="60"/>
      <c r="G62" s="60"/>
      <c r="H62" s="60"/>
      <c r="I62" s="64"/>
    </row>
    <row r="63" spans="1:20" x14ac:dyDescent="0.25">
      <c r="B63" s="229" t="s">
        <v>663</v>
      </c>
      <c r="C63" s="228" t="s">
        <v>452</v>
      </c>
      <c r="D63" s="376">
        <f>SUM(D61:D62)</f>
        <v>0</v>
      </c>
      <c r="F63" s="60"/>
      <c r="G63" s="60"/>
      <c r="H63" s="60"/>
      <c r="I63" s="64"/>
    </row>
    <row r="64" spans="1:20" x14ac:dyDescent="0.25">
      <c r="B64" s="55"/>
      <c r="C64" s="55"/>
      <c r="D64" s="33"/>
      <c r="F64" s="30"/>
      <c r="G64" s="30"/>
      <c r="I64" s="49"/>
    </row>
    <row r="65" spans="1:13" x14ac:dyDescent="0.25">
      <c r="B65" s="55"/>
      <c r="C65" s="55"/>
      <c r="D65" s="65"/>
      <c r="E65" s="65"/>
      <c r="F65" s="66"/>
      <c r="G65" s="66"/>
      <c r="H65" s="30"/>
      <c r="I65" s="56"/>
      <c r="J65" s="56"/>
      <c r="K65" s="30"/>
      <c r="L65" s="30"/>
      <c r="M65" s="30"/>
    </row>
    <row r="66" spans="1:13" x14ac:dyDescent="0.25">
      <c r="B66" s="55"/>
      <c r="C66" s="55"/>
      <c r="D66" s="65"/>
      <c r="E66" s="65"/>
      <c r="F66" s="66"/>
      <c r="G66" s="66"/>
      <c r="H66" s="30"/>
      <c r="I66" s="56"/>
      <c r="J66" s="56"/>
      <c r="K66" s="30"/>
      <c r="L66" s="30"/>
      <c r="M66" s="30"/>
    </row>
    <row r="67" spans="1:13" x14ac:dyDescent="0.25">
      <c r="B67" s="55"/>
      <c r="C67" s="55"/>
      <c r="D67" s="56"/>
      <c r="E67" s="56"/>
      <c r="F67" s="56"/>
      <c r="G67" s="56"/>
      <c r="H67" s="30"/>
      <c r="I67" s="56"/>
      <c r="J67" s="56"/>
      <c r="K67" s="30"/>
      <c r="L67" s="30"/>
      <c r="M67" s="30"/>
    </row>
    <row r="68" spans="1:13" x14ac:dyDescent="0.25">
      <c r="A68" s="41"/>
      <c r="B68" s="55"/>
      <c r="C68" s="55"/>
      <c r="D68" s="56"/>
      <c r="E68" s="56"/>
      <c r="F68" s="56"/>
      <c r="G68" s="56"/>
      <c r="H68" s="30"/>
      <c r="I68" s="56"/>
      <c r="J68" s="56"/>
      <c r="K68" s="30"/>
      <c r="L68" s="30"/>
      <c r="M68" s="30"/>
    </row>
    <row r="73" spans="1:13" ht="26.25" customHeight="1" x14ac:dyDescent="0.25"/>
    <row r="75" spans="1:13" ht="12" customHeight="1" x14ac:dyDescent="0.25"/>
  </sheetData>
  <sheetProtection sheet="1" objects="1" scenarios="1" selectLockedCells="1"/>
  <pageMargins left="0.75" right="0.75" top="1" bottom="1" header="0.5" footer="0.5"/>
  <pageSetup scale="2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9" tint="-0.249977111117893"/>
    <pageSetUpPr fitToPage="1"/>
  </sheetPr>
  <dimension ref="A1:BT396"/>
  <sheetViews>
    <sheetView showGridLines="0" zoomScaleNormal="100" workbookViewId="0"/>
  </sheetViews>
  <sheetFormatPr defaultColWidth="9.140625" defaultRowHeight="15" x14ac:dyDescent="0.25"/>
  <cols>
    <col min="1" max="1" width="7.140625" customWidth="1"/>
    <col min="2" max="2" width="37.140625" customWidth="1"/>
    <col min="3" max="3" width="22.85546875" bestFit="1" customWidth="1"/>
    <col min="4" max="14" width="14.28515625" customWidth="1"/>
    <col min="15" max="52" width="14.28515625" style="121" customWidth="1"/>
    <col min="53" max="53" width="14.28515625" customWidth="1"/>
    <col min="54" max="54" width="18.5703125" customWidth="1"/>
    <col min="65" max="65" width="2" bestFit="1" customWidth="1"/>
    <col min="72" max="72" width="2" bestFit="1" customWidth="1"/>
    <col min="294" max="294" width="4" customWidth="1"/>
    <col min="295" max="295" width="26.28515625" customWidth="1"/>
    <col min="296" max="296" width="11.42578125" customWidth="1"/>
    <col min="297" max="297" width="11.140625" customWidth="1"/>
    <col min="298" max="298" width="11.7109375" customWidth="1"/>
    <col min="299" max="300" width="11.28515625" customWidth="1"/>
    <col min="301" max="301" width="12.85546875" customWidth="1"/>
    <col min="302" max="302" width="11.85546875" customWidth="1"/>
    <col min="303" max="303" width="10.5703125" customWidth="1"/>
    <col min="304" max="304" width="2" bestFit="1" customWidth="1"/>
    <col min="550" max="550" width="4" customWidth="1"/>
    <col min="551" max="551" width="26.28515625" customWidth="1"/>
    <col min="552" max="552" width="11.42578125" customWidth="1"/>
    <col min="553" max="553" width="11.140625" customWidth="1"/>
    <col min="554" max="554" width="11.7109375" customWidth="1"/>
    <col min="555" max="556" width="11.28515625" customWidth="1"/>
    <col min="557" max="557" width="12.85546875" customWidth="1"/>
    <col min="558" max="558" width="11.85546875" customWidth="1"/>
    <col min="559" max="559" width="10.5703125" customWidth="1"/>
    <col min="560" max="560" width="2" bestFit="1" customWidth="1"/>
    <col min="806" max="806" width="4" customWidth="1"/>
    <col min="807" max="807" width="26.28515625" customWidth="1"/>
    <col min="808" max="808" width="11.42578125" customWidth="1"/>
    <col min="809" max="809" width="11.140625" customWidth="1"/>
    <col min="810" max="810" width="11.7109375" customWidth="1"/>
    <col min="811" max="812" width="11.28515625" customWidth="1"/>
    <col min="813" max="813" width="12.85546875" customWidth="1"/>
    <col min="814" max="814" width="11.85546875" customWidth="1"/>
    <col min="815" max="815" width="10.5703125" customWidth="1"/>
    <col min="816" max="816" width="2" bestFit="1" customWidth="1"/>
    <col min="1062" max="1062" width="4" customWidth="1"/>
    <col min="1063" max="1063" width="26.28515625" customWidth="1"/>
    <col min="1064" max="1064" width="11.42578125" customWidth="1"/>
    <col min="1065" max="1065" width="11.140625" customWidth="1"/>
    <col min="1066" max="1066" width="11.7109375" customWidth="1"/>
    <col min="1067" max="1068" width="11.28515625" customWidth="1"/>
    <col min="1069" max="1069" width="12.85546875" customWidth="1"/>
    <col min="1070" max="1070" width="11.85546875" customWidth="1"/>
    <col min="1071" max="1071" width="10.5703125" customWidth="1"/>
    <col min="1072" max="1072" width="2" bestFit="1" customWidth="1"/>
    <col min="1318" max="1318" width="4" customWidth="1"/>
    <col min="1319" max="1319" width="26.28515625" customWidth="1"/>
    <col min="1320" max="1320" width="11.42578125" customWidth="1"/>
    <col min="1321" max="1321" width="11.140625" customWidth="1"/>
    <col min="1322" max="1322" width="11.7109375" customWidth="1"/>
    <col min="1323" max="1324" width="11.28515625" customWidth="1"/>
    <col min="1325" max="1325" width="12.85546875" customWidth="1"/>
    <col min="1326" max="1326" width="11.85546875" customWidth="1"/>
    <col min="1327" max="1327" width="10.5703125" customWidth="1"/>
    <col min="1328" max="1328" width="2" bestFit="1" customWidth="1"/>
    <col min="1574" max="1574" width="4" customWidth="1"/>
    <col min="1575" max="1575" width="26.28515625" customWidth="1"/>
    <col min="1576" max="1576" width="11.42578125" customWidth="1"/>
    <col min="1577" max="1577" width="11.140625" customWidth="1"/>
    <col min="1578" max="1578" width="11.7109375" customWidth="1"/>
    <col min="1579" max="1580" width="11.28515625" customWidth="1"/>
    <col min="1581" max="1581" width="12.85546875" customWidth="1"/>
    <col min="1582" max="1582" width="11.85546875" customWidth="1"/>
    <col min="1583" max="1583" width="10.5703125" customWidth="1"/>
    <col min="1584" max="1584" width="2" bestFit="1" customWidth="1"/>
    <col min="1830" max="1830" width="4" customWidth="1"/>
    <col min="1831" max="1831" width="26.28515625" customWidth="1"/>
    <col min="1832" max="1832" width="11.42578125" customWidth="1"/>
    <col min="1833" max="1833" width="11.140625" customWidth="1"/>
    <col min="1834" max="1834" width="11.7109375" customWidth="1"/>
    <col min="1835" max="1836" width="11.28515625" customWidth="1"/>
    <col min="1837" max="1837" width="12.85546875" customWidth="1"/>
    <col min="1838" max="1838" width="11.85546875" customWidth="1"/>
    <col min="1839" max="1839" width="10.5703125" customWidth="1"/>
    <col min="1840" max="1840" width="2" bestFit="1" customWidth="1"/>
    <col min="2086" max="2086" width="4" customWidth="1"/>
    <col min="2087" max="2087" width="26.28515625" customWidth="1"/>
    <col min="2088" max="2088" width="11.42578125" customWidth="1"/>
    <col min="2089" max="2089" width="11.140625" customWidth="1"/>
    <col min="2090" max="2090" width="11.7109375" customWidth="1"/>
    <col min="2091" max="2092" width="11.28515625" customWidth="1"/>
    <col min="2093" max="2093" width="12.85546875" customWidth="1"/>
    <col min="2094" max="2094" width="11.85546875" customWidth="1"/>
    <col min="2095" max="2095" width="10.5703125" customWidth="1"/>
    <col min="2096" max="2096" width="2" bestFit="1" customWidth="1"/>
    <col min="2342" max="2342" width="4" customWidth="1"/>
    <col min="2343" max="2343" width="26.28515625" customWidth="1"/>
    <col min="2344" max="2344" width="11.42578125" customWidth="1"/>
    <col min="2345" max="2345" width="11.140625" customWidth="1"/>
    <col min="2346" max="2346" width="11.7109375" customWidth="1"/>
    <col min="2347" max="2348" width="11.28515625" customWidth="1"/>
    <col min="2349" max="2349" width="12.85546875" customWidth="1"/>
    <col min="2350" max="2350" width="11.85546875" customWidth="1"/>
    <col min="2351" max="2351" width="10.5703125" customWidth="1"/>
    <col min="2352" max="2352" width="2" bestFit="1" customWidth="1"/>
    <col min="2598" max="2598" width="4" customWidth="1"/>
    <col min="2599" max="2599" width="26.28515625" customWidth="1"/>
    <col min="2600" max="2600" width="11.42578125" customWidth="1"/>
    <col min="2601" max="2601" width="11.140625" customWidth="1"/>
    <col min="2602" max="2602" width="11.7109375" customWidth="1"/>
    <col min="2603" max="2604" width="11.28515625" customWidth="1"/>
    <col min="2605" max="2605" width="12.85546875" customWidth="1"/>
    <col min="2606" max="2606" width="11.85546875" customWidth="1"/>
    <col min="2607" max="2607" width="10.5703125" customWidth="1"/>
    <col min="2608" max="2608" width="2" bestFit="1" customWidth="1"/>
    <col min="2854" max="2854" width="4" customWidth="1"/>
    <col min="2855" max="2855" width="26.28515625" customWidth="1"/>
    <col min="2856" max="2856" width="11.42578125" customWidth="1"/>
    <col min="2857" max="2857" width="11.140625" customWidth="1"/>
    <col min="2858" max="2858" width="11.7109375" customWidth="1"/>
    <col min="2859" max="2860" width="11.28515625" customWidth="1"/>
    <col min="2861" max="2861" width="12.85546875" customWidth="1"/>
    <col min="2862" max="2862" width="11.85546875" customWidth="1"/>
    <col min="2863" max="2863" width="10.5703125" customWidth="1"/>
    <col min="2864" max="2864" width="2" bestFit="1" customWidth="1"/>
    <col min="3110" max="3110" width="4" customWidth="1"/>
    <col min="3111" max="3111" width="26.28515625" customWidth="1"/>
    <col min="3112" max="3112" width="11.42578125" customWidth="1"/>
    <col min="3113" max="3113" width="11.140625" customWidth="1"/>
    <col min="3114" max="3114" width="11.7109375" customWidth="1"/>
    <col min="3115" max="3116" width="11.28515625" customWidth="1"/>
    <col min="3117" max="3117" width="12.85546875" customWidth="1"/>
    <col min="3118" max="3118" width="11.85546875" customWidth="1"/>
    <col min="3119" max="3119" width="10.5703125" customWidth="1"/>
    <col min="3120" max="3120" width="2" bestFit="1" customWidth="1"/>
    <col min="3366" max="3366" width="4" customWidth="1"/>
    <col min="3367" max="3367" width="26.28515625" customWidth="1"/>
    <col min="3368" max="3368" width="11.42578125" customWidth="1"/>
    <col min="3369" max="3369" width="11.140625" customWidth="1"/>
    <col min="3370" max="3370" width="11.7109375" customWidth="1"/>
    <col min="3371" max="3372" width="11.28515625" customWidth="1"/>
    <col min="3373" max="3373" width="12.85546875" customWidth="1"/>
    <col min="3374" max="3374" width="11.85546875" customWidth="1"/>
    <col min="3375" max="3375" width="10.5703125" customWidth="1"/>
    <col min="3376" max="3376" width="2" bestFit="1" customWidth="1"/>
    <col min="3622" max="3622" width="4" customWidth="1"/>
    <col min="3623" max="3623" width="26.28515625" customWidth="1"/>
    <col min="3624" max="3624" width="11.42578125" customWidth="1"/>
    <col min="3625" max="3625" width="11.140625" customWidth="1"/>
    <col min="3626" max="3626" width="11.7109375" customWidth="1"/>
    <col min="3627" max="3628" width="11.28515625" customWidth="1"/>
    <col min="3629" max="3629" width="12.85546875" customWidth="1"/>
    <col min="3630" max="3630" width="11.85546875" customWidth="1"/>
    <col min="3631" max="3631" width="10.5703125" customWidth="1"/>
    <col min="3632" max="3632" width="2" bestFit="1" customWidth="1"/>
    <col min="3878" max="3878" width="4" customWidth="1"/>
    <col min="3879" max="3879" width="26.28515625" customWidth="1"/>
    <col min="3880" max="3880" width="11.42578125" customWidth="1"/>
    <col min="3881" max="3881" width="11.140625" customWidth="1"/>
    <col min="3882" max="3882" width="11.7109375" customWidth="1"/>
    <col min="3883" max="3884" width="11.28515625" customWidth="1"/>
    <col min="3885" max="3885" width="12.85546875" customWidth="1"/>
    <col min="3886" max="3886" width="11.85546875" customWidth="1"/>
    <col min="3887" max="3887" width="10.5703125" customWidth="1"/>
    <col min="3888" max="3888" width="2" bestFit="1" customWidth="1"/>
    <col min="4134" max="4134" width="4" customWidth="1"/>
    <col min="4135" max="4135" width="26.28515625" customWidth="1"/>
    <col min="4136" max="4136" width="11.42578125" customWidth="1"/>
    <col min="4137" max="4137" width="11.140625" customWidth="1"/>
    <col min="4138" max="4138" width="11.7109375" customWidth="1"/>
    <col min="4139" max="4140" width="11.28515625" customWidth="1"/>
    <col min="4141" max="4141" width="12.85546875" customWidth="1"/>
    <col min="4142" max="4142" width="11.85546875" customWidth="1"/>
    <col min="4143" max="4143" width="10.5703125" customWidth="1"/>
    <col min="4144" max="4144" width="2" bestFit="1" customWidth="1"/>
    <col min="4390" max="4390" width="4" customWidth="1"/>
    <col min="4391" max="4391" width="26.28515625" customWidth="1"/>
    <col min="4392" max="4392" width="11.42578125" customWidth="1"/>
    <col min="4393" max="4393" width="11.140625" customWidth="1"/>
    <col min="4394" max="4394" width="11.7109375" customWidth="1"/>
    <col min="4395" max="4396" width="11.28515625" customWidth="1"/>
    <col min="4397" max="4397" width="12.85546875" customWidth="1"/>
    <col min="4398" max="4398" width="11.85546875" customWidth="1"/>
    <col min="4399" max="4399" width="10.5703125" customWidth="1"/>
    <col min="4400" max="4400" width="2" bestFit="1" customWidth="1"/>
    <col min="4646" max="4646" width="4" customWidth="1"/>
    <col min="4647" max="4647" width="26.28515625" customWidth="1"/>
    <col min="4648" max="4648" width="11.42578125" customWidth="1"/>
    <col min="4649" max="4649" width="11.140625" customWidth="1"/>
    <col min="4650" max="4650" width="11.7109375" customWidth="1"/>
    <col min="4651" max="4652" width="11.28515625" customWidth="1"/>
    <col min="4653" max="4653" width="12.85546875" customWidth="1"/>
    <col min="4654" max="4654" width="11.85546875" customWidth="1"/>
    <col min="4655" max="4655" width="10.5703125" customWidth="1"/>
    <col min="4656" max="4656" width="2" bestFit="1" customWidth="1"/>
    <col min="4902" max="4902" width="4" customWidth="1"/>
    <col min="4903" max="4903" width="26.28515625" customWidth="1"/>
    <col min="4904" max="4904" width="11.42578125" customWidth="1"/>
    <col min="4905" max="4905" width="11.140625" customWidth="1"/>
    <col min="4906" max="4906" width="11.7109375" customWidth="1"/>
    <col min="4907" max="4908" width="11.28515625" customWidth="1"/>
    <col min="4909" max="4909" width="12.85546875" customWidth="1"/>
    <col min="4910" max="4910" width="11.85546875" customWidth="1"/>
    <col min="4911" max="4911" width="10.5703125" customWidth="1"/>
    <col min="4912" max="4912" width="2" bestFit="1" customWidth="1"/>
    <col min="5158" max="5158" width="4" customWidth="1"/>
    <col min="5159" max="5159" width="26.28515625" customWidth="1"/>
    <col min="5160" max="5160" width="11.42578125" customWidth="1"/>
    <col min="5161" max="5161" width="11.140625" customWidth="1"/>
    <col min="5162" max="5162" width="11.7109375" customWidth="1"/>
    <col min="5163" max="5164" width="11.28515625" customWidth="1"/>
    <col min="5165" max="5165" width="12.85546875" customWidth="1"/>
    <col min="5166" max="5166" width="11.85546875" customWidth="1"/>
    <col min="5167" max="5167" width="10.5703125" customWidth="1"/>
    <col min="5168" max="5168" width="2" bestFit="1" customWidth="1"/>
    <col min="5414" max="5414" width="4" customWidth="1"/>
    <col min="5415" max="5415" width="26.28515625" customWidth="1"/>
    <col min="5416" max="5416" width="11.42578125" customWidth="1"/>
    <col min="5417" max="5417" width="11.140625" customWidth="1"/>
    <col min="5418" max="5418" width="11.7109375" customWidth="1"/>
    <col min="5419" max="5420" width="11.28515625" customWidth="1"/>
    <col min="5421" max="5421" width="12.85546875" customWidth="1"/>
    <col min="5422" max="5422" width="11.85546875" customWidth="1"/>
    <col min="5423" max="5423" width="10.5703125" customWidth="1"/>
    <col min="5424" max="5424" width="2" bestFit="1" customWidth="1"/>
    <col min="5670" max="5670" width="4" customWidth="1"/>
    <col min="5671" max="5671" width="26.28515625" customWidth="1"/>
    <col min="5672" max="5672" width="11.42578125" customWidth="1"/>
    <col min="5673" max="5673" width="11.140625" customWidth="1"/>
    <col min="5674" max="5674" width="11.7109375" customWidth="1"/>
    <col min="5675" max="5676" width="11.28515625" customWidth="1"/>
    <col min="5677" max="5677" width="12.85546875" customWidth="1"/>
    <col min="5678" max="5678" width="11.85546875" customWidth="1"/>
    <col min="5679" max="5679" width="10.5703125" customWidth="1"/>
    <col min="5680" max="5680" width="2" bestFit="1" customWidth="1"/>
    <col min="5926" max="5926" width="4" customWidth="1"/>
    <col min="5927" max="5927" width="26.28515625" customWidth="1"/>
    <col min="5928" max="5928" width="11.42578125" customWidth="1"/>
    <col min="5929" max="5929" width="11.140625" customWidth="1"/>
    <col min="5930" max="5930" width="11.7109375" customWidth="1"/>
    <col min="5931" max="5932" width="11.28515625" customWidth="1"/>
    <col min="5933" max="5933" width="12.85546875" customWidth="1"/>
    <col min="5934" max="5934" width="11.85546875" customWidth="1"/>
    <col min="5935" max="5935" width="10.5703125" customWidth="1"/>
    <col min="5936" max="5936" width="2" bestFit="1" customWidth="1"/>
    <col min="6182" max="6182" width="4" customWidth="1"/>
    <col min="6183" max="6183" width="26.28515625" customWidth="1"/>
    <col min="6184" max="6184" width="11.42578125" customWidth="1"/>
    <col min="6185" max="6185" width="11.140625" customWidth="1"/>
    <col min="6186" max="6186" width="11.7109375" customWidth="1"/>
    <col min="6187" max="6188" width="11.28515625" customWidth="1"/>
    <col min="6189" max="6189" width="12.85546875" customWidth="1"/>
    <col min="6190" max="6190" width="11.85546875" customWidth="1"/>
    <col min="6191" max="6191" width="10.5703125" customWidth="1"/>
    <col min="6192" max="6192" width="2" bestFit="1" customWidth="1"/>
    <col min="6438" max="6438" width="4" customWidth="1"/>
    <col min="6439" max="6439" width="26.28515625" customWidth="1"/>
    <col min="6440" max="6440" width="11.42578125" customWidth="1"/>
    <col min="6441" max="6441" width="11.140625" customWidth="1"/>
    <col min="6442" max="6442" width="11.7109375" customWidth="1"/>
    <col min="6443" max="6444" width="11.28515625" customWidth="1"/>
    <col min="6445" max="6445" width="12.85546875" customWidth="1"/>
    <col min="6446" max="6446" width="11.85546875" customWidth="1"/>
    <col min="6447" max="6447" width="10.5703125" customWidth="1"/>
    <col min="6448" max="6448" width="2" bestFit="1" customWidth="1"/>
    <col min="6694" max="6694" width="4" customWidth="1"/>
    <col min="6695" max="6695" width="26.28515625" customWidth="1"/>
    <col min="6696" max="6696" width="11.42578125" customWidth="1"/>
    <col min="6697" max="6697" width="11.140625" customWidth="1"/>
    <col min="6698" max="6698" width="11.7109375" customWidth="1"/>
    <col min="6699" max="6700" width="11.28515625" customWidth="1"/>
    <col min="6701" max="6701" width="12.85546875" customWidth="1"/>
    <col min="6702" max="6702" width="11.85546875" customWidth="1"/>
    <col min="6703" max="6703" width="10.5703125" customWidth="1"/>
    <col min="6704" max="6704" width="2" bestFit="1" customWidth="1"/>
    <col min="6950" max="6950" width="4" customWidth="1"/>
    <col min="6951" max="6951" width="26.28515625" customWidth="1"/>
    <col min="6952" max="6952" width="11.42578125" customWidth="1"/>
    <col min="6953" max="6953" width="11.140625" customWidth="1"/>
    <col min="6954" max="6954" width="11.7109375" customWidth="1"/>
    <col min="6955" max="6956" width="11.28515625" customWidth="1"/>
    <col min="6957" max="6957" width="12.85546875" customWidth="1"/>
    <col min="6958" max="6958" width="11.85546875" customWidth="1"/>
    <col min="6959" max="6959" width="10.5703125" customWidth="1"/>
    <col min="6960" max="6960" width="2" bestFit="1" customWidth="1"/>
    <col min="7206" max="7206" width="4" customWidth="1"/>
    <col min="7207" max="7207" width="26.28515625" customWidth="1"/>
    <col min="7208" max="7208" width="11.42578125" customWidth="1"/>
    <col min="7209" max="7209" width="11.140625" customWidth="1"/>
    <col min="7210" max="7210" width="11.7109375" customWidth="1"/>
    <col min="7211" max="7212" width="11.28515625" customWidth="1"/>
    <col min="7213" max="7213" width="12.85546875" customWidth="1"/>
    <col min="7214" max="7214" width="11.85546875" customWidth="1"/>
    <col min="7215" max="7215" width="10.5703125" customWidth="1"/>
    <col min="7216" max="7216" width="2" bestFit="1" customWidth="1"/>
    <col min="7462" max="7462" width="4" customWidth="1"/>
    <col min="7463" max="7463" width="26.28515625" customWidth="1"/>
    <col min="7464" max="7464" width="11.42578125" customWidth="1"/>
    <col min="7465" max="7465" width="11.140625" customWidth="1"/>
    <col min="7466" max="7466" width="11.7109375" customWidth="1"/>
    <col min="7467" max="7468" width="11.28515625" customWidth="1"/>
    <col min="7469" max="7469" width="12.85546875" customWidth="1"/>
    <col min="7470" max="7470" width="11.85546875" customWidth="1"/>
    <col min="7471" max="7471" width="10.5703125" customWidth="1"/>
    <col min="7472" max="7472" width="2" bestFit="1" customWidth="1"/>
    <col min="7718" max="7718" width="4" customWidth="1"/>
    <col min="7719" max="7719" width="26.28515625" customWidth="1"/>
    <col min="7720" max="7720" width="11.42578125" customWidth="1"/>
    <col min="7721" max="7721" width="11.140625" customWidth="1"/>
    <col min="7722" max="7722" width="11.7109375" customWidth="1"/>
    <col min="7723" max="7724" width="11.28515625" customWidth="1"/>
    <col min="7725" max="7725" width="12.85546875" customWidth="1"/>
    <col min="7726" max="7726" width="11.85546875" customWidth="1"/>
    <col min="7727" max="7727" width="10.5703125" customWidth="1"/>
    <col min="7728" max="7728" width="2" bestFit="1" customWidth="1"/>
    <col min="7974" max="7974" width="4" customWidth="1"/>
    <col min="7975" max="7975" width="26.28515625" customWidth="1"/>
    <col min="7976" max="7976" width="11.42578125" customWidth="1"/>
    <col min="7977" max="7977" width="11.140625" customWidth="1"/>
    <col min="7978" max="7978" width="11.7109375" customWidth="1"/>
    <col min="7979" max="7980" width="11.28515625" customWidth="1"/>
    <col min="7981" max="7981" width="12.85546875" customWidth="1"/>
    <col min="7982" max="7982" width="11.85546875" customWidth="1"/>
    <col min="7983" max="7983" width="10.5703125" customWidth="1"/>
    <col min="7984" max="7984" width="2" bestFit="1" customWidth="1"/>
    <col min="8230" max="8230" width="4" customWidth="1"/>
    <col min="8231" max="8231" width="26.28515625" customWidth="1"/>
    <col min="8232" max="8232" width="11.42578125" customWidth="1"/>
    <col min="8233" max="8233" width="11.140625" customWidth="1"/>
    <col min="8234" max="8234" width="11.7109375" customWidth="1"/>
    <col min="8235" max="8236" width="11.28515625" customWidth="1"/>
    <col min="8237" max="8237" width="12.85546875" customWidth="1"/>
    <col min="8238" max="8238" width="11.85546875" customWidth="1"/>
    <col min="8239" max="8239" width="10.5703125" customWidth="1"/>
    <col min="8240" max="8240" width="2" bestFit="1" customWidth="1"/>
    <col min="8486" max="8486" width="4" customWidth="1"/>
    <col min="8487" max="8487" width="26.28515625" customWidth="1"/>
    <col min="8488" max="8488" width="11.42578125" customWidth="1"/>
    <col min="8489" max="8489" width="11.140625" customWidth="1"/>
    <col min="8490" max="8490" width="11.7109375" customWidth="1"/>
    <col min="8491" max="8492" width="11.28515625" customWidth="1"/>
    <col min="8493" max="8493" width="12.85546875" customWidth="1"/>
    <col min="8494" max="8494" width="11.85546875" customWidth="1"/>
    <col min="8495" max="8495" width="10.5703125" customWidth="1"/>
    <col min="8496" max="8496" width="2" bestFit="1" customWidth="1"/>
    <col min="8742" max="8742" width="4" customWidth="1"/>
    <col min="8743" max="8743" width="26.28515625" customWidth="1"/>
    <col min="8744" max="8744" width="11.42578125" customWidth="1"/>
    <col min="8745" max="8745" width="11.140625" customWidth="1"/>
    <col min="8746" max="8746" width="11.7109375" customWidth="1"/>
    <col min="8747" max="8748" width="11.28515625" customWidth="1"/>
    <col min="8749" max="8749" width="12.85546875" customWidth="1"/>
    <col min="8750" max="8750" width="11.85546875" customWidth="1"/>
    <col min="8751" max="8751" width="10.5703125" customWidth="1"/>
    <col min="8752" max="8752" width="2" bestFit="1" customWidth="1"/>
    <col min="8998" max="8998" width="4" customWidth="1"/>
    <col min="8999" max="8999" width="26.28515625" customWidth="1"/>
    <col min="9000" max="9000" width="11.42578125" customWidth="1"/>
    <col min="9001" max="9001" width="11.140625" customWidth="1"/>
    <col min="9002" max="9002" width="11.7109375" customWidth="1"/>
    <col min="9003" max="9004" width="11.28515625" customWidth="1"/>
    <col min="9005" max="9005" width="12.85546875" customWidth="1"/>
    <col min="9006" max="9006" width="11.85546875" customWidth="1"/>
    <col min="9007" max="9007" width="10.5703125" customWidth="1"/>
    <col min="9008" max="9008" width="2" bestFit="1" customWidth="1"/>
    <col min="9254" max="9254" width="4" customWidth="1"/>
    <col min="9255" max="9255" width="26.28515625" customWidth="1"/>
    <col min="9256" max="9256" width="11.42578125" customWidth="1"/>
    <col min="9257" max="9257" width="11.140625" customWidth="1"/>
    <col min="9258" max="9258" width="11.7109375" customWidth="1"/>
    <col min="9259" max="9260" width="11.28515625" customWidth="1"/>
    <col min="9261" max="9261" width="12.85546875" customWidth="1"/>
    <col min="9262" max="9262" width="11.85546875" customWidth="1"/>
    <col min="9263" max="9263" width="10.5703125" customWidth="1"/>
    <col min="9264" max="9264" width="2" bestFit="1" customWidth="1"/>
    <col min="9510" max="9510" width="4" customWidth="1"/>
    <col min="9511" max="9511" width="26.28515625" customWidth="1"/>
    <col min="9512" max="9512" width="11.42578125" customWidth="1"/>
    <col min="9513" max="9513" width="11.140625" customWidth="1"/>
    <col min="9514" max="9514" width="11.7109375" customWidth="1"/>
    <col min="9515" max="9516" width="11.28515625" customWidth="1"/>
    <col min="9517" max="9517" width="12.85546875" customWidth="1"/>
    <col min="9518" max="9518" width="11.85546875" customWidth="1"/>
    <col min="9519" max="9519" width="10.5703125" customWidth="1"/>
    <col min="9520" max="9520" width="2" bestFit="1" customWidth="1"/>
    <col min="9766" max="9766" width="4" customWidth="1"/>
    <col min="9767" max="9767" width="26.28515625" customWidth="1"/>
    <col min="9768" max="9768" width="11.42578125" customWidth="1"/>
    <col min="9769" max="9769" width="11.140625" customWidth="1"/>
    <col min="9770" max="9770" width="11.7109375" customWidth="1"/>
    <col min="9771" max="9772" width="11.28515625" customWidth="1"/>
    <col min="9773" max="9773" width="12.85546875" customWidth="1"/>
    <col min="9774" max="9774" width="11.85546875" customWidth="1"/>
    <col min="9775" max="9775" width="10.5703125" customWidth="1"/>
    <col min="9776" max="9776" width="2" bestFit="1" customWidth="1"/>
    <col min="10022" max="10022" width="4" customWidth="1"/>
    <col min="10023" max="10023" width="26.28515625" customWidth="1"/>
    <col min="10024" max="10024" width="11.42578125" customWidth="1"/>
    <col min="10025" max="10025" width="11.140625" customWidth="1"/>
    <col min="10026" max="10026" width="11.7109375" customWidth="1"/>
    <col min="10027" max="10028" width="11.28515625" customWidth="1"/>
    <col min="10029" max="10029" width="12.85546875" customWidth="1"/>
    <col min="10030" max="10030" width="11.85546875" customWidth="1"/>
    <col min="10031" max="10031" width="10.5703125" customWidth="1"/>
    <col min="10032" max="10032" width="2" bestFit="1" customWidth="1"/>
    <col min="10278" max="10278" width="4" customWidth="1"/>
    <col min="10279" max="10279" width="26.28515625" customWidth="1"/>
    <col min="10280" max="10280" width="11.42578125" customWidth="1"/>
    <col min="10281" max="10281" width="11.140625" customWidth="1"/>
    <col min="10282" max="10282" width="11.7109375" customWidth="1"/>
    <col min="10283" max="10284" width="11.28515625" customWidth="1"/>
    <col min="10285" max="10285" width="12.85546875" customWidth="1"/>
    <col min="10286" max="10286" width="11.85546875" customWidth="1"/>
    <col min="10287" max="10287" width="10.5703125" customWidth="1"/>
    <col min="10288" max="10288" width="2" bestFit="1" customWidth="1"/>
    <col min="10534" max="10534" width="4" customWidth="1"/>
    <col min="10535" max="10535" width="26.28515625" customWidth="1"/>
    <col min="10536" max="10536" width="11.42578125" customWidth="1"/>
    <col min="10537" max="10537" width="11.140625" customWidth="1"/>
    <col min="10538" max="10538" width="11.7109375" customWidth="1"/>
    <col min="10539" max="10540" width="11.28515625" customWidth="1"/>
    <col min="10541" max="10541" width="12.85546875" customWidth="1"/>
    <col min="10542" max="10542" width="11.85546875" customWidth="1"/>
    <col min="10543" max="10543" width="10.5703125" customWidth="1"/>
    <col min="10544" max="10544" width="2" bestFit="1" customWidth="1"/>
    <col min="10790" max="10790" width="4" customWidth="1"/>
    <col min="10791" max="10791" width="26.28515625" customWidth="1"/>
    <col min="10792" max="10792" width="11.42578125" customWidth="1"/>
    <col min="10793" max="10793" width="11.140625" customWidth="1"/>
    <col min="10794" max="10794" width="11.7109375" customWidth="1"/>
    <col min="10795" max="10796" width="11.28515625" customWidth="1"/>
    <col min="10797" max="10797" width="12.85546875" customWidth="1"/>
    <col min="10798" max="10798" width="11.85546875" customWidth="1"/>
    <col min="10799" max="10799" width="10.5703125" customWidth="1"/>
    <col min="10800" max="10800" width="2" bestFit="1" customWidth="1"/>
    <col min="11046" max="11046" width="4" customWidth="1"/>
    <col min="11047" max="11047" width="26.28515625" customWidth="1"/>
    <col min="11048" max="11048" width="11.42578125" customWidth="1"/>
    <col min="11049" max="11049" width="11.140625" customWidth="1"/>
    <col min="11050" max="11050" width="11.7109375" customWidth="1"/>
    <col min="11051" max="11052" width="11.28515625" customWidth="1"/>
    <col min="11053" max="11053" width="12.85546875" customWidth="1"/>
    <col min="11054" max="11054" width="11.85546875" customWidth="1"/>
    <col min="11055" max="11055" width="10.5703125" customWidth="1"/>
    <col min="11056" max="11056" width="2" bestFit="1" customWidth="1"/>
    <col min="11302" max="11302" width="4" customWidth="1"/>
    <col min="11303" max="11303" width="26.28515625" customWidth="1"/>
    <col min="11304" max="11304" width="11.42578125" customWidth="1"/>
    <col min="11305" max="11305" width="11.140625" customWidth="1"/>
    <col min="11306" max="11306" width="11.7109375" customWidth="1"/>
    <col min="11307" max="11308" width="11.28515625" customWidth="1"/>
    <col min="11309" max="11309" width="12.85546875" customWidth="1"/>
    <col min="11310" max="11310" width="11.85546875" customWidth="1"/>
    <col min="11311" max="11311" width="10.5703125" customWidth="1"/>
    <col min="11312" max="11312" width="2" bestFit="1" customWidth="1"/>
    <col min="11558" max="11558" width="4" customWidth="1"/>
    <col min="11559" max="11559" width="26.28515625" customWidth="1"/>
    <col min="11560" max="11560" width="11.42578125" customWidth="1"/>
    <col min="11561" max="11561" width="11.140625" customWidth="1"/>
    <col min="11562" max="11562" width="11.7109375" customWidth="1"/>
    <col min="11563" max="11564" width="11.28515625" customWidth="1"/>
    <col min="11565" max="11565" width="12.85546875" customWidth="1"/>
    <col min="11566" max="11566" width="11.85546875" customWidth="1"/>
    <col min="11567" max="11567" width="10.5703125" customWidth="1"/>
    <col min="11568" max="11568" width="2" bestFit="1" customWidth="1"/>
    <col min="11814" max="11814" width="4" customWidth="1"/>
    <col min="11815" max="11815" width="26.28515625" customWidth="1"/>
    <col min="11816" max="11816" width="11.42578125" customWidth="1"/>
    <col min="11817" max="11817" width="11.140625" customWidth="1"/>
    <col min="11818" max="11818" width="11.7109375" customWidth="1"/>
    <col min="11819" max="11820" width="11.28515625" customWidth="1"/>
    <col min="11821" max="11821" width="12.85546875" customWidth="1"/>
    <col min="11822" max="11822" width="11.85546875" customWidth="1"/>
    <col min="11823" max="11823" width="10.5703125" customWidth="1"/>
    <col min="11824" max="11824" width="2" bestFit="1" customWidth="1"/>
    <col min="12070" max="12070" width="4" customWidth="1"/>
    <col min="12071" max="12071" width="26.28515625" customWidth="1"/>
    <col min="12072" max="12072" width="11.42578125" customWidth="1"/>
    <col min="12073" max="12073" width="11.140625" customWidth="1"/>
    <col min="12074" max="12074" width="11.7109375" customWidth="1"/>
    <col min="12075" max="12076" width="11.28515625" customWidth="1"/>
    <col min="12077" max="12077" width="12.85546875" customWidth="1"/>
    <col min="12078" max="12078" width="11.85546875" customWidth="1"/>
    <col min="12079" max="12079" width="10.5703125" customWidth="1"/>
    <col min="12080" max="12080" width="2" bestFit="1" customWidth="1"/>
    <col min="12326" max="12326" width="4" customWidth="1"/>
    <col min="12327" max="12327" width="26.28515625" customWidth="1"/>
    <col min="12328" max="12328" width="11.42578125" customWidth="1"/>
    <col min="12329" max="12329" width="11.140625" customWidth="1"/>
    <col min="12330" max="12330" width="11.7109375" customWidth="1"/>
    <col min="12331" max="12332" width="11.28515625" customWidth="1"/>
    <col min="12333" max="12333" width="12.85546875" customWidth="1"/>
    <col min="12334" max="12334" width="11.85546875" customWidth="1"/>
    <col min="12335" max="12335" width="10.5703125" customWidth="1"/>
    <col min="12336" max="12336" width="2" bestFit="1" customWidth="1"/>
    <col min="12582" max="12582" width="4" customWidth="1"/>
    <col min="12583" max="12583" width="26.28515625" customWidth="1"/>
    <col min="12584" max="12584" width="11.42578125" customWidth="1"/>
    <col min="12585" max="12585" width="11.140625" customWidth="1"/>
    <col min="12586" max="12586" width="11.7109375" customWidth="1"/>
    <col min="12587" max="12588" width="11.28515625" customWidth="1"/>
    <col min="12589" max="12589" width="12.85546875" customWidth="1"/>
    <col min="12590" max="12590" width="11.85546875" customWidth="1"/>
    <col min="12591" max="12591" width="10.5703125" customWidth="1"/>
    <col min="12592" max="12592" width="2" bestFit="1" customWidth="1"/>
    <col min="12838" max="12838" width="4" customWidth="1"/>
    <col min="12839" max="12839" width="26.28515625" customWidth="1"/>
    <col min="12840" max="12840" width="11.42578125" customWidth="1"/>
    <col min="12841" max="12841" width="11.140625" customWidth="1"/>
    <col min="12842" max="12842" width="11.7109375" customWidth="1"/>
    <col min="12843" max="12844" width="11.28515625" customWidth="1"/>
    <col min="12845" max="12845" width="12.85546875" customWidth="1"/>
    <col min="12846" max="12846" width="11.85546875" customWidth="1"/>
    <col min="12847" max="12847" width="10.5703125" customWidth="1"/>
    <col min="12848" max="12848" width="2" bestFit="1" customWidth="1"/>
    <col min="13094" max="13094" width="4" customWidth="1"/>
    <col min="13095" max="13095" width="26.28515625" customWidth="1"/>
    <col min="13096" max="13096" width="11.42578125" customWidth="1"/>
    <col min="13097" max="13097" width="11.140625" customWidth="1"/>
    <col min="13098" max="13098" width="11.7109375" customWidth="1"/>
    <col min="13099" max="13100" width="11.28515625" customWidth="1"/>
    <col min="13101" max="13101" width="12.85546875" customWidth="1"/>
    <col min="13102" max="13102" width="11.85546875" customWidth="1"/>
    <col min="13103" max="13103" width="10.5703125" customWidth="1"/>
    <col min="13104" max="13104" width="2" bestFit="1" customWidth="1"/>
    <col min="13350" max="13350" width="4" customWidth="1"/>
    <col min="13351" max="13351" width="26.28515625" customWidth="1"/>
    <col min="13352" max="13352" width="11.42578125" customWidth="1"/>
    <col min="13353" max="13353" width="11.140625" customWidth="1"/>
    <col min="13354" max="13354" width="11.7109375" customWidth="1"/>
    <col min="13355" max="13356" width="11.28515625" customWidth="1"/>
    <col min="13357" max="13357" width="12.85546875" customWidth="1"/>
    <col min="13358" max="13358" width="11.85546875" customWidth="1"/>
    <col min="13359" max="13359" width="10.5703125" customWidth="1"/>
    <col min="13360" max="13360" width="2" bestFit="1" customWidth="1"/>
    <col min="13606" max="13606" width="4" customWidth="1"/>
    <col min="13607" max="13607" width="26.28515625" customWidth="1"/>
    <col min="13608" max="13608" width="11.42578125" customWidth="1"/>
    <col min="13609" max="13609" width="11.140625" customWidth="1"/>
    <col min="13610" max="13610" width="11.7109375" customWidth="1"/>
    <col min="13611" max="13612" width="11.28515625" customWidth="1"/>
    <col min="13613" max="13613" width="12.85546875" customWidth="1"/>
    <col min="13614" max="13614" width="11.85546875" customWidth="1"/>
    <col min="13615" max="13615" width="10.5703125" customWidth="1"/>
    <col min="13616" max="13616" width="2" bestFit="1" customWidth="1"/>
    <col min="13862" max="13862" width="4" customWidth="1"/>
    <col min="13863" max="13863" width="26.28515625" customWidth="1"/>
    <col min="13864" max="13864" width="11.42578125" customWidth="1"/>
    <col min="13865" max="13865" width="11.140625" customWidth="1"/>
    <col min="13866" max="13866" width="11.7109375" customWidth="1"/>
    <col min="13867" max="13868" width="11.28515625" customWidth="1"/>
    <col min="13869" max="13869" width="12.85546875" customWidth="1"/>
    <col min="13870" max="13870" width="11.85546875" customWidth="1"/>
    <col min="13871" max="13871" width="10.5703125" customWidth="1"/>
    <col min="13872" max="13872" width="2" bestFit="1" customWidth="1"/>
    <col min="14118" max="14118" width="4" customWidth="1"/>
    <col min="14119" max="14119" width="26.28515625" customWidth="1"/>
    <col min="14120" max="14120" width="11.42578125" customWidth="1"/>
    <col min="14121" max="14121" width="11.140625" customWidth="1"/>
    <col min="14122" max="14122" width="11.7109375" customWidth="1"/>
    <col min="14123" max="14124" width="11.28515625" customWidth="1"/>
    <col min="14125" max="14125" width="12.85546875" customWidth="1"/>
    <col min="14126" max="14126" width="11.85546875" customWidth="1"/>
    <col min="14127" max="14127" width="10.5703125" customWidth="1"/>
    <col min="14128" max="14128" width="2" bestFit="1" customWidth="1"/>
    <col min="14374" max="14374" width="4" customWidth="1"/>
    <col min="14375" max="14375" width="26.28515625" customWidth="1"/>
    <col min="14376" max="14376" width="11.42578125" customWidth="1"/>
    <col min="14377" max="14377" width="11.140625" customWidth="1"/>
    <col min="14378" max="14378" width="11.7109375" customWidth="1"/>
    <col min="14379" max="14380" width="11.28515625" customWidth="1"/>
    <col min="14381" max="14381" width="12.85546875" customWidth="1"/>
    <col min="14382" max="14382" width="11.85546875" customWidth="1"/>
    <col min="14383" max="14383" width="10.5703125" customWidth="1"/>
    <col min="14384" max="14384" width="2" bestFit="1" customWidth="1"/>
    <col min="14630" max="14630" width="4" customWidth="1"/>
    <col min="14631" max="14631" width="26.28515625" customWidth="1"/>
    <col min="14632" max="14632" width="11.42578125" customWidth="1"/>
    <col min="14633" max="14633" width="11.140625" customWidth="1"/>
    <col min="14634" max="14634" width="11.7109375" customWidth="1"/>
    <col min="14635" max="14636" width="11.28515625" customWidth="1"/>
    <col min="14637" max="14637" width="12.85546875" customWidth="1"/>
    <col min="14638" max="14638" width="11.85546875" customWidth="1"/>
    <col min="14639" max="14639" width="10.5703125" customWidth="1"/>
    <col min="14640" max="14640" width="2" bestFit="1" customWidth="1"/>
    <col min="14886" max="14886" width="4" customWidth="1"/>
    <col min="14887" max="14887" width="26.28515625" customWidth="1"/>
    <col min="14888" max="14888" width="11.42578125" customWidth="1"/>
    <col min="14889" max="14889" width="11.140625" customWidth="1"/>
    <col min="14890" max="14890" width="11.7109375" customWidth="1"/>
    <col min="14891" max="14892" width="11.28515625" customWidth="1"/>
    <col min="14893" max="14893" width="12.85546875" customWidth="1"/>
    <col min="14894" max="14894" width="11.85546875" customWidth="1"/>
    <col min="14895" max="14895" width="10.5703125" customWidth="1"/>
    <col min="14896" max="14896" width="2" bestFit="1" customWidth="1"/>
    <col min="15142" max="15142" width="4" customWidth="1"/>
    <col min="15143" max="15143" width="26.28515625" customWidth="1"/>
    <col min="15144" max="15144" width="11.42578125" customWidth="1"/>
    <col min="15145" max="15145" width="11.140625" customWidth="1"/>
    <col min="15146" max="15146" width="11.7109375" customWidth="1"/>
    <col min="15147" max="15148" width="11.28515625" customWidth="1"/>
    <col min="15149" max="15149" width="12.85546875" customWidth="1"/>
    <col min="15150" max="15150" width="11.85546875" customWidth="1"/>
    <col min="15151" max="15151" width="10.5703125" customWidth="1"/>
    <col min="15152" max="15152" width="2" bestFit="1" customWidth="1"/>
    <col min="15398" max="15398" width="4" customWidth="1"/>
    <col min="15399" max="15399" width="26.28515625" customWidth="1"/>
    <col min="15400" max="15400" width="11.42578125" customWidth="1"/>
    <col min="15401" max="15401" width="11.140625" customWidth="1"/>
    <col min="15402" max="15402" width="11.7109375" customWidth="1"/>
    <col min="15403" max="15404" width="11.28515625" customWidth="1"/>
    <col min="15405" max="15405" width="12.85546875" customWidth="1"/>
    <col min="15406" max="15406" width="11.85546875" customWidth="1"/>
    <col min="15407" max="15407" width="10.5703125" customWidth="1"/>
    <col min="15408" max="15408" width="2" bestFit="1" customWidth="1"/>
    <col min="15654" max="15654" width="4" customWidth="1"/>
    <col min="15655" max="15655" width="26.28515625" customWidth="1"/>
    <col min="15656" max="15656" width="11.42578125" customWidth="1"/>
    <col min="15657" max="15657" width="11.140625" customWidth="1"/>
    <col min="15658" max="15658" width="11.7109375" customWidth="1"/>
    <col min="15659" max="15660" width="11.28515625" customWidth="1"/>
    <col min="15661" max="15661" width="12.85546875" customWidth="1"/>
    <col min="15662" max="15662" width="11.85546875" customWidth="1"/>
    <col min="15663" max="15663" width="10.5703125" customWidth="1"/>
    <col min="15664" max="15664" width="2" bestFit="1" customWidth="1"/>
    <col min="15910" max="15910" width="4" customWidth="1"/>
    <col min="15911" max="15911" width="26.28515625" customWidth="1"/>
    <col min="15912" max="15912" width="11.42578125" customWidth="1"/>
    <col min="15913" max="15913" width="11.140625" customWidth="1"/>
    <col min="15914" max="15914" width="11.7109375" customWidth="1"/>
    <col min="15915" max="15916" width="11.28515625" customWidth="1"/>
    <col min="15917" max="15917" width="12.85546875" customWidth="1"/>
    <col min="15918" max="15918" width="11.85546875" customWidth="1"/>
    <col min="15919" max="15919" width="10.5703125" customWidth="1"/>
    <col min="15920" max="15920" width="2" bestFit="1" customWidth="1"/>
    <col min="16166" max="16166" width="4" customWidth="1"/>
    <col min="16167" max="16167" width="26.28515625" customWidth="1"/>
    <col min="16168" max="16168" width="11.42578125" customWidth="1"/>
    <col min="16169" max="16169" width="11.140625" customWidth="1"/>
    <col min="16170" max="16170" width="11.7109375" customWidth="1"/>
    <col min="16171" max="16172" width="11.28515625" customWidth="1"/>
    <col min="16173" max="16173" width="12.85546875" customWidth="1"/>
    <col min="16174" max="16174" width="11.85546875" customWidth="1"/>
    <col min="16175" max="16175" width="10.5703125" customWidth="1"/>
    <col min="16176" max="16176" width="2" bestFit="1" customWidth="1"/>
  </cols>
  <sheetData>
    <row r="1" spans="1:72" ht="15" customHeight="1" x14ac:dyDescent="0.35">
      <c r="A1" s="327"/>
      <c r="B1" s="129"/>
      <c r="C1" s="129"/>
      <c r="D1" s="204"/>
      <c r="E1" s="204"/>
      <c r="F1" s="129"/>
      <c r="G1" s="129"/>
      <c r="H1" s="204"/>
      <c r="I1" s="204"/>
      <c r="J1" s="129"/>
      <c r="K1" s="129"/>
      <c r="L1" s="204"/>
      <c r="M1" s="204"/>
      <c r="N1" s="129"/>
      <c r="O1" s="129"/>
      <c r="P1" s="204"/>
      <c r="Q1" s="204"/>
      <c r="R1" s="129"/>
      <c r="S1" s="129"/>
      <c r="T1" s="204"/>
      <c r="U1" s="204"/>
      <c r="V1" s="129"/>
      <c r="W1" s="129"/>
      <c r="X1" s="204"/>
      <c r="Y1" s="204"/>
      <c r="Z1" s="129"/>
      <c r="AA1" s="129"/>
      <c r="AB1" s="204"/>
      <c r="AC1" s="204"/>
      <c r="AD1" s="129"/>
      <c r="AE1" s="129"/>
      <c r="AF1" s="204"/>
      <c r="AG1" s="204"/>
      <c r="AH1" s="129"/>
      <c r="AI1" s="129"/>
      <c r="AJ1" s="204"/>
      <c r="AK1" s="204"/>
      <c r="AL1" s="129"/>
      <c r="AM1" s="129"/>
      <c r="AN1" s="204"/>
      <c r="AO1" s="204"/>
      <c r="AP1" s="129"/>
      <c r="AQ1" s="129"/>
      <c r="AR1" s="204"/>
      <c r="AS1" s="204"/>
      <c r="AT1" s="129"/>
      <c r="AU1" s="129"/>
      <c r="AV1" s="204"/>
      <c r="AW1" s="204"/>
      <c r="AX1" s="129"/>
      <c r="AY1" s="129"/>
      <c r="AZ1" s="204"/>
      <c r="BA1" s="204"/>
      <c r="BB1" s="262" t="str">
        <f>_ParticipantName</f>
        <v>[Participant's name]</v>
      </c>
      <c r="BC1" s="123"/>
      <c r="BM1" s="466" t="s">
        <v>0</v>
      </c>
      <c r="BT1" s="466" t="s">
        <v>0</v>
      </c>
    </row>
    <row r="2" spans="1:72" s="123" customFormat="1" ht="15" customHeight="1" x14ac:dyDescent="0.35">
      <c r="A2" s="330"/>
      <c r="B2" s="199"/>
      <c r="C2" s="199"/>
      <c r="D2" s="281"/>
      <c r="E2" s="281"/>
      <c r="F2" s="199"/>
      <c r="G2" s="199"/>
      <c r="H2" s="281"/>
      <c r="I2" s="281"/>
      <c r="J2" s="199"/>
      <c r="K2" s="199"/>
      <c r="L2" s="281"/>
      <c r="M2" s="281"/>
      <c r="N2" s="199"/>
      <c r="O2" s="199"/>
      <c r="P2" s="281"/>
      <c r="Q2" s="281"/>
      <c r="R2" s="199"/>
      <c r="S2" s="199"/>
      <c r="T2" s="281"/>
      <c r="U2" s="281"/>
      <c r="V2" s="199"/>
      <c r="W2" s="199"/>
      <c r="X2" s="281"/>
      <c r="Y2" s="281"/>
      <c r="Z2" s="199"/>
      <c r="AA2" s="199"/>
      <c r="AB2" s="281"/>
      <c r="AC2" s="281"/>
      <c r="AD2" s="199"/>
      <c r="AE2" s="199"/>
      <c r="AF2" s="281"/>
      <c r="AG2" s="281"/>
      <c r="AH2" s="199"/>
      <c r="AI2" s="199"/>
      <c r="AJ2" s="281"/>
      <c r="AK2" s="281"/>
      <c r="AL2" s="199"/>
      <c r="AM2" s="199"/>
      <c r="AN2" s="281"/>
      <c r="AO2" s="281"/>
      <c r="AP2" s="199"/>
      <c r="AQ2" s="199"/>
      <c r="AR2" s="281"/>
      <c r="AS2" s="281"/>
      <c r="AT2" s="199"/>
      <c r="AU2" s="199"/>
      <c r="AV2" s="281"/>
      <c r="AW2" s="281"/>
      <c r="AX2" s="199"/>
      <c r="AY2" s="199"/>
      <c r="AZ2" s="281"/>
      <c r="BA2" s="281"/>
      <c r="BB2" s="273" t="str">
        <f>_SCRMethod</f>
        <v>[Method of Calculation of the SCR]</v>
      </c>
      <c r="BM2" s="466" t="s">
        <v>0</v>
      </c>
      <c r="BT2" s="466" t="s">
        <v>0</v>
      </c>
    </row>
    <row r="3" spans="1:72" ht="15" customHeight="1" x14ac:dyDescent="0.35">
      <c r="A3" s="329" t="s">
        <v>1698</v>
      </c>
      <c r="B3" s="131"/>
      <c r="C3" s="132"/>
      <c r="D3" s="131"/>
      <c r="E3" s="131"/>
      <c r="F3" s="131"/>
      <c r="G3" s="132"/>
      <c r="H3" s="131"/>
      <c r="I3" s="131"/>
      <c r="J3" s="131"/>
      <c r="K3" s="132"/>
      <c r="L3" s="131"/>
      <c r="M3" s="131"/>
      <c r="N3" s="131"/>
      <c r="O3" s="132"/>
      <c r="P3" s="131"/>
      <c r="Q3" s="131"/>
      <c r="R3" s="131"/>
      <c r="S3" s="132"/>
      <c r="T3" s="131"/>
      <c r="U3" s="131"/>
      <c r="V3" s="131"/>
      <c r="W3" s="132"/>
      <c r="X3" s="131"/>
      <c r="Y3" s="131"/>
      <c r="Z3" s="131"/>
      <c r="AA3" s="132"/>
      <c r="AB3" s="131"/>
      <c r="AC3" s="131"/>
      <c r="AD3" s="131"/>
      <c r="AE3" s="132"/>
      <c r="AF3" s="131"/>
      <c r="AG3" s="131"/>
      <c r="AH3" s="131"/>
      <c r="AI3" s="132"/>
      <c r="AJ3" s="131"/>
      <c r="AK3" s="131"/>
      <c r="AL3" s="131"/>
      <c r="AM3" s="132"/>
      <c r="AN3" s="131"/>
      <c r="AO3" s="131"/>
      <c r="AP3" s="131"/>
      <c r="AQ3" s="132"/>
      <c r="AR3" s="131"/>
      <c r="AS3" s="131"/>
      <c r="AT3" s="131"/>
      <c r="AU3" s="132"/>
      <c r="AV3" s="131"/>
      <c r="AW3" s="131"/>
      <c r="AX3" s="131"/>
      <c r="AY3" s="132"/>
      <c r="AZ3" s="131"/>
      <c r="BA3" s="131"/>
      <c r="BB3" s="263" t="str">
        <f>_Version</f>
        <v>EIOPA-16-339-ST16_Templates-(20160629)</v>
      </c>
      <c r="BC3" s="123"/>
      <c r="BM3" s="466" t="s">
        <v>0</v>
      </c>
      <c r="BO3" s="171" t="s">
        <v>2</v>
      </c>
      <c r="BP3" s="171" t="s">
        <v>2</v>
      </c>
      <c r="BQ3" s="171" t="s">
        <v>2</v>
      </c>
      <c r="BR3" s="171" t="s">
        <v>2</v>
      </c>
      <c r="BS3" s="171" t="s">
        <v>2</v>
      </c>
      <c r="BT3" s="466" t="s">
        <v>0</v>
      </c>
    </row>
    <row r="4" spans="1:72" x14ac:dyDescent="0.25">
      <c r="BM4" s="466" t="s">
        <v>0</v>
      </c>
      <c r="BO4" s="431" t="s">
        <v>21</v>
      </c>
      <c r="BP4" s="431" t="s">
        <v>22</v>
      </c>
      <c r="BQ4" s="431" t="s">
        <v>23</v>
      </c>
      <c r="BR4" s="431" t="s">
        <v>24</v>
      </c>
      <c r="BS4" s="431" t="s">
        <v>1514</v>
      </c>
      <c r="BT4" s="466" t="s">
        <v>0</v>
      </c>
    </row>
    <row r="5" spans="1:72" s="121" customFormat="1" ht="15.75" x14ac:dyDescent="0.25">
      <c r="A5" s="279" t="s">
        <v>665</v>
      </c>
      <c r="B5" s="300" t="s">
        <v>1699</v>
      </c>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c r="AP5" s="300"/>
      <c r="AQ5" s="300"/>
      <c r="AR5" s="300"/>
      <c r="AS5" s="300"/>
      <c r="AT5" s="300"/>
      <c r="AU5" s="300"/>
      <c r="AV5" s="300"/>
      <c r="AW5" s="300"/>
      <c r="AX5" s="300"/>
      <c r="AY5" s="300"/>
      <c r="AZ5" s="300"/>
      <c r="BA5" s="300"/>
      <c r="BB5" s="301"/>
      <c r="BC5" s="115"/>
      <c r="BM5" s="466" t="s">
        <v>0</v>
      </c>
      <c r="BO5" s="172" t="s">
        <v>34</v>
      </c>
      <c r="BP5" s="172" t="s">
        <v>22</v>
      </c>
      <c r="BQ5" s="172" t="s">
        <v>23</v>
      </c>
      <c r="BR5" s="172" t="s">
        <v>24</v>
      </c>
      <c r="BS5" s="172" t="s">
        <v>35</v>
      </c>
      <c r="BT5" s="466" t="s">
        <v>0</v>
      </c>
    </row>
    <row r="6" spans="1:72" s="121" customFormat="1" x14ac:dyDescent="0.25">
      <c r="A6" s="154"/>
      <c r="B6" s="144"/>
      <c r="C6" s="144"/>
      <c r="D6" s="144"/>
      <c r="E6" s="144"/>
      <c r="F6" s="144"/>
      <c r="G6" s="144"/>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M6" s="466" t="s">
        <v>0</v>
      </c>
      <c r="BO6" s="172" t="s">
        <v>39</v>
      </c>
      <c r="BP6" s="172" t="s">
        <v>40</v>
      </c>
      <c r="BQ6" s="172" t="s">
        <v>41</v>
      </c>
      <c r="BR6" s="172" t="s">
        <v>24</v>
      </c>
      <c r="BS6" s="172" t="s">
        <v>42</v>
      </c>
      <c r="BT6" s="466" t="s">
        <v>0</v>
      </c>
    </row>
    <row r="7" spans="1:72" s="121" customFormat="1" x14ac:dyDescent="0.25">
      <c r="A7" s="297" t="s">
        <v>666</v>
      </c>
      <c r="B7" s="297" t="s">
        <v>1560</v>
      </c>
      <c r="C7" s="297"/>
      <c r="D7" s="297"/>
      <c r="E7" s="297"/>
      <c r="F7" s="297"/>
      <c r="G7" s="297"/>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M7" s="466" t="s">
        <v>0</v>
      </c>
      <c r="BO7" s="172" t="s">
        <v>46</v>
      </c>
      <c r="BP7" s="172" t="s">
        <v>47</v>
      </c>
      <c r="BQ7" s="172" t="s">
        <v>48</v>
      </c>
      <c r="BR7" s="172" t="s">
        <v>24</v>
      </c>
      <c r="BS7" s="172" t="s">
        <v>49</v>
      </c>
      <c r="BT7" s="466" t="s">
        <v>0</v>
      </c>
    </row>
    <row r="8" spans="1:72" s="121" customFormat="1" x14ac:dyDescent="0.25">
      <c r="A8" s="124"/>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M8" s="466" t="s">
        <v>0</v>
      </c>
      <c r="BO8" s="172" t="s">
        <v>53</v>
      </c>
      <c r="BP8" s="172" t="s">
        <v>22</v>
      </c>
      <c r="BQ8" s="172" t="s">
        <v>23</v>
      </c>
      <c r="BR8" s="172" t="s">
        <v>24</v>
      </c>
      <c r="BS8" s="172" t="s">
        <v>54</v>
      </c>
      <c r="BT8" s="466" t="s">
        <v>0</v>
      </c>
    </row>
    <row r="9" spans="1:72" s="121" customFormat="1" x14ac:dyDescent="0.25">
      <c r="A9" s="123"/>
      <c r="B9" s="343" t="s">
        <v>739</v>
      </c>
      <c r="C9" s="538" t="s">
        <v>1634</v>
      </c>
      <c r="D9" s="538"/>
      <c r="E9" s="538"/>
      <c r="F9" s="538"/>
      <c r="G9" s="538"/>
      <c r="H9" s="538"/>
      <c r="I9" s="538"/>
      <c r="J9" s="538"/>
      <c r="K9" s="538"/>
      <c r="L9" s="538"/>
      <c r="M9" s="538"/>
      <c r="N9" s="538"/>
      <c r="O9" s="538"/>
      <c r="P9" s="538"/>
      <c r="Q9" s="538"/>
      <c r="R9" s="538"/>
      <c r="S9" s="538"/>
      <c r="T9" s="538"/>
      <c r="U9" s="538"/>
      <c r="V9" s="538"/>
      <c r="W9" s="538"/>
      <c r="X9" s="538"/>
      <c r="Y9" s="538"/>
      <c r="Z9" s="538"/>
      <c r="AA9" s="538"/>
      <c r="AB9" s="538"/>
      <c r="AC9" s="538"/>
      <c r="AD9" s="538"/>
      <c r="AE9" s="538"/>
      <c r="AF9" s="538"/>
      <c r="AG9" s="538"/>
      <c r="AH9" s="538"/>
      <c r="AI9" s="538"/>
      <c r="AJ9" s="538"/>
      <c r="AK9" s="538"/>
      <c r="AL9" s="538"/>
      <c r="AM9" s="538"/>
      <c r="AN9" s="538"/>
      <c r="AO9" s="538"/>
      <c r="AP9" s="538"/>
      <c r="AQ9" s="538"/>
      <c r="AR9" s="538"/>
      <c r="AS9" s="538"/>
      <c r="AT9" s="538"/>
      <c r="AU9" s="538"/>
      <c r="AV9" s="538"/>
      <c r="AW9" s="538"/>
      <c r="AX9" s="538"/>
      <c r="AY9" s="538"/>
      <c r="AZ9" s="538"/>
      <c r="BA9" s="538"/>
      <c r="BB9" s="539" t="s">
        <v>667</v>
      </c>
      <c r="BC9" s="123"/>
      <c r="BM9" s="466" t="s">
        <v>0</v>
      </c>
      <c r="BO9" s="172" t="s">
        <v>58</v>
      </c>
      <c r="BP9" s="172" t="s">
        <v>59</v>
      </c>
      <c r="BQ9" s="172" t="s">
        <v>60</v>
      </c>
      <c r="BR9" s="172" t="s">
        <v>24</v>
      </c>
      <c r="BS9" s="172" t="s">
        <v>61</v>
      </c>
      <c r="BT9" s="466" t="s">
        <v>0</v>
      </c>
    </row>
    <row r="10" spans="1:72" s="121" customFormat="1" x14ac:dyDescent="0.25">
      <c r="A10" s="123"/>
      <c r="B10" s="344" t="s">
        <v>668</v>
      </c>
      <c r="C10" s="345" t="s">
        <v>669</v>
      </c>
      <c r="D10" s="346" t="s">
        <v>670</v>
      </c>
      <c r="E10" s="347" t="s">
        <v>671</v>
      </c>
      <c r="F10" s="347" t="s">
        <v>672</v>
      </c>
      <c r="G10" s="347" t="s">
        <v>673</v>
      </c>
      <c r="H10" s="345" t="s">
        <v>674</v>
      </c>
      <c r="I10" s="345" t="s">
        <v>675</v>
      </c>
      <c r="J10" s="345" t="s">
        <v>676</v>
      </c>
      <c r="K10" s="345" t="s">
        <v>677</v>
      </c>
      <c r="L10" s="345" t="s">
        <v>678</v>
      </c>
      <c r="M10" s="345" t="s">
        <v>679</v>
      </c>
      <c r="N10" s="345" t="s">
        <v>680</v>
      </c>
      <c r="O10" s="345" t="s">
        <v>681</v>
      </c>
      <c r="P10" s="345" t="s">
        <v>682</v>
      </c>
      <c r="Q10" s="345" t="s">
        <v>683</v>
      </c>
      <c r="R10" s="345" t="s">
        <v>684</v>
      </c>
      <c r="S10" s="345" t="s">
        <v>685</v>
      </c>
      <c r="T10" s="345" t="s">
        <v>686</v>
      </c>
      <c r="U10" s="345" t="s">
        <v>687</v>
      </c>
      <c r="V10" s="345" t="s">
        <v>688</v>
      </c>
      <c r="W10" s="345" t="s">
        <v>689</v>
      </c>
      <c r="X10" s="345" t="s">
        <v>690</v>
      </c>
      <c r="Y10" s="345" t="s">
        <v>691</v>
      </c>
      <c r="Z10" s="345" t="s">
        <v>692</v>
      </c>
      <c r="AA10" s="345" t="s">
        <v>693</v>
      </c>
      <c r="AB10" s="345" t="s">
        <v>694</v>
      </c>
      <c r="AC10" s="345" t="s">
        <v>695</v>
      </c>
      <c r="AD10" s="345" t="s">
        <v>696</v>
      </c>
      <c r="AE10" s="345" t="s">
        <v>697</v>
      </c>
      <c r="AF10" s="345" t="s">
        <v>698</v>
      </c>
      <c r="AG10" s="345" t="s">
        <v>699</v>
      </c>
      <c r="AH10" s="345" t="s">
        <v>700</v>
      </c>
      <c r="AI10" s="345" t="s">
        <v>701</v>
      </c>
      <c r="AJ10" s="345" t="s">
        <v>702</v>
      </c>
      <c r="AK10" s="345" t="s">
        <v>703</v>
      </c>
      <c r="AL10" s="345" t="s">
        <v>704</v>
      </c>
      <c r="AM10" s="345" t="s">
        <v>705</v>
      </c>
      <c r="AN10" s="345" t="s">
        <v>706</v>
      </c>
      <c r="AO10" s="345" t="s">
        <v>707</v>
      </c>
      <c r="AP10" s="345" t="s">
        <v>708</v>
      </c>
      <c r="AQ10" s="345" t="s">
        <v>709</v>
      </c>
      <c r="AR10" s="345" t="s">
        <v>710</v>
      </c>
      <c r="AS10" s="345" t="s">
        <v>711</v>
      </c>
      <c r="AT10" s="345" t="s">
        <v>712</v>
      </c>
      <c r="AU10" s="345" t="s">
        <v>713</v>
      </c>
      <c r="AV10" s="345" t="s">
        <v>714</v>
      </c>
      <c r="AW10" s="345" t="s">
        <v>715</v>
      </c>
      <c r="AX10" s="345" t="s">
        <v>716</v>
      </c>
      <c r="AY10" s="345" t="s">
        <v>717</v>
      </c>
      <c r="AZ10" s="345" t="s">
        <v>718</v>
      </c>
      <c r="BA10" s="345" t="s">
        <v>719</v>
      </c>
      <c r="BB10" s="539"/>
      <c r="BC10" s="123"/>
      <c r="BM10" s="466" t="s">
        <v>0</v>
      </c>
      <c r="BO10" s="172" t="s">
        <v>66</v>
      </c>
      <c r="BP10" s="172" t="s">
        <v>67</v>
      </c>
      <c r="BQ10" s="172" t="s">
        <v>68</v>
      </c>
      <c r="BR10" s="172" t="s">
        <v>24</v>
      </c>
      <c r="BS10" s="172" t="s">
        <v>69</v>
      </c>
      <c r="BT10" s="466" t="s">
        <v>0</v>
      </c>
    </row>
    <row r="11" spans="1:72" s="121" customFormat="1" x14ac:dyDescent="0.25">
      <c r="A11" s="123"/>
      <c r="B11" s="348">
        <v>0</v>
      </c>
      <c r="C11" s="302" t="s">
        <v>2</v>
      </c>
      <c r="D11" s="302" t="s">
        <v>2</v>
      </c>
      <c r="E11" s="302" t="s">
        <v>2</v>
      </c>
      <c r="F11" s="302" t="s">
        <v>2</v>
      </c>
      <c r="G11" s="302" t="s">
        <v>2</v>
      </c>
      <c r="H11" s="302" t="s">
        <v>2</v>
      </c>
      <c r="I11" s="302" t="s">
        <v>2</v>
      </c>
      <c r="J11" s="302" t="s">
        <v>2</v>
      </c>
      <c r="K11" s="302" t="s">
        <v>2</v>
      </c>
      <c r="L11" s="302" t="s">
        <v>2</v>
      </c>
      <c r="M11" s="302" t="s">
        <v>2</v>
      </c>
      <c r="N11" s="302" t="s">
        <v>2</v>
      </c>
      <c r="O11" s="302" t="s">
        <v>2</v>
      </c>
      <c r="P11" s="302" t="s">
        <v>2</v>
      </c>
      <c r="Q11" s="302" t="s">
        <v>2</v>
      </c>
      <c r="R11" s="302" t="s">
        <v>2</v>
      </c>
      <c r="S11" s="302" t="s">
        <v>2</v>
      </c>
      <c r="T11" s="302" t="s">
        <v>2</v>
      </c>
      <c r="U11" s="302" t="s">
        <v>2</v>
      </c>
      <c r="V11" s="302" t="s">
        <v>2</v>
      </c>
      <c r="W11" s="302" t="s">
        <v>2</v>
      </c>
      <c r="X11" s="302" t="s">
        <v>2</v>
      </c>
      <c r="Y11" s="302" t="s">
        <v>2</v>
      </c>
      <c r="Z11" s="302" t="s">
        <v>2</v>
      </c>
      <c r="AA11" s="302" t="s">
        <v>2</v>
      </c>
      <c r="AB11" s="302" t="s">
        <v>2</v>
      </c>
      <c r="AC11" s="302" t="s">
        <v>2</v>
      </c>
      <c r="AD11" s="302" t="s">
        <v>2</v>
      </c>
      <c r="AE11" s="302" t="s">
        <v>2</v>
      </c>
      <c r="AF11" s="302" t="s">
        <v>2</v>
      </c>
      <c r="AG11" s="302" t="s">
        <v>2</v>
      </c>
      <c r="AH11" s="302" t="s">
        <v>2</v>
      </c>
      <c r="AI11" s="302" t="s">
        <v>2</v>
      </c>
      <c r="AJ11" s="302" t="s">
        <v>2</v>
      </c>
      <c r="AK11" s="302" t="s">
        <v>2</v>
      </c>
      <c r="AL11" s="302" t="s">
        <v>2</v>
      </c>
      <c r="AM11" s="302" t="s">
        <v>2</v>
      </c>
      <c r="AN11" s="302" t="s">
        <v>2</v>
      </c>
      <c r="AO11" s="302" t="s">
        <v>2</v>
      </c>
      <c r="AP11" s="302" t="s">
        <v>2</v>
      </c>
      <c r="AQ11" s="302" t="s">
        <v>2</v>
      </c>
      <c r="AR11" s="302" t="s">
        <v>2</v>
      </c>
      <c r="AS11" s="302" t="s">
        <v>2</v>
      </c>
      <c r="AT11" s="302" t="s">
        <v>2</v>
      </c>
      <c r="AU11" s="302" t="s">
        <v>2</v>
      </c>
      <c r="AV11" s="302" t="s">
        <v>2</v>
      </c>
      <c r="AW11" s="302" t="s">
        <v>2</v>
      </c>
      <c r="AX11" s="302" t="s">
        <v>2</v>
      </c>
      <c r="AY11" s="302" t="s">
        <v>2</v>
      </c>
      <c r="AZ11" s="302" t="s">
        <v>2</v>
      </c>
      <c r="BA11" s="302" t="s">
        <v>2</v>
      </c>
      <c r="BB11" s="302" t="s">
        <v>2</v>
      </c>
      <c r="BC11" s="123"/>
      <c r="BM11" s="466" t="s">
        <v>0</v>
      </c>
      <c r="BO11" s="172" t="s">
        <v>70</v>
      </c>
      <c r="BP11" s="172" t="s">
        <v>22</v>
      </c>
      <c r="BQ11" s="172" t="s">
        <v>23</v>
      </c>
      <c r="BR11" s="172" t="s">
        <v>24</v>
      </c>
      <c r="BS11" s="172" t="s">
        <v>71</v>
      </c>
      <c r="BT11" s="466" t="s">
        <v>0</v>
      </c>
    </row>
    <row r="12" spans="1:72" s="121" customFormat="1" x14ac:dyDescent="0.25">
      <c r="A12" s="123"/>
      <c r="B12" s="343" t="s">
        <v>1426</v>
      </c>
      <c r="C12" s="302" t="s">
        <v>2</v>
      </c>
      <c r="D12" s="302" t="s">
        <v>2</v>
      </c>
      <c r="E12" s="302" t="s">
        <v>2</v>
      </c>
      <c r="F12" s="302" t="s">
        <v>2</v>
      </c>
      <c r="G12" s="302" t="s">
        <v>2</v>
      </c>
      <c r="H12" s="302" t="s">
        <v>2</v>
      </c>
      <c r="I12" s="302" t="s">
        <v>2</v>
      </c>
      <c r="J12" s="302" t="s">
        <v>2</v>
      </c>
      <c r="K12" s="302" t="s">
        <v>2</v>
      </c>
      <c r="L12" s="302" t="s">
        <v>2</v>
      </c>
      <c r="M12" s="302" t="s">
        <v>2</v>
      </c>
      <c r="N12" s="302" t="s">
        <v>2</v>
      </c>
      <c r="O12" s="302" t="s">
        <v>2</v>
      </c>
      <c r="P12" s="302" t="s">
        <v>2</v>
      </c>
      <c r="Q12" s="302" t="s">
        <v>2</v>
      </c>
      <c r="R12" s="302" t="s">
        <v>2</v>
      </c>
      <c r="S12" s="302" t="s">
        <v>2</v>
      </c>
      <c r="T12" s="302" t="s">
        <v>2</v>
      </c>
      <c r="U12" s="302" t="s">
        <v>2</v>
      </c>
      <c r="V12" s="302" t="s">
        <v>2</v>
      </c>
      <c r="W12" s="302" t="s">
        <v>2</v>
      </c>
      <c r="X12" s="302" t="s">
        <v>2</v>
      </c>
      <c r="Y12" s="302" t="s">
        <v>2</v>
      </c>
      <c r="Z12" s="302" t="s">
        <v>2</v>
      </c>
      <c r="AA12" s="302" t="s">
        <v>2</v>
      </c>
      <c r="AB12" s="302" t="s">
        <v>2</v>
      </c>
      <c r="AC12" s="302" t="s">
        <v>2</v>
      </c>
      <c r="AD12" s="302" t="s">
        <v>2</v>
      </c>
      <c r="AE12" s="302" t="s">
        <v>2</v>
      </c>
      <c r="AF12" s="302" t="s">
        <v>2</v>
      </c>
      <c r="AG12" s="302" t="s">
        <v>2</v>
      </c>
      <c r="AH12" s="302" t="s">
        <v>2</v>
      </c>
      <c r="AI12" s="302" t="s">
        <v>2</v>
      </c>
      <c r="AJ12" s="302" t="s">
        <v>2</v>
      </c>
      <c r="AK12" s="302" t="s">
        <v>2</v>
      </c>
      <c r="AL12" s="302" t="s">
        <v>2</v>
      </c>
      <c r="AM12" s="302" t="s">
        <v>2</v>
      </c>
      <c r="AN12" s="302" t="s">
        <v>2</v>
      </c>
      <c r="AO12" s="302" t="s">
        <v>2</v>
      </c>
      <c r="AP12" s="302" t="s">
        <v>2</v>
      </c>
      <c r="AQ12" s="302" t="s">
        <v>2</v>
      </c>
      <c r="AR12" s="302" t="s">
        <v>2</v>
      </c>
      <c r="AS12" s="302" t="s">
        <v>2</v>
      </c>
      <c r="AT12" s="302" t="s">
        <v>2</v>
      </c>
      <c r="AU12" s="302" t="s">
        <v>2</v>
      </c>
      <c r="AV12" s="302" t="s">
        <v>2</v>
      </c>
      <c r="AW12" s="302" t="s">
        <v>2</v>
      </c>
      <c r="AX12" s="302" t="s">
        <v>2</v>
      </c>
      <c r="AY12" s="302" t="s">
        <v>2</v>
      </c>
      <c r="AZ12" s="302" t="s">
        <v>2</v>
      </c>
      <c r="BA12" s="302" t="s">
        <v>2</v>
      </c>
      <c r="BB12" s="302" t="s">
        <v>2</v>
      </c>
      <c r="BC12" s="123"/>
      <c r="BM12" s="466" t="s">
        <v>0</v>
      </c>
      <c r="BO12" s="172" t="s">
        <v>76</v>
      </c>
      <c r="BP12" s="172" t="s">
        <v>22</v>
      </c>
      <c r="BQ12" s="172" t="s">
        <v>23</v>
      </c>
      <c r="BR12" s="172" t="s">
        <v>24</v>
      </c>
      <c r="BS12" s="172" t="s">
        <v>77</v>
      </c>
      <c r="BT12" s="466" t="s">
        <v>0</v>
      </c>
    </row>
    <row r="13" spans="1:72" s="121" customFormat="1" x14ac:dyDescent="0.25">
      <c r="A13" s="123"/>
      <c r="B13" s="343" t="s">
        <v>720</v>
      </c>
      <c r="C13" s="302" t="s">
        <v>2</v>
      </c>
      <c r="D13" s="302" t="s">
        <v>2</v>
      </c>
      <c r="E13" s="302" t="s">
        <v>2</v>
      </c>
      <c r="F13" s="302" t="s">
        <v>2</v>
      </c>
      <c r="G13" s="302" t="s">
        <v>2</v>
      </c>
      <c r="H13" s="302" t="s">
        <v>2</v>
      </c>
      <c r="I13" s="302" t="s">
        <v>2</v>
      </c>
      <c r="J13" s="302" t="s">
        <v>2</v>
      </c>
      <c r="K13" s="302" t="s">
        <v>2</v>
      </c>
      <c r="L13" s="302" t="s">
        <v>2</v>
      </c>
      <c r="M13" s="302" t="s">
        <v>2</v>
      </c>
      <c r="N13" s="302" t="s">
        <v>2</v>
      </c>
      <c r="O13" s="302" t="s">
        <v>2</v>
      </c>
      <c r="P13" s="302" t="s">
        <v>2</v>
      </c>
      <c r="Q13" s="302" t="s">
        <v>2</v>
      </c>
      <c r="R13" s="302" t="s">
        <v>2</v>
      </c>
      <c r="S13" s="302" t="s">
        <v>2</v>
      </c>
      <c r="T13" s="302" t="s">
        <v>2</v>
      </c>
      <c r="U13" s="302" t="s">
        <v>2</v>
      </c>
      <c r="V13" s="302" t="s">
        <v>2</v>
      </c>
      <c r="W13" s="302" t="s">
        <v>2</v>
      </c>
      <c r="X13" s="302" t="s">
        <v>2</v>
      </c>
      <c r="Y13" s="302" t="s">
        <v>2</v>
      </c>
      <c r="Z13" s="302" t="s">
        <v>2</v>
      </c>
      <c r="AA13" s="302" t="s">
        <v>2</v>
      </c>
      <c r="AB13" s="302" t="s">
        <v>2</v>
      </c>
      <c r="AC13" s="302" t="s">
        <v>2</v>
      </c>
      <c r="AD13" s="302" t="s">
        <v>2</v>
      </c>
      <c r="AE13" s="302" t="s">
        <v>2</v>
      </c>
      <c r="AF13" s="302" t="s">
        <v>2</v>
      </c>
      <c r="AG13" s="302" t="s">
        <v>2</v>
      </c>
      <c r="AH13" s="302" t="s">
        <v>2</v>
      </c>
      <c r="AI13" s="302" t="s">
        <v>2</v>
      </c>
      <c r="AJ13" s="302" t="s">
        <v>2</v>
      </c>
      <c r="AK13" s="302" t="s">
        <v>2</v>
      </c>
      <c r="AL13" s="302" t="s">
        <v>2</v>
      </c>
      <c r="AM13" s="302" t="s">
        <v>2</v>
      </c>
      <c r="AN13" s="302" t="s">
        <v>2</v>
      </c>
      <c r="AO13" s="302" t="s">
        <v>2</v>
      </c>
      <c r="AP13" s="302" t="s">
        <v>2</v>
      </c>
      <c r="AQ13" s="302" t="s">
        <v>2</v>
      </c>
      <c r="AR13" s="302" t="s">
        <v>2</v>
      </c>
      <c r="AS13" s="302" t="s">
        <v>2</v>
      </c>
      <c r="AT13" s="302" t="s">
        <v>2</v>
      </c>
      <c r="AU13" s="302" t="s">
        <v>2</v>
      </c>
      <c r="AV13" s="302" t="s">
        <v>2</v>
      </c>
      <c r="AW13" s="302" t="s">
        <v>2</v>
      </c>
      <c r="AX13" s="302" t="s">
        <v>2</v>
      </c>
      <c r="AY13" s="302" t="s">
        <v>2</v>
      </c>
      <c r="AZ13" s="302" t="s">
        <v>2</v>
      </c>
      <c r="BA13" s="302" t="s">
        <v>2</v>
      </c>
      <c r="BB13" s="302" t="s">
        <v>2</v>
      </c>
      <c r="BC13" s="123"/>
      <c r="BM13" s="466" t="s">
        <v>0</v>
      </c>
      <c r="BO13" s="172" t="s">
        <v>82</v>
      </c>
      <c r="BP13" s="172" t="s">
        <v>22</v>
      </c>
      <c r="BQ13" s="172" t="s">
        <v>23</v>
      </c>
      <c r="BR13" s="172" t="s">
        <v>24</v>
      </c>
      <c r="BS13" s="172" t="s">
        <v>83</v>
      </c>
      <c r="BT13" s="466" t="s">
        <v>0</v>
      </c>
    </row>
    <row r="14" spans="1:72" s="121" customFormat="1" x14ac:dyDescent="0.25">
      <c r="A14" s="123"/>
      <c r="B14" s="343" t="s">
        <v>721</v>
      </c>
      <c r="C14" s="302" t="s">
        <v>2</v>
      </c>
      <c r="D14" s="302" t="s">
        <v>2</v>
      </c>
      <c r="E14" s="302" t="s">
        <v>2</v>
      </c>
      <c r="F14" s="302" t="s">
        <v>2</v>
      </c>
      <c r="G14" s="302" t="s">
        <v>2</v>
      </c>
      <c r="H14" s="302" t="s">
        <v>2</v>
      </c>
      <c r="I14" s="302" t="s">
        <v>2</v>
      </c>
      <c r="J14" s="302" t="s">
        <v>2</v>
      </c>
      <c r="K14" s="302" t="s">
        <v>2</v>
      </c>
      <c r="L14" s="302" t="s">
        <v>2</v>
      </c>
      <c r="M14" s="302" t="s">
        <v>2</v>
      </c>
      <c r="N14" s="302" t="s">
        <v>2</v>
      </c>
      <c r="O14" s="302" t="s">
        <v>2</v>
      </c>
      <c r="P14" s="302" t="s">
        <v>2</v>
      </c>
      <c r="Q14" s="302" t="s">
        <v>2</v>
      </c>
      <c r="R14" s="302" t="s">
        <v>2</v>
      </c>
      <c r="S14" s="302" t="s">
        <v>2</v>
      </c>
      <c r="T14" s="302" t="s">
        <v>2</v>
      </c>
      <c r="U14" s="302" t="s">
        <v>2</v>
      </c>
      <c r="V14" s="302" t="s">
        <v>2</v>
      </c>
      <c r="W14" s="302" t="s">
        <v>2</v>
      </c>
      <c r="X14" s="302" t="s">
        <v>2</v>
      </c>
      <c r="Y14" s="302" t="s">
        <v>2</v>
      </c>
      <c r="Z14" s="302" t="s">
        <v>2</v>
      </c>
      <c r="AA14" s="302" t="s">
        <v>2</v>
      </c>
      <c r="AB14" s="302" t="s">
        <v>2</v>
      </c>
      <c r="AC14" s="302" t="s">
        <v>2</v>
      </c>
      <c r="AD14" s="302" t="s">
        <v>2</v>
      </c>
      <c r="AE14" s="302" t="s">
        <v>2</v>
      </c>
      <c r="AF14" s="302" t="s">
        <v>2</v>
      </c>
      <c r="AG14" s="302" t="s">
        <v>2</v>
      </c>
      <c r="AH14" s="302" t="s">
        <v>2</v>
      </c>
      <c r="AI14" s="302" t="s">
        <v>2</v>
      </c>
      <c r="AJ14" s="302" t="s">
        <v>2</v>
      </c>
      <c r="AK14" s="302" t="s">
        <v>2</v>
      </c>
      <c r="AL14" s="302" t="s">
        <v>2</v>
      </c>
      <c r="AM14" s="302" t="s">
        <v>2</v>
      </c>
      <c r="AN14" s="302" t="s">
        <v>2</v>
      </c>
      <c r="AO14" s="302" t="s">
        <v>2</v>
      </c>
      <c r="AP14" s="302" t="s">
        <v>2</v>
      </c>
      <c r="AQ14" s="302" t="s">
        <v>2</v>
      </c>
      <c r="AR14" s="302" t="s">
        <v>2</v>
      </c>
      <c r="AS14" s="302" t="s">
        <v>2</v>
      </c>
      <c r="AT14" s="302" t="s">
        <v>2</v>
      </c>
      <c r="AU14" s="302" t="s">
        <v>2</v>
      </c>
      <c r="AV14" s="302" t="s">
        <v>2</v>
      </c>
      <c r="AW14" s="302" t="s">
        <v>2</v>
      </c>
      <c r="AX14" s="302" t="s">
        <v>2</v>
      </c>
      <c r="AY14" s="302" t="s">
        <v>2</v>
      </c>
      <c r="AZ14" s="302" t="s">
        <v>2</v>
      </c>
      <c r="BA14" s="302" t="s">
        <v>2</v>
      </c>
      <c r="BB14" s="302" t="s">
        <v>2</v>
      </c>
      <c r="BC14" s="123"/>
      <c r="BM14" s="466" t="s">
        <v>0</v>
      </c>
      <c r="BO14" s="172" t="s">
        <v>88</v>
      </c>
      <c r="BP14" s="172" t="s">
        <v>22</v>
      </c>
      <c r="BQ14" s="172" t="s">
        <v>23</v>
      </c>
      <c r="BR14" s="172" t="s">
        <v>24</v>
      </c>
      <c r="BS14" s="172" t="s">
        <v>89</v>
      </c>
      <c r="BT14" s="466" t="s">
        <v>0</v>
      </c>
    </row>
    <row r="15" spans="1:72" s="121" customFormat="1" x14ac:dyDescent="0.25">
      <c r="A15" s="123"/>
      <c r="B15" s="343" t="s">
        <v>722</v>
      </c>
      <c r="C15" s="302" t="s">
        <v>2</v>
      </c>
      <c r="D15" s="302" t="s">
        <v>2</v>
      </c>
      <c r="E15" s="302" t="s">
        <v>2</v>
      </c>
      <c r="F15" s="302" t="s">
        <v>2</v>
      </c>
      <c r="G15" s="302" t="s">
        <v>2</v>
      </c>
      <c r="H15" s="302" t="s">
        <v>2</v>
      </c>
      <c r="I15" s="302" t="s">
        <v>2</v>
      </c>
      <c r="J15" s="302" t="s">
        <v>2</v>
      </c>
      <c r="K15" s="302" t="s">
        <v>2</v>
      </c>
      <c r="L15" s="302" t="s">
        <v>2</v>
      </c>
      <c r="M15" s="302" t="s">
        <v>2</v>
      </c>
      <c r="N15" s="302" t="s">
        <v>2</v>
      </c>
      <c r="O15" s="302" t="s">
        <v>2</v>
      </c>
      <c r="P15" s="302" t="s">
        <v>2</v>
      </c>
      <c r="Q15" s="302" t="s">
        <v>2</v>
      </c>
      <c r="R15" s="302" t="s">
        <v>2</v>
      </c>
      <c r="S15" s="302" t="s">
        <v>2</v>
      </c>
      <c r="T15" s="302" t="s">
        <v>2</v>
      </c>
      <c r="U15" s="302" t="s">
        <v>2</v>
      </c>
      <c r="V15" s="302" t="s">
        <v>2</v>
      </c>
      <c r="W15" s="302" t="s">
        <v>2</v>
      </c>
      <c r="X15" s="302" t="s">
        <v>2</v>
      </c>
      <c r="Y15" s="302" t="s">
        <v>2</v>
      </c>
      <c r="Z15" s="302" t="s">
        <v>2</v>
      </c>
      <c r="AA15" s="302" t="s">
        <v>2</v>
      </c>
      <c r="AB15" s="302" t="s">
        <v>2</v>
      </c>
      <c r="AC15" s="302" t="s">
        <v>2</v>
      </c>
      <c r="AD15" s="302" t="s">
        <v>2</v>
      </c>
      <c r="AE15" s="302" t="s">
        <v>2</v>
      </c>
      <c r="AF15" s="302" t="s">
        <v>2</v>
      </c>
      <c r="AG15" s="302" t="s">
        <v>2</v>
      </c>
      <c r="AH15" s="302" t="s">
        <v>2</v>
      </c>
      <c r="AI15" s="302" t="s">
        <v>2</v>
      </c>
      <c r="AJ15" s="302" t="s">
        <v>2</v>
      </c>
      <c r="AK15" s="302" t="s">
        <v>2</v>
      </c>
      <c r="AL15" s="302" t="s">
        <v>2</v>
      </c>
      <c r="AM15" s="302" t="s">
        <v>2</v>
      </c>
      <c r="AN15" s="302" t="s">
        <v>2</v>
      </c>
      <c r="AO15" s="302" t="s">
        <v>2</v>
      </c>
      <c r="AP15" s="302" t="s">
        <v>2</v>
      </c>
      <c r="AQ15" s="302" t="s">
        <v>2</v>
      </c>
      <c r="AR15" s="302" t="s">
        <v>2</v>
      </c>
      <c r="AS15" s="302" t="s">
        <v>2</v>
      </c>
      <c r="AT15" s="302" t="s">
        <v>2</v>
      </c>
      <c r="AU15" s="302" t="s">
        <v>2</v>
      </c>
      <c r="AV15" s="302" t="s">
        <v>2</v>
      </c>
      <c r="AW15" s="302" t="s">
        <v>2</v>
      </c>
      <c r="AX15" s="302" t="s">
        <v>2</v>
      </c>
      <c r="AY15" s="302" t="s">
        <v>2</v>
      </c>
      <c r="AZ15" s="302" t="s">
        <v>2</v>
      </c>
      <c r="BA15" s="302" t="s">
        <v>2</v>
      </c>
      <c r="BB15" s="302" t="s">
        <v>2</v>
      </c>
      <c r="BC15" s="123"/>
      <c r="BM15" s="466" t="s">
        <v>0</v>
      </c>
      <c r="BO15" s="172" t="s">
        <v>93</v>
      </c>
      <c r="BP15" s="172" t="s">
        <v>22</v>
      </c>
      <c r="BQ15" s="172" t="s">
        <v>23</v>
      </c>
      <c r="BR15" s="172" t="s">
        <v>24</v>
      </c>
      <c r="BS15" s="172" t="s">
        <v>94</v>
      </c>
      <c r="BT15" s="466" t="s">
        <v>0</v>
      </c>
    </row>
    <row r="16" spans="1:72" s="121" customFormat="1" x14ac:dyDescent="0.25">
      <c r="A16" s="123"/>
      <c r="B16" s="343" t="s">
        <v>723</v>
      </c>
      <c r="C16" s="302" t="s">
        <v>2</v>
      </c>
      <c r="D16" s="302" t="s">
        <v>2</v>
      </c>
      <c r="E16" s="302" t="s">
        <v>2</v>
      </c>
      <c r="F16" s="302" t="s">
        <v>2</v>
      </c>
      <c r="G16" s="302" t="s">
        <v>2</v>
      </c>
      <c r="H16" s="302" t="s">
        <v>2</v>
      </c>
      <c r="I16" s="302" t="s">
        <v>2</v>
      </c>
      <c r="J16" s="302" t="s">
        <v>2</v>
      </c>
      <c r="K16" s="302" t="s">
        <v>2</v>
      </c>
      <c r="L16" s="302" t="s">
        <v>2</v>
      </c>
      <c r="M16" s="302" t="s">
        <v>2</v>
      </c>
      <c r="N16" s="302" t="s">
        <v>2</v>
      </c>
      <c r="O16" s="302" t="s">
        <v>2</v>
      </c>
      <c r="P16" s="302" t="s">
        <v>2</v>
      </c>
      <c r="Q16" s="302" t="s">
        <v>2</v>
      </c>
      <c r="R16" s="302" t="s">
        <v>2</v>
      </c>
      <c r="S16" s="302" t="s">
        <v>2</v>
      </c>
      <c r="T16" s="302" t="s">
        <v>2</v>
      </c>
      <c r="U16" s="302" t="s">
        <v>2</v>
      </c>
      <c r="V16" s="302" t="s">
        <v>2</v>
      </c>
      <c r="W16" s="302" t="s">
        <v>2</v>
      </c>
      <c r="X16" s="302" t="s">
        <v>2</v>
      </c>
      <c r="Y16" s="302" t="s">
        <v>2</v>
      </c>
      <c r="Z16" s="302" t="s">
        <v>2</v>
      </c>
      <c r="AA16" s="302" t="s">
        <v>2</v>
      </c>
      <c r="AB16" s="302" t="s">
        <v>2</v>
      </c>
      <c r="AC16" s="302" t="s">
        <v>2</v>
      </c>
      <c r="AD16" s="302" t="s">
        <v>2</v>
      </c>
      <c r="AE16" s="302" t="s">
        <v>2</v>
      </c>
      <c r="AF16" s="302" t="s">
        <v>2</v>
      </c>
      <c r="AG16" s="302" t="s">
        <v>2</v>
      </c>
      <c r="AH16" s="302" t="s">
        <v>2</v>
      </c>
      <c r="AI16" s="302" t="s">
        <v>2</v>
      </c>
      <c r="AJ16" s="302" t="s">
        <v>2</v>
      </c>
      <c r="AK16" s="302" t="s">
        <v>2</v>
      </c>
      <c r="AL16" s="302" t="s">
        <v>2</v>
      </c>
      <c r="AM16" s="302" t="s">
        <v>2</v>
      </c>
      <c r="AN16" s="302" t="s">
        <v>2</v>
      </c>
      <c r="AO16" s="302" t="s">
        <v>2</v>
      </c>
      <c r="AP16" s="302" t="s">
        <v>2</v>
      </c>
      <c r="AQ16" s="302" t="s">
        <v>2</v>
      </c>
      <c r="AR16" s="302" t="s">
        <v>2</v>
      </c>
      <c r="AS16" s="302" t="s">
        <v>2</v>
      </c>
      <c r="AT16" s="302" t="s">
        <v>2</v>
      </c>
      <c r="AU16" s="302" t="s">
        <v>2</v>
      </c>
      <c r="AV16" s="302" t="s">
        <v>2</v>
      </c>
      <c r="AW16" s="302" t="s">
        <v>2</v>
      </c>
      <c r="AX16" s="302" t="s">
        <v>2</v>
      </c>
      <c r="AY16" s="302" t="s">
        <v>2</v>
      </c>
      <c r="AZ16" s="302" t="s">
        <v>2</v>
      </c>
      <c r="BA16" s="302" t="s">
        <v>2</v>
      </c>
      <c r="BB16" s="302" t="s">
        <v>2</v>
      </c>
      <c r="BC16" s="123"/>
      <c r="BM16" s="466" t="s">
        <v>0</v>
      </c>
      <c r="BO16" s="172" t="s">
        <v>98</v>
      </c>
      <c r="BP16" s="172" t="s">
        <v>99</v>
      </c>
      <c r="BQ16" s="172" t="s">
        <v>100</v>
      </c>
      <c r="BR16" s="172" t="s">
        <v>24</v>
      </c>
      <c r="BS16" s="172" t="s">
        <v>101</v>
      </c>
      <c r="BT16" s="466" t="s">
        <v>0</v>
      </c>
    </row>
    <row r="17" spans="1:72" s="121" customFormat="1" x14ac:dyDescent="0.25">
      <c r="A17" s="123"/>
      <c r="B17" s="343" t="s">
        <v>724</v>
      </c>
      <c r="C17" s="302" t="s">
        <v>2</v>
      </c>
      <c r="D17" s="302" t="s">
        <v>2</v>
      </c>
      <c r="E17" s="302" t="s">
        <v>2</v>
      </c>
      <c r="F17" s="302" t="s">
        <v>2</v>
      </c>
      <c r="G17" s="302" t="s">
        <v>2</v>
      </c>
      <c r="H17" s="302" t="s">
        <v>2</v>
      </c>
      <c r="I17" s="302" t="s">
        <v>2</v>
      </c>
      <c r="J17" s="302" t="s">
        <v>2</v>
      </c>
      <c r="K17" s="302" t="s">
        <v>2</v>
      </c>
      <c r="L17" s="302" t="s">
        <v>2</v>
      </c>
      <c r="M17" s="302" t="s">
        <v>2</v>
      </c>
      <c r="N17" s="302" t="s">
        <v>2</v>
      </c>
      <c r="O17" s="302" t="s">
        <v>2</v>
      </c>
      <c r="P17" s="302" t="s">
        <v>2</v>
      </c>
      <c r="Q17" s="302" t="s">
        <v>2</v>
      </c>
      <c r="R17" s="302" t="s">
        <v>2</v>
      </c>
      <c r="S17" s="302" t="s">
        <v>2</v>
      </c>
      <c r="T17" s="302" t="s">
        <v>2</v>
      </c>
      <c r="U17" s="302" t="s">
        <v>2</v>
      </c>
      <c r="V17" s="302" t="s">
        <v>2</v>
      </c>
      <c r="W17" s="302" t="s">
        <v>2</v>
      </c>
      <c r="X17" s="302" t="s">
        <v>2</v>
      </c>
      <c r="Y17" s="302" t="s">
        <v>2</v>
      </c>
      <c r="Z17" s="302" t="s">
        <v>2</v>
      </c>
      <c r="AA17" s="302" t="s">
        <v>2</v>
      </c>
      <c r="AB17" s="302" t="s">
        <v>2</v>
      </c>
      <c r="AC17" s="302" t="s">
        <v>2</v>
      </c>
      <c r="AD17" s="302" t="s">
        <v>2</v>
      </c>
      <c r="AE17" s="302" t="s">
        <v>2</v>
      </c>
      <c r="AF17" s="302" t="s">
        <v>2</v>
      </c>
      <c r="AG17" s="302" t="s">
        <v>2</v>
      </c>
      <c r="AH17" s="302" t="s">
        <v>2</v>
      </c>
      <c r="AI17" s="302" t="s">
        <v>2</v>
      </c>
      <c r="AJ17" s="302" t="s">
        <v>2</v>
      </c>
      <c r="AK17" s="302" t="s">
        <v>2</v>
      </c>
      <c r="AL17" s="302" t="s">
        <v>2</v>
      </c>
      <c r="AM17" s="302" t="s">
        <v>2</v>
      </c>
      <c r="AN17" s="302" t="s">
        <v>2</v>
      </c>
      <c r="AO17" s="302" t="s">
        <v>2</v>
      </c>
      <c r="AP17" s="302" t="s">
        <v>2</v>
      </c>
      <c r="AQ17" s="302" t="s">
        <v>2</v>
      </c>
      <c r="AR17" s="302" t="s">
        <v>2</v>
      </c>
      <c r="AS17" s="302" t="s">
        <v>2</v>
      </c>
      <c r="AT17" s="302" t="s">
        <v>2</v>
      </c>
      <c r="AU17" s="302" t="s">
        <v>2</v>
      </c>
      <c r="AV17" s="302" t="s">
        <v>2</v>
      </c>
      <c r="AW17" s="302" t="s">
        <v>2</v>
      </c>
      <c r="AX17" s="302" t="s">
        <v>2</v>
      </c>
      <c r="AY17" s="302" t="s">
        <v>2</v>
      </c>
      <c r="AZ17" s="302" t="s">
        <v>2</v>
      </c>
      <c r="BA17" s="302" t="s">
        <v>2</v>
      </c>
      <c r="BB17" s="302" t="s">
        <v>2</v>
      </c>
      <c r="BC17" s="123"/>
      <c r="BM17" s="466" t="s">
        <v>0</v>
      </c>
      <c r="BO17" s="172" t="s">
        <v>105</v>
      </c>
      <c r="BP17" s="172" t="s">
        <v>106</v>
      </c>
      <c r="BQ17" s="172" t="s">
        <v>107</v>
      </c>
      <c r="BR17" s="172" t="s">
        <v>24</v>
      </c>
      <c r="BS17" s="172" t="s">
        <v>108</v>
      </c>
      <c r="BT17" s="466" t="s">
        <v>0</v>
      </c>
    </row>
    <row r="18" spans="1:72" s="121" customFormat="1" x14ac:dyDescent="0.25">
      <c r="A18" s="123"/>
      <c r="B18" s="343" t="s">
        <v>725</v>
      </c>
      <c r="C18" s="302" t="s">
        <v>2</v>
      </c>
      <c r="D18" s="302" t="s">
        <v>2</v>
      </c>
      <c r="E18" s="302" t="s">
        <v>2</v>
      </c>
      <c r="F18" s="302" t="s">
        <v>2</v>
      </c>
      <c r="G18" s="302" t="s">
        <v>2</v>
      </c>
      <c r="H18" s="302" t="s">
        <v>2</v>
      </c>
      <c r="I18" s="302" t="s">
        <v>2</v>
      </c>
      <c r="J18" s="302" t="s">
        <v>2</v>
      </c>
      <c r="K18" s="302" t="s">
        <v>2</v>
      </c>
      <c r="L18" s="302" t="s">
        <v>2</v>
      </c>
      <c r="M18" s="302" t="s">
        <v>2</v>
      </c>
      <c r="N18" s="302" t="s">
        <v>2</v>
      </c>
      <c r="O18" s="302" t="s">
        <v>2</v>
      </c>
      <c r="P18" s="302" t="s">
        <v>2</v>
      </c>
      <c r="Q18" s="302" t="s">
        <v>2</v>
      </c>
      <c r="R18" s="302" t="s">
        <v>2</v>
      </c>
      <c r="S18" s="302" t="s">
        <v>2</v>
      </c>
      <c r="T18" s="302" t="s">
        <v>2</v>
      </c>
      <c r="U18" s="302" t="s">
        <v>2</v>
      </c>
      <c r="V18" s="302" t="s">
        <v>2</v>
      </c>
      <c r="W18" s="302" t="s">
        <v>2</v>
      </c>
      <c r="X18" s="302" t="s">
        <v>2</v>
      </c>
      <c r="Y18" s="302" t="s">
        <v>2</v>
      </c>
      <c r="Z18" s="302" t="s">
        <v>2</v>
      </c>
      <c r="AA18" s="302" t="s">
        <v>2</v>
      </c>
      <c r="AB18" s="302" t="s">
        <v>2</v>
      </c>
      <c r="AC18" s="302" t="s">
        <v>2</v>
      </c>
      <c r="AD18" s="302" t="s">
        <v>2</v>
      </c>
      <c r="AE18" s="302" t="s">
        <v>2</v>
      </c>
      <c r="AF18" s="302" t="s">
        <v>2</v>
      </c>
      <c r="AG18" s="302" t="s">
        <v>2</v>
      </c>
      <c r="AH18" s="302" t="s">
        <v>2</v>
      </c>
      <c r="AI18" s="302" t="s">
        <v>2</v>
      </c>
      <c r="AJ18" s="302" t="s">
        <v>2</v>
      </c>
      <c r="AK18" s="302" t="s">
        <v>2</v>
      </c>
      <c r="AL18" s="302" t="s">
        <v>2</v>
      </c>
      <c r="AM18" s="302" t="s">
        <v>2</v>
      </c>
      <c r="AN18" s="302" t="s">
        <v>2</v>
      </c>
      <c r="AO18" s="302" t="s">
        <v>2</v>
      </c>
      <c r="AP18" s="302" t="s">
        <v>2</v>
      </c>
      <c r="AQ18" s="302" t="s">
        <v>2</v>
      </c>
      <c r="AR18" s="302" t="s">
        <v>2</v>
      </c>
      <c r="AS18" s="302" t="s">
        <v>2</v>
      </c>
      <c r="AT18" s="302" t="s">
        <v>2</v>
      </c>
      <c r="AU18" s="302" t="s">
        <v>2</v>
      </c>
      <c r="AV18" s="302" t="s">
        <v>2</v>
      </c>
      <c r="AW18" s="302" t="s">
        <v>2</v>
      </c>
      <c r="AX18" s="302" t="s">
        <v>2</v>
      </c>
      <c r="AY18" s="302" t="s">
        <v>2</v>
      </c>
      <c r="AZ18" s="302" t="s">
        <v>2</v>
      </c>
      <c r="BA18" s="302" t="s">
        <v>2</v>
      </c>
      <c r="BB18" s="302" t="s">
        <v>2</v>
      </c>
      <c r="BC18" s="123"/>
      <c r="BM18" s="466" t="s">
        <v>0</v>
      </c>
      <c r="BO18" s="172" t="s">
        <v>112</v>
      </c>
      <c r="BP18" s="172" t="s">
        <v>22</v>
      </c>
      <c r="BQ18" s="172" t="s">
        <v>23</v>
      </c>
      <c r="BR18" s="172" t="s">
        <v>24</v>
      </c>
      <c r="BS18" s="172" t="s">
        <v>113</v>
      </c>
      <c r="BT18" s="466" t="s">
        <v>0</v>
      </c>
    </row>
    <row r="19" spans="1:72" s="121" customFormat="1" x14ac:dyDescent="0.25">
      <c r="A19" s="123"/>
      <c r="B19" s="343" t="s">
        <v>726</v>
      </c>
      <c r="C19" s="302" t="s">
        <v>2</v>
      </c>
      <c r="D19" s="302" t="s">
        <v>2</v>
      </c>
      <c r="E19" s="302" t="s">
        <v>2</v>
      </c>
      <c r="F19" s="302" t="s">
        <v>2</v>
      </c>
      <c r="G19" s="302" t="s">
        <v>2</v>
      </c>
      <c r="H19" s="302" t="s">
        <v>2</v>
      </c>
      <c r="I19" s="302" t="s">
        <v>2</v>
      </c>
      <c r="J19" s="302" t="s">
        <v>2</v>
      </c>
      <c r="K19" s="302" t="s">
        <v>2</v>
      </c>
      <c r="L19" s="302" t="s">
        <v>2</v>
      </c>
      <c r="M19" s="302" t="s">
        <v>2</v>
      </c>
      <c r="N19" s="302" t="s">
        <v>2</v>
      </c>
      <c r="O19" s="302" t="s">
        <v>2</v>
      </c>
      <c r="P19" s="302" t="s">
        <v>2</v>
      </c>
      <c r="Q19" s="302" t="s">
        <v>2</v>
      </c>
      <c r="R19" s="302" t="s">
        <v>2</v>
      </c>
      <c r="S19" s="302" t="s">
        <v>2</v>
      </c>
      <c r="T19" s="302" t="s">
        <v>2</v>
      </c>
      <c r="U19" s="302" t="s">
        <v>2</v>
      </c>
      <c r="V19" s="302" t="s">
        <v>2</v>
      </c>
      <c r="W19" s="302" t="s">
        <v>2</v>
      </c>
      <c r="X19" s="302" t="s">
        <v>2</v>
      </c>
      <c r="Y19" s="302" t="s">
        <v>2</v>
      </c>
      <c r="Z19" s="302" t="s">
        <v>2</v>
      </c>
      <c r="AA19" s="302" t="s">
        <v>2</v>
      </c>
      <c r="AB19" s="302" t="s">
        <v>2</v>
      </c>
      <c r="AC19" s="302" t="s">
        <v>2</v>
      </c>
      <c r="AD19" s="302" t="s">
        <v>2</v>
      </c>
      <c r="AE19" s="302" t="s">
        <v>2</v>
      </c>
      <c r="AF19" s="302" t="s">
        <v>2</v>
      </c>
      <c r="AG19" s="302" t="s">
        <v>2</v>
      </c>
      <c r="AH19" s="302" t="s">
        <v>2</v>
      </c>
      <c r="AI19" s="302" t="s">
        <v>2</v>
      </c>
      <c r="AJ19" s="302" t="s">
        <v>2</v>
      </c>
      <c r="AK19" s="302" t="s">
        <v>2</v>
      </c>
      <c r="AL19" s="302" t="s">
        <v>2</v>
      </c>
      <c r="AM19" s="302" t="s">
        <v>2</v>
      </c>
      <c r="AN19" s="302" t="s">
        <v>2</v>
      </c>
      <c r="AO19" s="302" t="s">
        <v>2</v>
      </c>
      <c r="AP19" s="302" t="s">
        <v>2</v>
      </c>
      <c r="AQ19" s="302" t="s">
        <v>2</v>
      </c>
      <c r="AR19" s="302" t="s">
        <v>2</v>
      </c>
      <c r="AS19" s="302" t="s">
        <v>2</v>
      </c>
      <c r="AT19" s="302" t="s">
        <v>2</v>
      </c>
      <c r="AU19" s="302" t="s">
        <v>2</v>
      </c>
      <c r="AV19" s="302" t="s">
        <v>2</v>
      </c>
      <c r="AW19" s="302" t="s">
        <v>2</v>
      </c>
      <c r="AX19" s="302" t="s">
        <v>2</v>
      </c>
      <c r="AY19" s="302" t="s">
        <v>2</v>
      </c>
      <c r="AZ19" s="302" t="s">
        <v>2</v>
      </c>
      <c r="BA19" s="302" t="s">
        <v>2</v>
      </c>
      <c r="BB19" s="302" t="s">
        <v>2</v>
      </c>
      <c r="BC19" s="123"/>
      <c r="BM19" s="466" t="s">
        <v>0</v>
      </c>
      <c r="BO19" s="172" t="s">
        <v>117</v>
      </c>
      <c r="BP19" s="172" t="s">
        <v>22</v>
      </c>
      <c r="BQ19" s="172" t="s">
        <v>23</v>
      </c>
      <c r="BR19" s="172" t="s">
        <v>24</v>
      </c>
      <c r="BS19" s="172" t="s">
        <v>118</v>
      </c>
      <c r="BT19" s="466" t="s">
        <v>0</v>
      </c>
    </row>
    <row r="20" spans="1:72" s="121" customFormat="1" x14ac:dyDescent="0.25">
      <c r="A20" s="123"/>
      <c r="B20" s="343" t="s">
        <v>727</v>
      </c>
      <c r="C20" s="302" t="s">
        <v>2</v>
      </c>
      <c r="D20" s="302" t="s">
        <v>2</v>
      </c>
      <c r="E20" s="302" t="s">
        <v>2</v>
      </c>
      <c r="F20" s="302" t="s">
        <v>2</v>
      </c>
      <c r="G20" s="302" t="s">
        <v>2</v>
      </c>
      <c r="H20" s="302" t="s">
        <v>2</v>
      </c>
      <c r="I20" s="302" t="s">
        <v>2</v>
      </c>
      <c r="J20" s="302" t="s">
        <v>2</v>
      </c>
      <c r="K20" s="302" t="s">
        <v>2</v>
      </c>
      <c r="L20" s="302" t="s">
        <v>2</v>
      </c>
      <c r="M20" s="302" t="s">
        <v>2</v>
      </c>
      <c r="N20" s="302" t="s">
        <v>2</v>
      </c>
      <c r="O20" s="302" t="s">
        <v>2</v>
      </c>
      <c r="P20" s="302" t="s">
        <v>2</v>
      </c>
      <c r="Q20" s="302" t="s">
        <v>2</v>
      </c>
      <c r="R20" s="302" t="s">
        <v>2</v>
      </c>
      <c r="S20" s="302" t="s">
        <v>2</v>
      </c>
      <c r="T20" s="302" t="s">
        <v>2</v>
      </c>
      <c r="U20" s="302" t="s">
        <v>2</v>
      </c>
      <c r="V20" s="302" t="s">
        <v>2</v>
      </c>
      <c r="W20" s="302" t="s">
        <v>2</v>
      </c>
      <c r="X20" s="302" t="s">
        <v>2</v>
      </c>
      <c r="Y20" s="302" t="s">
        <v>2</v>
      </c>
      <c r="Z20" s="302" t="s">
        <v>2</v>
      </c>
      <c r="AA20" s="302" t="s">
        <v>2</v>
      </c>
      <c r="AB20" s="302" t="s">
        <v>2</v>
      </c>
      <c r="AC20" s="302" t="s">
        <v>2</v>
      </c>
      <c r="AD20" s="302" t="s">
        <v>2</v>
      </c>
      <c r="AE20" s="302" t="s">
        <v>2</v>
      </c>
      <c r="AF20" s="302" t="s">
        <v>2</v>
      </c>
      <c r="AG20" s="302" t="s">
        <v>2</v>
      </c>
      <c r="AH20" s="302" t="s">
        <v>2</v>
      </c>
      <c r="AI20" s="302" t="s">
        <v>2</v>
      </c>
      <c r="AJ20" s="302" t="s">
        <v>2</v>
      </c>
      <c r="AK20" s="302" t="s">
        <v>2</v>
      </c>
      <c r="AL20" s="302" t="s">
        <v>2</v>
      </c>
      <c r="AM20" s="302" t="s">
        <v>2</v>
      </c>
      <c r="AN20" s="302" t="s">
        <v>2</v>
      </c>
      <c r="AO20" s="302" t="s">
        <v>2</v>
      </c>
      <c r="AP20" s="302" t="s">
        <v>2</v>
      </c>
      <c r="AQ20" s="302" t="s">
        <v>2</v>
      </c>
      <c r="AR20" s="302" t="s">
        <v>2</v>
      </c>
      <c r="AS20" s="302" t="s">
        <v>2</v>
      </c>
      <c r="AT20" s="302" t="s">
        <v>2</v>
      </c>
      <c r="AU20" s="302" t="s">
        <v>2</v>
      </c>
      <c r="AV20" s="302" t="s">
        <v>2</v>
      </c>
      <c r="AW20" s="302" t="s">
        <v>2</v>
      </c>
      <c r="AX20" s="302" t="s">
        <v>2</v>
      </c>
      <c r="AY20" s="302" t="s">
        <v>2</v>
      </c>
      <c r="AZ20" s="302" t="s">
        <v>2</v>
      </c>
      <c r="BA20" s="302" t="s">
        <v>2</v>
      </c>
      <c r="BB20" s="302" t="s">
        <v>2</v>
      </c>
      <c r="BC20" s="540"/>
      <c r="BM20" s="466" t="s">
        <v>0</v>
      </c>
      <c r="BO20" s="172" t="s">
        <v>122</v>
      </c>
      <c r="BP20" s="172" t="s">
        <v>123</v>
      </c>
      <c r="BQ20" s="172" t="s">
        <v>124</v>
      </c>
      <c r="BR20" s="172" t="s">
        <v>24</v>
      </c>
      <c r="BS20" s="172" t="s">
        <v>125</v>
      </c>
      <c r="BT20" s="466" t="s">
        <v>0</v>
      </c>
    </row>
    <row r="21" spans="1:72" s="121" customFormat="1" x14ac:dyDescent="0.25">
      <c r="A21" s="123"/>
      <c r="B21" s="343" t="s">
        <v>728</v>
      </c>
      <c r="C21" s="302" t="s">
        <v>2</v>
      </c>
      <c r="D21" s="302" t="s">
        <v>2</v>
      </c>
      <c r="E21" s="302" t="s">
        <v>2</v>
      </c>
      <c r="F21" s="302" t="s">
        <v>2</v>
      </c>
      <c r="G21" s="302" t="s">
        <v>2</v>
      </c>
      <c r="H21" s="302" t="s">
        <v>2</v>
      </c>
      <c r="I21" s="302" t="s">
        <v>2</v>
      </c>
      <c r="J21" s="302" t="s">
        <v>2</v>
      </c>
      <c r="K21" s="302" t="s">
        <v>2</v>
      </c>
      <c r="L21" s="302" t="s">
        <v>2</v>
      </c>
      <c r="M21" s="302" t="s">
        <v>2</v>
      </c>
      <c r="N21" s="302" t="s">
        <v>2</v>
      </c>
      <c r="O21" s="302" t="s">
        <v>2</v>
      </c>
      <c r="P21" s="302" t="s">
        <v>2</v>
      </c>
      <c r="Q21" s="302" t="s">
        <v>2</v>
      </c>
      <c r="R21" s="302" t="s">
        <v>2</v>
      </c>
      <c r="S21" s="302" t="s">
        <v>2</v>
      </c>
      <c r="T21" s="302" t="s">
        <v>2</v>
      </c>
      <c r="U21" s="302" t="s">
        <v>2</v>
      </c>
      <c r="V21" s="302" t="s">
        <v>2</v>
      </c>
      <c r="W21" s="302" t="s">
        <v>2</v>
      </c>
      <c r="X21" s="302" t="s">
        <v>2</v>
      </c>
      <c r="Y21" s="302" t="s">
        <v>2</v>
      </c>
      <c r="Z21" s="302" t="s">
        <v>2</v>
      </c>
      <c r="AA21" s="302" t="s">
        <v>2</v>
      </c>
      <c r="AB21" s="302" t="s">
        <v>2</v>
      </c>
      <c r="AC21" s="302" t="s">
        <v>2</v>
      </c>
      <c r="AD21" s="302" t="s">
        <v>2</v>
      </c>
      <c r="AE21" s="302" t="s">
        <v>2</v>
      </c>
      <c r="AF21" s="302" t="s">
        <v>2</v>
      </c>
      <c r="AG21" s="302" t="s">
        <v>2</v>
      </c>
      <c r="AH21" s="302" t="s">
        <v>2</v>
      </c>
      <c r="AI21" s="302" t="s">
        <v>2</v>
      </c>
      <c r="AJ21" s="302" t="s">
        <v>2</v>
      </c>
      <c r="AK21" s="302" t="s">
        <v>2</v>
      </c>
      <c r="AL21" s="302" t="s">
        <v>2</v>
      </c>
      <c r="AM21" s="302" t="s">
        <v>2</v>
      </c>
      <c r="AN21" s="302" t="s">
        <v>2</v>
      </c>
      <c r="AO21" s="302" t="s">
        <v>2</v>
      </c>
      <c r="AP21" s="302" t="s">
        <v>2</v>
      </c>
      <c r="AQ21" s="302" t="s">
        <v>2</v>
      </c>
      <c r="AR21" s="302" t="s">
        <v>2</v>
      </c>
      <c r="AS21" s="302" t="s">
        <v>2</v>
      </c>
      <c r="AT21" s="302" t="s">
        <v>2</v>
      </c>
      <c r="AU21" s="302" t="s">
        <v>2</v>
      </c>
      <c r="AV21" s="302" t="s">
        <v>2</v>
      </c>
      <c r="AW21" s="302" t="s">
        <v>2</v>
      </c>
      <c r="AX21" s="302" t="s">
        <v>2</v>
      </c>
      <c r="AY21" s="302" t="s">
        <v>2</v>
      </c>
      <c r="AZ21" s="302" t="s">
        <v>2</v>
      </c>
      <c r="BA21" s="302" t="s">
        <v>2</v>
      </c>
      <c r="BB21" s="302" t="s">
        <v>2</v>
      </c>
      <c r="BC21" s="540"/>
      <c r="BM21" s="466" t="s">
        <v>0</v>
      </c>
      <c r="BO21" s="172" t="s">
        <v>104</v>
      </c>
      <c r="BP21" s="172" t="s">
        <v>103</v>
      </c>
      <c r="BQ21" s="172" t="s">
        <v>102</v>
      </c>
      <c r="BR21" s="172" t="s">
        <v>24</v>
      </c>
      <c r="BS21" s="172" t="s">
        <v>129</v>
      </c>
      <c r="BT21" s="466" t="s">
        <v>0</v>
      </c>
    </row>
    <row r="22" spans="1:72" s="121" customFormat="1" x14ac:dyDescent="0.25">
      <c r="A22" s="123"/>
      <c r="B22" s="343" t="s">
        <v>729</v>
      </c>
      <c r="C22" s="302" t="s">
        <v>2</v>
      </c>
      <c r="D22" s="302" t="s">
        <v>2</v>
      </c>
      <c r="E22" s="302" t="s">
        <v>2</v>
      </c>
      <c r="F22" s="302" t="s">
        <v>2</v>
      </c>
      <c r="G22" s="302" t="s">
        <v>2</v>
      </c>
      <c r="H22" s="302" t="s">
        <v>2</v>
      </c>
      <c r="I22" s="302" t="s">
        <v>2</v>
      </c>
      <c r="J22" s="302" t="s">
        <v>2</v>
      </c>
      <c r="K22" s="302" t="s">
        <v>2</v>
      </c>
      <c r="L22" s="302" t="s">
        <v>2</v>
      </c>
      <c r="M22" s="302" t="s">
        <v>2</v>
      </c>
      <c r="N22" s="302" t="s">
        <v>2</v>
      </c>
      <c r="O22" s="302" t="s">
        <v>2</v>
      </c>
      <c r="P22" s="302" t="s">
        <v>2</v>
      </c>
      <c r="Q22" s="302" t="s">
        <v>2</v>
      </c>
      <c r="R22" s="302" t="s">
        <v>2</v>
      </c>
      <c r="S22" s="302" t="s">
        <v>2</v>
      </c>
      <c r="T22" s="302" t="s">
        <v>2</v>
      </c>
      <c r="U22" s="302" t="s">
        <v>2</v>
      </c>
      <c r="V22" s="302" t="s">
        <v>2</v>
      </c>
      <c r="W22" s="302" t="s">
        <v>2</v>
      </c>
      <c r="X22" s="302" t="s">
        <v>2</v>
      </c>
      <c r="Y22" s="302" t="s">
        <v>2</v>
      </c>
      <c r="Z22" s="302" t="s">
        <v>2</v>
      </c>
      <c r="AA22" s="302" t="s">
        <v>2</v>
      </c>
      <c r="AB22" s="302" t="s">
        <v>2</v>
      </c>
      <c r="AC22" s="302" t="s">
        <v>2</v>
      </c>
      <c r="AD22" s="302" t="s">
        <v>2</v>
      </c>
      <c r="AE22" s="302" t="s">
        <v>2</v>
      </c>
      <c r="AF22" s="302" t="s">
        <v>2</v>
      </c>
      <c r="AG22" s="302" t="s">
        <v>2</v>
      </c>
      <c r="AH22" s="302" t="s">
        <v>2</v>
      </c>
      <c r="AI22" s="302" t="s">
        <v>2</v>
      </c>
      <c r="AJ22" s="302" t="s">
        <v>2</v>
      </c>
      <c r="AK22" s="302" t="s">
        <v>2</v>
      </c>
      <c r="AL22" s="302" t="s">
        <v>2</v>
      </c>
      <c r="AM22" s="302" t="s">
        <v>2</v>
      </c>
      <c r="AN22" s="302" t="s">
        <v>2</v>
      </c>
      <c r="AO22" s="302" t="s">
        <v>2</v>
      </c>
      <c r="AP22" s="302" t="s">
        <v>2</v>
      </c>
      <c r="AQ22" s="302" t="s">
        <v>2</v>
      </c>
      <c r="AR22" s="302" t="s">
        <v>2</v>
      </c>
      <c r="AS22" s="302" t="s">
        <v>2</v>
      </c>
      <c r="AT22" s="302" t="s">
        <v>2</v>
      </c>
      <c r="AU22" s="302" t="s">
        <v>2</v>
      </c>
      <c r="AV22" s="302" t="s">
        <v>2</v>
      </c>
      <c r="AW22" s="302" t="s">
        <v>2</v>
      </c>
      <c r="AX22" s="302" t="s">
        <v>2</v>
      </c>
      <c r="AY22" s="302" t="s">
        <v>2</v>
      </c>
      <c r="AZ22" s="302" t="s">
        <v>2</v>
      </c>
      <c r="BA22" s="302" t="s">
        <v>2</v>
      </c>
      <c r="BB22" s="302" t="s">
        <v>2</v>
      </c>
      <c r="BC22" s="540"/>
      <c r="BM22" s="466" t="s">
        <v>0</v>
      </c>
      <c r="BO22" s="172" t="s">
        <v>130</v>
      </c>
      <c r="BP22" s="172" t="s">
        <v>131</v>
      </c>
      <c r="BQ22" s="172" t="s">
        <v>132</v>
      </c>
      <c r="BR22" s="172" t="s">
        <v>24</v>
      </c>
      <c r="BS22" s="172" t="s">
        <v>133</v>
      </c>
      <c r="BT22" s="466" t="s">
        <v>0</v>
      </c>
    </row>
    <row r="23" spans="1:72" s="121" customFormat="1" x14ac:dyDescent="0.25">
      <c r="A23" s="123"/>
      <c r="B23" s="349" t="s">
        <v>1561</v>
      </c>
      <c r="C23" s="302" t="s">
        <v>2</v>
      </c>
      <c r="D23" s="302" t="s">
        <v>2</v>
      </c>
      <c r="E23" s="302" t="s">
        <v>2</v>
      </c>
      <c r="F23" s="302" t="s">
        <v>2</v>
      </c>
      <c r="G23" s="302" t="s">
        <v>2</v>
      </c>
      <c r="H23" s="302" t="s">
        <v>2</v>
      </c>
      <c r="I23" s="302" t="s">
        <v>2</v>
      </c>
      <c r="J23" s="302" t="s">
        <v>2</v>
      </c>
      <c r="K23" s="302" t="s">
        <v>2</v>
      </c>
      <c r="L23" s="302" t="s">
        <v>2</v>
      </c>
      <c r="M23" s="302" t="s">
        <v>2</v>
      </c>
      <c r="N23" s="302" t="s">
        <v>2</v>
      </c>
      <c r="O23" s="302" t="s">
        <v>2</v>
      </c>
      <c r="P23" s="302" t="s">
        <v>2</v>
      </c>
      <c r="Q23" s="302" t="s">
        <v>2</v>
      </c>
      <c r="R23" s="302" t="s">
        <v>2</v>
      </c>
      <c r="S23" s="302" t="s">
        <v>2</v>
      </c>
      <c r="T23" s="302" t="s">
        <v>2</v>
      </c>
      <c r="U23" s="302" t="s">
        <v>2</v>
      </c>
      <c r="V23" s="302" t="s">
        <v>2</v>
      </c>
      <c r="W23" s="302" t="s">
        <v>2</v>
      </c>
      <c r="X23" s="302" t="s">
        <v>2</v>
      </c>
      <c r="Y23" s="302" t="s">
        <v>2</v>
      </c>
      <c r="Z23" s="302" t="s">
        <v>2</v>
      </c>
      <c r="AA23" s="302" t="s">
        <v>2</v>
      </c>
      <c r="AB23" s="302" t="s">
        <v>2</v>
      </c>
      <c r="AC23" s="302" t="s">
        <v>2</v>
      </c>
      <c r="AD23" s="302" t="s">
        <v>2</v>
      </c>
      <c r="AE23" s="302" t="s">
        <v>2</v>
      </c>
      <c r="AF23" s="302" t="s">
        <v>2</v>
      </c>
      <c r="AG23" s="302" t="s">
        <v>2</v>
      </c>
      <c r="AH23" s="302" t="s">
        <v>2</v>
      </c>
      <c r="AI23" s="302" t="s">
        <v>2</v>
      </c>
      <c r="AJ23" s="302" t="s">
        <v>2</v>
      </c>
      <c r="AK23" s="302" t="s">
        <v>2</v>
      </c>
      <c r="AL23" s="302" t="s">
        <v>2</v>
      </c>
      <c r="AM23" s="302" t="s">
        <v>2</v>
      </c>
      <c r="AN23" s="302" t="s">
        <v>2</v>
      </c>
      <c r="AO23" s="302" t="s">
        <v>2</v>
      </c>
      <c r="AP23" s="302" t="s">
        <v>2</v>
      </c>
      <c r="AQ23" s="302" t="s">
        <v>2</v>
      </c>
      <c r="AR23" s="302" t="s">
        <v>2</v>
      </c>
      <c r="AS23" s="302" t="s">
        <v>2</v>
      </c>
      <c r="AT23" s="302" t="s">
        <v>2</v>
      </c>
      <c r="AU23" s="302" t="s">
        <v>2</v>
      </c>
      <c r="AV23" s="302" t="s">
        <v>2</v>
      </c>
      <c r="AW23" s="302" t="s">
        <v>2</v>
      </c>
      <c r="AX23" s="302" t="s">
        <v>2</v>
      </c>
      <c r="AY23" s="302" t="s">
        <v>2</v>
      </c>
      <c r="AZ23" s="302" t="s">
        <v>2</v>
      </c>
      <c r="BA23" s="302" t="s">
        <v>2</v>
      </c>
      <c r="BB23" s="127"/>
      <c r="BC23" s="122"/>
      <c r="BM23" s="466" t="s">
        <v>0</v>
      </c>
      <c r="BO23" s="172" t="s">
        <v>134</v>
      </c>
      <c r="BP23" s="172" t="s">
        <v>22</v>
      </c>
      <c r="BQ23" s="172" t="s">
        <v>23</v>
      </c>
      <c r="BR23" s="172" t="s">
        <v>24</v>
      </c>
      <c r="BS23" s="172" t="s">
        <v>135</v>
      </c>
      <c r="BT23" s="466" t="s">
        <v>0</v>
      </c>
    </row>
    <row r="24" spans="1:72" s="121" customFormat="1" x14ac:dyDescent="0.25">
      <c r="A24" s="123"/>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431"/>
      <c r="BC24" s="431"/>
      <c r="BM24" s="466" t="s">
        <v>0</v>
      </c>
      <c r="BO24" s="172" t="s">
        <v>139</v>
      </c>
      <c r="BP24" s="172" t="s">
        <v>22</v>
      </c>
      <c r="BQ24" s="172" t="s">
        <v>23</v>
      </c>
      <c r="BR24" s="172" t="s">
        <v>24</v>
      </c>
      <c r="BS24" s="172" t="s">
        <v>140</v>
      </c>
      <c r="BT24" s="466" t="s">
        <v>0</v>
      </c>
    </row>
    <row r="25" spans="1:72" s="431" customFormat="1" x14ac:dyDescent="0.25">
      <c r="B25" s="428" t="s">
        <v>1564</v>
      </c>
      <c r="C25" s="432"/>
      <c r="BM25" s="466" t="s">
        <v>0</v>
      </c>
      <c r="BO25" s="172" t="s">
        <v>144</v>
      </c>
      <c r="BP25" s="172" t="s">
        <v>22</v>
      </c>
      <c r="BQ25" s="172" t="s">
        <v>23</v>
      </c>
      <c r="BR25" s="172" t="s">
        <v>24</v>
      </c>
      <c r="BS25" s="172" t="s">
        <v>145</v>
      </c>
      <c r="BT25" s="466" t="s">
        <v>0</v>
      </c>
    </row>
    <row r="26" spans="1:72" s="121" customFormat="1" x14ac:dyDescent="0.25">
      <c r="A26" s="123"/>
      <c r="B26" s="433" t="s">
        <v>1563</v>
      </c>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2"/>
      <c r="BC26" s="123"/>
      <c r="BM26" s="466" t="s">
        <v>0</v>
      </c>
      <c r="BO26" s="172" t="s">
        <v>149</v>
      </c>
      <c r="BP26" s="172" t="s">
        <v>150</v>
      </c>
      <c r="BQ26" s="172" t="s">
        <v>151</v>
      </c>
      <c r="BR26" s="172" t="s">
        <v>24</v>
      </c>
      <c r="BS26" s="172" t="s">
        <v>152</v>
      </c>
      <c r="BT26" s="466" t="s">
        <v>0</v>
      </c>
    </row>
    <row r="27" spans="1:72" s="431" customFormat="1" x14ac:dyDescent="0.25">
      <c r="BB27" s="122"/>
      <c r="BM27" s="466" t="s">
        <v>0</v>
      </c>
      <c r="BO27" s="172" t="s">
        <v>153</v>
      </c>
      <c r="BP27" s="172" t="s">
        <v>154</v>
      </c>
      <c r="BQ27" s="172" t="s">
        <v>155</v>
      </c>
      <c r="BR27" s="172" t="s">
        <v>24</v>
      </c>
      <c r="BS27" s="172" t="s">
        <v>156</v>
      </c>
      <c r="BT27" s="466" t="s">
        <v>0</v>
      </c>
    </row>
    <row r="28" spans="1:72" s="121" customFormat="1" x14ac:dyDescent="0.25">
      <c r="A28" s="297" t="s">
        <v>730</v>
      </c>
      <c r="B28" s="297" t="s">
        <v>1559</v>
      </c>
      <c r="C28" s="297"/>
      <c r="D28" s="297"/>
      <c r="E28" s="297"/>
      <c r="F28" s="297"/>
      <c r="G28" s="297"/>
      <c r="H28" s="117"/>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M28" s="466" t="s">
        <v>0</v>
      </c>
      <c r="BO28" s="172" t="s">
        <v>160</v>
      </c>
      <c r="BP28" s="172" t="s">
        <v>22</v>
      </c>
      <c r="BQ28" s="172" t="s">
        <v>23</v>
      </c>
      <c r="BR28" s="172" t="s">
        <v>24</v>
      </c>
      <c r="BS28" s="172" t="s">
        <v>161</v>
      </c>
      <c r="BT28" s="466" t="s">
        <v>0</v>
      </c>
    </row>
    <row r="29" spans="1:72" s="121" customFormat="1" x14ac:dyDescent="0.25">
      <c r="A29" s="124"/>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M29" s="466" t="s">
        <v>0</v>
      </c>
      <c r="BO29" s="172" t="s">
        <v>165</v>
      </c>
      <c r="BP29" s="172" t="s">
        <v>166</v>
      </c>
      <c r="BQ29" s="172" t="s">
        <v>167</v>
      </c>
      <c r="BR29" s="172" t="s">
        <v>24</v>
      </c>
      <c r="BS29" s="172" t="s">
        <v>168</v>
      </c>
      <c r="BT29" s="466" t="s">
        <v>0</v>
      </c>
    </row>
    <row r="30" spans="1:72" s="121" customFormat="1" ht="15.75" customHeight="1" x14ac:dyDescent="0.25">
      <c r="A30" s="123"/>
      <c r="B30" s="343" t="s">
        <v>739</v>
      </c>
      <c r="C30" s="538" t="s">
        <v>1634</v>
      </c>
      <c r="D30" s="538"/>
      <c r="E30" s="538"/>
      <c r="F30" s="538"/>
      <c r="G30" s="538"/>
      <c r="H30" s="538"/>
      <c r="I30" s="538"/>
      <c r="J30" s="538"/>
      <c r="K30" s="538"/>
      <c r="L30" s="538"/>
      <c r="M30" s="538"/>
      <c r="N30" s="538"/>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538"/>
      <c r="AL30" s="538"/>
      <c r="AM30" s="538"/>
      <c r="AN30" s="538"/>
      <c r="AO30" s="538"/>
      <c r="AP30" s="538"/>
      <c r="AQ30" s="538"/>
      <c r="AR30" s="538"/>
      <c r="AS30" s="538"/>
      <c r="AT30" s="538"/>
      <c r="AU30" s="538"/>
      <c r="AV30" s="538"/>
      <c r="AW30" s="538"/>
      <c r="AX30" s="538"/>
      <c r="AY30" s="538"/>
      <c r="AZ30" s="538"/>
      <c r="BA30" s="538"/>
      <c r="BB30" s="539" t="s">
        <v>667</v>
      </c>
      <c r="BC30" s="123"/>
      <c r="BM30" s="466" t="s">
        <v>0</v>
      </c>
      <c r="BO30" s="172" t="s">
        <v>172</v>
      </c>
      <c r="BP30" s="172" t="s">
        <v>22</v>
      </c>
      <c r="BQ30" s="172" t="s">
        <v>23</v>
      </c>
      <c r="BR30" s="172" t="s">
        <v>24</v>
      </c>
      <c r="BS30" s="172" t="s">
        <v>173</v>
      </c>
      <c r="BT30" s="466" t="s">
        <v>0</v>
      </c>
    </row>
    <row r="31" spans="1:72" s="121" customFormat="1" x14ac:dyDescent="0.25">
      <c r="A31" s="123"/>
      <c r="B31" s="344" t="s">
        <v>668</v>
      </c>
      <c r="C31" s="345" t="s">
        <v>669</v>
      </c>
      <c r="D31" s="346" t="s">
        <v>670</v>
      </c>
      <c r="E31" s="347" t="s">
        <v>671</v>
      </c>
      <c r="F31" s="347" t="s">
        <v>672</v>
      </c>
      <c r="G31" s="347" t="s">
        <v>673</v>
      </c>
      <c r="H31" s="345" t="s">
        <v>674</v>
      </c>
      <c r="I31" s="345" t="s">
        <v>675</v>
      </c>
      <c r="J31" s="345" t="s">
        <v>676</v>
      </c>
      <c r="K31" s="345" t="s">
        <v>677</v>
      </c>
      <c r="L31" s="345" t="s">
        <v>678</v>
      </c>
      <c r="M31" s="345" t="s">
        <v>679</v>
      </c>
      <c r="N31" s="345" t="s">
        <v>680</v>
      </c>
      <c r="O31" s="345" t="s">
        <v>681</v>
      </c>
      <c r="P31" s="345" t="s">
        <v>682</v>
      </c>
      <c r="Q31" s="345" t="s">
        <v>683</v>
      </c>
      <c r="R31" s="345" t="s">
        <v>684</v>
      </c>
      <c r="S31" s="345" t="s">
        <v>685</v>
      </c>
      <c r="T31" s="345" t="s">
        <v>686</v>
      </c>
      <c r="U31" s="345" t="s">
        <v>687</v>
      </c>
      <c r="V31" s="345" t="s">
        <v>688</v>
      </c>
      <c r="W31" s="345" t="s">
        <v>689</v>
      </c>
      <c r="X31" s="345" t="s">
        <v>690</v>
      </c>
      <c r="Y31" s="345" t="s">
        <v>691</v>
      </c>
      <c r="Z31" s="345" t="s">
        <v>692</v>
      </c>
      <c r="AA31" s="345" t="s">
        <v>693</v>
      </c>
      <c r="AB31" s="345" t="s">
        <v>694</v>
      </c>
      <c r="AC31" s="345" t="s">
        <v>695</v>
      </c>
      <c r="AD31" s="345" t="s">
        <v>696</v>
      </c>
      <c r="AE31" s="345" t="s">
        <v>697</v>
      </c>
      <c r="AF31" s="345" t="s">
        <v>698</v>
      </c>
      <c r="AG31" s="345" t="s">
        <v>699</v>
      </c>
      <c r="AH31" s="345" t="s">
        <v>700</v>
      </c>
      <c r="AI31" s="345" t="s">
        <v>701</v>
      </c>
      <c r="AJ31" s="345" t="s">
        <v>702</v>
      </c>
      <c r="AK31" s="345" t="s">
        <v>703</v>
      </c>
      <c r="AL31" s="345" t="s">
        <v>704</v>
      </c>
      <c r="AM31" s="345" t="s">
        <v>705</v>
      </c>
      <c r="AN31" s="345" t="s">
        <v>706</v>
      </c>
      <c r="AO31" s="345" t="s">
        <v>707</v>
      </c>
      <c r="AP31" s="345" t="s">
        <v>708</v>
      </c>
      <c r="AQ31" s="345" t="s">
        <v>709</v>
      </c>
      <c r="AR31" s="345" t="s">
        <v>710</v>
      </c>
      <c r="AS31" s="345" t="s">
        <v>711</v>
      </c>
      <c r="AT31" s="345" t="s">
        <v>712</v>
      </c>
      <c r="AU31" s="345" t="s">
        <v>713</v>
      </c>
      <c r="AV31" s="345" t="s">
        <v>714</v>
      </c>
      <c r="AW31" s="345" t="s">
        <v>715</v>
      </c>
      <c r="AX31" s="345" t="s">
        <v>716</v>
      </c>
      <c r="AY31" s="345" t="s">
        <v>717</v>
      </c>
      <c r="AZ31" s="345" t="s">
        <v>718</v>
      </c>
      <c r="BA31" s="345" t="s">
        <v>719</v>
      </c>
      <c r="BB31" s="539"/>
      <c r="BC31" s="123"/>
      <c r="BM31" s="466" t="s">
        <v>0</v>
      </c>
      <c r="BO31" s="172" t="s">
        <v>174</v>
      </c>
      <c r="BP31" s="172" t="s">
        <v>22</v>
      </c>
      <c r="BQ31" s="172" t="s">
        <v>23</v>
      </c>
      <c r="BR31" s="172" t="s">
        <v>24</v>
      </c>
      <c r="BS31" s="172" t="s">
        <v>175</v>
      </c>
      <c r="BT31" s="466" t="s">
        <v>0</v>
      </c>
    </row>
    <row r="32" spans="1:72" s="121" customFormat="1" x14ac:dyDescent="0.25">
      <c r="A32" s="123"/>
      <c r="B32" s="348">
        <v>0</v>
      </c>
      <c r="C32" s="302" t="s">
        <v>2</v>
      </c>
      <c r="D32" s="302" t="s">
        <v>2</v>
      </c>
      <c r="E32" s="302" t="s">
        <v>2</v>
      </c>
      <c r="F32" s="302" t="s">
        <v>2</v>
      </c>
      <c r="G32" s="302" t="s">
        <v>2</v>
      </c>
      <c r="H32" s="302" t="s">
        <v>2</v>
      </c>
      <c r="I32" s="302" t="s">
        <v>2</v>
      </c>
      <c r="J32" s="302" t="s">
        <v>2</v>
      </c>
      <c r="K32" s="302" t="s">
        <v>2</v>
      </c>
      <c r="L32" s="302" t="s">
        <v>2</v>
      </c>
      <c r="M32" s="302" t="s">
        <v>2</v>
      </c>
      <c r="N32" s="302" t="s">
        <v>2</v>
      </c>
      <c r="O32" s="302" t="s">
        <v>2</v>
      </c>
      <c r="P32" s="302" t="s">
        <v>2</v>
      </c>
      <c r="Q32" s="302" t="s">
        <v>2</v>
      </c>
      <c r="R32" s="302" t="s">
        <v>2</v>
      </c>
      <c r="S32" s="302" t="s">
        <v>2</v>
      </c>
      <c r="T32" s="302" t="s">
        <v>2</v>
      </c>
      <c r="U32" s="302" t="s">
        <v>2</v>
      </c>
      <c r="V32" s="302" t="s">
        <v>2</v>
      </c>
      <c r="W32" s="302" t="s">
        <v>2</v>
      </c>
      <c r="X32" s="302" t="s">
        <v>2</v>
      </c>
      <c r="Y32" s="302" t="s">
        <v>2</v>
      </c>
      <c r="Z32" s="302" t="s">
        <v>2</v>
      </c>
      <c r="AA32" s="302" t="s">
        <v>2</v>
      </c>
      <c r="AB32" s="302" t="s">
        <v>2</v>
      </c>
      <c r="AC32" s="302" t="s">
        <v>2</v>
      </c>
      <c r="AD32" s="302" t="s">
        <v>2</v>
      </c>
      <c r="AE32" s="302" t="s">
        <v>2</v>
      </c>
      <c r="AF32" s="302" t="s">
        <v>2</v>
      </c>
      <c r="AG32" s="302" t="s">
        <v>2</v>
      </c>
      <c r="AH32" s="302" t="s">
        <v>2</v>
      </c>
      <c r="AI32" s="302" t="s">
        <v>2</v>
      </c>
      <c r="AJ32" s="302" t="s">
        <v>2</v>
      </c>
      <c r="AK32" s="302" t="s">
        <v>2</v>
      </c>
      <c r="AL32" s="302" t="s">
        <v>2</v>
      </c>
      <c r="AM32" s="302" t="s">
        <v>2</v>
      </c>
      <c r="AN32" s="302" t="s">
        <v>2</v>
      </c>
      <c r="AO32" s="302" t="s">
        <v>2</v>
      </c>
      <c r="AP32" s="302" t="s">
        <v>2</v>
      </c>
      <c r="AQ32" s="302" t="s">
        <v>2</v>
      </c>
      <c r="AR32" s="302" t="s">
        <v>2</v>
      </c>
      <c r="AS32" s="302" t="s">
        <v>2</v>
      </c>
      <c r="AT32" s="302" t="s">
        <v>2</v>
      </c>
      <c r="AU32" s="302" t="s">
        <v>2</v>
      </c>
      <c r="AV32" s="302" t="s">
        <v>2</v>
      </c>
      <c r="AW32" s="302" t="s">
        <v>2</v>
      </c>
      <c r="AX32" s="302" t="s">
        <v>2</v>
      </c>
      <c r="AY32" s="302" t="s">
        <v>2</v>
      </c>
      <c r="AZ32" s="302" t="s">
        <v>2</v>
      </c>
      <c r="BA32" s="302" t="s">
        <v>2</v>
      </c>
      <c r="BB32" s="302" t="s">
        <v>2</v>
      </c>
      <c r="BC32" s="123"/>
      <c r="BM32" s="466" t="s">
        <v>0</v>
      </c>
      <c r="BO32" s="172" t="s">
        <v>176</v>
      </c>
      <c r="BP32" s="172" t="s">
        <v>22</v>
      </c>
      <c r="BQ32" s="172" t="s">
        <v>23</v>
      </c>
      <c r="BR32" s="172" t="s">
        <v>24</v>
      </c>
      <c r="BS32" s="172" t="s">
        <v>177</v>
      </c>
      <c r="BT32" s="466" t="s">
        <v>0</v>
      </c>
    </row>
    <row r="33" spans="1:72" s="121" customFormat="1" x14ac:dyDescent="0.25">
      <c r="A33" s="123"/>
      <c r="B33" s="343" t="s">
        <v>1427</v>
      </c>
      <c r="C33" s="302" t="s">
        <v>2</v>
      </c>
      <c r="D33" s="302" t="s">
        <v>2</v>
      </c>
      <c r="E33" s="302" t="s">
        <v>2</v>
      </c>
      <c r="F33" s="302" t="s">
        <v>2</v>
      </c>
      <c r="G33" s="302" t="s">
        <v>2</v>
      </c>
      <c r="H33" s="302" t="s">
        <v>2</v>
      </c>
      <c r="I33" s="302" t="s">
        <v>2</v>
      </c>
      <c r="J33" s="302" t="s">
        <v>2</v>
      </c>
      <c r="K33" s="302" t="s">
        <v>2</v>
      </c>
      <c r="L33" s="302" t="s">
        <v>2</v>
      </c>
      <c r="M33" s="302" t="s">
        <v>2</v>
      </c>
      <c r="N33" s="302" t="s">
        <v>2</v>
      </c>
      <c r="O33" s="302" t="s">
        <v>2</v>
      </c>
      <c r="P33" s="302" t="s">
        <v>2</v>
      </c>
      <c r="Q33" s="302" t="s">
        <v>2</v>
      </c>
      <c r="R33" s="302" t="s">
        <v>2</v>
      </c>
      <c r="S33" s="302" t="s">
        <v>2</v>
      </c>
      <c r="T33" s="302" t="s">
        <v>2</v>
      </c>
      <c r="U33" s="302" t="s">
        <v>2</v>
      </c>
      <c r="V33" s="302" t="s">
        <v>2</v>
      </c>
      <c r="W33" s="302" t="s">
        <v>2</v>
      </c>
      <c r="X33" s="302" t="s">
        <v>2</v>
      </c>
      <c r="Y33" s="302" t="s">
        <v>2</v>
      </c>
      <c r="Z33" s="302" t="s">
        <v>2</v>
      </c>
      <c r="AA33" s="302" t="s">
        <v>2</v>
      </c>
      <c r="AB33" s="302" t="s">
        <v>2</v>
      </c>
      <c r="AC33" s="302" t="s">
        <v>2</v>
      </c>
      <c r="AD33" s="302" t="s">
        <v>2</v>
      </c>
      <c r="AE33" s="302" t="s">
        <v>2</v>
      </c>
      <c r="AF33" s="302" t="s">
        <v>2</v>
      </c>
      <c r="AG33" s="302" t="s">
        <v>2</v>
      </c>
      <c r="AH33" s="302" t="s">
        <v>2</v>
      </c>
      <c r="AI33" s="302" t="s">
        <v>2</v>
      </c>
      <c r="AJ33" s="302" t="s">
        <v>2</v>
      </c>
      <c r="AK33" s="302" t="s">
        <v>2</v>
      </c>
      <c r="AL33" s="302" t="s">
        <v>2</v>
      </c>
      <c r="AM33" s="302" t="s">
        <v>2</v>
      </c>
      <c r="AN33" s="302" t="s">
        <v>2</v>
      </c>
      <c r="AO33" s="302" t="s">
        <v>2</v>
      </c>
      <c r="AP33" s="302" t="s">
        <v>2</v>
      </c>
      <c r="AQ33" s="302" t="s">
        <v>2</v>
      </c>
      <c r="AR33" s="302" t="s">
        <v>2</v>
      </c>
      <c r="AS33" s="302" t="s">
        <v>2</v>
      </c>
      <c r="AT33" s="302" t="s">
        <v>2</v>
      </c>
      <c r="AU33" s="302" t="s">
        <v>2</v>
      </c>
      <c r="AV33" s="302" t="s">
        <v>2</v>
      </c>
      <c r="AW33" s="302" t="s">
        <v>2</v>
      </c>
      <c r="AX33" s="302" t="s">
        <v>2</v>
      </c>
      <c r="AY33" s="302" t="s">
        <v>2</v>
      </c>
      <c r="AZ33" s="302" t="s">
        <v>2</v>
      </c>
      <c r="BA33" s="302" t="s">
        <v>2</v>
      </c>
      <c r="BB33" s="302" t="s">
        <v>2</v>
      </c>
      <c r="BC33" s="123"/>
      <c r="BM33" s="466" t="s">
        <v>0</v>
      </c>
      <c r="BO33" s="172" t="s">
        <v>181</v>
      </c>
      <c r="BP33" s="172" t="s">
        <v>182</v>
      </c>
      <c r="BQ33" s="172" t="s">
        <v>183</v>
      </c>
      <c r="BR33" s="172" t="s">
        <v>24</v>
      </c>
      <c r="BS33" s="172" t="s">
        <v>184</v>
      </c>
      <c r="BT33" s="466" t="s">
        <v>0</v>
      </c>
    </row>
    <row r="34" spans="1:72" s="121" customFormat="1" x14ac:dyDescent="0.25">
      <c r="A34" s="123"/>
      <c r="B34" s="343" t="s">
        <v>720</v>
      </c>
      <c r="C34" s="302" t="s">
        <v>2</v>
      </c>
      <c r="D34" s="302" t="s">
        <v>2</v>
      </c>
      <c r="E34" s="302" t="s">
        <v>2</v>
      </c>
      <c r="F34" s="302" t="s">
        <v>2</v>
      </c>
      <c r="G34" s="302" t="s">
        <v>2</v>
      </c>
      <c r="H34" s="302" t="s">
        <v>2</v>
      </c>
      <c r="I34" s="302" t="s">
        <v>2</v>
      </c>
      <c r="J34" s="302" t="s">
        <v>2</v>
      </c>
      <c r="K34" s="302" t="s">
        <v>2</v>
      </c>
      <c r="L34" s="302" t="s">
        <v>2</v>
      </c>
      <c r="M34" s="302" t="s">
        <v>2</v>
      </c>
      <c r="N34" s="302" t="s">
        <v>2</v>
      </c>
      <c r="O34" s="302" t="s">
        <v>2</v>
      </c>
      <c r="P34" s="302" t="s">
        <v>2</v>
      </c>
      <c r="Q34" s="302" t="s">
        <v>2</v>
      </c>
      <c r="R34" s="302" t="s">
        <v>2</v>
      </c>
      <c r="S34" s="302" t="s">
        <v>2</v>
      </c>
      <c r="T34" s="302" t="s">
        <v>2</v>
      </c>
      <c r="U34" s="302" t="s">
        <v>2</v>
      </c>
      <c r="V34" s="302" t="s">
        <v>2</v>
      </c>
      <c r="W34" s="302" t="s">
        <v>2</v>
      </c>
      <c r="X34" s="302" t="s">
        <v>2</v>
      </c>
      <c r="Y34" s="302" t="s">
        <v>2</v>
      </c>
      <c r="Z34" s="302" t="s">
        <v>2</v>
      </c>
      <c r="AA34" s="302" t="s">
        <v>2</v>
      </c>
      <c r="AB34" s="302" t="s">
        <v>2</v>
      </c>
      <c r="AC34" s="302" t="s">
        <v>2</v>
      </c>
      <c r="AD34" s="302" t="s">
        <v>2</v>
      </c>
      <c r="AE34" s="302" t="s">
        <v>2</v>
      </c>
      <c r="AF34" s="302" t="s">
        <v>2</v>
      </c>
      <c r="AG34" s="302" t="s">
        <v>2</v>
      </c>
      <c r="AH34" s="302" t="s">
        <v>2</v>
      </c>
      <c r="AI34" s="302" t="s">
        <v>2</v>
      </c>
      <c r="AJ34" s="302" t="s">
        <v>2</v>
      </c>
      <c r="AK34" s="302" t="s">
        <v>2</v>
      </c>
      <c r="AL34" s="302" t="s">
        <v>2</v>
      </c>
      <c r="AM34" s="302" t="s">
        <v>2</v>
      </c>
      <c r="AN34" s="302" t="s">
        <v>2</v>
      </c>
      <c r="AO34" s="302" t="s">
        <v>2</v>
      </c>
      <c r="AP34" s="302" t="s">
        <v>2</v>
      </c>
      <c r="AQ34" s="302" t="s">
        <v>2</v>
      </c>
      <c r="AR34" s="302" t="s">
        <v>2</v>
      </c>
      <c r="AS34" s="302" t="s">
        <v>2</v>
      </c>
      <c r="AT34" s="302" t="s">
        <v>2</v>
      </c>
      <c r="AU34" s="302" t="s">
        <v>2</v>
      </c>
      <c r="AV34" s="302" t="s">
        <v>2</v>
      </c>
      <c r="AW34" s="302" t="s">
        <v>2</v>
      </c>
      <c r="AX34" s="302" t="s">
        <v>2</v>
      </c>
      <c r="AY34" s="302" t="s">
        <v>2</v>
      </c>
      <c r="AZ34" s="302" t="s">
        <v>2</v>
      </c>
      <c r="BA34" s="302" t="s">
        <v>2</v>
      </c>
      <c r="BB34" s="302" t="s">
        <v>2</v>
      </c>
      <c r="BC34" s="123"/>
      <c r="BM34" s="466" t="s">
        <v>0</v>
      </c>
      <c r="BO34" s="172" t="s">
        <v>164</v>
      </c>
      <c r="BP34" s="172" t="s">
        <v>163</v>
      </c>
      <c r="BQ34" s="172" t="s">
        <v>162</v>
      </c>
      <c r="BR34" s="172" t="s">
        <v>24</v>
      </c>
      <c r="BS34" s="172" t="s">
        <v>1705</v>
      </c>
      <c r="BT34" s="466" t="s">
        <v>0</v>
      </c>
    </row>
    <row r="35" spans="1:72" s="121" customFormat="1" x14ac:dyDescent="0.25">
      <c r="A35" s="123"/>
      <c r="B35" s="343" t="s">
        <v>721</v>
      </c>
      <c r="C35" s="302" t="s">
        <v>2</v>
      </c>
      <c r="D35" s="302" t="s">
        <v>2</v>
      </c>
      <c r="E35" s="302" t="s">
        <v>2</v>
      </c>
      <c r="F35" s="302" t="s">
        <v>2</v>
      </c>
      <c r="G35" s="302" t="s">
        <v>2</v>
      </c>
      <c r="H35" s="302" t="s">
        <v>2</v>
      </c>
      <c r="I35" s="302" t="s">
        <v>2</v>
      </c>
      <c r="J35" s="302" t="s">
        <v>2</v>
      </c>
      <c r="K35" s="302" t="s">
        <v>2</v>
      </c>
      <c r="L35" s="302" t="s">
        <v>2</v>
      </c>
      <c r="M35" s="302" t="s">
        <v>2</v>
      </c>
      <c r="N35" s="302" t="s">
        <v>2</v>
      </c>
      <c r="O35" s="302" t="s">
        <v>2</v>
      </c>
      <c r="P35" s="302" t="s">
        <v>2</v>
      </c>
      <c r="Q35" s="302" t="s">
        <v>2</v>
      </c>
      <c r="R35" s="302" t="s">
        <v>2</v>
      </c>
      <c r="S35" s="302" t="s">
        <v>2</v>
      </c>
      <c r="T35" s="302" t="s">
        <v>2</v>
      </c>
      <c r="U35" s="302" t="s">
        <v>2</v>
      </c>
      <c r="V35" s="302" t="s">
        <v>2</v>
      </c>
      <c r="W35" s="302" t="s">
        <v>2</v>
      </c>
      <c r="X35" s="302" t="s">
        <v>2</v>
      </c>
      <c r="Y35" s="302" t="s">
        <v>2</v>
      </c>
      <c r="Z35" s="302" t="s">
        <v>2</v>
      </c>
      <c r="AA35" s="302" t="s">
        <v>2</v>
      </c>
      <c r="AB35" s="302" t="s">
        <v>2</v>
      </c>
      <c r="AC35" s="302" t="s">
        <v>2</v>
      </c>
      <c r="AD35" s="302" t="s">
        <v>2</v>
      </c>
      <c r="AE35" s="302" t="s">
        <v>2</v>
      </c>
      <c r="AF35" s="302" t="s">
        <v>2</v>
      </c>
      <c r="AG35" s="302" t="s">
        <v>2</v>
      </c>
      <c r="AH35" s="302" t="s">
        <v>2</v>
      </c>
      <c r="AI35" s="302" t="s">
        <v>2</v>
      </c>
      <c r="AJ35" s="302" t="s">
        <v>2</v>
      </c>
      <c r="AK35" s="302" t="s">
        <v>2</v>
      </c>
      <c r="AL35" s="302" t="s">
        <v>2</v>
      </c>
      <c r="AM35" s="302" t="s">
        <v>2</v>
      </c>
      <c r="AN35" s="302" t="s">
        <v>2</v>
      </c>
      <c r="AO35" s="302" t="s">
        <v>2</v>
      </c>
      <c r="AP35" s="302" t="s">
        <v>2</v>
      </c>
      <c r="AQ35" s="302" t="s">
        <v>2</v>
      </c>
      <c r="AR35" s="302" t="s">
        <v>2</v>
      </c>
      <c r="AS35" s="302" t="s">
        <v>2</v>
      </c>
      <c r="AT35" s="302" t="s">
        <v>2</v>
      </c>
      <c r="AU35" s="302" t="s">
        <v>2</v>
      </c>
      <c r="AV35" s="302" t="s">
        <v>2</v>
      </c>
      <c r="AW35" s="302" t="s">
        <v>2</v>
      </c>
      <c r="AX35" s="302" t="s">
        <v>2</v>
      </c>
      <c r="AY35" s="302" t="s">
        <v>2</v>
      </c>
      <c r="AZ35" s="302" t="s">
        <v>2</v>
      </c>
      <c r="BA35" s="302" t="s">
        <v>2</v>
      </c>
      <c r="BB35" s="302" t="s">
        <v>2</v>
      </c>
      <c r="BM35" s="466" t="s">
        <v>0</v>
      </c>
      <c r="BO35" s="172" t="s">
        <v>2</v>
      </c>
      <c r="BS35" s="172"/>
      <c r="BT35" s="466" t="s">
        <v>0</v>
      </c>
    </row>
    <row r="36" spans="1:72" s="121" customFormat="1" x14ac:dyDescent="0.25">
      <c r="A36" s="123"/>
      <c r="B36" s="343" t="s">
        <v>722</v>
      </c>
      <c r="C36" s="302" t="s">
        <v>2</v>
      </c>
      <c r="D36" s="302" t="s">
        <v>2</v>
      </c>
      <c r="E36" s="302" t="s">
        <v>2</v>
      </c>
      <c r="F36" s="302" t="s">
        <v>2</v>
      </c>
      <c r="G36" s="302" t="s">
        <v>2</v>
      </c>
      <c r="H36" s="302" t="s">
        <v>2</v>
      </c>
      <c r="I36" s="302" t="s">
        <v>2</v>
      </c>
      <c r="J36" s="302" t="s">
        <v>2</v>
      </c>
      <c r="K36" s="302" t="s">
        <v>2</v>
      </c>
      <c r="L36" s="302" t="s">
        <v>2</v>
      </c>
      <c r="M36" s="302" t="s">
        <v>2</v>
      </c>
      <c r="N36" s="302" t="s">
        <v>2</v>
      </c>
      <c r="O36" s="302" t="s">
        <v>2</v>
      </c>
      <c r="P36" s="302" t="s">
        <v>2</v>
      </c>
      <c r="Q36" s="302" t="s">
        <v>2</v>
      </c>
      <c r="R36" s="302" t="s">
        <v>2</v>
      </c>
      <c r="S36" s="302" t="s">
        <v>2</v>
      </c>
      <c r="T36" s="302" t="s">
        <v>2</v>
      </c>
      <c r="U36" s="302" t="s">
        <v>2</v>
      </c>
      <c r="V36" s="302" t="s">
        <v>2</v>
      </c>
      <c r="W36" s="302" t="s">
        <v>2</v>
      </c>
      <c r="X36" s="302" t="s">
        <v>2</v>
      </c>
      <c r="Y36" s="302" t="s">
        <v>2</v>
      </c>
      <c r="Z36" s="302" t="s">
        <v>2</v>
      </c>
      <c r="AA36" s="302" t="s">
        <v>2</v>
      </c>
      <c r="AB36" s="302" t="s">
        <v>2</v>
      </c>
      <c r="AC36" s="302" t="s">
        <v>2</v>
      </c>
      <c r="AD36" s="302" t="s">
        <v>2</v>
      </c>
      <c r="AE36" s="302" t="s">
        <v>2</v>
      </c>
      <c r="AF36" s="302" t="s">
        <v>2</v>
      </c>
      <c r="AG36" s="302" t="s">
        <v>2</v>
      </c>
      <c r="AH36" s="302" t="s">
        <v>2</v>
      </c>
      <c r="AI36" s="302" t="s">
        <v>2</v>
      </c>
      <c r="AJ36" s="302" t="s">
        <v>2</v>
      </c>
      <c r="AK36" s="302" t="s">
        <v>2</v>
      </c>
      <c r="AL36" s="302" t="s">
        <v>2</v>
      </c>
      <c r="AM36" s="302" t="s">
        <v>2</v>
      </c>
      <c r="AN36" s="302" t="s">
        <v>2</v>
      </c>
      <c r="AO36" s="302" t="s">
        <v>2</v>
      </c>
      <c r="AP36" s="302" t="s">
        <v>2</v>
      </c>
      <c r="AQ36" s="302" t="s">
        <v>2</v>
      </c>
      <c r="AR36" s="302" t="s">
        <v>2</v>
      </c>
      <c r="AS36" s="302" t="s">
        <v>2</v>
      </c>
      <c r="AT36" s="302" t="s">
        <v>2</v>
      </c>
      <c r="AU36" s="302" t="s">
        <v>2</v>
      </c>
      <c r="AV36" s="302" t="s">
        <v>2</v>
      </c>
      <c r="AW36" s="302" t="s">
        <v>2</v>
      </c>
      <c r="AX36" s="302" t="s">
        <v>2</v>
      </c>
      <c r="AY36" s="302" t="s">
        <v>2</v>
      </c>
      <c r="AZ36" s="302" t="s">
        <v>2</v>
      </c>
      <c r="BA36" s="302" t="s">
        <v>2</v>
      </c>
      <c r="BB36" s="302" t="s">
        <v>2</v>
      </c>
      <c r="BM36" s="466" t="s">
        <v>0</v>
      </c>
      <c r="BO36" s="172" t="s">
        <v>33</v>
      </c>
      <c r="BP36" s="172" t="s">
        <v>32</v>
      </c>
      <c r="BQ36" s="172" t="s">
        <v>31</v>
      </c>
      <c r="BR36" s="172" t="s">
        <v>191</v>
      </c>
      <c r="BS36" s="172"/>
      <c r="BT36" s="466" t="s">
        <v>0</v>
      </c>
    </row>
    <row r="37" spans="1:72" s="121" customFormat="1" x14ac:dyDescent="0.25">
      <c r="A37" s="123"/>
      <c r="B37" s="343" t="s">
        <v>723</v>
      </c>
      <c r="C37" s="302" t="s">
        <v>2</v>
      </c>
      <c r="D37" s="302" t="s">
        <v>2</v>
      </c>
      <c r="E37" s="302" t="s">
        <v>2</v>
      </c>
      <c r="F37" s="302" t="s">
        <v>2</v>
      </c>
      <c r="G37" s="302" t="s">
        <v>2</v>
      </c>
      <c r="H37" s="302" t="s">
        <v>2</v>
      </c>
      <c r="I37" s="302" t="s">
        <v>2</v>
      </c>
      <c r="J37" s="302" t="s">
        <v>2</v>
      </c>
      <c r="K37" s="302" t="s">
        <v>2</v>
      </c>
      <c r="L37" s="302" t="s">
        <v>2</v>
      </c>
      <c r="M37" s="302" t="s">
        <v>2</v>
      </c>
      <c r="N37" s="302" t="s">
        <v>2</v>
      </c>
      <c r="O37" s="302" t="s">
        <v>2</v>
      </c>
      <c r="P37" s="302" t="s">
        <v>2</v>
      </c>
      <c r="Q37" s="302" t="s">
        <v>2</v>
      </c>
      <c r="R37" s="302" t="s">
        <v>2</v>
      </c>
      <c r="S37" s="302" t="s">
        <v>2</v>
      </c>
      <c r="T37" s="302" t="s">
        <v>2</v>
      </c>
      <c r="U37" s="302" t="s">
        <v>2</v>
      </c>
      <c r="V37" s="302" t="s">
        <v>2</v>
      </c>
      <c r="W37" s="302" t="s">
        <v>2</v>
      </c>
      <c r="X37" s="302" t="s">
        <v>2</v>
      </c>
      <c r="Y37" s="302" t="s">
        <v>2</v>
      </c>
      <c r="Z37" s="302" t="s">
        <v>2</v>
      </c>
      <c r="AA37" s="302" t="s">
        <v>2</v>
      </c>
      <c r="AB37" s="302" t="s">
        <v>2</v>
      </c>
      <c r="AC37" s="302" t="s">
        <v>2</v>
      </c>
      <c r="AD37" s="302" t="s">
        <v>2</v>
      </c>
      <c r="AE37" s="302" t="s">
        <v>2</v>
      </c>
      <c r="AF37" s="302" t="s">
        <v>2</v>
      </c>
      <c r="AG37" s="302" t="s">
        <v>2</v>
      </c>
      <c r="AH37" s="302" t="s">
        <v>2</v>
      </c>
      <c r="AI37" s="302" t="s">
        <v>2</v>
      </c>
      <c r="AJ37" s="302" t="s">
        <v>2</v>
      </c>
      <c r="AK37" s="302" t="s">
        <v>2</v>
      </c>
      <c r="AL37" s="302" t="s">
        <v>2</v>
      </c>
      <c r="AM37" s="302" t="s">
        <v>2</v>
      </c>
      <c r="AN37" s="302" t="s">
        <v>2</v>
      </c>
      <c r="AO37" s="302" t="s">
        <v>2</v>
      </c>
      <c r="AP37" s="302" t="s">
        <v>2</v>
      </c>
      <c r="AQ37" s="302" t="s">
        <v>2</v>
      </c>
      <c r="AR37" s="302" t="s">
        <v>2</v>
      </c>
      <c r="AS37" s="302" t="s">
        <v>2</v>
      </c>
      <c r="AT37" s="302" t="s">
        <v>2</v>
      </c>
      <c r="AU37" s="302" t="s">
        <v>2</v>
      </c>
      <c r="AV37" s="302" t="s">
        <v>2</v>
      </c>
      <c r="AW37" s="302" t="s">
        <v>2</v>
      </c>
      <c r="AX37" s="302" t="s">
        <v>2</v>
      </c>
      <c r="AY37" s="302" t="s">
        <v>2</v>
      </c>
      <c r="AZ37" s="302" t="s">
        <v>2</v>
      </c>
      <c r="BA37" s="302" t="s">
        <v>2</v>
      </c>
      <c r="BB37" s="302" t="s">
        <v>2</v>
      </c>
      <c r="BM37" s="466" t="s">
        <v>0</v>
      </c>
      <c r="BO37" s="172" t="s">
        <v>38</v>
      </c>
      <c r="BP37" s="172" t="s">
        <v>37</v>
      </c>
      <c r="BQ37" s="172" t="s">
        <v>36</v>
      </c>
      <c r="BR37" s="172" t="s">
        <v>191</v>
      </c>
      <c r="BS37" s="172"/>
      <c r="BT37" s="466" t="s">
        <v>0</v>
      </c>
    </row>
    <row r="38" spans="1:72" s="121" customFormat="1" x14ac:dyDescent="0.25">
      <c r="A38" s="123"/>
      <c r="B38" s="343" t="s">
        <v>724</v>
      </c>
      <c r="C38" s="302" t="s">
        <v>2</v>
      </c>
      <c r="D38" s="302" t="s">
        <v>2</v>
      </c>
      <c r="E38" s="302" t="s">
        <v>2</v>
      </c>
      <c r="F38" s="302" t="s">
        <v>2</v>
      </c>
      <c r="G38" s="302" t="s">
        <v>2</v>
      </c>
      <c r="H38" s="302" t="s">
        <v>2</v>
      </c>
      <c r="I38" s="302" t="s">
        <v>2</v>
      </c>
      <c r="J38" s="302" t="s">
        <v>2</v>
      </c>
      <c r="K38" s="302" t="s">
        <v>2</v>
      </c>
      <c r="L38" s="302" t="s">
        <v>2</v>
      </c>
      <c r="M38" s="302" t="s">
        <v>2</v>
      </c>
      <c r="N38" s="302" t="s">
        <v>2</v>
      </c>
      <c r="O38" s="302" t="s">
        <v>2</v>
      </c>
      <c r="P38" s="302" t="s">
        <v>2</v>
      </c>
      <c r="Q38" s="302" t="s">
        <v>2</v>
      </c>
      <c r="R38" s="302" t="s">
        <v>2</v>
      </c>
      <c r="S38" s="302" t="s">
        <v>2</v>
      </c>
      <c r="T38" s="302" t="s">
        <v>2</v>
      </c>
      <c r="U38" s="302" t="s">
        <v>2</v>
      </c>
      <c r="V38" s="302" t="s">
        <v>2</v>
      </c>
      <c r="W38" s="302" t="s">
        <v>2</v>
      </c>
      <c r="X38" s="302" t="s">
        <v>2</v>
      </c>
      <c r="Y38" s="302" t="s">
        <v>2</v>
      </c>
      <c r="Z38" s="302" t="s">
        <v>2</v>
      </c>
      <c r="AA38" s="302" t="s">
        <v>2</v>
      </c>
      <c r="AB38" s="302" t="s">
        <v>2</v>
      </c>
      <c r="AC38" s="302" t="s">
        <v>2</v>
      </c>
      <c r="AD38" s="302" t="s">
        <v>2</v>
      </c>
      <c r="AE38" s="302" t="s">
        <v>2</v>
      </c>
      <c r="AF38" s="302" t="s">
        <v>2</v>
      </c>
      <c r="AG38" s="302" t="s">
        <v>2</v>
      </c>
      <c r="AH38" s="302" t="s">
        <v>2</v>
      </c>
      <c r="AI38" s="302" t="s">
        <v>2</v>
      </c>
      <c r="AJ38" s="302" t="s">
        <v>2</v>
      </c>
      <c r="AK38" s="302" t="s">
        <v>2</v>
      </c>
      <c r="AL38" s="302" t="s">
        <v>2</v>
      </c>
      <c r="AM38" s="302" t="s">
        <v>2</v>
      </c>
      <c r="AN38" s="302" t="s">
        <v>2</v>
      </c>
      <c r="AO38" s="302" t="s">
        <v>2</v>
      </c>
      <c r="AP38" s="302" t="s">
        <v>2</v>
      </c>
      <c r="AQ38" s="302" t="s">
        <v>2</v>
      </c>
      <c r="AR38" s="302" t="s">
        <v>2</v>
      </c>
      <c r="AS38" s="302" t="s">
        <v>2</v>
      </c>
      <c r="AT38" s="302" t="s">
        <v>2</v>
      </c>
      <c r="AU38" s="302" t="s">
        <v>2</v>
      </c>
      <c r="AV38" s="302" t="s">
        <v>2</v>
      </c>
      <c r="AW38" s="302" t="s">
        <v>2</v>
      </c>
      <c r="AX38" s="302" t="s">
        <v>2</v>
      </c>
      <c r="AY38" s="302" t="s">
        <v>2</v>
      </c>
      <c r="AZ38" s="302" t="s">
        <v>2</v>
      </c>
      <c r="BA38" s="302" t="s">
        <v>2</v>
      </c>
      <c r="BB38" s="302" t="s">
        <v>2</v>
      </c>
      <c r="BM38" s="466" t="s">
        <v>0</v>
      </c>
      <c r="BO38" s="172" t="s">
        <v>143</v>
      </c>
      <c r="BP38" s="172" t="s">
        <v>142</v>
      </c>
      <c r="BQ38" s="172" t="s">
        <v>141</v>
      </c>
      <c r="BR38" s="172" t="s">
        <v>191</v>
      </c>
      <c r="BS38" s="172"/>
      <c r="BT38" s="466" t="s">
        <v>0</v>
      </c>
    </row>
    <row r="39" spans="1:72" s="121" customFormat="1" x14ac:dyDescent="0.25">
      <c r="A39" s="123"/>
      <c r="B39" s="343" t="s">
        <v>725</v>
      </c>
      <c r="C39" s="302" t="s">
        <v>2</v>
      </c>
      <c r="D39" s="302" t="s">
        <v>2</v>
      </c>
      <c r="E39" s="302" t="s">
        <v>2</v>
      </c>
      <c r="F39" s="302" t="s">
        <v>2</v>
      </c>
      <c r="G39" s="302" t="s">
        <v>2</v>
      </c>
      <c r="H39" s="302" t="s">
        <v>2</v>
      </c>
      <c r="I39" s="302" t="s">
        <v>2</v>
      </c>
      <c r="J39" s="302" t="s">
        <v>2</v>
      </c>
      <c r="K39" s="302" t="s">
        <v>2</v>
      </c>
      <c r="L39" s="302" t="s">
        <v>2</v>
      </c>
      <c r="M39" s="302" t="s">
        <v>2</v>
      </c>
      <c r="N39" s="302" t="s">
        <v>2</v>
      </c>
      <c r="O39" s="302" t="s">
        <v>2</v>
      </c>
      <c r="P39" s="302" t="s">
        <v>2</v>
      </c>
      <c r="Q39" s="302" t="s">
        <v>2</v>
      </c>
      <c r="R39" s="302" t="s">
        <v>2</v>
      </c>
      <c r="S39" s="302" t="s">
        <v>2</v>
      </c>
      <c r="T39" s="302" t="s">
        <v>2</v>
      </c>
      <c r="U39" s="302" t="s">
        <v>2</v>
      </c>
      <c r="V39" s="302" t="s">
        <v>2</v>
      </c>
      <c r="W39" s="302" t="s">
        <v>2</v>
      </c>
      <c r="X39" s="302" t="s">
        <v>2</v>
      </c>
      <c r="Y39" s="302" t="s">
        <v>2</v>
      </c>
      <c r="Z39" s="302" t="s">
        <v>2</v>
      </c>
      <c r="AA39" s="302" t="s">
        <v>2</v>
      </c>
      <c r="AB39" s="302" t="s">
        <v>2</v>
      </c>
      <c r="AC39" s="302" t="s">
        <v>2</v>
      </c>
      <c r="AD39" s="302" t="s">
        <v>2</v>
      </c>
      <c r="AE39" s="302" t="s">
        <v>2</v>
      </c>
      <c r="AF39" s="302" t="s">
        <v>2</v>
      </c>
      <c r="AG39" s="302" t="s">
        <v>2</v>
      </c>
      <c r="AH39" s="302" t="s">
        <v>2</v>
      </c>
      <c r="AI39" s="302" t="s">
        <v>2</v>
      </c>
      <c r="AJ39" s="302" t="s">
        <v>2</v>
      </c>
      <c r="AK39" s="302" t="s">
        <v>2</v>
      </c>
      <c r="AL39" s="302" t="s">
        <v>2</v>
      </c>
      <c r="AM39" s="302" t="s">
        <v>2</v>
      </c>
      <c r="AN39" s="302" t="s">
        <v>2</v>
      </c>
      <c r="AO39" s="302" t="s">
        <v>2</v>
      </c>
      <c r="AP39" s="302" t="s">
        <v>2</v>
      </c>
      <c r="AQ39" s="302" t="s">
        <v>2</v>
      </c>
      <c r="AR39" s="302" t="s">
        <v>2</v>
      </c>
      <c r="AS39" s="302" t="s">
        <v>2</v>
      </c>
      <c r="AT39" s="302" t="s">
        <v>2</v>
      </c>
      <c r="AU39" s="302" t="s">
        <v>2</v>
      </c>
      <c r="AV39" s="302" t="s">
        <v>2</v>
      </c>
      <c r="AW39" s="302" t="s">
        <v>2</v>
      </c>
      <c r="AX39" s="302" t="s">
        <v>2</v>
      </c>
      <c r="AY39" s="302" t="s">
        <v>2</v>
      </c>
      <c r="AZ39" s="302" t="s">
        <v>2</v>
      </c>
      <c r="BA39" s="302" t="s">
        <v>2</v>
      </c>
      <c r="BB39" s="302" t="s">
        <v>2</v>
      </c>
      <c r="BM39" s="466" t="s">
        <v>0</v>
      </c>
      <c r="BO39" s="172" t="s">
        <v>1635</v>
      </c>
      <c r="BP39" s="172"/>
      <c r="BQ39" s="172" t="s">
        <v>23</v>
      </c>
      <c r="BR39" s="172"/>
      <c r="BS39" s="172"/>
      <c r="BT39" s="466" t="s">
        <v>0</v>
      </c>
    </row>
    <row r="40" spans="1:72" s="121" customFormat="1" x14ac:dyDescent="0.25">
      <c r="A40" s="123"/>
      <c r="B40" s="343" t="s">
        <v>726</v>
      </c>
      <c r="C40" s="302" t="s">
        <v>2</v>
      </c>
      <c r="D40" s="302" t="s">
        <v>2</v>
      </c>
      <c r="E40" s="302" t="s">
        <v>2</v>
      </c>
      <c r="F40" s="302" t="s">
        <v>2</v>
      </c>
      <c r="G40" s="302" t="s">
        <v>2</v>
      </c>
      <c r="H40" s="302" t="s">
        <v>2</v>
      </c>
      <c r="I40" s="302" t="s">
        <v>2</v>
      </c>
      <c r="J40" s="302" t="s">
        <v>2</v>
      </c>
      <c r="K40" s="302" t="s">
        <v>2</v>
      </c>
      <c r="L40" s="302" t="s">
        <v>2</v>
      </c>
      <c r="M40" s="302" t="s">
        <v>2</v>
      </c>
      <c r="N40" s="302" t="s">
        <v>2</v>
      </c>
      <c r="O40" s="302" t="s">
        <v>2</v>
      </c>
      <c r="P40" s="302" t="s">
        <v>2</v>
      </c>
      <c r="Q40" s="302" t="s">
        <v>2</v>
      </c>
      <c r="R40" s="302" t="s">
        <v>2</v>
      </c>
      <c r="S40" s="302" t="s">
        <v>2</v>
      </c>
      <c r="T40" s="302" t="s">
        <v>2</v>
      </c>
      <c r="U40" s="302" t="s">
        <v>2</v>
      </c>
      <c r="V40" s="302" t="s">
        <v>2</v>
      </c>
      <c r="W40" s="302" t="s">
        <v>2</v>
      </c>
      <c r="X40" s="302" t="s">
        <v>2</v>
      </c>
      <c r="Y40" s="302" t="s">
        <v>2</v>
      </c>
      <c r="Z40" s="302" t="s">
        <v>2</v>
      </c>
      <c r="AA40" s="302" t="s">
        <v>2</v>
      </c>
      <c r="AB40" s="302" t="s">
        <v>2</v>
      </c>
      <c r="AC40" s="302" t="s">
        <v>2</v>
      </c>
      <c r="AD40" s="302" t="s">
        <v>2</v>
      </c>
      <c r="AE40" s="302" t="s">
        <v>2</v>
      </c>
      <c r="AF40" s="302" t="s">
        <v>2</v>
      </c>
      <c r="AG40" s="302" t="s">
        <v>2</v>
      </c>
      <c r="AH40" s="302" t="s">
        <v>2</v>
      </c>
      <c r="AI40" s="302" t="s">
        <v>2</v>
      </c>
      <c r="AJ40" s="302" t="s">
        <v>2</v>
      </c>
      <c r="AK40" s="302" t="s">
        <v>2</v>
      </c>
      <c r="AL40" s="302" t="s">
        <v>2</v>
      </c>
      <c r="AM40" s="302" t="s">
        <v>2</v>
      </c>
      <c r="AN40" s="302" t="s">
        <v>2</v>
      </c>
      <c r="AO40" s="302" t="s">
        <v>2</v>
      </c>
      <c r="AP40" s="302" t="s">
        <v>2</v>
      </c>
      <c r="AQ40" s="302" t="s">
        <v>2</v>
      </c>
      <c r="AR40" s="302" t="s">
        <v>2</v>
      </c>
      <c r="AS40" s="302" t="s">
        <v>2</v>
      </c>
      <c r="AT40" s="302" t="s">
        <v>2</v>
      </c>
      <c r="AU40" s="302" t="s">
        <v>2</v>
      </c>
      <c r="AV40" s="302" t="s">
        <v>2</v>
      </c>
      <c r="AW40" s="302" t="s">
        <v>2</v>
      </c>
      <c r="AX40" s="302" t="s">
        <v>2</v>
      </c>
      <c r="AY40" s="302" t="s">
        <v>2</v>
      </c>
      <c r="AZ40" s="302" t="s">
        <v>2</v>
      </c>
      <c r="BA40" s="302" t="s">
        <v>2</v>
      </c>
      <c r="BB40" s="302" t="s">
        <v>2</v>
      </c>
      <c r="BM40" s="466" t="s">
        <v>0</v>
      </c>
      <c r="BO40" s="172" t="s">
        <v>45</v>
      </c>
      <c r="BP40" s="172" t="s">
        <v>44</v>
      </c>
      <c r="BQ40" s="172" t="s">
        <v>43</v>
      </c>
      <c r="BR40" s="172" t="s">
        <v>191</v>
      </c>
      <c r="BS40" s="172"/>
      <c r="BT40" s="466" t="s">
        <v>0</v>
      </c>
    </row>
    <row r="41" spans="1:72" s="121" customFormat="1" x14ac:dyDescent="0.25">
      <c r="A41" s="123"/>
      <c r="B41" s="343" t="s">
        <v>727</v>
      </c>
      <c r="C41" s="302" t="s">
        <v>2</v>
      </c>
      <c r="D41" s="302" t="s">
        <v>2</v>
      </c>
      <c r="E41" s="302" t="s">
        <v>2</v>
      </c>
      <c r="F41" s="302" t="s">
        <v>2</v>
      </c>
      <c r="G41" s="302" t="s">
        <v>2</v>
      </c>
      <c r="H41" s="302" t="s">
        <v>2</v>
      </c>
      <c r="I41" s="302" t="s">
        <v>2</v>
      </c>
      <c r="J41" s="302" t="s">
        <v>2</v>
      </c>
      <c r="K41" s="302" t="s">
        <v>2</v>
      </c>
      <c r="L41" s="302" t="s">
        <v>2</v>
      </c>
      <c r="M41" s="302" t="s">
        <v>2</v>
      </c>
      <c r="N41" s="302" t="s">
        <v>2</v>
      </c>
      <c r="O41" s="302" t="s">
        <v>2</v>
      </c>
      <c r="P41" s="302" t="s">
        <v>2</v>
      </c>
      <c r="Q41" s="302" t="s">
        <v>2</v>
      </c>
      <c r="R41" s="302" t="s">
        <v>2</v>
      </c>
      <c r="S41" s="302" t="s">
        <v>2</v>
      </c>
      <c r="T41" s="302" t="s">
        <v>2</v>
      </c>
      <c r="U41" s="302" t="s">
        <v>2</v>
      </c>
      <c r="V41" s="302" t="s">
        <v>2</v>
      </c>
      <c r="W41" s="302" t="s">
        <v>2</v>
      </c>
      <c r="X41" s="302" t="s">
        <v>2</v>
      </c>
      <c r="Y41" s="302" t="s">
        <v>2</v>
      </c>
      <c r="Z41" s="302" t="s">
        <v>2</v>
      </c>
      <c r="AA41" s="302" t="s">
        <v>2</v>
      </c>
      <c r="AB41" s="302" t="s">
        <v>2</v>
      </c>
      <c r="AC41" s="302" t="s">
        <v>2</v>
      </c>
      <c r="AD41" s="302" t="s">
        <v>2</v>
      </c>
      <c r="AE41" s="302" t="s">
        <v>2</v>
      </c>
      <c r="AF41" s="302" t="s">
        <v>2</v>
      </c>
      <c r="AG41" s="302" t="s">
        <v>2</v>
      </c>
      <c r="AH41" s="302" t="s">
        <v>2</v>
      </c>
      <c r="AI41" s="302" t="s">
        <v>2</v>
      </c>
      <c r="AJ41" s="302" t="s">
        <v>2</v>
      </c>
      <c r="AK41" s="302" t="s">
        <v>2</v>
      </c>
      <c r="AL41" s="302" t="s">
        <v>2</v>
      </c>
      <c r="AM41" s="302" t="s">
        <v>2</v>
      </c>
      <c r="AN41" s="302" t="s">
        <v>2</v>
      </c>
      <c r="AO41" s="302" t="s">
        <v>2</v>
      </c>
      <c r="AP41" s="302" t="s">
        <v>2</v>
      </c>
      <c r="AQ41" s="302" t="s">
        <v>2</v>
      </c>
      <c r="AR41" s="302" t="s">
        <v>2</v>
      </c>
      <c r="AS41" s="302" t="s">
        <v>2</v>
      </c>
      <c r="AT41" s="302" t="s">
        <v>2</v>
      </c>
      <c r="AU41" s="302" t="s">
        <v>2</v>
      </c>
      <c r="AV41" s="302" t="s">
        <v>2</v>
      </c>
      <c r="AW41" s="302" t="s">
        <v>2</v>
      </c>
      <c r="AX41" s="302" t="s">
        <v>2</v>
      </c>
      <c r="AY41" s="302" t="s">
        <v>2</v>
      </c>
      <c r="AZ41" s="302" t="s">
        <v>2</v>
      </c>
      <c r="BA41" s="302" t="s">
        <v>2</v>
      </c>
      <c r="BB41" s="302" t="s">
        <v>2</v>
      </c>
      <c r="BM41" s="466" t="s">
        <v>0</v>
      </c>
      <c r="BO41" s="144" t="s">
        <v>1636</v>
      </c>
      <c r="BP41" s="144"/>
      <c r="BQ41" s="144" t="s">
        <v>1221</v>
      </c>
      <c r="BR41" s="144"/>
      <c r="BS41" s="172"/>
      <c r="BT41" s="466" t="s">
        <v>0</v>
      </c>
    </row>
    <row r="42" spans="1:72" s="121" customFormat="1" x14ac:dyDescent="0.25">
      <c r="A42" s="123"/>
      <c r="B42" s="343" t="s">
        <v>728</v>
      </c>
      <c r="C42" s="302" t="s">
        <v>2</v>
      </c>
      <c r="D42" s="302" t="s">
        <v>2</v>
      </c>
      <c r="E42" s="302" t="s">
        <v>2</v>
      </c>
      <c r="F42" s="302" t="s">
        <v>2</v>
      </c>
      <c r="G42" s="302" t="s">
        <v>2</v>
      </c>
      <c r="H42" s="302" t="s">
        <v>2</v>
      </c>
      <c r="I42" s="302" t="s">
        <v>2</v>
      </c>
      <c r="J42" s="302" t="s">
        <v>2</v>
      </c>
      <c r="K42" s="302" t="s">
        <v>2</v>
      </c>
      <c r="L42" s="302" t="s">
        <v>2</v>
      </c>
      <c r="M42" s="302" t="s">
        <v>2</v>
      </c>
      <c r="N42" s="302" t="s">
        <v>2</v>
      </c>
      <c r="O42" s="302" t="s">
        <v>2</v>
      </c>
      <c r="P42" s="302" t="s">
        <v>2</v>
      </c>
      <c r="Q42" s="302" t="s">
        <v>2</v>
      </c>
      <c r="R42" s="302" t="s">
        <v>2</v>
      </c>
      <c r="S42" s="302" t="s">
        <v>2</v>
      </c>
      <c r="T42" s="302" t="s">
        <v>2</v>
      </c>
      <c r="U42" s="302" t="s">
        <v>2</v>
      </c>
      <c r="V42" s="302" t="s">
        <v>2</v>
      </c>
      <c r="W42" s="302" t="s">
        <v>2</v>
      </c>
      <c r="X42" s="302" t="s">
        <v>2</v>
      </c>
      <c r="Y42" s="302" t="s">
        <v>2</v>
      </c>
      <c r="Z42" s="302" t="s">
        <v>2</v>
      </c>
      <c r="AA42" s="302" t="s">
        <v>2</v>
      </c>
      <c r="AB42" s="302" t="s">
        <v>2</v>
      </c>
      <c r="AC42" s="302" t="s">
        <v>2</v>
      </c>
      <c r="AD42" s="302" t="s">
        <v>2</v>
      </c>
      <c r="AE42" s="302" t="s">
        <v>2</v>
      </c>
      <c r="AF42" s="302" t="s">
        <v>2</v>
      </c>
      <c r="AG42" s="302" t="s">
        <v>2</v>
      </c>
      <c r="AH42" s="302" t="s">
        <v>2</v>
      </c>
      <c r="AI42" s="302" t="s">
        <v>2</v>
      </c>
      <c r="AJ42" s="302" t="s">
        <v>2</v>
      </c>
      <c r="AK42" s="302" t="s">
        <v>2</v>
      </c>
      <c r="AL42" s="302" t="s">
        <v>2</v>
      </c>
      <c r="AM42" s="302" t="s">
        <v>2</v>
      </c>
      <c r="AN42" s="302" t="s">
        <v>2</v>
      </c>
      <c r="AO42" s="302" t="s">
        <v>2</v>
      </c>
      <c r="AP42" s="302" t="s">
        <v>2</v>
      </c>
      <c r="AQ42" s="302" t="s">
        <v>2</v>
      </c>
      <c r="AR42" s="302" t="s">
        <v>2</v>
      </c>
      <c r="AS42" s="302" t="s">
        <v>2</v>
      </c>
      <c r="AT42" s="302" t="s">
        <v>2</v>
      </c>
      <c r="AU42" s="302" t="s">
        <v>2</v>
      </c>
      <c r="AV42" s="302" t="s">
        <v>2</v>
      </c>
      <c r="AW42" s="302" t="s">
        <v>2</v>
      </c>
      <c r="AX42" s="302" t="s">
        <v>2</v>
      </c>
      <c r="AY42" s="302" t="s">
        <v>2</v>
      </c>
      <c r="AZ42" s="302" t="s">
        <v>2</v>
      </c>
      <c r="BA42" s="302" t="s">
        <v>2</v>
      </c>
      <c r="BB42" s="302" t="s">
        <v>2</v>
      </c>
      <c r="BM42" s="466" t="s">
        <v>0</v>
      </c>
      <c r="BO42" s="172" t="s">
        <v>52</v>
      </c>
      <c r="BP42" s="172" t="s">
        <v>51</v>
      </c>
      <c r="BQ42" s="172" t="s">
        <v>50</v>
      </c>
      <c r="BR42" s="172" t="s">
        <v>191</v>
      </c>
      <c r="BS42" s="172"/>
      <c r="BT42" s="466" t="s">
        <v>0</v>
      </c>
    </row>
    <row r="43" spans="1:72" s="121" customFormat="1" x14ac:dyDescent="0.25">
      <c r="A43" s="123"/>
      <c r="B43" s="343" t="s">
        <v>729</v>
      </c>
      <c r="C43" s="302" t="s">
        <v>2</v>
      </c>
      <c r="D43" s="302" t="s">
        <v>2</v>
      </c>
      <c r="E43" s="302" t="s">
        <v>2</v>
      </c>
      <c r="F43" s="302" t="s">
        <v>2</v>
      </c>
      <c r="G43" s="302" t="s">
        <v>2</v>
      </c>
      <c r="H43" s="302" t="s">
        <v>2</v>
      </c>
      <c r="I43" s="302" t="s">
        <v>2</v>
      </c>
      <c r="J43" s="302" t="s">
        <v>2</v>
      </c>
      <c r="K43" s="302" t="s">
        <v>2</v>
      </c>
      <c r="L43" s="302" t="s">
        <v>2</v>
      </c>
      <c r="M43" s="302" t="s">
        <v>2</v>
      </c>
      <c r="N43" s="302" t="s">
        <v>2</v>
      </c>
      <c r="O43" s="302" t="s">
        <v>2</v>
      </c>
      <c r="P43" s="302" t="s">
        <v>2</v>
      </c>
      <c r="Q43" s="302" t="s">
        <v>2</v>
      </c>
      <c r="R43" s="302" t="s">
        <v>2</v>
      </c>
      <c r="S43" s="302" t="s">
        <v>2</v>
      </c>
      <c r="T43" s="302" t="s">
        <v>2</v>
      </c>
      <c r="U43" s="302" t="s">
        <v>2</v>
      </c>
      <c r="V43" s="302" t="s">
        <v>2</v>
      </c>
      <c r="W43" s="302" t="s">
        <v>2</v>
      </c>
      <c r="X43" s="302" t="s">
        <v>2</v>
      </c>
      <c r="Y43" s="302" t="s">
        <v>2</v>
      </c>
      <c r="Z43" s="302" t="s">
        <v>2</v>
      </c>
      <c r="AA43" s="302" t="s">
        <v>2</v>
      </c>
      <c r="AB43" s="302" t="s">
        <v>2</v>
      </c>
      <c r="AC43" s="302" t="s">
        <v>2</v>
      </c>
      <c r="AD43" s="302" t="s">
        <v>2</v>
      </c>
      <c r="AE43" s="302" t="s">
        <v>2</v>
      </c>
      <c r="AF43" s="302" t="s">
        <v>2</v>
      </c>
      <c r="AG43" s="302" t="s">
        <v>2</v>
      </c>
      <c r="AH43" s="302" t="s">
        <v>2</v>
      </c>
      <c r="AI43" s="302" t="s">
        <v>2</v>
      </c>
      <c r="AJ43" s="302" t="s">
        <v>2</v>
      </c>
      <c r="AK43" s="302" t="s">
        <v>2</v>
      </c>
      <c r="AL43" s="302" t="s">
        <v>2</v>
      </c>
      <c r="AM43" s="302" t="s">
        <v>2</v>
      </c>
      <c r="AN43" s="302" t="s">
        <v>2</v>
      </c>
      <c r="AO43" s="302" t="s">
        <v>2</v>
      </c>
      <c r="AP43" s="302" t="s">
        <v>2</v>
      </c>
      <c r="AQ43" s="302" t="s">
        <v>2</v>
      </c>
      <c r="AR43" s="302" t="s">
        <v>2</v>
      </c>
      <c r="AS43" s="302" t="s">
        <v>2</v>
      </c>
      <c r="AT43" s="302" t="s">
        <v>2</v>
      </c>
      <c r="AU43" s="302" t="s">
        <v>2</v>
      </c>
      <c r="AV43" s="302" t="s">
        <v>2</v>
      </c>
      <c r="AW43" s="302" t="s">
        <v>2</v>
      </c>
      <c r="AX43" s="302" t="s">
        <v>2</v>
      </c>
      <c r="AY43" s="302" t="s">
        <v>2</v>
      </c>
      <c r="AZ43" s="302" t="s">
        <v>2</v>
      </c>
      <c r="BA43" s="302" t="s">
        <v>2</v>
      </c>
      <c r="BB43" s="302" t="s">
        <v>2</v>
      </c>
      <c r="BM43" s="466" t="s">
        <v>0</v>
      </c>
      <c r="BO43" s="144" t="s">
        <v>1637</v>
      </c>
      <c r="BP43" s="144"/>
      <c r="BQ43" s="144" t="s">
        <v>1225</v>
      </c>
      <c r="BR43" s="144"/>
      <c r="BS43" s="172"/>
      <c r="BT43" s="466" t="s">
        <v>0</v>
      </c>
    </row>
    <row r="44" spans="1:72" s="121" customFormat="1" x14ac:dyDescent="0.25">
      <c r="A44" s="123"/>
      <c r="B44" s="349" t="s">
        <v>1561</v>
      </c>
      <c r="C44" s="302" t="s">
        <v>2</v>
      </c>
      <c r="D44" s="302" t="s">
        <v>2</v>
      </c>
      <c r="E44" s="302" t="s">
        <v>2</v>
      </c>
      <c r="F44" s="302" t="s">
        <v>2</v>
      </c>
      <c r="G44" s="302" t="s">
        <v>2</v>
      </c>
      <c r="H44" s="302" t="s">
        <v>2</v>
      </c>
      <c r="I44" s="302" t="s">
        <v>2</v>
      </c>
      <c r="J44" s="302" t="s">
        <v>2</v>
      </c>
      <c r="K44" s="302" t="s">
        <v>2</v>
      </c>
      <c r="L44" s="302" t="s">
        <v>2</v>
      </c>
      <c r="M44" s="302" t="s">
        <v>2</v>
      </c>
      <c r="N44" s="302" t="s">
        <v>2</v>
      </c>
      <c r="O44" s="302" t="s">
        <v>2</v>
      </c>
      <c r="P44" s="302" t="s">
        <v>2</v>
      </c>
      <c r="Q44" s="302" t="s">
        <v>2</v>
      </c>
      <c r="R44" s="302" t="s">
        <v>2</v>
      </c>
      <c r="S44" s="302" t="s">
        <v>2</v>
      </c>
      <c r="T44" s="302" t="s">
        <v>2</v>
      </c>
      <c r="U44" s="302" t="s">
        <v>2</v>
      </c>
      <c r="V44" s="302" t="s">
        <v>2</v>
      </c>
      <c r="W44" s="302" t="s">
        <v>2</v>
      </c>
      <c r="X44" s="302" t="s">
        <v>2</v>
      </c>
      <c r="Y44" s="302" t="s">
        <v>2</v>
      </c>
      <c r="Z44" s="302" t="s">
        <v>2</v>
      </c>
      <c r="AA44" s="302" t="s">
        <v>2</v>
      </c>
      <c r="AB44" s="302" t="s">
        <v>2</v>
      </c>
      <c r="AC44" s="302" t="s">
        <v>2</v>
      </c>
      <c r="AD44" s="302" t="s">
        <v>2</v>
      </c>
      <c r="AE44" s="302" t="s">
        <v>2</v>
      </c>
      <c r="AF44" s="302" t="s">
        <v>2</v>
      </c>
      <c r="AG44" s="302" t="s">
        <v>2</v>
      </c>
      <c r="AH44" s="302" t="s">
        <v>2</v>
      </c>
      <c r="AI44" s="302" t="s">
        <v>2</v>
      </c>
      <c r="AJ44" s="302" t="s">
        <v>2</v>
      </c>
      <c r="AK44" s="302" t="s">
        <v>2</v>
      </c>
      <c r="AL44" s="302" t="s">
        <v>2</v>
      </c>
      <c r="AM44" s="302" t="s">
        <v>2</v>
      </c>
      <c r="AN44" s="302" t="s">
        <v>2</v>
      </c>
      <c r="AO44" s="302" t="s">
        <v>2</v>
      </c>
      <c r="AP44" s="302" t="s">
        <v>2</v>
      </c>
      <c r="AQ44" s="302" t="s">
        <v>2</v>
      </c>
      <c r="AR44" s="302" t="s">
        <v>2</v>
      </c>
      <c r="AS44" s="302" t="s">
        <v>2</v>
      </c>
      <c r="AT44" s="302" t="s">
        <v>2</v>
      </c>
      <c r="AU44" s="302" t="s">
        <v>2</v>
      </c>
      <c r="AV44" s="302" t="s">
        <v>2</v>
      </c>
      <c r="AW44" s="302" t="s">
        <v>2</v>
      </c>
      <c r="AX44" s="302" t="s">
        <v>2</v>
      </c>
      <c r="AY44" s="302" t="s">
        <v>2</v>
      </c>
      <c r="AZ44" s="302" t="s">
        <v>2</v>
      </c>
      <c r="BA44" s="302" t="s">
        <v>2</v>
      </c>
      <c r="BB44" s="127"/>
      <c r="BM44" s="466" t="s">
        <v>0</v>
      </c>
      <c r="BO44" s="172" t="s">
        <v>92</v>
      </c>
      <c r="BP44" s="172" t="s">
        <v>91</v>
      </c>
      <c r="BQ44" s="172" t="s">
        <v>90</v>
      </c>
      <c r="BR44" s="172" t="s">
        <v>191</v>
      </c>
      <c r="BS44" s="172"/>
      <c r="BT44" s="466" t="s">
        <v>0</v>
      </c>
    </row>
    <row r="45" spans="1:72" s="121" customFormat="1" x14ac:dyDescent="0.25">
      <c r="A45" s="123"/>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c r="AU45" s="123"/>
      <c r="AV45" s="123"/>
      <c r="AW45" s="123"/>
      <c r="AX45" s="123"/>
      <c r="AY45" s="123"/>
      <c r="AZ45" s="123"/>
      <c r="BA45" s="123"/>
      <c r="BB45" s="431"/>
      <c r="BM45" s="466" t="s">
        <v>0</v>
      </c>
      <c r="BO45" s="172" t="s">
        <v>75</v>
      </c>
      <c r="BP45" s="172" t="s">
        <v>74</v>
      </c>
      <c r="BQ45" s="172" t="s">
        <v>73</v>
      </c>
      <c r="BR45" s="172" t="s">
        <v>191</v>
      </c>
      <c r="BS45" s="172"/>
      <c r="BT45" s="466" t="s">
        <v>0</v>
      </c>
    </row>
    <row r="46" spans="1:72" s="121" customFormat="1" x14ac:dyDescent="0.25">
      <c r="A46" s="123"/>
      <c r="B46" s="428" t="s">
        <v>1564</v>
      </c>
      <c r="C46" s="432"/>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2"/>
      <c r="BM46" s="466" t="s">
        <v>0</v>
      </c>
      <c r="BO46" s="172" t="s">
        <v>65</v>
      </c>
      <c r="BP46" s="172" t="s">
        <v>64</v>
      </c>
      <c r="BQ46" s="172" t="s">
        <v>63</v>
      </c>
      <c r="BR46" s="172" t="s">
        <v>191</v>
      </c>
      <c r="BS46" s="172"/>
      <c r="BT46" s="466" t="s">
        <v>0</v>
      </c>
    </row>
    <row r="47" spans="1:72" s="431" customFormat="1" x14ac:dyDescent="0.25">
      <c r="B47" s="433" t="s">
        <v>1563</v>
      </c>
      <c r="BB47" s="122"/>
      <c r="BM47" s="466" t="s">
        <v>0</v>
      </c>
      <c r="BO47" s="172" t="s">
        <v>57</v>
      </c>
      <c r="BP47" s="172" t="s">
        <v>56</v>
      </c>
      <c r="BQ47" s="172" t="s">
        <v>55</v>
      </c>
      <c r="BR47" s="172" t="s">
        <v>191</v>
      </c>
      <c r="BS47" s="172"/>
      <c r="BT47" s="466" t="s">
        <v>0</v>
      </c>
    </row>
    <row r="48" spans="1:72" s="431" customFormat="1" x14ac:dyDescent="0.25">
      <c r="B48" s="433"/>
      <c r="BB48" s="122"/>
      <c r="BM48" s="466" t="s">
        <v>0</v>
      </c>
      <c r="BO48" s="144" t="s">
        <v>1638</v>
      </c>
      <c r="BP48" s="144"/>
      <c r="BQ48" s="144" t="s">
        <v>1136</v>
      </c>
      <c r="BR48" s="144"/>
      <c r="BS48" s="172"/>
      <c r="BT48" s="466" t="s">
        <v>0</v>
      </c>
    </row>
    <row r="49" spans="1:72" s="121" customFormat="1" ht="15" customHeight="1" x14ac:dyDescent="0.25">
      <c r="A49" s="297" t="s">
        <v>731</v>
      </c>
      <c r="B49" s="297" t="s">
        <v>1558</v>
      </c>
      <c r="C49" s="297"/>
      <c r="D49" s="297"/>
      <c r="E49" s="297"/>
      <c r="F49" s="297"/>
      <c r="G49" s="297"/>
      <c r="H49" s="117"/>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M49" s="466" t="s">
        <v>0</v>
      </c>
      <c r="BO49" s="172" t="s">
        <v>81</v>
      </c>
      <c r="BP49" s="172" t="s">
        <v>80</v>
      </c>
      <c r="BQ49" s="172" t="s">
        <v>79</v>
      </c>
      <c r="BR49" s="172" t="s">
        <v>191</v>
      </c>
      <c r="BS49" s="172"/>
      <c r="BT49" s="466" t="s">
        <v>0</v>
      </c>
    </row>
    <row r="50" spans="1:72" s="121" customFormat="1" x14ac:dyDescent="0.25">
      <c r="A50" s="124"/>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M50" s="466" t="s">
        <v>0</v>
      </c>
      <c r="BO50" s="144" t="s">
        <v>1639</v>
      </c>
      <c r="BP50" s="144"/>
      <c r="BQ50" s="144" t="s">
        <v>1206</v>
      </c>
      <c r="BR50" s="144"/>
      <c r="BS50" s="172"/>
      <c r="BT50" s="466" t="s">
        <v>0</v>
      </c>
    </row>
    <row r="51" spans="1:72" s="121" customFormat="1" ht="15.75" customHeight="1" x14ac:dyDescent="0.25">
      <c r="A51" s="123"/>
      <c r="B51" s="343"/>
      <c r="C51" s="538" t="s">
        <v>1634</v>
      </c>
      <c r="D51" s="538"/>
      <c r="E51" s="538"/>
      <c r="F51" s="538"/>
      <c r="G51" s="538"/>
      <c r="H51" s="538"/>
      <c r="I51" s="538"/>
      <c r="J51" s="538"/>
      <c r="K51" s="538"/>
      <c r="L51" s="538"/>
      <c r="M51" s="538"/>
      <c r="N51" s="538"/>
      <c r="O51" s="538"/>
      <c r="P51" s="538"/>
      <c r="Q51" s="538"/>
      <c r="R51" s="538"/>
      <c r="S51" s="538"/>
      <c r="T51" s="538"/>
      <c r="U51" s="538"/>
      <c r="V51" s="538"/>
      <c r="W51" s="538"/>
      <c r="X51" s="538"/>
      <c r="Y51" s="538"/>
      <c r="Z51" s="538"/>
      <c r="AA51" s="538"/>
      <c r="AB51" s="538"/>
      <c r="AC51" s="538"/>
      <c r="AD51" s="538"/>
      <c r="AE51" s="538"/>
      <c r="AF51" s="538"/>
      <c r="AG51" s="538"/>
      <c r="AH51" s="538"/>
      <c r="AI51" s="538"/>
      <c r="AJ51" s="538"/>
      <c r="AK51" s="538"/>
      <c r="AL51" s="538"/>
      <c r="AM51" s="538"/>
      <c r="AN51" s="538"/>
      <c r="AO51" s="538"/>
      <c r="AP51" s="538"/>
      <c r="AQ51" s="538"/>
      <c r="AR51" s="538"/>
      <c r="AS51" s="538"/>
      <c r="AT51" s="538"/>
      <c r="AU51" s="538"/>
      <c r="AV51" s="538"/>
      <c r="AW51" s="538"/>
      <c r="AX51" s="538"/>
      <c r="AY51" s="538"/>
      <c r="AZ51" s="538"/>
      <c r="BA51" s="538"/>
      <c r="BB51" s="539" t="s">
        <v>667</v>
      </c>
      <c r="BM51" s="466" t="s">
        <v>0</v>
      </c>
      <c r="BO51" s="172" t="s">
        <v>87</v>
      </c>
      <c r="BP51" s="172" t="s">
        <v>86</v>
      </c>
      <c r="BQ51" s="172" t="s">
        <v>85</v>
      </c>
      <c r="BR51" s="172" t="s">
        <v>191</v>
      </c>
      <c r="BS51" s="172"/>
      <c r="BT51" s="466" t="s">
        <v>0</v>
      </c>
    </row>
    <row r="52" spans="1:72" s="121" customFormat="1" x14ac:dyDescent="0.25">
      <c r="A52" s="123"/>
      <c r="B52" s="344" t="s">
        <v>668</v>
      </c>
      <c r="C52" s="345" t="s">
        <v>669</v>
      </c>
      <c r="D52" s="346" t="s">
        <v>670</v>
      </c>
      <c r="E52" s="347" t="s">
        <v>671</v>
      </c>
      <c r="F52" s="347" t="s">
        <v>672</v>
      </c>
      <c r="G52" s="347" t="s">
        <v>673</v>
      </c>
      <c r="H52" s="345" t="s">
        <v>674</v>
      </c>
      <c r="I52" s="345" t="s">
        <v>675</v>
      </c>
      <c r="J52" s="345" t="s">
        <v>676</v>
      </c>
      <c r="K52" s="345" t="s">
        <v>677</v>
      </c>
      <c r="L52" s="345" t="s">
        <v>678</v>
      </c>
      <c r="M52" s="345" t="s">
        <v>679</v>
      </c>
      <c r="N52" s="345" t="s">
        <v>680</v>
      </c>
      <c r="O52" s="345" t="s">
        <v>681</v>
      </c>
      <c r="P52" s="345" t="s">
        <v>682</v>
      </c>
      <c r="Q52" s="345" t="s">
        <v>683</v>
      </c>
      <c r="R52" s="345" t="s">
        <v>684</v>
      </c>
      <c r="S52" s="345" t="s">
        <v>685</v>
      </c>
      <c r="T52" s="345" t="s">
        <v>686</v>
      </c>
      <c r="U52" s="345" t="s">
        <v>687</v>
      </c>
      <c r="V52" s="345" t="s">
        <v>688</v>
      </c>
      <c r="W52" s="345" t="s">
        <v>689</v>
      </c>
      <c r="X52" s="345" t="s">
        <v>690</v>
      </c>
      <c r="Y52" s="345" t="s">
        <v>691</v>
      </c>
      <c r="Z52" s="345" t="s">
        <v>692</v>
      </c>
      <c r="AA52" s="345" t="s">
        <v>693</v>
      </c>
      <c r="AB52" s="345" t="s">
        <v>694</v>
      </c>
      <c r="AC52" s="345" t="s">
        <v>695</v>
      </c>
      <c r="AD52" s="345" t="s">
        <v>696</v>
      </c>
      <c r="AE52" s="345" t="s">
        <v>697</v>
      </c>
      <c r="AF52" s="345" t="s">
        <v>698</v>
      </c>
      <c r="AG52" s="345" t="s">
        <v>699</v>
      </c>
      <c r="AH52" s="345" t="s">
        <v>700</v>
      </c>
      <c r="AI52" s="345" t="s">
        <v>701</v>
      </c>
      <c r="AJ52" s="345" t="s">
        <v>702</v>
      </c>
      <c r="AK52" s="345" t="s">
        <v>703</v>
      </c>
      <c r="AL52" s="345" t="s">
        <v>704</v>
      </c>
      <c r="AM52" s="345" t="s">
        <v>705</v>
      </c>
      <c r="AN52" s="345" t="s">
        <v>706</v>
      </c>
      <c r="AO52" s="345" t="s">
        <v>707</v>
      </c>
      <c r="AP52" s="345" t="s">
        <v>708</v>
      </c>
      <c r="AQ52" s="345" t="s">
        <v>709</v>
      </c>
      <c r="AR52" s="345" t="s">
        <v>710</v>
      </c>
      <c r="AS52" s="345" t="s">
        <v>711</v>
      </c>
      <c r="AT52" s="345" t="s">
        <v>712</v>
      </c>
      <c r="AU52" s="345" t="s">
        <v>713</v>
      </c>
      <c r="AV52" s="345" t="s">
        <v>714</v>
      </c>
      <c r="AW52" s="345" t="s">
        <v>715</v>
      </c>
      <c r="AX52" s="345" t="s">
        <v>716</v>
      </c>
      <c r="AY52" s="345" t="s">
        <v>717</v>
      </c>
      <c r="AZ52" s="345" t="s">
        <v>718</v>
      </c>
      <c r="BA52" s="345" t="s">
        <v>719</v>
      </c>
      <c r="BB52" s="539"/>
      <c r="BM52" s="466" t="s">
        <v>0</v>
      </c>
      <c r="BO52" s="172" t="s">
        <v>97</v>
      </c>
      <c r="BP52" s="172" t="s">
        <v>96</v>
      </c>
      <c r="BQ52" s="172" t="s">
        <v>95</v>
      </c>
      <c r="BR52" s="172" t="s">
        <v>191</v>
      </c>
      <c r="BS52" s="172"/>
      <c r="BT52" s="466" t="s">
        <v>0</v>
      </c>
    </row>
    <row r="53" spans="1:72" s="121" customFormat="1" x14ac:dyDescent="0.25">
      <c r="A53" s="123"/>
      <c r="B53" s="348">
        <v>0</v>
      </c>
      <c r="C53" s="302" t="s">
        <v>2</v>
      </c>
      <c r="D53" s="302" t="s">
        <v>2</v>
      </c>
      <c r="E53" s="302" t="s">
        <v>2</v>
      </c>
      <c r="F53" s="302" t="s">
        <v>2</v>
      </c>
      <c r="G53" s="302" t="s">
        <v>2</v>
      </c>
      <c r="H53" s="302" t="s">
        <v>2</v>
      </c>
      <c r="I53" s="302" t="s">
        <v>2</v>
      </c>
      <c r="J53" s="302" t="s">
        <v>2</v>
      </c>
      <c r="K53" s="302" t="s">
        <v>2</v>
      </c>
      <c r="L53" s="302" t="s">
        <v>2</v>
      </c>
      <c r="M53" s="302" t="s">
        <v>2</v>
      </c>
      <c r="N53" s="302" t="s">
        <v>2</v>
      </c>
      <c r="O53" s="302" t="s">
        <v>2</v>
      </c>
      <c r="P53" s="302" t="s">
        <v>2</v>
      </c>
      <c r="Q53" s="302" t="s">
        <v>2</v>
      </c>
      <c r="R53" s="302" t="s">
        <v>2</v>
      </c>
      <c r="S53" s="302" t="s">
        <v>2</v>
      </c>
      <c r="T53" s="302" t="s">
        <v>2</v>
      </c>
      <c r="U53" s="302" t="s">
        <v>2</v>
      </c>
      <c r="V53" s="302" t="s">
        <v>2</v>
      </c>
      <c r="W53" s="302" t="s">
        <v>2</v>
      </c>
      <c r="X53" s="302" t="s">
        <v>2</v>
      </c>
      <c r="Y53" s="302" t="s">
        <v>2</v>
      </c>
      <c r="Z53" s="302" t="s">
        <v>2</v>
      </c>
      <c r="AA53" s="302" t="s">
        <v>2</v>
      </c>
      <c r="AB53" s="302" t="s">
        <v>2</v>
      </c>
      <c r="AC53" s="302" t="s">
        <v>2</v>
      </c>
      <c r="AD53" s="302" t="s">
        <v>2</v>
      </c>
      <c r="AE53" s="302" t="s">
        <v>2</v>
      </c>
      <c r="AF53" s="302" t="s">
        <v>2</v>
      </c>
      <c r="AG53" s="302" t="s">
        <v>2</v>
      </c>
      <c r="AH53" s="302" t="s">
        <v>2</v>
      </c>
      <c r="AI53" s="302" t="s">
        <v>2</v>
      </c>
      <c r="AJ53" s="302" t="s">
        <v>2</v>
      </c>
      <c r="AK53" s="302" t="s">
        <v>2</v>
      </c>
      <c r="AL53" s="302" t="s">
        <v>2</v>
      </c>
      <c r="AM53" s="302" t="s">
        <v>2</v>
      </c>
      <c r="AN53" s="302" t="s">
        <v>2</v>
      </c>
      <c r="AO53" s="302" t="s">
        <v>2</v>
      </c>
      <c r="AP53" s="302" t="s">
        <v>2</v>
      </c>
      <c r="AQ53" s="302" t="s">
        <v>2</v>
      </c>
      <c r="AR53" s="302" t="s">
        <v>2</v>
      </c>
      <c r="AS53" s="302" t="s">
        <v>2</v>
      </c>
      <c r="AT53" s="302" t="s">
        <v>2</v>
      </c>
      <c r="AU53" s="302" t="s">
        <v>2</v>
      </c>
      <c r="AV53" s="302" t="s">
        <v>2</v>
      </c>
      <c r="AW53" s="302" t="s">
        <v>2</v>
      </c>
      <c r="AX53" s="302" t="s">
        <v>2</v>
      </c>
      <c r="AY53" s="302" t="s">
        <v>2</v>
      </c>
      <c r="AZ53" s="302" t="s">
        <v>2</v>
      </c>
      <c r="BA53" s="302" t="s">
        <v>2</v>
      </c>
      <c r="BB53" s="302" t="s">
        <v>2</v>
      </c>
      <c r="BM53" s="466" t="s">
        <v>0</v>
      </c>
      <c r="BO53" s="172" t="s">
        <v>111</v>
      </c>
      <c r="BP53" s="172" t="s">
        <v>110</v>
      </c>
      <c r="BQ53" s="172" t="s">
        <v>109</v>
      </c>
      <c r="BR53" s="172" t="s">
        <v>191</v>
      </c>
      <c r="BS53" s="172"/>
      <c r="BT53" s="466" t="s">
        <v>0</v>
      </c>
    </row>
    <row r="54" spans="1:72" s="121" customFormat="1" x14ac:dyDescent="0.25">
      <c r="A54" s="123"/>
      <c r="B54" s="343" t="s">
        <v>1427</v>
      </c>
      <c r="C54" s="302" t="s">
        <v>2</v>
      </c>
      <c r="D54" s="302" t="s">
        <v>2</v>
      </c>
      <c r="E54" s="302" t="s">
        <v>2</v>
      </c>
      <c r="F54" s="302" t="s">
        <v>2</v>
      </c>
      <c r="G54" s="302" t="s">
        <v>2</v>
      </c>
      <c r="H54" s="302" t="s">
        <v>2</v>
      </c>
      <c r="I54" s="302" t="s">
        <v>2</v>
      </c>
      <c r="J54" s="302" t="s">
        <v>2</v>
      </c>
      <c r="K54" s="302" t="s">
        <v>2</v>
      </c>
      <c r="L54" s="302" t="s">
        <v>2</v>
      </c>
      <c r="M54" s="302" t="s">
        <v>2</v>
      </c>
      <c r="N54" s="302" t="s">
        <v>2</v>
      </c>
      <c r="O54" s="302" t="s">
        <v>2</v>
      </c>
      <c r="P54" s="302" t="s">
        <v>2</v>
      </c>
      <c r="Q54" s="302" t="s">
        <v>2</v>
      </c>
      <c r="R54" s="302" t="s">
        <v>2</v>
      </c>
      <c r="S54" s="302" t="s">
        <v>2</v>
      </c>
      <c r="T54" s="302" t="s">
        <v>2</v>
      </c>
      <c r="U54" s="302" t="s">
        <v>2</v>
      </c>
      <c r="V54" s="302" t="s">
        <v>2</v>
      </c>
      <c r="W54" s="302" t="s">
        <v>2</v>
      </c>
      <c r="X54" s="302" t="s">
        <v>2</v>
      </c>
      <c r="Y54" s="302" t="s">
        <v>2</v>
      </c>
      <c r="Z54" s="302" t="s">
        <v>2</v>
      </c>
      <c r="AA54" s="302" t="s">
        <v>2</v>
      </c>
      <c r="AB54" s="302" t="s">
        <v>2</v>
      </c>
      <c r="AC54" s="302" t="s">
        <v>2</v>
      </c>
      <c r="AD54" s="302" t="s">
        <v>2</v>
      </c>
      <c r="AE54" s="302" t="s">
        <v>2</v>
      </c>
      <c r="AF54" s="302" t="s">
        <v>2</v>
      </c>
      <c r="AG54" s="302" t="s">
        <v>2</v>
      </c>
      <c r="AH54" s="302" t="s">
        <v>2</v>
      </c>
      <c r="AI54" s="302" t="s">
        <v>2</v>
      </c>
      <c r="AJ54" s="302" t="s">
        <v>2</v>
      </c>
      <c r="AK54" s="302" t="s">
        <v>2</v>
      </c>
      <c r="AL54" s="302" t="s">
        <v>2</v>
      </c>
      <c r="AM54" s="302" t="s">
        <v>2</v>
      </c>
      <c r="AN54" s="302" t="s">
        <v>2</v>
      </c>
      <c r="AO54" s="302" t="s">
        <v>2</v>
      </c>
      <c r="AP54" s="302" t="s">
        <v>2</v>
      </c>
      <c r="AQ54" s="302" t="s">
        <v>2</v>
      </c>
      <c r="AR54" s="302" t="s">
        <v>2</v>
      </c>
      <c r="AS54" s="302" t="s">
        <v>2</v>
      </c>
      <c r="AT54" s="302" t="s">
        <v>2</v>
      </c>
      <c r="AU54" s="302" t="s">
        <v>2</v>
      </c>
      <c r="AV54" s="302" t="s">
        <v>2</v>
      </c>
      <c r="AW54" s="302" t="s">
        <v>2</v>
      </c>
      <c r="AX54" s="302" t="s">
        <v>2</v>
      </c>
      <c r="AY54" s="302" t="s">
        <v>2</v>
      </c>
      <c r="AZ54" s="302" t="s">
        <v>2</v>
      </c>
      <c r="BA54" s="302" t="s">
        <v>2</v>
      </c>
      <c r="BB54" s="302" t="s">
        <v>2</v>
      </c>
      <c r="BM54" s="466" t="s">
        <v>0</v>
      </c>
      <c r="BO54" s="172" t="s">
        <v>116</v>
      </c>
      <c r="BP54" s="172" t="s">
        <v>115</v>
      </c>
      <c r="BQ54" s="172" t="s">
        <v>114</v>
      </c>
      <c r="BR54" s="172" t="s">
        <v>191</v>
      </c>
      <c r="BS54" s="172"/>
      <c r="BT54" s="466" t="s">
        <v>0</v>
      </c>
    </row>
    <row r="55" spans="1:72" s="121" customFormat="1" x14ac:dyDescent="0.25">
      <c r="A55" s="123"/>
      <c r="B55" s="343" t="s">
        <v>720</v>
      </c>
      <c r="C55" s="302" t="s">
        <v>2</v>
      </c>
      <c r="D55" s="302" t="s">
        <v>2</v>
      </c>
      <c r="E55" s="302" t="s">
        <v>2</v>
      </c>
      <c r="F55" s="302" t="s">
        <v>2</v>
      </c>
      <c r="G55" s="302" t="s">
        <v>2</v>
      </c>
      <c r="H55" s="302" t="s">
        <v>2</v>
      </c>
      <c r="I55" s="302" t="s">
        <v>2</v>
      </c>
      <c r="J55" s="302" t="s">
        <v>2</v>
      </c>
      <c r="K55" s="302" t="s">
        <v>2</v>
      </c>
      <c r="L55" s="302" t="s">
        <v>2</v>
      </c>
      <c r="M55" s="302" t="s">
        <v>2</v>
      </c>
      <c r="N55" s="302" t="s">
        <v>2</v>
      </c>
      <c r="O55" s="302" t="s">
        <v>2</v>
      </c>
      <c r="P55" s="302" t="s">
        <v>2</v>
      </c>
      <c r="Q55" s="302" t="s">
        <v>2</v>
      </c>
      <c r="R55" s="302" t="s">
        <v>2</v>
      </c>
      <c r="S55" s="302" t="s">
        <v>2</v>
      </c>
      <c r="T55" s="302" t="s">
        <v>2</v>
      </c>
      <c r="U55" s="302" t="s">
        <v>2</v>
      </c>
      <c r="V55" s="302" t="s">
        <v>2</v>
      </c>
      <c r="W55" s="302" t="s">
        <v>2</v>
      </c>
      <c r="X55" s="302" t="s">
        <v>2</v>
      </c>
      <c r="Y55" s="302" t="s">
        <v>2</v>
      </c>
      <c r="Z55" s="302" t="s">
        <v>2</v>
      </c>
      <c r="AA55" s="302" t="s">
        <v>2</v>
      </c>
      <c r="AB55" s="302" t="s">
        <v>2</v>
      </c>
      <c r="AC55" s="302" t="s">
        <v>2</v>
      </c>
      <c r="AD55" s="302" t="s">
        <v>2</v>
      </c>
      <c r="AE55" s="302" t="s">
        <v>2</v>
      </c>
      <c r="AF55" s="302" t="s">
        <v>2</v>
      </c>
      <c r="AG55" s="302" t="s">
        <v>2</v>
      </c>
      <c r="AH55" s="302" t="s">
        <v>2</v>
      </c>
      <c r="AI55" s="302" t="s">
        <v>2</v>
      </c>
      <c r="AJ55" s="302" t="s">
        <v>2</v>
      </c>
      <c r="AK55" s="302" t="s">
        <v>2</v>
      </c>
      <c r="AL55" s="302" t="s">
        <v>2</v>
      </c>
      <c r="AM55" s="302" t="s">
        <v>2</v>
      </c>
      <c r="AN55" s="302" t="s">
        <v>2</v>
      </c>
      <c r="AO55" s="302" t="s">
        <v>2</v>
      </c>
      <c r="AP55" s="302" t="s">
        <v>2</v>
      </c>
      <c r="AQ55" s="302" t="s">
        <v>2</v>
      </c>
      <c r="AR55" s="302" t="s">
        <v>2</v>
      </c>
      <c r="AS55" s="302" t="s">
        <v>2</v>
      </c>
      <c r="AT55" s="302" t="s">
        <v>2</v>
      </c>
      <c r="AU55" s="302" t="s">
        <v>2</v>
      </c>
      <c r="AV55" s="302" t="s">
        <v>2</v>
      </c>
      <c r="AW55" s="302" t="s">
        <v>2</v>
      </c>
      <c r="AX55" s="302" t="s">
        <v>2</v>
      </c>
      <c r="AY55" s="302" t="s">
        <v>2</v>
      </c>
      <c r="AZ55" s="302" t="s">
        <v>2</v>
      </c>
      <c r="BA55" s="302" t="s">
        <v>2</v>
      </c>
      <c r="BB55" s="302" t="s">
        <v>2</v>
      </c>
      <c r="BM55" s="466" t="s">
        <v>0</v>
      </c>
      <c r="BO55" s="172" t="s">
        <v>121</v>
      </c>
      <c r="BP55" s="172" t="s">
        <v>120</v>
      </c>
      <c r="BQ55" s="172" t="s">
        <v>119</v>
      </c>
      <c r="BR55" s="172" t="s">
        <v>191</v>
      </c>
      <c r="BS55" s="172"/>
      <c r="BT55" s="466" t="s">
        <v>0</v>
      </c>
    </row>
    <row r="56" spans="1:72" s="121" customFormat="1" x14ac:dyDescent="0.25">
      <c r="A56" s="123"/>
      <c r="B56" s="343" t="s">
        <v>721</v>
      </c>
      <c r="C56" s="302" t="s">
        <v>2</v>
      </c>
      <c r="D56" s="302" t="s">
        <v>2</v>
      </c>
      <c r="E56" s="302" t="s">
        <v>2</v>
      </c>
      <c r="F56" s="302" t="s">
        <v>2</v>
      </c>
      <c r="G56" s="302" t="s">
        <v>2</v>
      </c>
      <c r="H56" s="302" t="s">
        <v>2</v>
      </c>
      <c r="I56" s="302" t="s">
        <v>2</v>
      </c>
      <c r="J56" s="302" t="s">
        <v>2</v>
      </c>
      <c r="K56" s="302" t="s">
        <v>2</v>
      </c>
      <c r="L56" s="302" t="s">
        <v>2</v>
      </c>
      <c r="M56" s="302" t="s">
        <v>2</v>
      </c>
      <c r="N56" s="302" t="s">
        <v>2</v>
      </c>
      <c r="O56" s="302" t="s">
        <v>2</v>
      </c>
      <c r="P56" s="302" t="s">
        <v>2</v>
      </c>
      <c r="Q56" s="302" t="s">
        <v>2</v>
      </c>
      <c r="R56" s="302" t="s">
        <v>2</v>
      </c>
      <c r="S56" s="302" t="s">
        <v>2</v>
      </c>
      <c r="T56" s="302" t="s">
        <v>2</v>
      </c>
      <c r="U56" s="302" t="s">
        <v>2</v>
      </c>
      <c r="V56" s="302" t="s">
        <v>2</v>
      </c>
      <c r="W56" s="302" t="s">
        <v>2</v>
      </c>
      <c r="X56" s="302" t="s">
        <v>2</v>
      </c>
      <c r="Y56" s="302" t="s">
        <v>2</v>
      </c>
      <c r="Z56" s="302" t="s">
        <v>2</v>
      </c>
      <c r="AA56" s="302" t="s">
        <v>2</v>
      </c>
      <c r="AB56" s="302" t="s">
        <v>2</v>
      </c>
      <c r="AC56" s="302" t="s">
        <v>2</v>
      </c>
      <c r="AD56" s="302" t="s">
        <v>2</v>
      </c>
      <c r="AE56" s="302" t="s">
        <v>2</v>
      </c>
      <c r="AF56" s="302" t="s">
        <v>2</v>
      </c>
      <c r="AG56" s="302" t="s">
        <v>2</v>
      </c>
      <c r="AH56" s="302" t="s">
        <v>2</v>
      </c>
      <c r="AI56" s="302" t="s">
        <v>2</v>
      </c>
      <c r="AJ56" s="302" t="s">
        <v>2</v>
      </c>
      <c r="AK56" s="302" t="s">
        <v>2</v>
      </c>
      <c r="AL56" s="302" t="s">
        <v>2</v>
      </c>
      <c r="AM56" s="302" t="s">
        <v>2</v>
      </c>
      <c r="AN56" s="302" t="s">
        <v>2</v>
      </c>
      <c r="AO56" s="302" t="s">
        <v>2</v>
      </c>
      <c r="AP56" s="302" t="s">
        <v>2</v>
      </c>
      <c r="AQ56" s="302" t="s">
        <v>2</v>
      </c>
      <c r="AR56" s="302" t="s">
        <v>2</v>
      </c>
      <c r="AS56" s="302" t="s">
        <v>2</v>
      </c>
      <c r="AT56" s="302" t="s">
        <v>2</v>
      </c>
      <c r="AU56" s="302" t="s">
        <v>2</v>
      </c>
      <c r="AV56" s="302" t="s">
        <v>2</v>
      </c>
      <c r="AW56" s="302" t="s">
        <v>2</v>
      </c>
      <c r="AX56" s="302" t="s">
        <v>2</v>
      </c>
      <c r="AY56" s="302" t="s">
        <v>2</v>
      </c>
      <c r="AZ56" s="302" t="s">
        <v>2</v>
      </c>
      <c r="BA56" s="302" t="s">
        <v>2</v>
      </c>
      <c r="BB56" s="302" t="s">
        <v>2</v>
      </c>
      <c r="BM56" s="466" t="s">
        <v>0</v>
      </c>
      <c r="BO56" s="172" t="s">
        <v>128</v>
      </c>
      <c r="BP56" s="172" t="s">
        <v>127</v>
      </c>
      <c r="BQ56" s="172" t="s">
        <v>126</v>
      </c>
      <c r="BR56" s="172" t="s">
        <v>191</v>
      </c>
      <c r="BS56" s="172"/>
      <c r="BT56" s="466" t="s">
        <v>0</v>
      </c>
    </row>
    <row r="57" spans="1:72" s="121" customFormat="1" x14ac:dyDescent="0.25">
      <c r="A57" s="123"/>
      <c r="B57" s="343" t="s">
        <v>722</v>
      </c>
      <c r="C57" s="302" t="s">
        <v>2</v>
      </c>
      <c r="D57" s="302" t="s">
        <v>2</v>
      </c>
      <c r="E57" s="302" t="s">
        <v>2</v>
      </c>
      <c r="F57" s="302" t="s">
        <v>2</v>
      </c>
      <c r="G57" s="302" t="s">
        <v>2</v>
      </c>
      <c r="H57" s="302" t="s">
        <v>2</v>
      </c>
      <c r="I57" s="302" t="s">
        <v>2</v>
      </c>
      <c r="J57" s="302" t="s">
        <v>2</v>
      </c>
      <c r="K57" s="302" t="s">
        <v>2</v>
      </c>
      <c r="L57" s="302" t="s">
        <v>2</v>
      </c>
      <c r="M57" s="302" t="s">
        <v>2</v>
      </c>
      <c r="N57" s="302" t="s">
        <v>2</v>
      </c>
      <c r="O57" s="302" t="s">
        <v>2</v>
      </c>
      <c r="P57" s="302" t="s">
        <v>2</v>
      </c>
      <c r="Q57" s="302" t="s">
        <v>2</v>
      </c>
      <c r="R57" s="302" t="s">
        <v>2</v>
      </c>
      <c r="S57" s="302" t="s">
        <v>2</v>
      </c>
      <c r="T57" s="302" t="s">
        <v>2</v>
      </c>
      <c r="U57" s="302" t="s">
        <v>2</v>
      </c>
      <c r="V57" s="302" t="s">
        <v>2</v>
      </c>
      <c r="W57" s="302" t="s">
        <v>2</v>
      </c>
      <c r="X57" s="302" t="s">
        <v>2</v>
      </c>
      <c r="Y57" s="302" t="s">
        <v>2</v>
      </c>
      <c r="Z57" s="302" t="s">
        <v>2</v>
      </c>
      <c r="AA57" s="302" t="s">
        <v>2</v>
      </c>
      <c r="AB57" s="302" t="s">
        <v>2</v>
      </c>
      <c r="AC57" s="302" t="s">
        <v>2</v>
      </c>
      <c r="AD57" s="302" t="s">
        <v>2</v>
      </c>
      <c r="AE57" s="302" t="s">
        <v>2</v>
      </c>
      <c r="AF57" s="302" t="s">
        <v>2</v>
      </c>
      <c r="AG57" s="302" t="s">
        <v>2</v>
      </c>
      <c r="AH57" s="302" t="s">
        <v>2</v>
      </c>
      <c r="AI57" s="302" t="s">
        <v>2</v>
      </c>
      <c r="AJ57" s="302" t="s">
        <v>2</v>
      </c>
      <c r="AK57" s="302" t="s">
        <v>2</v>
      </c>
      <c r="AL57" s="302" t="s">
        <v>2</v>
      </c>
      <c r="AM57" s="302" t="s">
        <v>2</v>
      </c>
      <c r="AN57" s="302" t="s">
        <v>2</v>
      </c>
      <c r="AO57" s="302" t="s">
        <v>2</v>
      </c>
      <c r="AP57" s="302" t="s">
        <v>2</v>
      </c>
      <c r="AQ57" s="302" t="s">
        <v>2</v>
      </c>
      <c r="AR57" s="302" t="s">
        <v>2</v>
      </c>
      <c r="AS57" s="302" t="s">
        <v>2</v>
      </c>
      <c r="AT57" s="302" t="s">
        <v>2</v>
      </c>
      <c r="AU57" s="302" t="s">
        <v>2</v>
      </c>
      <c r="AV57" s="302" t="s">
        <v>2</v>
      </c>
      <c r="AW57" s="302" t="s">
        <v>2</v>
      </c>
      <c r="AX57" s="302" t="s">
        <v>2</v>
      </c>
      <c r="AY57" s="302" t="s">
        <v>2</v>
      </c>
      <c r="AZ57" s="302" t="s">
        <v>2</v>
      </c>
      <c r="BA57" s="302" t="s">
        <v>2</v>
      </c>
      <c r="BB57" s="302" t="s">
        <v>2</v>
      </c>
      <c r="BM57" s="466" t="s">
        <v>0</v>
      </c>
      <c r="BO57" s="172" t="s">
        <v>138</v>
      </c>
      <c r="BP57" s="172" t="s">
        <v>137</v>
      </c>
      <c r="BQ57" s="172" t="s">
        <v>136</v>
      </c>
      <c r="BR57" s="172" t="s">
        <v>191</v>
      </c>
      <c r="BS57" s="172"/>
      <c r="BT57" s="466" t="s">
        <v>0</v>
      </c>
    </row>
    <row r="58" spans="1:72" s="121" customFormat="1" x14ac:dyDescent="0.25">
      <c r="A58" s="123"/>
      <c r="B58" s="343" t="s">
        <v>723</v>
      </c>
      <c r="C58" s="302" t="s">
        <v>2</v>
      </c>
      <c r="D58" s="302" t="s">
        <v>2</v>
      </c>
      <c r="E58" s="302" t="s">
        <v>2</v>
      </c>
      <c r="F58" s="302" t="s">
        <v>2</v>
      </c>
      <c r="G58" s="302" t="s">
        <v>2</v>
      </c>
      <c r="H58" s="302" t="s">
        <v>2</v>
      </c>
      <c r="I58" s="302" t="s">
        <v>2</v>
      </c>
      <c r="J58" s="302" t="s">
        <v>2</v>
      </c>
      <c r="K58" s="302" t="s">
        <v>2</v>
      </c>
      <c r="L58" s="302" t="s">
        <v>2</v>
      </c>
      <c r="M58" s="302" t="s">
        <v>2</v>
      </c>
      <c r="N58" s="302" t="s">
        <v>2</v>
      </c>
      <c r="O58" s="302" t="s">
        <v>2</v>
      </c>
      <c r="P58" s="302" t="s">
        <v>2</v>
      </c>
      <c r="Q58" s="302" t="s">
        <v>2</v>
      </c>
      <c r="R58" s="302" t="s">
        <v>2</v>
      </c>
      <c r="S58" s="302" t="s">
        <v>2</v>
      </c>
      <c r="T58" s="302" t="s">
        <v>2</v>
      </c>
      <c r="U58" s="302" t="s">
        <v>2</v>
      </c>
      <c r="V58" s="302" t="s">
        <v>2</v>
      </c>
      <c r="W58" s="302" t="s">
        <v>2</v>
      </c>
      <c r="X58" s="302" t="s">
        <v>2</v>
      </c>
      <c r="Y58" s="302" t="s">
        <v>2</v>
      </c>
      <c r="Z58" s="302" t="s">
        <v>2</v>
      </c>
      <c r="AA58" s="302" t="s">
        <v>2</v>
      </c>
      <c r="AB58" s="302" t="s">
        <v>2</v>
      </c>
      <c r="AC58" s="302" t="s">
        <v>2</v>
      </c>
      <c r="AD58" s="302" t="s">
        <v>2</v>
      </c>
      <c r="AE58" s="302" t="s">
        <v>2</v>
      </c>
      <c r="AF58" s="302" t="s">
        <v>2</v>
      </c>
      <c r="AG58" s="302" t="s">
        <v>2</v>
      </c>
      <c r="AH58" s="302" t="s">
        <v>2</v>
      </c>
      <c r="AI58" s="302" t="s">
        <v>2</v>
      </c>
      <c r="AJ58" s="302" t="s">
        <v>2</v>
      </c>
      <c r="AK58" s="302" t="s">
        <v>2</v>
      </c>
      <c r="AL58" s="302" t="s">
        <v>2</v>
      </c>
      <c r="AM58" s="302" t="s">
        <v>2</v>
      </c>
      <c r="AN58" s="302" t="s">
        <v>2</v>
      </c>
      <c r="AO58" s="302" t="s">
        <v>2</v>
      </c>
      <c r="AP58" s="302" t="s">
        <v>2</v>
      </c>
      <c r="AQ58" s="302" t="s">
        <v>2</v>
      </c>
      <c r="AR58" s="302" t="s">
        <v>2</v>
      </c>
      <c r="AS58" s="302" t="s">
        <v>2</v>
      </c>
      <c r="AT58" s="302" t="s">
        <v>2</v>
      </c>
      <c r="AU58" s="302" t="s">
        <v>2</v>
      </c>
      <c r="AV58" s="302" t="s">
        <v>2</v>
      </c>
      <c r="AW58" s="302" t="s">
        <v>2</v>
      </c>
      <c r="AX58" s="302" t="s">
        <v>2</v>
      </c>
      <c r="AY58" s="302" t="s">
        <v>2</v>
      </c>
      <c r="AZ58" s="302" t="s">
        <v>2</v>
      </c>
      <c r="BA58" s="302" t="s">
        <v>2</v>
      </c>
      <c r="BB58" s="302" t="s">
        <v>2</v>
      </c>
      <c r="BM58" s="466" t="s">
        <v>0</v>
      </c>
      <c r="BO58" s="172" t="s">
        <v>148</v>
      </c>
      <c r="BP58" s="172" t="s">
        <v>147</v>
      </c>
      <c r="BQ58" s="172" t="s">
        <v>146</v>
      </c>
      <c r="BR58" s="172" t="s">
        <v>191</v>
      </c>
      <c r="BS58" s="172"/>
      <c r="BT58" s="466" t="s">
        <v>0</v>
      </c>
    </row>
    <row r="59" spans="1:72" s="121" customFormat="1" x14ac:dyDescent="0.25">
      <c r="A59" s="123"/>
      <c r="B59" s="343" t="s">
        <v>724</v>
      </c>
      <c r="C59" s="302" t="s">
        <v>2</v>
      </c>
      <c r="D59" s="302" t="s">
        <v>2</v>
      </c>
      <c r="E59" s="302" t="s">
        <v>2</v>
      </c>
      <c r="F59" s="302" t="s">
        <v>2</v>
      </c>
      <c r="G59" s="302" t="s">
        <v>2</v>
      </c>
      <c r="H59" s="302" t="s">
        <v>2</v>
      </c>
      <c r="I59" s="302" t="s">
        <v>2</v>
      </c>
      <c r="J59" s="302" t="s">
        <v>2</v>
      </c>
      <c r="K59" s="302" t="s">
        <v>2</v>
      </c>
      <c r="L59" s="302" t="s">
        <v>2</v>
      </c>
      <c r="M59" s="302" t="s">
        <v>2</v>
      </c>
      <c r="N59" s="302" t="s">
        <v>2</v>
      </c>
      <c r="O59" s="302" t="s">
        <v>2</v>
      </c>
      <c r="P59" s="302" t="s">
        <v>2</v>
      </c>
      <c r="Q59" s="302" t="s">
        <v>2</v>
      </c>
      <c r="R59" s="302" t="s">
        <v>2</v>
      </c>
      <c r="S59" s="302" t="s">
        <v>2</v>
      </c>
      <c r="T59" s="302" t="s">
        <v>2</v>
      </c>
      <c r="U59" s="302" t="s">
        <v>2</v>
      </c>
      <c r="V59" s="302" t="s">
        <v>2</v>
      </c>
      <c r="W59" s="302" t="s">
        <v>2</v>
      </c>
      <c r="X59" s="302" t="s">
        <v>2</v>
      </c>
      <c r="Y59" s="302" t="s">
        <v>2</v>
      </c>
      <c r="Z59" s="302" t="s">
        <v>2</v>
      </c>
      <c r="AA59" s="302" t="s">
        <v>2</v>
      </c>
      <c r="AB59" s="302" t="s">
        <v>2</v>
      </c>
      <c r="AC59" s="302" t="s">
        <v>2</v>
      </c>
      <c r="AD59" s="302" t="s">
        <v>2</v>
      </c>
      <c r="AE59" s="302" t="s">
        <v>2</v>
      </c>
      <c r="AF59" s="302" t="s">
        <v>2</v>
      </c>
      <c r="AG59" s="302" t="s">
        <v>2</v>
      </c>
      <c r="AH59" s="302" t="s">
        <v>2</v>
      </c>
      <c r="AI59" s="302" t="s">
        <v>2</v>
      </c>
      <c r="AJ59" s="302" t="s">
        <v>2</v>
      </c>
      <c r="AK59" s="302" t="s">
        <v>2</v>
      </c>
      <c r="AL59" s="302" t="s">
        <v>2</v>
      </c>
      <c r="AM59" s="302" t="s">
        <v>2</v>
      </c>
      <c r="AN59" s="302" t="s">
        <v>2</v>
      </c>
      <c r="AO59" s="302" t="s">
        <v>2</v>
      </c>
      <c r="AP59" s="302" t="s">
        <v>2</v>
      </c>
      <c r="AQ59" s="302" t="s">
        <v>2</v>
      </c>
      <c r="AR59" s="302" t="s">
        <v>2</v>
      </c>
      <c r="AS59" s="302" t="s">
        <v>2</v>
      </c>
      <c r="AT59" s="302" t="s">
        <v>2</v>
      </c>
      <c r="AU59" s="302" t="s">
        <v>2</v>
      </c>
      <c r="AV59" s="302" t="s">
        <v>2</v>
      </c>
      <c r="AW59" s="302" t="s">
        <v>2</v>
      </c>
      <c r="AX59" s="302" t="s">
        <v>2</v>
      </c>
      <c r="AY59" s="302" t="s">
        <v>2</v>
      </c>
      <c r="AZ59" s="302" t="s">
        <v>2</v>
      </c>
      <c r="BA59" s="302" t="s">
        <v>2</v>
      </c>
      <c r="BB59" s="302" t="s">
        <v>2</v>
      </c>
      <c r="BM59" s="466" t="s">
        <v>0</v>
      </c>
      <c r="BO59" s="172" t="s">
        <v>159</v>
      </c>
      <c r="BP59" s="172" t="s">
        <v>158</v>
      </c>
      <c r="BQ59" s="172" t="s">
        <v>157</v>
      </c>
      <c r="BR59" s="172" t="s">
        <v>191</v>
      </c>
      <c r="BS59" s="172"/>
      <c r="BT59" s="466" t="s">
        <v>0</v>
      </c>
    </row>
    <row r="60" spans="1:72" s="121" customFormat="1" x14ac:dyDescent="0.25">
      <c r="A60" s="123"/>
      <c r="B60" s="343" t="s">
        <v>725</v>
      </c>
      <c r="C60" s="302" t="s">
        <v>2</v>
      </c>
      <c r="D60" s="302" t="s">
        <v>2</v>
      </c>
      <c r="E60" s="302" t="s">
        <v>2</v>
      </c>
      <c r="F60" s="302" t="s">
        <v>2</v>
      </c>
      <c r="G60" s="302" t="s">
        <v>2</v>
      </c>
      <c r="H60" s="302" t="s">
        <v>2</v>
      </c>
      <c r="I60" s="302" t="s">
        <v>2</v>
      </c>
      <c r="J60" s="302" t="s">
        <v>2</v>
      </c>
      <c r="K60" s="302" t="s">
        <v>2</v>
      </c>
      <c r="L60" s="302" t="s">
        <v>2</v>
      </c>
      <c r="M60" s="302" t="s">
        <v>2</v>
      </c>
      <c r="N60" s="302" t="s">
        <v>2</v>
      </c>
      <c r="O60" s="302" t="s">
        <v>2</v>
      </c>
      <c r="P60" s="302" t="s">
        <v>2</v>
      </c>
      <c r="Q60" s="302" t="s">
        <v>2</v>
      </c>
      <c r="R60" s="302" t="s">
        <v>2</v>
      </c>
      <c r="S60" s="302" t="s">
        <v>2</v>
      </c>
      <c r="T60" s="302" t="s">
        <v>2</v>
      </c>
      <c r="U60" s="302" t="s">
        <v>2</v>
      </c>
      <c r="V60" s="302" t="s">
        <v>2</v>
      </c>
      <c r="W60" s="302" t="s">
        <v>2</v>
      </c>
      <c r="X60" s="302" t="s">
        <v>2</v>
      </c>
      <c r="Y60" s="302" t="s">
        <v>2</v>
      </c>
      <c r="Z60" s="302" t="s">
        <v>2</v>
      </c>
      <c r="AA60" s="302" t="s">
        <v>2</v>
      </c>
      <c r="AB60" s="302" t="s">
        <v>2</v>
      </c>
      <c r="AC60" s="302" t="s">
        <v>2</v>
      </c>
      <c r="AD60" s="302" t="s">
        <v>2</v>
      </c>
      <c r="AE60" s="302" t="s">
        <v>2</v>
      </c>
      <c r="AF60" s="302" t="s">
        <v>2</v>
      </c>
      <c r="AG60" s="302" t="s">
        <v>2</v>
      </c>
      <c r="AH60" s="302" t="s">
        <v>2</v>
      </c>
      <c r="AI60" s="302" t="s">
        <v>2</v>
      </c>
      <c r="AJ60" s="302" t="s">
        <v>2</v>
      </c>
      <c r="AK60" s="302" t="s">
        <v>2</v>
      </c>
      <c r="AL60" s="302" t="s">
        <v>2</v>
      </c>
      <c r="AM60" s="302" t="s">
        <v>2</v>
      </c>
      <c r="AN60" s="302" t="s">
        <v>2</v>
      </c>
      <c r="AO60" s="302" t="s">
        <v>2</v>
      </c>
      <c r="AP60" s="302" t="s">
        <v>2</v>
      </c>
      <c r="AQ60" s="302" t="s">
        <v>2</v>
      </c>
      <c r="AR60" s="302" t="s">
        <v>2</v>
      </c>
      <c r="AS60" s="302" t="s">
        <v>2</v>
      </c>
      <c r="AT60" s="302" t="s">
        <v>2</v>
      </c>
      <c r="AU60" s="302" t="s">
        <v>2</v>
      </c>
      <c r="AV60" s="302" t="s">
        <v>2</v>
      </c>
      <c r="AW60" s="302" t="s">
        <v>2</v>
      </c>
      <c r="AX60" s="302" t="s">
        <v>2</v>
      </c>
      <c r="AY60" s="302" t="s">
        <v>2</v>
      </c>
      <c r="AZ60" s="302" t="s">
        <v>2</v>
      </c>
      <c r="BA60" s="302" t="s">
        <v>2</v>
      </c>
      <c r="BB60" s="302" t="s">
        <v>2</v>
      </c>
      <c r="BM60" s="466" t="s">
        <v>0</v>
      </c>
      <c r="BO60" s="144" t="s">
        <v>1640</v>
      </c>
      <c r="BP60" s="144"/>
      <c r="BQ60" s="144" t="s">
        <v>1130</v>
      </c>
      <c r="BR60" s="144"/>
      <c r="BS60" s="172"/>
      <c r="BT60" s="466" t="s">
        <v>0</v>
      </c>
    </row>
    <row r="61" spans="1:72" s="121" customFormat="1" x14ac:dyDescent="0.25">
      <c r="A61" s="123"/>
      <c r="B61" s="343" t="s">
        <v>726</v>
      </c>
      <c r="C61" s="302" t="s">
        <v>2</v>
      </c>
      <c r="D61" s="302" t="s">
        <v>2</v>
      </c>
      <c r="E61" s="302" t="s">
        <v>2</v>
      </c>
      <c r="F61" s="302" t="s">
        <v>2</v>
      </c>
      <c r="G61" s="302" t="s">
        <v>2</v>
      </c>
      <c r="H61" s="302" t="s">
        <v>2</v>
      </c>
      <c r="I61" s="302" t="s">
        <v>2</v>
      </c>
      <c r="J61" s="302" t="s">
        <v>2</v>
      </c>
      <c r="K61" s="302" t="s">
        <v>2</v>
      </c>
      <c r="L61" s="302" t="s">
        <v>2</v>
      </c>
      <c r="M61" s="302" t="s">
        <v>2</v>
      </c>
      <c r="N61" s="302" t="s">
        <v>2</v>
      </c>
      <c r="O61" s="302" t="s">
        <v>2</v>
      </c>
      <c r="P61" s="302" t="s">
        <v>2</v>
      </c>
      <c r="Q61" s="302" t="s">
        <v>2</v>
      </c>
      <c r="R61" s="302" t="s">
        <v>2</v>
      </c>
      <c r="S61" s="302" t="s">
        <v>2</v>
      </c>
      <c r="T61" s="302" t="s">
        <v>2</v>
      </c>
      <c r="U61" s="302" t="s">
        <v>2</v>
      </c>
      <c r="V61" s="302" t="s">
        <v>2</v>
      </c>
      <c r="W61" s="302" t="s">
        <v>2</v>
      </c>
      <c r="X61" s="302" t="s">
        <v>2</v>
      </c>
      <c r="Y61" s="302" t="s">
        <v>2</v>
      </c>
      <c r="Z61" s="302" t="s">
        <v>2</v>
      </c>
      <c r="AA61" s="302" t="s">
        <v>2</v>
      </c>
      <c r="AB61" s="302" t="s">
        <v>2</v>
      </c>
      <c r="AC61" s="302" t="s">
        <v>2</v>
      </c>
      <c r="AD61" s="302" t="s">
        <v>2</v>
      </c>
      <c r="AE61" s="302" t="s">
        <v>2</v>
      </c>
      <c r="AF61" s="302" t="s">
        <v>2</v>
      </c>
      <c r="AG61" s="302" t="s">
        <v>2</v>
      </c>
      <c r="AH61" s="302" t="s">
        <v>2</v>
      </c>
      <c r="AI61" s="302" t="s">
        <v>2</v>
      </c>
      <c r="AJ61" s="302" t="s">
        <v>2</v>
      </c>
      <c r="AK61" s="302" t="s">
        <v>2</v>
      </c>
      <c r="AL61" s="302" t="s">
        <v>2</v>
      </c>
      <c r="AM61" s="302" t="s">
        <v>2</v>
      </c>
      <c r="AN61" s="302" t="s">
        <v>2</v>
      </c>
      <c r="AO61" s="302" t="s">
        <v>2</v>
      </c>
      <c r="AP61" s="302" t="s">
        <v>2</v>
      </c>
      <c r="AQ61" s="302" t="s">
        <v>2</v>
      </c>
      <c r="AR61" s="302" t="s">
        <v>2</v>
      </c>
      <c r="AS61" s="302" t="s">
        <v>2</v>
      </c>
      <c r="AT61" s="302" t="s">
        <v>2</v>
      </c>
      <c r="AU61" s="302" t="s">
        <v>2</v>
      </c>
      <c r="AV61" s="302" t="s">
        <v>2</v>
      </c>
      <c r="AW61" s="302" t="s">
        <v>2</v>
      </c>
      <c r="AX61" s="302" t="s">
        <v>2</v>
      </c>
      <c r="AY61" s="302" t="s">
        <v>2</v>
      </c>
      <c r="AZ61" s="302" t="s">
        <v>2</v>
      </c>
      <c r="BA61" s="302" t="s">
        <v>2</v>
      </c>
      <c r="BB61" s="302" t="s">
        <v>2</v>
      </c>
      <c r="BM61" s="466" t="s">
        <v>0</v>
      </c>
      <c r="BO61" s="172" t="s">
        <v>171</v>
      </c>
      <c r="BP61" s="172" t="s">
        <v>170</v>
      </c>
      <c r="BQ61" s="172" t="s">
        <v>169</v>
      </c>
      <c r="BR61" s="172" t="s">
        <v>191</v>
      </c>
      <c r="BS61" s="172"/>
      <c r="BT61" s="466" t="s">
        <v>0</v>
      </c>
    </row>
    <row r="62" spans="1:72" s="121" customFormat="1" x14ac:dyDescent="0.25">
      <c r="A62" s="123"/>
      <c r="B62" s="343" t="s">
        <v>727</v>
      </c>
      <c r="C62" s="302" t="s">
        <v>2</v>
      </c>
      <c r="D62" s="302" t="s">
        <v>2</v>
      </c>
      <c r="E62" s="302" t="s">
        <v>2</v>
      </c>
      <c r="F62" s="302" t="s">
        <v>2</v>
      </c>
      <c r="G62" s="302" t="s">
        <v>2</v>
      </c>
      <c r="H62" s="302" t="s">
        <v>2</v>
      </c>
      <c r="I62" s="302" t="s">
        <v>2</v>
      </c>
      <c r="J62" s="302" t="s">
        <v>2</v>
      </c>
      <c r="K62" s="302" t="s">
        <v>2</v>
      </c>
      <c r="L62" s="302" t="s">
        <v>2</v>
      </c>
      <c r="M62" s="302" t="s">
        <v>2</v>
      </c>
      <c r="N62" s="302" t="s">
        <v>2</v>
      </c>
      <c r="O62" s="302" t="s">
        <v>2</v>
      </c>
      <c r="P62" s="302" t="s">
        <v>2</v>
      </c>
      <c r="Q62" s="302" t="s">
        <v>2</v>
      </c>
      <c r="R62" s="302" t="s">
        <v>2</v>
      </c>
      <c r="S62" s="302" t="s">
        <v>2</v>
      </c>
      <c r="T62" s="302" t="s">
        <v>2</v>
      </c>
      <c r="U62" s="302" t="s">
        <v>2</v>
      </c>
      <c r="V62" s="302" t="s">
        <v>2</v>
      </c>
      <c r="W62" s="302" t="s">
        <v>2</v>
      </c>
      <c r="X62" s="302" t="s">
        <v>2</v>
      </c>
      <c r="Y62" s="302" t="s">
        <v>2</v>
      </c>
      <c r="Z62" s="302" t="s">
        <v>2</v>
      </c>
      <c r="AA62" s="302" t="s">
        <v>2</v>
      </c>
      <c r="AB62" s="302" t="s">
        <v>2</v>
      </c>
      <c r="AC62" s="302" t="s">
        <v>2</v>
      </c>
      <c r="AD62" s="302" t="s">
        <v>2</v>
      </c>
      <c r="AE62" s="302" t="s">
        <v>2</v>
      </c>
      <c r="AF62" s="302" t="s">
        <v>2</v>
      </c>
      <c r="AG62" s="302" t="s">
        <v>2</v>
      </c>
      <c r="AH62" s="302" t="s">
        <v>2</v>
      </c>
      <c r="AI62" s="302" t="s">
        <v>2</v>
      </c>
      <c r="AJ62" s="302" t="s">
        <v>2</v>
      </c>
      <c r="AK62" s="302" t="s">
        <v>2</v>
      </c>
      <c r="AL62" s="302" t="s">
        <v>2</v>
      </c>
      <c r="AM62" s="302" t="s">
        <v>2</v>
      </c>
      <c r="AN62" s="302" t="s">
        <v>2</v>
      </c>
      <c r="AO62" s="302" t="s">
        <v>2</v>
      </c>
      <c r="AP62" s="302" t="s">
        <v>2</v>
      </c>
      <c r="AQ62" s="302" t="s">
        <v>2</v>
      </c>
      <c r="AR62" s="302" t="s">
        <v>2</v>
      </c>
      <c r="AS62" s="302" t="s">
        <v>2</v>
      </c>
      <c r="AT62" s="302" t="s">
        <v>2</v>
      </c>
      <c r="AU62" s="302" t="s">
        <v>2</v>
      </c>
      <c r="AV62" s="302" t="s">
        <v>2</v>
      </c>
      <c r="AW62" s="302" t="s">
        <v>2</v>
      </c>
      <c r="AX62" s="302" t="s">
        <v>2</v>
      </c>
      <c r="AY62" s="302" t="s">
        <v>2</v>
      </c>
      <c r="AZ62" s="302" t="s">
        <v>2</v>
      </c>
      <c r="BA62" s="302" t="s">
        <v>2</v>
      </c>
      <c r="BB62" s="302" t="s">
        <v>2</v>
      </c>
      <c r="BM62" s="466" t="s">
        <v>0</v>
      </c>
      <c r="BO62" s="172" t="s">
        <v>190</v>
      </c>
      <c r="BP62" s="172" t="s">
        <v>189</v>
      </c>
      <c r="BQ62" s="172" t="s">
        <v>188</v>
      </c>
      <c r="BR62" s="172" t="s">
        <v>191</v>
      </c>
      <c r="BS62" s="172"/>
      <c r="BT62" s="466" t="s">
        <v>0</v>
      </c>
    </row>
    <row r="63" spans="1:72" s="121" customFormat="1" x14ac:dyDescent="0.25">
      <c r="A63" s="123"/>
      <c r="B63" s="343" t="s">
        <v>728</v>
      </c>
      <c r="C63" s="302" t="s">
        <v>2</v>
      </c>
      <c r="D63" s="302" t="s">
        <v>2</v>
      </c>
      <c r="E63" s="302" t="s">
        <v>2</v>
      </c>
      <c r="F63" s="302" t="s">
        <v>2</v>
      </c>
      <c r="G63" s="302" t="s">
        <v>2</v>
      </c>
      <c r="H63" s="302" t="s">
        <v>2</v>
      </c>
      <c r="I63" s="302" t="s">
        <v>2</v>
      </c>
      <c r="J63" s="302" t="s">
        <v>2</v>
      </c>
      <c r="K63" s="302" t="s">
        <v>2</v>
      </c>
      <c r="L63" s="302" t="s">
        <v>2</v>
      </c>
      <c r="M63" s="302" t="s">
        <v>2</v>
      </c>
      <c r="N63" s="302" t="s">
        <v>2</v>
      </c>
      <c r="O63" s="302" t="s">
        <v>2</v>
      </c>
      <c r="P63" s="302" t="s">
        <v>2</v>
      </c>
      <c r="Q63" s="302" t="s">
        <v>2</v>
      </c>
      <c r="R63" s="302" t="s">
        <v>2</v>
      </c>
      <c r="S63" s="302" t="s">
        <v>2</v>
      </c>
      <c r="T63" s="302" t="s">
        <v>2</v>
      </c>
      <c r="U63" s="302" t="s">
        <v>2</v>
      </c>
      <c r="V63" s="302" t="s">
        <v>2</v>
      </c>
      <c r="W63" s="302" t="s">
        <v>2</v>
      </c>
      <c r="X63" s="302" t="s">
        <v>2</v>
      </c>
      <c r="Y63" s="302" t="s">
        <v>2</v>
      </c>
      <c r="Z63" s="302" t="s">
        <v>2</v>
      </c>
      <c r="AA63" s="302" t="s">
        <v>2</v>
      </c>
      <c r="AB63" s="302" t="s">
        <v>2</v>
      </c>
      <c r="AC63" s="302" t="s">
        <v>2</v>
      </c>
      <c r="AD63" s="302" t="s">
        <v>2</v>
      </c>
      <c r="AE63" s="302" t="s">
        <v>2</v>
      </c>
      <c r="AF63" s="302" t="s">
        <v>2</v>
      </c>
      <c r="AG63" s="302" t="s">
        <v>2</v>
      </c>
      <c r="AH63" s="302" t="s">
        <v>2</v>
      </c>
      <c r="AI63" s="302" t="s">
        <v>2</v>
      </c>
      <c r="AJ63" s="302" t="s">
        <v>2</v>
      </c>
      <c r="AK63" s="302" t="s">
        <v>2</v>
      </c>
      <c r="AL63" s="302" t="s">
        <v>2</v>
      </c>
      <c r="AM63" s="302" t="s">
        <v>2</v>
      </c>
      <c r="AN63" s="302" t="s">
        <v>2</v>
      </c>
      <c r="AO63" s="302" t="s">
        <v>2</v>
      </c>
      <c r="AP63" s="302" t="s">
        <v>2</v>
      </c>
      <c r="AQ63" s="302" t="s">
        <v>2</v>
      </c>
      <c r="AR63" s="302" t="s">
        <v>2</v>
      </c>
      <c r="AS63" s="302" t="s">
        <v>2</v>
      </c>
      <c r="AT63" s="302" t="s">
        <v>2</v>
      </c>
      <c r="AU63" s="302" t="s">
        <v>2</v>
      </c>
      <c r="AV63" s="302" t="s">
        <v>2</v>
      </c>
      <c r="AW63" s="302" t="s">
        <v>2</v>
      </c>
      <c r="AX63" s="302" t="s">
        <v>2</v>
      </c>
      <c r="AY63" s="302" t="s">
        <v>2</v>
      </c>
      <c r="AZ63" s="302" t="s">
        <v>2</v>
      </c>
      <c r="BA63" s="302" t="s">
        <v>2</v>
      </c>
      <c r="BB63" s="302" t="s">
        <v>2</v>
      </c>
      <c r="BM63" s="466" t="s">
        <v>0</v>
      </c>
      <c r="BO63" s="172" t="s">
        <v>180</v>
      </c>
      <c r="BP63" s="172" t="s">
        <v>179</v>
      </c>
      <c r="BQ63" s="172" t="s">
        <v>178</v>
      </c>
      <c r="BR63" s="172" t="s">
        <v>191</v>
      </c>
      <c r="BS63" s="172"/>
      <c r="BT63" s="466" t="s">
        <v>0</v>
      </c>
    </row>
    <row r="64" spans="1:72" s="121" customFormat="1" x14ac:dyDescent="0.25">
      <c r="A64" s="123"/>
      <c r="B64" s="343" t="s">
        <v>729</v>
      </c>
      <c r="C64" s="302" t="s">
        <v>2</v>
      </c>
      <c r="D64" s="302" t="s">
        <v>2</v>
      </c>
      <c r="E64" s="302" t="s">
        <v>2</v>
      </c>
      <c r="F64" s="302" t="s">
        <v>2</v>
      </c>
      <c r="G64" s="302" t="s">
        <v>2</v>
      </c>
      <c r="H64" s="302" t="s">
        <v>2</v>
      </c>
      <c r="I64" s="302" t="s">
        <v>2</v>
      </c>
      <c r="J64" s="302" t="s">
        <v>2</v>
      </c>
      <c r="K64" s="302" t="s">
        <v>2</v>
      </c>
      <c r="L64" s="302" t="s">
        <v>2</v>
      </c>
      <c r="M64" s="302" t="s">
        <v>2</v>
      </c>
      <c r="N64" s="302" t="s">
        <v>2</v>
      </c>
      <c r="O64" s="302" t="s">
        <v>2</v>
      </c>
      <c r="P64" s="302" t="s">
        <v>2</v>
      </c>
      <c r="Q64" s="302" t="s">
        <v>2</v>
      </c>
      <c r="R64" s="302" t="s">
        <v>2</v>
      </c>
      <c r="S64" s="302" t="s">
        <v>2</v>
      </c>
      <c r="T64" s="302" t="s">
        <v>2</v>
      </c>
      <c r="U64" s="302" t="s">
        <v>2</v>
      </c>
      <c r="V64" s="302" t="s">
        <v>2</v>
      </c>
      <c r="W64" s="302" t="s">
        <v>2</v>
      </c>
      <c r="X64" s="302" t="s">
        <v>2</v>
      </c>
      <c r="Y64" s="302" t="s">
        <v>2</v>
      </c>
      <c r="Z64" s="302" t="s">
        <v>2</v>
      </c>
      <c r="AA64" s="302" t="s">
        <v>2</v>
      </c>
      <c r="AB64" s="302" t="s">
        <v>2</v>
      </c>
      <c r="AC64" s="302" t="s">
        <v>2</v>
      </c>
      <c r="AD64" s="302" t="s">
        <v>2</v>
      </c>
      <c r="AE64" s="302" t="s">
        <v>2</v>
      </c>
      <c r="AF64" s="302" t="s">
        <v>2</v>
      </c>
      <c r="AG64" s="302" t="s">
        <v>2</v>
      </c>
      <c r="AH64" s="302" t="s">
        <v>2</v>
      </c>
      <c r="AI64" s="302" t="s">
        <v>2</v>
      </c>
      <c r="AJ64" s="302" t="s">
        <v>2</v>
      </c>
      <c r="AK64" s="302" t="s">
        <v>2</v>
      </c>
      <c r="AL64" s="302" t="s">
        <v>2</v>
      </c>
      <c r="AM64" s="302" t="s">
        <v>2</v>
      </c>
      <c r="AN64" s="302" t="s">
        <v>2</v>
      </c>
      <c r="AO64" s="302" t="s">
        <v>2</v>
      </c>
      <c r="AP64" s="302" t="s">
        <v>2</v>
      </c>
      <c r="AQ64" s="302" t="s">
        <v>2</v>
      </c>
      <c r="AR64" s="302" t="s">
        <v>2</v>
      </c>
      <c r="AS64" s="302" t="s">
        <v>2</v>
      </c>
      <c r="AT64" s="302" t="s">
        <v>2</v>
      </c>
      <c r="AU64" s="302" t="s">
        <v>2</v>
      </c>
      <c r="AV64" s="302" t="s">
        <v>2</v>
      </c>
      <c r="AW64" s="302" t="s">
        <v>2</v>
      </c>
      <c r="AX64" s="302" t="s">
        <v>2</v>
      </c>
      <c r="AY64" s="302" t="s">
        <v>2</v>
      </c>
      <c r="AZ64" s="302" t="s">
        <v>2</v>
      </c>
      <c r="BA64" s="302" t="s">
        <v>2</v>
      </c>
      <c r="BB64" s="302" t="s">
        <v>2</v>
      </c>
      <c r="BM64" s="466" t="s">
        <v>0</v>
      </c>
      <c r="BO64" s="172" t="s">
        <v>197</v>
      </c>
      <c r="BP64" s="172" t="s">
        <v>196</v>
      </c>
      <c r="BQ64" s="172" t="s">
        <v>195</v>
      </c>
      <c r="BR64" s="172" t="s">
        <v>191</v>
      </c>
      <c r="BS64" s="172"/>
      <c r="BT64" s="466" t="s">
        <v>0</v>
      </c>
    </row>
    <row r="65" spans="1:72" s="121" customFormat="1" x14ac:dyDescent="0.25">
      <c r="A65" s="123"/>
      <c r="B65" s="349" t="s">
        <v>1562</v>
      </c>
      <c r="C65" s="302" t="s">
        <v>2</v>
      </c>
      <c r="D65" s="302" t="s">
        <v>2</v>
      </c>
      <c r="E65" s="302" t="s">
        <v>2</v>
      </c>
      <c r="F65" s="302" t="s">
        <v>2</v>
      </c>
      <c r="G65" s="302" t="s">
        <v>2</v>
      </c>
      <c r="H65" s="302" t="s">
        <v>2</v>
      </c>
      <c r="I65" s="302" t="s">
        <v>2</v>
      </c>
      <c r="J65" s="302" t="s">
        <v>2</v>
      </c>
      <c r="K65" s="302" t="s">
        <v>2</v>
      </c>
      <c r="L65" s="302" t="s">
        <v>2</v>
      </c>
      <c r="M65" s="302" t="s">
        <v>2</v>
      </c>
      <c r="N65" s="302" t="s">
        <v>2</v>
      </c>
      <c r="O65" s="302" t="s">
        <v>2</v>
      </c>
      <c r="P65" s="302" t="s">
        <v>2</v>
      </c>
      <c r="Q65" s="302" t="s">
        <v>2</v>
      </c>
      <c r="R65" s="302" t="s">
        <v>2</v>
      </c>
      <c r="S65" s="302" t="s">
        <v>2</v>
      </c>
      <c r="T65" s="302" t="s">
        <v>2</v>
      </c>
      <c r="U65" s="302" t="s">
        <v>2</v>
      </c>
      <c r="V65" s="302" t="s">
        <v>2</v>
      </c>
      <c r="W65" s="302" t="s">
        <v>2</v>
      </c>
      <c r="X65" s="302" t="s">
        <v>2</v>
      </c>
      <c r="Y65" s="302" t="s">
        <v>2</v>
      </c>
      <c r="Z65" s="302" t="s">
        <v>2</v>
      </c>
      <c r="AA65" s="302" t="s">
        <v>2</v>
      </c>
      <c r="AB65" s="302" t="s">
        <v>2</v>
      </c>
      <c r="AC65" s="302" t="s">
        <v>2</v>
      </c>
      <c r="AD65" s="302" t="s">
        <v>2</v>
      </c>
      <c r="AE65" s="302" t="s">
        <v>2</v>
      </c>
      <c r="AF65" s="302" t="s">
        <v>2</v>
      </c>
      <c r="AG65" s="302" t="s">
        <v>2</v>
      </c>
      <c r="AH65" s="302" t="s">
        <v>2</v>
      </c>
      <c r="AI65" s="302" t="s">
        <v>2</v>
      </c>
      <c r="AJ65" s="302" t="s">
        <v>2</v>
      </c>
      <c r="AK65" s="302" t="s">
        <v>2</v>
      </c>
      <c r="AL65" s="302" t="s">
        <v>2</v>
      </c>
      <c r="AM65" s="302" t="s">
        <v>2</v>
      </c>
      <c r="AN65" s="302" t="s">
        <v>2</v>
      </c>
      <c r="AO65" s="302" t="s">
        <v>2</v>
      </c>
      <c r="AP65" s="302" t="s">
        <v>2</v>
      </c>
      <c r="AQ65" s="302" t="s">
        <v>2</v>
      </c>
      <c r="AR65" s="302" t="s">
        <v>2</v>
      </c>
      <c r="AS65" s="302" t="s">
        <v>2</v>
      </c>
      <c r="AT65" s="302" t="s">
        <v>2</v>
      </c>
      <c r="AU65" s="302" t="s">
        <v>2</v>
      </c>
      <c r="AV65" s="302" t="s">
        <v>2</v>
      </c>
      <c r="AW65" s="302" t="s">
        <v>2</v>
      </c>
      <c r="AX65" s="302" t="s">
        <v>2</v>
      </c>
      <c r="AY65" s="302" t="s">
        <v>2</v>
      </c>
      <c r="AZ65" s="302" t="s">
        <v>2</v>
      </c>
      <c r="BA65" s="302" t="s">
        <v>2</v>
      </c>
      <c r="BB65" s="127"/>
      <c r="BM65" s="466" t="s">
        <v>0</v>
      </c>
      <c r="BO65" s="172" t="s">
        <v>194</v>
      </c>
      <c r="BP65" s="172" t="s">
        <v>193</v>
      </c>
      <c r="BQ65" s="172" t="s">
        <v>192</v>
      </c>
      <c r="BR65" s="172" t="s">
        <v>191</v>
      </c>
      <c r="BS65" s="172"/>
      <c r="BT65" s="466" t="s">
        <v>0</v>
      </c>
    </row>
    <row r="66" spans="1:72" s="123" customFormat="1" x14ac:dyDescent="0.25">
      <c r="B66" s="343" t="s">
        <v>1557</v>
      </c>
      <c r="C66" s="302" t="s">
        <v>2</v>
      </c>
      <c r="D66" s="302" t="s">
        <v>2</v>
      </c>
      <c r="E66" s="302" t="s">
        <v>2</v>
      </c>
      <c r="F66" s="302" t="s">
        <v>2</v>
      </c>
      <c r="G66" s="302" t="s">
        <v>2</v>
      </c>
      <c r="H66" s="302" t="s">
        <v>2</v>
      </c>
      <c r="I66" s="302" t="s">
        <v>2</v>
      </c>
      <c r="J66" s="302" t="s">
        <v>2</v>
      </c>
      <c r="K66" s="302" t="s">
        <v>2</v>
      </c>
      <c r="L66" s="302" t="s">
        <v>2</v>
      </c>
      <c r="M66" s="302" t="s">
        <v>2</v>
      </c>
      <c r="N66" s="302" t="s">
        <v>2</v>
      </c>
      <c r="O66" s="302" t="s">
        <v>2</v>
      </c>
      <c r="P66" s="302" t="s">
        <v>2</v>
      </c>
      <c r="Q66" s="302" t="s">
        <v>2</v>
      </c>
      <c r="R66" s="302" t="s">
        <v>2</v>
      </c>
      <c r="S66" s="302" t="s">
        <v>2</v>
      </c>
      <c r="T66" s="302" t="s">
        <v>2</v>
      </c>
      <c r="U66" s="302" t="s">
        <v>2</v>
      </c>
      <c r="V66" s="302" t="s">
        <v>2</v>
      </c>
      <c r="W66" s="302" t="s">
        <v>2</v>
      </c>
      <c r="X66" s="302" t="s">
        <v>2</v>
      </c>
      <c r="Y66" s="302" t="s">
        <v>2</v>
      </c>
      <c r="Z66" s="302" t="s">
        <v>2</v>
      </c>
      <c r="AA66" s="302" t="s">
        <v>2</v>
      </c>
      <c r="AB66" s="302" t="s">
        <v>2</v>
      </c>
      <c r="AC66" s="302" t="s">
        <v>2</v>
      </c>
      <c r="AD66" s="302" t="s">
        <v>2</v>
      </c>
      <c r="AE66" s="302" t="s">
        <v>2</v>
      </c>
      <c r="AF66" s="302" t="s">
        <v>2</v>
      </c>
      <c r="AG66" s="302" t="s">
        <v>2</v>
      </c>
      <c r="AH66" s="302" t="s">
        <v>2</v>
      </c>
      <c r="AI66" s="302" t="s">
        <v>2</v>
      </c>
      <c r="AJ66" s="302" t="s">
        <v>2</v>
      </c>
      <c r="AK66" s="302" t="s">
        <v>2</v>
      </c>
      <c r="AL66" s="302" t="s">
        <v>2</v>
      </c>
      <c r="AM66" s="302" t="s">
        <v>2</v>
      </c>
      <c r="AN66" s="302" t="s">
        <v>2</v>
      </c>
      <c r="AO66" s="302" t="s">
        <v>2</v>
      </c>
      <c r="AP66" s="302" t="s">
        <v>2</v>
      </c>
      <c r="AQ66" s="302" t="s">
        <v>2</v>
      </c>
      <c r="AR66" s="302" t="s">
        <v>2</v>
      </c>
      <c r="AS66" s="302" t="s">
        <v>2</v>
      </c>
      <c r="AT66" s="302" t="s">
        <v>2</v>
      </c>
      <c r="AU66" s="302" t="s">
        <v>2</v>
      </c>
      <c r="AV66" s="302" t="s">
        <v>2</v>
      </c>
      <c r="AW66" s="302" t="s">
        <v>2</v>
      </c>
      <c r="AX66" s="302" t="s">
        <v>2</v>
      </c>
      <c r="AY66" s="302" t="s">
        <v>2</v>
      </c>
      <c r="AZ66" s="302" t="s">
        <v>2</v>
      </c>
      <c r="BA66" s="302" t="s">
        <v>2</v>
      </c>
      <c r="BB66" s="302" t="s">
        <v>2</v>
      </c>
      <c r="BM66" s="466" t="s">
        <v>0</v>
      </c>
      <c r="BO66" s="172" t="s">
        <v>187</v>
      </c>
      <c r="BP66" s="172" t="s">
        <v>186</v>
      </c>
      <c r="BQ66" s="172" t="s">
        <v>185</v>
      </c>
      <c r="BR66" s="172" t="s">
        <v>191</v>
      </c>
      <c r="BS66" s="172"/>
      <c r="BT66" s="466" t="s">
        <v>0</v>
      </c>
    </row>
    <row r="67" spans="1:72" s="123" customFormat="1" x14ac:dyDescent="0.25">
      <c r="BB67" s="122"/>
      <c r="BM67" s="466" t="s">
        <v>0</v>
      </c>
      <c r="BO67" s="172" t="s">
        <v>200</v>
      </c>
      <c r="BP67" s="172" t="s">
        <v>199</v>
      </c>
      <c r="BQ67" s="172" t="s">
        <v>198</v>
      </c>
      <c r="BR67" s="172" t="s">
        <v>191</v>
      </c>
      <c r="BS67" s="172"/>
      <c r="BT67" s="466" t="s">
        <v>0</v>
      </c>
    </row>
    <row r="68" spans="1:72" s="431" customFormat="1" x14ac:dyDescent="0.25">
      <c r="B68" s="428" t="s">
        <v>1564</v>
      </c>
      <c r="BB68" s="122"/>
      <c r="BM68" s="466" t="s">
        <v>0</v>
      </c>
      <c r="BO68" s="172" t="s">
        <v>206</v>
      </c>
      <c r="BP68" s="172" t="s">
        <v>205</v>
      </c>
      <c r="BQ68" s="172" t="s">
        <v>204</v>
      </c>
      <c r="BR68" s="172" t="s">
        <v>191</v>
      </c>
      <c r="BS68" s="172"/>
      <c r="BT68" s="466" t="s">
        <v>0</v>
      </c>
    </row>
    <row r="69" spans="1:72" s="431" customFormat="1" x14ac:dyDescent="0.25">
      <c r="B69" s="433" t="s">
        <v>1563</v>
      </c>
      <c r="BB69" s="122"/>
      <c r="BM69" s="466" t="s">
        <v>0</v>
      </c>
      <c r="BO69" s="172" t="s">
        <v>203</v>
      </c>
      <c r="BP69" s="172" t="s">
        <v>202</v>
      </c>
      <c r="BQ69" s="172" t="s">
        <v>201</v>
      </c>
      <c r="BR69" s="172" t="s">
        <v>191</v>
      </c>
      <c r="BS69" s="172"/>
      <c r="BT69" s="466" t="s">
        <v>0</v>
      </c>
    </row>
    <row r="70" spans="1:72" s="431" customFormat="1" x14ac:dyDescent="0.25">
      <c r="B70" s="433" t="s">
        <v>1618</v>
      </c>
      <c r="BB70" s="122"/>
      <c r="BM70" s="466" t="s">
        <v>0</v>
      </c>
      <c r="BO70" s="144" t="s">
        <v>1641</v>
      </c>
      <c r="BP70" s="144"/>
      <c r="BQ70" s="144" t="s">
        <v>1202</v>
      </c>
      <c r="BR70" s="144"/>
      <c r="BS70" s="172"/>
      <c r="BT70" s="466" t="s">
        <v>0</v>
      </c>
    </row>
    <row r="71" spans="1:72" s="431" customFormat="1" x14ac:dyDescent="0.25">
      <c r="B71" s="433"/>
      <c r="BB71" s="122"/>
      <c r="BM71" s="466" t="s">
        <v>0</v>
      </c>
      <c r="BO71" s="172" t="s">
        <v>209</v>
      </c>
      <c r="BP71" s="172" t="s">
        <v>208</v>
      </c>
      <c r="BQ71" s="172" t="s">
        <v>207</v>
      </c>
      <c r="BR71" s="172" t="s">
        <v>191</v>
      </c>
      <c r="BS71" s="172"/>
      <c r="BT71" s="466" t="s">
        <v>0</v>
      </c>
    </row>
    <row r="72" spans="1:72" s="123" customFormat="1" x14ac:dyDescent="0.25">
      <c r="A72" s="297" t="s">
        <v>732</v>
      </c>
      <c r="B72" s="297" t="s">
        <v>360</v>
      </c>
      <c r="C72" s="297"/>
      <c r="D72" s="297"/>
      <c r="E72" s="297"/>
      <c r="F72" s="297"/>
      <c r="G72" s="297"/>
      <c r="BB72" s="122"/>
      <c r="BM72" s="466" t="s">
        <v>0</v>
      </c>
      <c r="BO72" s="172" t="s">
        <v>212</v>
      </c>
      <c r="BP72" s="172" t="s">
        <v>211</v>
      </c>
      <c r="BQ72" s="172" t="s">
        <v>210</v>
      </c>
      <c r="BR72" s="172" t="s">
        <v>191</v>
      </c>
      <c r="BS72" s="172"/>
      <c r="BT72" s="466" t="s">
        <v>0</v>
      </c>
    </row>
    <row r="73" spans="1:72" s="123" customFormat="1" x14ac:dyDescent="0.25">
      <c r="BB73" s="122"/>
      <c r="BM73" s="466" t="s">
        <v>0</v>
      </c>
      <c r="BO73" s="144" t="s">
        <v>1642</v>
      </c>
      <c r="BP73" s="144"/>
      <c r="BQ73" s="144" t="s">
        <v>23</v>
      </c>
      <c r="BR73" s="144"/>
      <c r="BS73" s="172"/>
      <c r="BT73" s="466" t="s">
        <v>0</v>
      </c>
    </row>
    <row r="74" spans="1:72" s="123" customFormat="1" x14ac:dyDescent="0.25">
      <c r="B74" s="314"/>
      <c r="C74" s="535" t="s">
        <v>733</v>
      </c>
      <c r="D74" s="535"/>
      <c r="E74" s="535"/>
      <c r="F74" s="535"/>
      <c r="G74" s="535"/>
      <c r="H74" s="535"/>
      <c r="I74" s="535"/>
      <c r="BB74" s="122"/>
      <c r="BM74" s="466" t="s">
        <v>0</v>
      </c>
      <c r="BO74" s="172" t="s">
        <v>215</v>
      </c>
      <c r="BP74" s="172" t="s">
        <v>214</v>
      </c>
      <c r="BQ74" s="172" t="s">
        <v>213</v>
      </c>
      <c r="BR74" s="172" t="s">
        <v>191</v>
      </c>
      <c r="BS74" s="172"/>
      <c r="BT74" s="466" t="s">
        <v>0</v>
      </c>
    </row>
    <row r="75" spans="1:72" s="123" customFormat="1" x14ac:dyDescent="0.25">
      <c r="B75" s="350"/>
      <c r="C75" s="345" t="s">
        <v>669</v>
      </c>
      <c r="D75" s="346" t="s">
        <v>670</v>
      </c>
      <c r="E75" s="347" t="s">
        <v>734</v>
      </c>
      <c r="F75" s="346" t="s">
        <v>735</v>
      </c>
      <c r="G75" s="347" t="s">
        <v>736</v>
      </c>
      <c r="H75" s="346" t="s">
        <v>737</v>
      </c>
      <c r="I75" s="347" t="s">
        <v>738</v>
      </c>
      <c r="BB75" s="122"/>
      <c r="BM75" s="466" t="s">
        <v>0</v>
      </c>
      <c r="BO75" s="172" t="s">
        <v>218</v>
      </c>
      <c r="BP75" s="172" t="s">
        <v>217</v>
      </c>
      <c r="BQ75" s="172" t="s">
        <v>216</v>
      </c>
      <c r="BR75" s="172" t="s">
        <v>191</v>
      </c>
      <c r="BS75" s="172"/>
      <c r="BT75" s="466" t="s">
        <v>0</v>
      </c>
    </row>
    <row r="76" spans="1:72" s="123" customFormat="1" x14ac:dyDescent="0.25">
      <c r="B76" s="343" t="s">
        <v>739</v>
      </c>
      <c r="C76" s="302" t="s">
        <v>2</v>
      </c>
      <c r="D76" s="302" t="s">
        <v>2</v>
      </c>
      <c r="E76" s="302" t="s">
        <v>2</v>
      </c>
      <c r="F76" s="302" t="s">
        <v>2</v>
      </c>
      <c r="G76" s="302" t="s">
        <v>2</v>
      </c>
      <c r="H76" s="302" t="s">
        <v>2</v>
      </c>
      <c r="I76" s="302" t="s">
        <v>2</v>
      </c>
      <c r="BB76" s="122"/>
      <c r="BM76" s="466" t="s">
        <v>0</v>
      </c>
      <c r="BO76" s="144" t="s">
        <v>1643</v>
      </c>
      <c r="BP76" s="144"/>
      <c r="BQ76" s="144" t="s">
        <v>1275</v>
      </c>
      <c r="BR76" s="144"/>
      <c r="BS76" s="172"/>
      <c r="BT76" s="466" t="s">
        <v>0</v>
      </c>
    </row>
    <row r="77" spans="1:72" s="123" customFormat="1" x14ac:dyDescent="0.25">
      <c r="BB77" s="122"/>
      <c r="BM77" s="466" t="s">
        <v>0</v>
      </c>
      <c r="BO77" s="172" t="s">
        <v>233</v>
      </c>
      <c r="BP77" s="172" t="s">
        <v>232</v>
      </c>
      <c r="BQ77" s="172" t="s">
        <v>231</v>
      </c>
      <c r="BR77" s="172" t="s">
        <v>191</v>
      </c>
      <c r="BS77" s="172"/>
      <c r="BT77" s="466" t="s">
        <v>0</v>
      </c>
    </row>
    <row r="78" spans="1:72" s="121" customFormat="1" x14ac:dyDescent="0.25">
      <c r="A78" s="123"/>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c r="AC78" s="123"/>
      <c r="AD78" s="123"/>
      <c r="AE78" s="123"/>
      <c r="AF78" s="123"/>
      <c r="AG78" s="123"/>
      <c r="AH78" s="123"/>
      <c r="AI78" s="123"/>
      <c r="AJ78" s="123"/>
      <c r="AK78" s="123"/>
      <c r="AL78" s="123"/>
      <c r="AM78" s="123"/>
      <c r="AN78" s="123"/>
      <c r="AO78" s="123"/>
      <c r="AP78" s="123"/>
      <c r="AQ78" s="123"/>
      <c r="AR78" s="123"/>
      <c r="AS78" s="123"/>
      <c r="AT78" s="123"/>
      <c r="AU78" s="123"/>
      <c r="AV78" s="123"/>
      <c r="AW78" s="123"/>
      <c r="AX78" s="123"/>
      <c r="AY78" s="123"/>
      <c r="AZ78" s="123"/>
      <c r="BA78" s="123"/>
      <c r="BB78" s="122"/>
      <c r="BM78" s="466" t="s">
        <v>0</v>
      </c>
      <c r="BO78" s="172" t="s">
        <v>227</v>
      </c>
      <c r="BP78" s="172" t="s">
        <v>226</v>
      </c>
      <c r="BQ78" s="172" t="s">
        <v>225</v>
      </c>
      <c r="BR78" s="172" t="s">
        <v>191</v>
      </c>
      <c r="BS78" s="172"/>
      <c r="BT78" s="466" t="s">
        <v>0</v>
      </c>
    </row>
    <row r="79" spans="1:72" ht="15" customHeight="1" x14ac:dyDescent="0.25">
      <c r="A79" s="279" t="s">
        <v>740</v>
      </c>
      <c r="B79" s="300" t="s">
        <v>1700</v>
      </c>
      <c r="C79" s="300"/>
      <c r="D79" s="300"/>
      <c r="E79" s="300"/>
      <c r="F79" s="300"/>
      <c r="G79" s="300"/>
      <c r="H79" s="300"/>
      <c r="I79" s="300"/>
      <c r="J79" s="300"/>
      <c r="K79" s="301"/>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c r="AU79" s="123"/>
      <c r="AV79" s="123"/>
      <c r="AW79" s="123"/>
      <c r="AX79" s="123"/>
      <c r="AY79" s="123"/>
      <c r="AZ79" s="123"/>
      <c r="BA79" s="123"/>
      <c r="BB79" s="123"/>
      <c r="BM79" s="466" t="s">
        <v>0</v>
      </c>
      <c r="BO79" s="172" t="s">
        <v>230</v>
      </c>
      <c r="BP79" s="172" t="s">
        <v>229</v>
      </c>
      <c r="BQ79" s="172" t="s">
        <v>228</v>
      </c>
      <c r="BR79" s="172" t="s">
        <v>191</v>
      </c>
      <c r="BS79" s="172"/>
      <c r="BT79" s="466" t="s">
        <v>0</v>
      </c>
    </row>
    <row r="80" spans="1:72" x14ac:dyDescent="0.25">
      <c r="A80" s="124"/>
      <c r="B80" s="115"/>
      <c r="C80" s="114"/>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c r="AU80" s="123"/>
      <c r="AV80" s="123"/>
      <c r="AW80" s="123"/>
      <c r="AX80" s="123"/>
      <c r="AY80" s="123"/>
      <c r="AZ80" s="123"/>
      <c r="BA80" s="123"/>
      <c r="BB80" s="123"/>
      <c r="BM80" s="466" t="s">
        <v>0</v>
      </c>
      <c r="BO80" s="144" t="s">
        <v>1644</v>
      </c>
      <c r="BP80" s="144"/>
      <c r="BQ80" s="144" t="s">
        <v>1269</v>
      </c>
      <c r="BR80" s="144"/>
      <c r="BS80" s="172"/>
      <c r="BT80" s="466" t="s">
        <v>0</v>
      </c>
    </row>
    <row r="81" spans="1:72" ht="15" customHeight="1" x14ac:dyDescent="0.25">
      <c r="A81" s="297" t="s">
        <v>741</v>
      </c>
      <c r="B81" s="297" t="s">
        <v>1650</v>
      </c>
      <c r="C81" s="297"/>
      <c r="D81" s="297"/>
      <c r="E81" s="297"/>
      <c r="F81" s="297"/>
      <c r="G81" s="297"/>
      <c r="H81" s="123"/>
      <c r="I81" s="123"/>
      <c r="J81" s="123"/>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3"/>
      <c r="AU81" s="123"/>
      <c r="AV81" s="123"/>
      <c r="AW81" s="123"/>
      <c r="AX81" s="123"/>
      <c r="AY81" s="123"/>
      <c r="AZ81" s="123"/>
      <c r="BA81" s="123"/>
      <c r="BB81" s="123"/>
      <c r="BM81" s="466" t="s">
        <v>0</v>
      </c>
      <c r="BO81" s="144" t="s">
        <v>1645</v>
      </c>
      <c r="BP81" s="144"/>
      <c r="BQ81" s="144" t="s">
        <v>23</v>
      </c>
      <c r="BR81" s="144"/>
      <c r="BS81" s="172"/>
      <c r="BT81" s="466" t="s">
        <v>0</v>
      </c>
    </row>
    <row r="82" spans="1:72" x14ac:dyDescent="0.25">
      <c r="A82" s="123"/>
      <c r="B82" s="123"/>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c r="AU82" s="123"/>
      <c r="AV82" s="123"/>
      <c r="AW82" s="123"/>
      <c r="AX82" s="123"/>
      <c r="AY82" s="123"/>
      <c r="AZ82" s="123"/>
      <c r="BA82" s="123"/>
      <c r="BB82" s="123"/>
      <c r="BM82" s="466" t="s">
        <v>0</v>
      </c>
      <c r="BO82" s="144" t="s">
        <v>1646</v>
      </c>
      <c r="BP82" s="144"/>
      <c r="BQ82" s="144" t="s">
        <v>23</v>
      </c>
      <c r="BR82" s="144"/>
      <c r="BS82" s="172"/>
      <c r="BT82" s="466" t="s">
        <v>0</v>
      </c>
    </row>
    <row r="83" spans="1:72" x14ac:dyDescent="0.25">
      <c r="A83" s="123"/>
      <c r="B83" s="534" t="s">
        <v>742</v>
      </c>
      <c r="C83" s="510" t="s">
        <v>743</v>
      </c>
      <c r="D83" s="536" t="s">
        <v>744</v>
      </c>
      <c r="E83" s="537"/>
      <c r="F83" s="517" t="s">
        <v>745</v>
      </c>
      <c r="G83" s="518"/>
      <c r="H83" s="521" t="s">
        <v>770</v>
      </c>
      <c r="I83" s="144"/>
      <c r="J83" s="144"/>
      <c r="K83" s="144"/>
      <c r="L83" s="144"/>
      <c r="M83" s="144"/>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M83" s="466" t="s">
        <v>0</v>
      </c>
      <c r="BO83" s="172" t="s">
        <v>224</v>
      </c>
      <c r="BP83" s="172" t="s">
        <v>223</v>
      </c>
      <c r="BQ83" s="172" t="s">
        <v>222</v>
      </c>
      <c r="BR83" s="172" t="s">
        <v>191</v>
      </c>
      <c r="BS83" s="172"/>
      <c r="BT83" s="466" t="s">
        <v>0</v>
      </c>
    </row>
    <row r="84" spans="1:72" x14ac:dyDescent="0.25">
      <c r="A84" s="123"/>
      <c r="B84" s="534"/>
      <c r="C84" s="530"/>
      <c r="D84" s="519" t="s">
        <v>746</v>
      </c>
      <c r="E84" s="519" t="s">
        <v>747</v>
      </c>
      <c r="F84" s="512" t="s">
        <v>748</v>
      </c>
      <c r="G84" s="512" t="s">
        <v>749</v>
      </c>
      <c r="H84" s="522"/>
      <c r="I84" s="144"/>
      <c r="J84" s="144"/>
      <c r="K84" s="144"/>
      <c r="L84" s="144"/>
      <c r="M84" s="144"/>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M84" s="466" t="s">
        <v>0</v>
      </c>
      <c r="BO84" s="172" t="s">
        <v>236</v>
      </c>
      <c r="BP84" s="172" t="s">
        <v>235</v>
      </c>
      <c r="BQ84" s="172" t="s">
        <v>234</v>
      </c>
      <c r="BR84" s="172" t="s">
        <v>191</v>
      </c>
      <c r="BS84" s="172"/>
      <c r="BT84" s="466" t="s">
        <v>0</v>
      </c>
    </row>
    <row r="85" spans="1:72" ht="35.25" customHeight="1" x14ac:dyDescent="0.25">
      <c r="A85" s="123"/>
      <c r="B85" s="534"/>
      <c r="C85" s="511"/>
      <c r="D85" s="520"/>
      <c r="E85" s="520"/>
      <c r="F85" s="513"/>
      <c r="G85" s="513"/>
      <c r="H85" s="522"/>
      <c r="I85" s="144"/>
      <c r="J85" s="144"/>
      <c r="K85" s="144"/>
      <c r="L85" s="144"/>
      <c r="M85" s="144"/>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123"/>
      <c r="BB85" s="123"/>
      <c r="BM85" s="466" t="s">
        <v>0</v>
      </c>
      <c r="BO85" s="172" t="s">
        <v>239</v>
      </c>
      <c r="BP85" s="172" t="s">
        <v>238</v>
      </c>
      <c r="BQ85" s="172" t="s">
        <v>237</v>
      </c>
      <c r="BR85" s="172" t="s">
        <v>191</v>
      </c>
      <c r="BS85" s="172"/>
      <c r="BT85" s="466" t="s">
        <v>0</v>
      </c>
    </row>
    <row r="86" spans="1:72" x14ac:dyDescent="0.25">
      <c r="A86" s="123"/>
      <c r="B86" s="531" t="s">
        <v>1346</v>
      </c>
      <c r="C86" s="234" t="s">
        <v>21</v>
      </c>
      <c r="D86" s="235" t="s">
        <v>23</v>
      </c>
      <c r="E86" s="235" t="s">
        <v>23</v>
      </c>
      <c r="F86" s="302" t="s">
        <v>2</v>
      </c>
      <c r="G86" s="302" t="s">
        <v>2</v>
      </c>
      <c r="H86" s="455" t="s">
        <v>2</v>
      </c>
      <c r="I86" s="144"/>
      <c r="J86" s="144"/>
      <c r="K86" s="144"/>
      <c r="L86" s="144"/>
      <c r="M86" s="144"/>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123"/>
      <c r="BB86" s="123"/>
      <c r="BM86" s="466" t="s">
        <v>0</v>
      </c>
      <c r="BO86" s="172" t="s">
        <v>248</v>
      </c>
      <c r="BP86" s="172" t="s">
        <v>247</v>
      </c>
      <c r="BQ86" s="172" t="s">
        <v>246</v>
      </c>
      <c r="BR86" s="172" t="s">
        <v>191</v>
      </c>
      <c r="BS86" s="172"/>
      <c r="BT86" s="466" t="s">
        <v>0</v>
      </c>
    </row>
    <row r="87" spans="1:72" x14ac:dyDescent="0.25">
      <c r="A87" s="123"/>
      <c r="B87" s="528"/>
      <c r="C87" s="236" t="s">
        <v>34</v>
      </c>
      <c r="D87" s="235" t="s">
        <v>23</v>
      </c>
      <c r="E87" s="235" t="s">
        <v>23</v>
      </c>
      <c r="F87" s="302" t="s">
        <v>2</v>
      </c>
      <c r="G87" s="302" t="s">
        <v>2</v>
      </c>
      <c r="H87" s="455" t="s">
        <v>2</v>
      </c>
      <c r="I87" s="144"/>
      <c r="J87" s="144"/>
      <c r="K87" s="144"/>
      <c r="L87" s="144"/>
      <c r="M87" s="144"/>
      <c r="N87" s="123"/>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123"/>
      <c r="BB87" s="123"/>
      <c r="BM87" s="466" t="s">
        <v>0</v>
      </c>
      <c r="BO87" s="172" t="s">
        <v>242</v>
      </c>
      <c r="BP87" s="172" t="s">
        <v>241</v>
      </c>
      <c r="BQ87" s="172" t="s">
        <v>240</v>
      </c>
      <c r="BR87" s="172" t="s">
        <v>191</v>
      </c>
      <c r="BS87" s="172"/>
      <c r="BT87" s="466" t="s">
        <v>0</v>
      </c>
    </row>
    <row r="88" spans="1:72" x14ac:dyDescent="0.25">
      <c r="A88" s="123"/>
      <c r="B88" s="528"/>
      <c r="C88" s="236" t="s">
        <v>39</v>
      </c>
      <c r="D88" s="235" t="s">
        <v>41</v>
      </c>
      <c r="E88" s="235" t="s">
        <v>41</v>
      </c>
      <c r="F88" s="302" t="s">
        <v>2</v>
      </c>
      <c r="G88" s="302" t="s">
        <v>2</v>
      </c>
      <c r="H88" s="455" t="s">
        <v>2</v>
      </c>
      <c r="I88" s="144"/>
      <c r="J88" s="144"/>
      <c r="K88" s="144"/>
      <c r="L88" s="144"/>
      <c r="M88" s="144"/>
      <c r="N88" s="123"/>
      <c r="O88" s="123"/>
      <c r="P88" s="123"/>
      <c r="Q88" s="123"/>
      <c r="R88" s="123"/>
      <c r="S88" s="123"/>
      <c r="T88" s="123"/>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c r="AU88" s="123"/>
      <c r="AV88" s="123"/>
      <c r="AW88" s="123"/>
      <c r="AX88" s="123"/>
      <c r="AY88" s="123"/>
      <c r="AZ88" s="123"/>
      <c r="BA88" s="123"/>
      <c r="BB88" s="123"/>
      <c r="BM88" s="466" t="s">
        <v>0</v>
      </c>
      <c r="BO88" s="172" t="s">
        <v>245</v>
      </c>
      <c r="BP88" s="172" t="s">
        <v>244</v>
      </c>
      <c r="BQ88" s="172" t="s">
        <v>243</v>
      </c>
      <c r="BR88" s="172" t="s">
        <v>191</v>
      </c>
      <c r="BS88" s="172"/>
      <c r="BT88" s="466" t="s">
        <v>0</v>
      </c>
    </row>
    <row r="89" spans="1:72" x14ac:dyDescent="0.25">
      <c r="A89" s="123"/>
      <c r="B89" s="528"/>
      <c r="C89" s="236" t="s">
        <v>46</v>
      </c>
      <c r="D89" s="235" t="s">
        <v>48</v>
      </c>
      <c r="E89" s="235" t="s">
        <v>48</v>
      </c>
      <c r="F89" s="302" t="s">
        <v>2</v>
      </c>
      <c r="G89" s="302" t="s">
        <v>2</v>
      </c>
      <c r="H89" s="455" t="s">
        <v>2</v>
      </c>
      <c r="I89" s="144"/>
      <c r="J89" s="144"/>
      <c r="K89" s="144"/>
      <c r="L89" s="144"/>
      <c r="M89" s="144"/>
      <c r="BM89" s="466" t="s">
        <v>0</v>
      </c>
      <c r="BO89" s="172" t="s">
        <v>251</v>
      </c>
      <c r="BP89" s="172" t="s">
        <v>250</v>
      </c>
      <c r="BQ89" s="172" t="s">
        <v>249</v>
      </c>
      <c r="BR89" s="172" t="s">
        <v>191</v>
      </c>
      <c r="BS89" s="172"/>
      <c r="BT89" s="466" t="s">
        <v>0</v>
      </c>
    </row>
    <row r="90" spans="1:72" x14ac:dyDescent="0.25">
      <c r="A90" s="123"/>
      <c r="B90" s="528"/>
      <c r="C90" s="236" t="s">
        <v>53</v>
      </c>
      <c r="D90" s="235" t="s">
        <v>23</v>
      </c>
      <c r="E90" s="235" t="s">
        <v>23</v>
      </c>
      <c r="F90" s="302" t="s">
        <v>2</v>
      </c>
      <c r="G90" s="302" t="s">
        <v>2</v>
      </c>
      <c r="H90" s="455" t="s">
        <v>2</v>
      </c>
      <c r="I90" s="144"/>
      <c r="J90" s="144"/>
      <c r="K90" s="144"/>
      <c r="L90" s="144"/>
      <c r="M90" s="144"/>
      <c r="BM90" s="466" t="s">
        <v>0</v>
      </c>
      <c r="BO90" s="172" t="s">
        <v>254</v>
      </c>
      <c r="BP90" s="172" t="s">
        <v>253</v>
      </c>
      <c r="BQ90" s="172" t="s">
        <v>252</v>
      </c>
      <c r="BR90" s="172" t="s">
        <v>191</v>
      </c>
      <c r="BS90" s="172"/>
      <c r="BT90" s="466" t="s">
        <v>0</v>
      </c>
    </row>
    <row r="91" spans="1:72" x14ac:dyDescent="0.25">
      <c r="A91" s="123"/>
      <c r="B91" s="528"/>
      <c r="C91" s="236" t="s">
        <v>58</v>
      </c>
      <c r="D91" s="235" t="s">
        <v>60</v>
      </c>
      <c r="E91" s="235" t="s">
        <v>60</v>
      </c>
      <c r="F91" s="302" t="s">
        <v>2</v>
      </c>
      <c r="G91" s="302" t="s">
        <v>2</v>
      </c>
      <c r="H91" s="455" t="s">
        <v>2</v>
      </c>
      <c r="I91" s="144"/>
      <c r="J91" s="144"/>
      <c r="K91" s="144"/>
      <c r="L91" s="144"/>
      <c r="M91" s="144"/>
      <c r="BM91" s="466" t="s">
        <v>0</v>
      </c>
      <c r="BO91" s="144" t="s">
        <v>1647</v>
      </c>
      <c r="BP91" s="144"/>
      <c r="BQ91" s="144" t="s">
        <v>23</v>
      </c>
      <c r="BR91" s="144"/>
      <c r="BS91" s="172"/>
      <c r="BT91" s="466" t="s">
        <v>0</v>
      </c>
    </row>
    <row r="92" spans="1:72" x14ac:dyDescent="0.25">
      <c r="A92" s="123"/>
      <c r="B92" s="528"/>
      <c r="C92" s="236" t="s">
        <v>66</v>
      </c>
      <c r="D92" s="235" t="s">
        <v>68</v>
      </c>
      <c r="E92" s="235" t="s">
        <v>68</v>
      </c>
      <c r="F92" s="302" t="s">
        <v>2</v>
      </c>
      <c r="G92" s="302" t="s">
        <v>2</v>
      </c>
      <c r="H92" s="455" t="s">
        <v>2</v>
      </c>
      <c r="I92" s="144"/>
      <c r="J92" s="144"/>
      <c r="K92" s="144"/>
      <c r="L92" s="144"/>
      <c r="M92" s="144"/>
      <c r="BM92" s="466" t="s">
        <v>0</v>
      </c>
      <c r="BO92" s="172" t="s">
        <v>257</v>
      </c>
      <c r="BP92" s="172" t="s">
        <v>256</v>
      </c>
      <c r="BQ92" s="172" t="s">
        <v>255</v>
      </c>
      <c r="BR92" s="172" t="s">
        <v>191</v>
      </c>
      <c r="BS92" s="172"/>
      <c r="BT92" s="466" t="s">
        <v>0</v>
      </c>
    </row>
    <row r="93" spans="1:72" x14ac:dyDescent="0.25">
      <c r="A93" s="123"/>
      <c r="B93" s="528"/>
      <c r="C93" s="236" t="s">
        <v>70</v>
      </c>
      <c r="D93" s="235" t="s">
        <v>23</v>
      </c>
      <c r="E93" s="235" t="s">
        <v>23</v>
      </c>
      <c r="F93" s="302" t="s">
        <v>2</v>
      </c>
      <c r="G93" s="302" t="s">
        <v>2</v>
      </c>
      <c r="H93" s="455" t="s">
        <v>2</v>
      </c>
      <c r="I93" s="144"/>
      <c r="J93" s="144"/>
      <c r="K93" s="144"/>
      <c r="L93" s="144"/>
      <c r="M93" s="144"/>
      <c r="BM93" s="466" t="s">
        <v>0</v>
      </c>
      <c r="BO93" s="144" t="s">
        <v>1648</v>
      </c>
      <c r="BP93" s="144"/>
      <c r="BQ93" s="144" t="s">
        <v>1218</v>
      </c>
      <c r="BR93" s="144"/>
      <c r="BS93" s="172"/>
      <c r="BT93" s="466" t="s">
        <v>0</v>
      </c>
    </row>
    <row r="94" spans="1:72" x14ac:dyDescent="0.25">
      <c r="A94" s="123"/>
      <c r="B94" s="528"/>
      <c r="C94" s="236" t="s">
        <v>76</v>
      </c>
      <c r="D94" s="235" t="s">
        <v>23</v>
      </c>
      <c r="E94" s="235" t="s">
        <v>23</v>
      </c>
      <c r="F94" s="302" t="s">
        <v>2</v>
      </c>
      <c r="G94" s="302" t="s">
        <v>2</v>
      </c>
      <c r="H94" s="455" t="s">
        <v>2</v>
      </c>
      <c r="I94" s="144"/>
      <c r="J94" s="144"/>
      <c r="K94" s="144"/>
      <c r="L94" s="144"/>
      <c r="M94" s="144"/>
      <c r="BM94" s="466" t="s">
        <v>0</v>
      </c>
      <c r="BO94" s="172" t="s">
        <v>263</v>
      </c>
      <c r="BP94" s="172" t="s">
        <v>262</v>
      </c>
      <c r="BQ94" s="172" t="s">
        <v>261</v>
      </c>
      <c r="BR94" s="172" t="s">
        <v>191</v>
      </c>
      <c r="BT94" s="466" t="s">
        <v>0</v>
      </c>
    </row>
    <row r="95" spans="1:72" x14ac:dyDescent="0.25">
      <c r="A95" s="123"/>
      <c r="B95" s="528"/>
      <c r="C95" s="236" t="s">
        <v>82</v>
      </c>
      <c r="D95" s="235" t="s">
        <v>23</v>
      </c>
      <c r="E95" s="235" t="s">
        <v>23</v>
      </c>
      <c r="F95" s="302" t="s">
        <v>2</v>
      </c>
      <c r="G95" s="302" t="s">
        <v>2</v>
      </c>
      <c r="H95" s="455" t="s">
        <v>2</v>
      </c>
      <c r="I95" s="144"/>
      <c r="J95" s="144"/>
      <c r="K95" s="144"/>
      <c r="L95" s="144"/>
      <c r="M95" s="144"/>
      <c r="BM95" s="466" t="s">
        <v>0</v>
      </c>
      <c r="BO95" s="172" t="s">
        <v>291</v>
      </c>
      <c r="BP95" s="172" t="s">
        <v>290</v>
      </c>
      <c r="BQ95" s="172" t="s">
        <v>289</v>
      </c>
      <c r="BR95" s="172" t="s">
        <v>191</v>
      </c>
      <c r="BT95" s="466" t="s">
        <v>0</v>
      </c>
    </row>
    <row r="96" spans="1:72" x14ac:dyDescent="0.25">
      <c r="A96" s="123"/>
      <c r="B96" s="528"/>
      <c r="C96" s="236" t="s">
        <v>88</v>
      </c>
      <c r="D96" s="235" t="s">
        <v>23</v>
      </c>
      <c r="E96" s="235" t="s">
        <v>23</v>
      </c>
      <c r="F96" s="302" t="s">
        <v>2</v>
      </c>
      <c r="G96" s="302" t="s">
        <v>2</v>
      </c>
      <c r="H96" s="455" t="s">
        <v>2</v>
      </c>
      <c r="I96" s="144"/>
      <c r="J96" s="144"/>
      <c r="K96" s="144"/>
      <c r="L96" s="144"/>
      <c r="M96" s="144"/>
      <c r="BM96" s="466" t="s">
        <v>0</v>
      </c>
      <c r="BO96" s="172" t="s">
        <v>221</v>
      </c>
      <c r="BP96" s="172" t="s">
        <v>220</v>
      </c>
      <c r="BQ96" s="172" t="s">
        <v>219</v>
      </c>
      <c r="BR96" s="172" t="s">
        <v>191</v>
      </c>
      <c r="BT96" s="466" t="s">
        <v>0</v>
      </c>
    </row>
    <row r="97" spans="1:72" x14ac:dyDescent="0.25">
      <c r="A97" s="123"/>
      <c r="B97" s="528"/>
      <c r="C97" s="236" t="s">
        <v>93</v>
      </c>
      <c r="D97" s="235" t="s">
        <v>23</v>
      </c>
      <c r="E97" s="235" t="s">
        <v>23</v>
      </c>
      <c r="F97" s="302" t="s">
        <v>2</v>
      </c>
      <c r="G97" s="302" t="s">
        <v>2</v>
      </c>
      <c r="H97" s="455" t="s">
        <v>2</v>
      </c>
      <c r="I97" s="144"/>
      <c r="J97" s="144"/>
      <c r="K97" s="144"/>
      <c r="L97" s="144"/>
      <c r="M97" s="144"/>
      <c r="BM97" s="466" t="s">
        <v>0</v>
      </c>
      <c r="BO97" s="172" t="s">
        <v>260</v>
      </c>
      <c r="BP97" s="172" t="s">
        <v>259</v>
      </c>
      <c r="BQ97" s="172" t="s">
        <v>258</v>
      </c>
      <c r="BR97" s="172" t="s">
        <v>191</v>
      </c>
      <c r="BT97" s="466" t="s">
        <v>0</v>
      </c>
    </row>
    <row r="98" spans="1:72" x14ac:dyDescent="0.25">
      <c r="A98" s="123"/>
      <c r="B98" s="528"/>
      <c r="C98" s="236" t="s">
        <v>98</v>
      </c>
      <c r="D98" s="235" t="s">
        <v>100</v>
      </c>
      <c r="E98" s="235" t="s">
        <v>100</v>
      </c>
      <c r="F98" s="302" t="s">
        <v>2</v>
      </c>
      <c r="G98" s="302" t="s">
        <v>2</v>
      </c>
      <c r="H98" s="455" t="s">
        <v>2</v>
      </c>
      <c r="I98" s="144"/>
      <c r="J98" s="144"/>
      <c r="K98" s="144"/>
      <c r="L98" s="144"/>
      <c r="M98" s="144"/>
      <c r="BM98" s="466" t="s">
        <v>0</v>
      </c>
      <c r="BO98" s="172" t="s">
        <v>296</v>
      </c>
      <c r="BP98" s="172" t="s">
        <v>103</v>
      </c>
      <c r="BQ98" s="172" t="s">
        <v>102</v>
      </c>
      <c r="BR98" s="172" t="s">
        <v>191</v>
      </c>
      <c r="BT98" s="466" t="s">
        <v>0</v>
      </c>
    </row>
    <row r="99" spans="1:72" x14ac:dyDescent="0.25">
      <c r="A99" s="123"/>
      <c r="B99" s="528"/>
      <c r="C99" s="236" t="s">
        <v>105</v>
      </c>
      <c r="D99" s="235" t="s">
        <v>107</v>
      </c>
      <c r="E99" s="235" t="s">
        <v>107</v>
      </c>
      <c r="F99" s="302" t="s">
        <v>2</v>
      </c>
      <c r="G99" s="302" t="s">
        <v>2</v>
      </c>
      <c r="H99" s="455" t="s">
        <v>2</v>
      </c>
      <c r="I99" s="144"/>
      <c r="J99" s="144"/>
      <c r="K99" s="144"/>
      <c r="L99" s="144"/>
      <c r="M99" s="144"/>
      <c r="BM99" s="466" t="s">
        <v>0</v>
      </c>
      <c r="BO99" s="172" t="s">
        <v>278</v>
      </c>
      <c r="BP99" s="172" t="s">
        <v>277</v>
      </c>
      <c r="BQ99" s="172" t="s">
        <v>276</v>
      </c>
      <c r="BR99" s="172" t="s">
        <v>191</v>
      </c>
      <c r="BT99" s="466" t="s">
        <v>0</v>
      </c>
    </row>
    <row r="100" spans="1:72" x14ac:dyDescent="0.25">
      <c r="A100" s="123"/>
      <c r="B100" s="528"/>
      <c r="C100" s="236" t="s">
        <v>112</v>
      </c>
      <c r="D100" s="235" t="s">
        <v>23</v>
      </c>
      <c r="E100" s="235" t="s">
        <v>23</v>
      </c>
      <c r="F100" s="302" t="s">
        <v>2</v>
      </c>
      <c r="G100" s="302" t="s">
        <v>2</v>
      </c>
      <c r="H100" s="455" t="s">
        <v>2</v>
      </c>
      <c r="I100" s="144"/>
      <c r="J100" s="144"/>
      <c r="K100" s="144"/>
      <c r="L100" s="144"/>
      <c r="M100" s="144"/>
      <c r="BM100" s="466" t="s">
        <v>0</v>
      </c>
      <c r="BO100" s="172" t="s">
        <v>266</v>
      </c>
      <c r="BP100" s="172" t="s">
        <v>265</v>
      </c>
      <c r="BQ100" s="172" t="s">
        <v>264</v>
      </c>
      <c r="BR100" s="172" t="s">
        <v>191</v>
      </c>
      <c r="BT100" s="466" t="s">
        <v>0</v>
      </c>
    </row>
    <row r="101" spans="1:72" x14ac:dyDescent="0.25">
      <c r="A101" s="123"/>
      <c r="B101" s="528"/>
      <c r="C101" s="236" t="s">
        <v>117</v>
      </c>
      <c r="D101" s="235" t="s">
        <v>23</v>
      </c>
      <c r="E101" s="235" t="s">
        <v>23</v>
      </c>
      <c r="F101" s="302" t="s">
        <v>2</v>
      </c>
      <c r="G101" s="302" t="s">
        <v>2</v>
      </c>
      <c r="H101" s="455" t="s">
        <v>2</v>
      </c>
      <c r="I101" s="144"/>
      <c r="J101" s="144"/>
      <c r="K101" s="144"/>
      <c r="L101" s="144"/>
      <c r="M101" s="144"/>
      <c r="BM101" s="466" t="s">
        <v>0</v>
      </c>
      <c r="BO101" s="172" t="s">
        <v>275</v>
      </c>
      <c r="BP101" s="172" t="s">
        <v>274</v>
      </c>
      <c r="BQ101" s="172" t="s">
        <v>273</v>
      </c>
      <c r="BR101" s="172" t="s">
        <v>191</v>
      </c>
      <c r="BT101" s="466" t="s">
        <v>0</v>
      </c>
    </row>
    <row r="102" spans="1:72" x14ac:dyDescent="0.25">
      <c r="A102" s="123"/>
      <c r="B102" s="528"/>
      <c r="C102" s="236" t="s">
        <v>122</v>
      </c>
      <c r="D102" s="235" t="s">
        <v>23</v>
      </c>
      <c r="E102" s="235" t="s">
        <v>23</v>
      </c>
      <c r="F102" s="302" t="s">
        <v>2</v>
      </c>
      <c r="G102" s="302" t="s">
        <v>2</v>
      </c>
      <c r="H102" s="455" t="s">
        <v>2</v>
      </c>
      <c r="I102" s="144"/>
      <c r="J102" s="144"/>
      <c r="K102" s="144"/>
      <c r="L102" s="144"/>
      <c r="M102" s="144"/>
      <c r="BM102" s="466" t="s">
        <v>0</v>
      </c>
      <c r="BO102" s="172" t="s">
        <v>269</v>
      </c>
      <c r="BP102" s="172" t="s">
        <v>268</v>
      </c>
      <c r="BQ102" s="172" t="s">
        <v>267</v>
      </c>
      <c r="BR102" s="172" t="s">
        <v>191</v>
      </c>
      <c r="BT102" s="466" t="s">
        <v>0</v>
      </c>
    </row>
    <row r="103" spans="1:72" x14ac:dyDescent="0.25">
      <c r="A103" s="123"/>
      <c r="B103" s="528"/>
      <c r="C103" s="236" t="s">
        <v>104</v>
      </c>
      <c r="D103" s="235" t="s">
        <v>102</v>
      </c>
      <c r="E103" s="235" t="s">
        <v>102</v>
      </c>
      <c r="F103" s="302" t="s">
        <v>2</v>
      </c>
      <c r="G103" s="302" t="s">
        <v>2</v>
      </c>
      <c r="H103" s="455" t="s">
        <v>2</v>
      </c>
      <c r="I103" s="144"/>
      <c r="J103" s="144"/>
      <c r="K103" s="144"/>
      <c r="L103" s="144"/>
      <c r="M103" s="144"/>
      <c r="BM103" s="466" t="s">
        <v>0</v>
      </c>
      <c r="BO103" s="172" t="s">
        <v>272</v>
      </c>
      <c r="BP103" s="172" t="s">
        <v>271</v>
      </c>
      <c r="BQ103" s="172" t="s">
        <v>270</v>
      </c>
      <c r="BR103" s="172" t="s">
        <v>191</v>
      </c>
      <c r="BT103" s="466" t="s">
        <v>0</v>
      </c>
    </row>
    <row r="104" spans="1:72" x14ac:dyDescent="0.25">
      <c r="A104" s="123"/>
      <c r="B104" s="528"/>
      <c r="C104" s="236" t="s">
        <v>130</v>
      </c>
      <c r="D104" s="235" t="s">
        <v>23</v>
      </c>
      <c r="E104" s="235" t="s">
        <v>23</v>
      </c>
      <c r="F104" s="302" t="s">
        <v>2</v>
      </c>
      <c r="G104" s="302" t="s">
        <v>2</v>
      </c>
      <c r="H104" s="455" t="s">
        <v>2</v>
      </c>
      <c r="I104" s="144"/>
      <c r="J104" s="144"/>
      <c r="K104" s="144"/>
      <c r="L104" s="144"/>
      <c r="M104" s="144"/>
      <c r="BM104" s="466" t="s">
        <v>0</v>
      </c>
      <c r="BO104" s="144" t="s">
        <v>1649</v>
      </c>
      <c r="BP104" s="144"/>
      <c r="BQ104" s="144" t="s">
        <v>1120</v>
      </c>
      <c r="BR104" s="144"/>
      <c r="BT104" s="466" t="s">
        <v>0</v>
      </c>
    </row>
    <row r="105" spans="1:72" x14ac:dyDescent="0.25">
      <c r="A105" s="123"/>
      <c r="B105" s="528"/>
      <c r="C105" s="236" t="s">
        <v>134</v>
      </c>
      <c r="D105" s="235" t="s">
        <v>23</v>
      </c>
      <c r="E105" s="235" t="s">
        <v>23</v>
      </c>
      <c r="F105" s="302" t="s">
        <v>2</v>
      </c>
      <c r="G105" s="302" t="s">
        <v>2</v>
      </c>
      <c r="H105" s="455" t="s">
        <v>2</v>
      </c>
      <c r="I105" s="144"/>
      <c r="J105" s="144"/>
      <c r="K105" s="144"/>
      <c r="L105" s="144"/>
      <c r="M105" s="144"/>
      <c r="BM105" s="466" t="s">
        <v>0</v>
      </c>
      <c r="BO105" s="172" t="s">
        <v>20</v>
      </c>
      <c r="BP105" s="172" t="s">
        <v>19</v>
      </c>
      <c r="BQ105" s="172" t="s">
        <v>18</v>
      </c>
      <c r="BR105" s="172" t="s">
        <v>191</v>
      </c>
      <c r="BT105" s="466" t="s">
        <v>0</v>
      </c>
    </row>
    <row r="106" spans="1:72" x14ac:dyDescent="0.25">
      <c r="A106" s="123"/>
      <c r="B106" s="528"/>
      <c r="C106" s="236" t="s">
        <v>139</v>
      </c>
      <c r="D106" s="235" t="s">
        <v>23</v>
      </c>
      <c r="E106" s="235" t="s">
        <v>23</v>
      </c>
      <c r="F106" s="302" t="s">
        <v>2</v>
      </c>
      <c r="G106" s="302" t="s">
        <v>2</v>
      </c>
      <c r="H106" s="455" t="s">
        <v>2</v>
      </c>
      <c r="I106" s="144"/>
      <c r="J106" s="144"/>
      <c r="K106" s="144"/>
      <c r="L106" s="144"/>
      <c r="M106" s="144"/>
      <c r="BM106" s="466" t="s">
        <v>0</v>
      </c>
      <c r="BO106" s="172" t="s">
        <v>281</v>
      </c>
      <c r="BP106" s="172" t="s">
        <v>280</v>
      </c>
      <c r="BQ106" s="172" t="s">
        <v>279</v>
      </c>
      <c r="BR106" s="172" t="s">
        <v>191</v>
      </c>
      <c r="BT106" s="466" t="s">
        <v>0</v>
      </c>
    </row>
    <row r="107" spans="1:72" x14ac:dyDescent="0.25">
      <c r="A107" s="123"/>
      <c r="B107" s="528"/>
      <c r="C107" s="236" t="s">
        <v>144</v>
      </c>
      <c r="D107" s="235" t="s">
        <v>23</v>
      </c>
      <c r="E107" s="235" t="s">
        <v>23</v>
      </c>
      <c r="F107" s="302" t="s">
        <v>2</v>
      </c>
      <c r="G107" s="302" t="s">
        <v>2</v>
      </c>
      <c r="H107" s="455" t="s">
        <v>2</v>
      </c>
      <c r="I107" s="144"/>
      <c r="J107" s="144"/>
      <c r="K107" s="144"/>
      <c r="L107" s="144"/>
      <c r="M107" s="144"/>
      <c r="BM107" s="466" t="s">
        <v>0</v>
      </c>
      <c r="BO107" s="172" t="s">
        <v>285</v>
      </c>
      <c r="BP107" s="172" t="s">
        <v>284</v>
      </c>
      <c r="BQ107" s="172" t="s">
        <v>283</v>
      </c>
      <c r="BR107" s="172" t="s">
        <v>191</v>
      </c>
      <c r="BT107" s="466" t="s">
        <v>0</v>
      </c>
    </row>
    <row r="108" spans="1:72" x14ac:dyDescent="0.25">
      <c r="A108" s="123"/>
      <c r="B108" s="528"/>
      <c r="C108" s="236" t="s">
        <v>149</v>
      </c>
      <c r="D108" s="235" t="s">
        <v>151</v>
      </c>
      <c r="E108" s="235" t="s">
        <v>151</v>
      </c>
      <c r="F108" s="302" t="s">
        <v>2</v>
      </c>
      <c r="G108" s="302" t="s">
        <v>2</v>
      </c>
      <c r="H108" s="455" t="s">
        <v>2</v>
      </c>
      <c r="I108" s="144"/>
      <c r="J108" s="144"/>
      <c r="K108" s="144"/>
      <c r="L108" s="144"/>
      <c r="M108" s="144"/>
      <c r="BM108" s="466" t="s">
        <v>0</v>
      </c>
      <c r="BO108" s="172" t="s">
        <v>288</v>
      </c>
      <c r="BP108" s="172" t="s">
        <v>287</v>
      </c>
      <c r="BQ108" s="172" t="s">
        <v>286</v>
      </c>
      <c r="BR108" s="172" t="s">
        <v>191</v>
      </c>
      <c r="BT108" s="466" t="s">
        <v>0</v>
      </c>
    </row>
    <row r="109" spans="1:72" x14ac:dyDescent="0.25">
      <c r="A109" s="123"/>
      <c r="B109" s="528"/>
      <c r="C109" s="236" t="s">
        <v>153</v>
      </c>
      <c r="D109" s="235" t="s">
        <v>155</v>
      </c>
      <c r="E109" s="235" t="s">
        <v>155</v>
      </c>
      <c r="F109" s="302" t="s">
        <v>2</v>
      </c>
      <c r="G109" s="302" t="s">
        <v>2</v>
      </c>
      <c r="H109" s="455" t="s">
        <v>2</v>
      </c>
      <c r="I109" s="144"/>
      <c r="J109" s="144"/>
      <c r="K109" s="144"/>
      <c r="L109" s="144"/>
      <c r="M109" s="144"/>
      <c r="BM109" s="466" t="s">
        <v>0</v>
      </c>
      <c r="BO109" s="172" t="s">
        <v>294</v>
      </c>
      <c r="BP109" s="172" t="s">
        <v>293</v>
      </c>
      <c r="BQ109" s="172" t="s">
        <v>297</v>
      </c>
      <c r="BR109" s="172" t="s">
        <v>191</v>
      </c>
      <c r="BT109" s="466" t="s">
        <v>0</v>
      </c>
    </row>
    <row r="110" spans="1:72" x14ac:dyDescent="0.25">
      <c r="A110" s="123"/>
      <c r="B110" s="528"/>
      <c r="C110" s="236" t="s">
        <v>160</v>
      </c>
      <c r="D110" s="235" t="s">
        <v>23</v>
      </c>
      <c r="E110" s="235" t="s">
        <v>23</v>
      </c>
      <c r="F110" s="302" t="s">
        <v>2</v>
      </c>
      <c r="G110" s="302" t="s">
        <v>2</v>
      </c>
      <c r="H110" s="455" t="s">
        <v>2</v>
      </c>
      <c r="I110" s="144"/>
      <c r="J110" s="144"/>
      <c r="K110" s="144"/>
      <c r="L110" s="144"/>
      <c r="M110" s="144"/>
      <c r="BM110" s="466" t="s">
        <v>0</v>
      </c>
      <c r="BO110" s="172" t="s">
        <v>1341</v>
      </c>
      <c r="BP110" s="172"/>
      <c r="BQ110" s="172" t="s">
        <v>1341</v>
      </c>
      <c r="BR110" s="172"/>
      <c r="BT110" s="466" t="s">
        <v>0</v>
      </c>
    </row>
    <row r="111" spans="1:72" x14ac:dyDescent="0.25">
      <c r="A111" s="123"/>
      <c r="B111" s="528"/>
      <c r="C111" s="236" t="s">
        <v>165</v>
      </c>
      <c r="D111" s="235" t="s">
        <v>167</v>
      </c>
      <c r="E111" s="235" t="s">
        <v>167</v>
      </c>
      <c r="F111" s="302" t="s">
        <v>2</v>
      </c>
      <c r="G111" s="302" t="s">
        <v>2</v>
      </c>
      <c r="H111" s="455" t="s">
        <v>2</v>
      </c>
      <c r="I111" s="144"/>
      <c r="J111" s="144"/>
      <c r="K111" s="144"/>
      <c r="L111" s="144"/>
      <c r="M111" s="144"/>
      <c r="BM111" s="466" t="s">
        <v>0</v>
      </c>
      <c r="BT111" s="466" t="s">
        <v>0</v>
      </c>
    </row>
    <row r="112" spans="1:72" x14ac:dyDescent="0.25">
      <c r="A112" s="123"/>
      <c r="B112" s="528"/>
      <c r="C112" s="236" t="s">
        <v>172</v>
      </c>
      <c r="D112" s="235" t="s">
        <v>23</v>
      </c>
      <c r="E112" s="235" t="s">
        <v>23</v>
      </c>
      <c r="F112" s="302" t="s">
        <v>2</v>
      </c>
      <c r="G112" s="302" t="s">
        <v>2</v>
      </c>
      <c r="H112" s="455" t="s">
        <v>2</v>
      </c>
      <c r="I112" s="144"/>
      <c r="J112" s="144"/>
      <c r="K112" s="144"/>
      <c r="L112" s="144"/>
      <c r="M112" s="144"/>
      <c r="BM112" s="466" t="s">
        <v>0</v>
      </c>
      <c r="BT112" s="466" t="s">
        <v>0</v>
      </c>
    </row>
    <row r="113" spans="1:72" x14ac:dyDescent="0.25">
      <c r="A113" s="123"/>
      <c r="B113" s="528"/>
      <c r="C113" s="236" t="s">
        <v>174</v>
      </c>
      <c r="D113" s="235" t="s">
        <v>23</v>
      </c>
      <c r="E113" s="235" t="s">
        <v>23</v>
      </c>
      <c r="F113" s="302" t="s">
        <v>2</v>
      </c>
      <c r="G113" s="302" t="s">
        <v>2</v>
      </c>
      <c r="H113" s="455" t="s">
        <v>2</v>
      </c>
      <c r="I113" s="144"/>
      <c r="J113" s="144"/>
      <c r="K113" s="144"/>
      <c r="L113" s="144"/>
      <c r="M113" s="144"/>
      <c r="BM113" s="466" t="s">
        <v>0</v>
      </c>
      <c r="BQ113" s="171" t="s">
        <v>2</v>
      </c>
      <c r="BT113" s="466" t="s">
        <v>0</v>
      </c>
    </row>
    <row r="114" spans="1:72" x14ac:dyDescent="0.25">
      <c r="A114" s="123"/>
      <c r="B114" s="528"/>
      <c r="C114" s="236" t="s">
        <v>176</v>
      </c>
      <c r="D114" s="235" t="s">
        <v>23</v>
      </c>
      <c r="E114" s="235" t="s">
        <v>23</v>
      </c>
      <c r="F114" s="302" t="s">
        <v>2</v>
      </c>
      <c r="G114" s="302" t="s">
        <v>2</v>
      </c>
      <c r="H114" s="455" t="s">
        <v>2</v>
      </c>
      <c r="I114" s="144"/>
      <c r="J114" s="144"/>
      <c r="K114" s="144"/>
      <c r="L114" s="144"/>
      <c r="M114" s="144"/>
      <c r="BM114" s="466" t="s">
        <v>0</v>
      </c>
      <c r="BQ114" s="172" t="s">
        <v>41</v>
      </c>
      <c r="BT114" s="466" t="s">
        <v>0</v>
      </c>
    </row>
    <row r="115" spans="1:72" x14ac:dyDescent="0.25">
      <c r="A115" s="123"/>
      <c r="B115" s="528"/>
      <c r="C115" s="236" t="s">
        <v>181</v>
      </c>
      <c r="D115" s="235" t="s">
        <v>183</v>
      </c>
      <c r="E115" s="235" t="s">
        <v>183</v>
      </c>
      <c r="F115" s="302" t="s">
        <v>2</v>
      </c>
      <c r="G115" s="302" t="s">
        <v>2</v>
      </c>
      <c r="H115" s="455" t="s">
        <v>2</v>
      </c>
      <c r="I115" s="144"/>
      <c r="J115" s="144"/>
      <c r="K115" s="144"/>
      <c r="L115" s="144"/>
      <c r="M115" s="144"/>
      <c r="BM115" s="466" t="s">
        <v>0</v>
      </c>
      <c r="BQ115" s="172" t="s">
        <v>102</v>
      </c>
      <c r="BT115" s="466" t="s">
        <v>0</v>
      </c>
    </row>
    <row r="116" spans="1:72" x14ac:dyDescent="0.25">
      <c r="A116" s="123"/>
      <c r="B116" s="529"/>
      <c r="C116" s="236" t="s">
        <v>164</v>
      </c>
      <c r="D116" s="235" t="s">
        <v>162</v>
      </c>
      <c r="E116" s="235" t="s">
        <v>162</v>
      </c>
      <c r="F116" s="302" t="s">
        <v>2</v>
      </c>
      <c r="G116" s="302" t="s">
        <v>2</v>
      </c>
      <c r="H116" s="455" t="s">
        <v>2</v>
      </c>
      <c r="I116" s="144"/>
      <c r="J116" s="144"/>
      <c r="K116" s="144"/>
      <c r="L116" s="144"/>
      <c r="M116" s="144"/>
      <c r="BM116" s="466" t="s">
        <v>0</v>
      </c>
      <c r="BQ116" s="172" t="s">
        <v>60</v>
      </c>
      <c r="BT116" s="466" t="s">
        <v>0</v>
      </c>
    </row>
    <row r="117" spans="1:72" x14ac:dyDescent="0.25">
      <c r="A117" s="123"/>
      <c r="B117" s="531" t="s">
        <v>1347</v>
      </c>
      <c r="C117" s="302" t="s">
        <v>2</v>
      </c>
      <c r="D117" s="465" t="str">
        <f>IFERROR(VLOOKUP(C117,$C$86:$D$116,2,FALSE),"-")</f>
        <v>-</v>
      </c>
      <c r="E117" s="302" t="s">
        <v>2</v>
      </c>
      <c r="F117" s="302" t="s">
        <v>2</v>
      </c>
      <c r="G117" s="302" t="s">
        <v>2</v>
      </c>
      <c r="H117" s="455" t="s">
        <v>2</v>
      </c>
      <c r="I117" s="144"/>
      <c r="J117" s="144"/>
      <c r="K117" s="144"/>
      <c r="L117" s="144"/>
      <c r="M117" s="144"/>
      <c r="BM117" s="466" t="s">
        <v>0</v>
      </c>
      <c r="BQ117" s="172" t="s">
        <v>68</v>
      </c>
      <c r="BT117" s="466" t="s">
        <v>0</v>
      </c>
    </row>
    <row r="118" spans="1:72" x14ac:dyDescent="0.25">
      <c r="A118" s="123"/>
      <c r="B118" s="532"/>
      <c r="C118" s="302" t="s">
        <v>2</v>
      </c>
      <c r="D118" s="465" t="str">
        <f t="shared" ref="D118:D146" si="0">IFERROR(VLOOKUP(C118,$C$86:$D$116,2,FALSE),"-")</f>
        <v>-</v>
      </c>
      <c r="E118" s="302" t="s">
        <v>2</v>
      </c>
      <c r="F118" s="302" t="s">
        <v>2</v>
      </c>
      <c r="G118" s="302" t="s">
        <v>2</v>
      </c>
      <c r="H118" s="455" t="s">
        <v>2</v>
      </c>
      <c r="I118" s="144"/>
      <c r="J118" s="144"/>
      <c r="K118" s="144"/>
      <c r="L118" s="144"/>
      <c r="M118" s="144"/>
      <c r="BM118" s="466" t="s">
        <v>0</v>
      </c>
      <c r="BQ118" s="431" t="s">
        <v>23</v>
      </c>
      <c r="BT118" s="466" t="s">
        <v>0</v>
      </c>
    </row>
    <row r="119" spans="1:72" x14ac:dyDescent="0.25">
      <c r="A119" s="123"/>
      <c r="B119" s="532"/>
      <c r="C119" s="302" t="s">
        <v>2</v>
      </c>
      <c r="D119" s="465" t="str">
        <f t="shared" si="0"/>
        <v>-</v>
      </c>
      <c r="E119" s="302" t="s">
        <v>2</v>
      </c>
      <c r="F119" s="302" t="s">
        <v>2</v>
      </c>
      <c r="G119" s="302" t="s">
        <v>2</v>
      </c>
      <c r="H119" s="455" t="s">
        <v>2</v>
      </c>
      <c r="I119" s="144"/>
      <c r="J119" s="144"/>
      <c r="K119" s="144"/>
      <c r="L119" s="144"/>
      <c r="M119" s="144"/>
      <c r="BM119" s="466" t="s">
        <v>0</v>
      </c>
      <c r="BQ119" s="172" t="s">
        <v>162</v>
      </c>
      <c r="BT119" s="466" t="s">
        <v>0</v>
      </c>
    </row>
    <row r="120" spans="1:72" x14ac:dyDescent="0.25">
      <c r="A120" s="123"/>
      <c r="B120" s="532"/>
      <c r="C120" s="302" t="s">
        <v>2</v>
      </c>
      <c r="D120" s="465" t="str">
        <f t="shared" si="0"/>
        <v>-</v>
      </c>
      <c r="E120" s="302" t="s">
        <v>2</v>
      </c>
      <c r="F120" s="302" t="s">
        <v>2</v>
      </c>
      <c r="G120" s="302" t="s">
        <v>2</v>
      </c>
      <c r="H120" s="455" t="s">
        <v>2</v>
      </c>
      <c r="I120" s="144"/>
      <c r="J120" s="144"/>
      <c r="K120" s="144"/>
      <c r="L120" s="144"/>
      <c r="M120" s="144"/>
      <c r="BM120" s="466" t="s">
        <v>0</v>
      </c>
      <c r="BQ120" s="172" t="s">
        <v>48</v>
      </c>
      <c r="BT120" s="466" t="s">
        <v>0</v>
      </c>
    </row>
    <row r="121" spans="1:72" x14ac:dyDescent="0.25">
      <c r="A121" s="123"/>
      <c r="B121" s="532"/>
      <c r="C121" s="302" t="s">
        <v>2</v>
      </c>
      <c r="D121" s="465" t="str">
        <f t="shared" si="0"/>
        <v>-</v>
      </c>
      <c r="E121" s="302" t="s">
        <v>2</v>
      </c>
      <c r="F121" s="302" t="s">
        <v>2</v>
      </c>
      <c r="G121" s="302" t="s">
        <v>2</v>
      </c>
      <c r="H121" s="455" t="s">
        <v>2</v>
      </c>
      <c r="I121" s="144"/>
      <c r="J121" s="144"/>
      <c r="K121" s="144"/>
      <c r="L121" s="144"/>
      <c r="M121" s="144"/>
      <c r="BM121" s="466" t="s">
        <v>0</v>
      </c>
      <c r="BQ121" s="172" t="s">
        <v>100</v>
      </c>
      <c r="BT121" s="466" t="s">
        <v>0</v>
      </c>
    </row>
    <row r="122" spans="1:72" x14ac:dyDescent="0.25">
      <c r="A122" s="123"/>
      <c r="B122" s="532"/>
      <c r="C122" s="302" t="s">
        <v>2</v>
      </c>
      <c r="D122" s="465" t="str">
        <f t="shared" si="0"/>
        <v>-</v>
      </c>
      <c r="E122" s="302" t="s">
        <v>2</v>
      </c>
      <c r="F122" s="302" t="s">
        <v>2</v>
      </c>
      <c r="G122" s="302" t="s">
        <v>2</v>
      </c>
      <c r="H122" s="455" t="s">
        <v>2</v>
      </c>
      <c r="I122" s="144"/>
      <c r="J122" s="144"/>
      <c r="K122" s="144"/>
      <c r="L122" s="144"/>
      <c r="M122" s="144"/>
      <c r="BM122" s="466" t="s">
        <v>0</v>
      </c>
      <c r="BQ122" s="172" t="s">
        <v>107</v>
      </c>
      <c r="BT122" s="466" t="s">
        <v>0</v>
      </c>
    </row>
    <row r="123" spans="1:72" x14ac:dyDescent="0.25">
      <c r="A123" s="123"/>
      <c r="B123" s="532"/>
      <c r="C123" s="302" t="s">
        <v>2</v>
      </c>
      <c r="D123" s="465" t="str">
        <f t="shared" si="0"/>
        <v>-</v>
      </c>
      <c r="E123" s="302" t="s">
        <v>2</v>
      </c>
      <c r="F123" s="302" t="s">
        <v>2</v>
      </c>
      <c r="G123" s="302" t="s">
        <v>2</v>
      </c>
      <c r="H123" s="455" t="s">
        <v>2</v>
      </c>
      <c r="I123" s="144"/>
      <c r="J123" s="144"/>
      <c r="K123" s="144"/>
      <c r="L123" s="144"/>
      <c r="M123" s="144"/>
      <c r="BM123" s="466" t="s">
        <v>0</v>
      </c>
      <c r="BQ123" s="172" t="s">
        <v>132</v>
      </c>
      <c r="BT123" s="466" t="s">
        <v>0</v>
      </c>
    </row>
    <row r="124" spans="1:72" x14ac:dyDescent="0.25">
      <c r="A124" s="123"/>
      <c r="B124" s="532"/>
      <c r="C124" s="302" t="s">
        <v>2</v>
      </c>
      <c r="D124" s="465" t="str">
        <f t="shared" si="0"/>
        <v>-</v>
      </c>
      <c r="E124" s="302" t="s">
        <v>2</v>
      </c>
      <c r="F124" s="302" t="s">
        <v>2</v>
      </c>
      <c r="G124" s="302" t="s">
        <v>2</v>
      </c>
      <c r="H124" s="455" t="s">
        <v>2</v>
      </c>
      <c r="I124" s="144"/>
      <c r="J124" s="144"/>
      <c r="K124" s="144"/>
      <c r="L124" s="144"/>
      <c r="M124" s="144"/>
      <c r="BM124" s="466" t="s">
        <v>0</v>
      </c>
      <c r="BQ124" s="172" t="s">
        <v>124</v>
      </c>
      <c r="BT124" s="466" t="s">
        <v>0</v>
      </c>
    </row>
    <row r="125" spans="1:72" x14ac:dyDescent="0.25">
      <c r="A125" s="123"/>
      <c r="B125" s="532"/>
      <c r="C125" s="302" t="s">
        <v>2</v>
      </c>
      <c r="D125" s="465" t="str">
        <f t="shared" si="0"/>
        <v>-</v>
      </c>
      <c r="E125" s="302" t="s">
        <v>2</v>
      </c>
      <c r="F125" s="302" t="s">
        <v>2</v>
      </c>
      <c r="G125" s="302" t="s">
        <v>2</v>
      </c>
      <c r="H125" s="455" t="s">
        <v>2</v>
      </c>
      <c r="I125" s="144"/>
      <c r="J125" s="144"/>
      <c r="K125" s="144"/>
      <c r="L125" s="144"/>
      <c r="M125" s="144"/>
      <c r="BM125" s="466" t="s">
        <v>0</v>
      </c>
      <c r="BQ125" s="172" t="s">
        <v>151</v>
      </c>
      <c r="BT125" s="466" t="s">
        <v>0</v>
      </c>
    </row>
    <row r="126" spans="1:72" x14ac:dyDescent="0.25">
      <c r="A126" s="123"/>
      <c r="B126" s="532"/>
      <c r="C126" s="302" t="s">
        <v>2</v>
      </c>
      <c r="D126" s="465" t="str">
        <f t="shared" si="0"/>
        <v>-</v>
      </c>
      <c r="E126" s="302" t="s">
        <v>2</v>
      </c>
      <c r="F126" s="302" t="s">
        <v>2</v>
      </c>
      <c r="G126" s="302" t="s">
        <v>2</v>
      </c>
      <c r="H126" s="455" t="s">
        <v>2</v>
      </c>
      <c r="I126" s="144"/>
      <c r="J126" s="144"/>
      <c r="K126" s="144"/>
      <c r="L126" s="144"/>
      <c r="M126" s="144"/>
      <c r="BM126" s="466" t="s">
        <v>0</v>
      </c>
      <c r="BQ126" s="172" t="s">
        <v>155</v>
      </c>
      <c r="BT126" s="466" t="s">
        <v>0</v>
      </c>
    </row>
    <row r="127" spans="1:72" x14ac:dyDescent="0.25">
      <c r="A127" s="123"/>
      <c r="B127" s="532"/>
      <c r="C127" s="302" t="s">
        <v>2</v>
      </c>
      <c r="D127" s="465" t="str">
        <f t="shared" si="0"/>
        <v>-</v>
      </c>
      <c r="E127" s="302" t="s">
        <v>2</v>
      </c>
      <c r="F127" s="302" t="s">
        <v>2</v>
      </c>
      <c r="G127" s="302" t="s">
        <v>2</v>
      </c>
      <c r="H127" s="455" t="s">
        <v>2</v>
      </c>
      <c r="I127" s="144"/>
      <c r="J127" s="144"/>
      <c r="K127" s="144"/>
      <c r="L127" s="144"/>
      <c r="M127" s="144"/>
      <c r="BM127" s="466" t="s">
        <v>0</v>
      </c>
      <c r="BQ127" s="172" t="s">
        <v>167</v>
      </c>
      <c r="BT127" s="466" t="s">
        <v>0</v>
      </c>
    </row>
    <row r="128" spans="1:72" x14ac:dyDescent="0.25">
      <c r="A128" s="123"/>
      <c r="B128" s="532"/>
      <c r="C128" s="302" t="s">
        <v>2</v>
      </c>
      <c r="D128" s="465" t="str">
        <f t="shared" si="0"/>
        <v>-</v>
      </c>
      <c r="E128" s="302" t="s">
        <v>2</v>
      </c>
      <c r="F128" s="302" t="s">
        <v>2</v>
      </c>
      <c r="G128" s="302" t="s">
        <v>2</v>
      </c>
      <c r="H128" s="455" t="s">
        <v>2</v>
      </c>
      <c r="I128" s="144"/>
      <c r="J128" s="144"/>
      <c r="K128" s="144"/>
      <c r="L128" s="144"/>
      <c r="M128" s="144"/>
      <c r="BM128" s="466" t="s">
        <v>0</v>
      </c>
      <c r="BQ128" s="172" t="s">
        <v>183</v>
      </c>
      <c r="BT128" s="466" t="s">
        <v>0</v>
      </c>
    </row>
    <row r="129" spans="1:72" x14ac:dyDescent="0.25">
      <c r="A129" s="123"/>
      <c r="B129" s="532"/>
      <c r="C129" s="302" t="s">
        <v>2</v>
      </c>
      <c r="D129" s="465" t="str">
        <f t="shared" si="0"/>
        <v>-</v>
      </c>
      <c r="E129" s="302" t="s">
        <v>2</v>
      </c>
      <c r="F129" s="302" t="s">
        <v>2</v>
      </c>
      <c r="G129" s="302" t="s">
        <v>2</v>
      </c>
      <c r="H129" s="455" t="s">
        <v>2</v>
      </c>
      <c r="I129" s="144"/>
      <c r="J129" s="144"/>
      <c r="K129" s="144"/>
      <c r="L129" s="144"/>
      <c r="M129" s="144"/>
      <c r="BM129" s="466" t="s">
        <v>0</v>
      </c>
      <c r="BQ129" s="467" t="s">
        <v>1619</v>
      </c>
      <c r="BT129" s="466" t="s">
        <v>0</v>
      </c>
    </row>
    <row r="130" spans="1:72" x14ac:dyDescent="0.25">
      <c r="A130" s="123"/>
      <c r="B130" s="532"/>
      <c r="C130" s="302" t="s">
        <v>2</v>
      </c>
      <c r="D130" s="465" t="str">
        <f t="shared" si="0"/>
        <v>-</v>
      </c>
      <c r="E130" s="302" t="s">
        <v>2</v>
      </c>
      <c r="F130" s="302" t="s">
        <v>2</v>
      </c>
      <c r="G130" s="302" t="s">
        <v>2</v>
      </c>
      <c r="H130" s="455" t="s">
        <v>2</v>
      </c>
      <c r="I130" s="144"/>
      <c r="J130" s="144"/>
      <c r="K130" s="144"/>
      <c r="L130" s="144"/>
      <c r="M130" s="144"/>
      <c r="BM130" s="466" t="s">
        <v>0</v>
      </c>
      <c r="BQ130" s="172" t="s">
        <v>31</v>
      </c>
      <c r="BT130" s="466" t="s">
        <v>0</v>
      </c>
    </row>
    <row r="131" spans="1:72" x14ac:dyDescent="0.25">
      <c r="A131" s="123"/>
      <c r="B131" s="532"/>
      <c r="C131" s="302" t="s">
        <v>2</v>
      </c>
      <c r="D131" s="465" t="str">
        <f t="shared" si="0"/>
        <v>-</v>
      </c>
      <c r="E131" s="302" t="s">
        <v>2</v>
      </c>
      <c r="F131" s="302" t="s">
        <v>2</v>
      </c>
      <c r="G131" s="302" t="s">
        <v>2</v>
      </c>
      <c r="H131" s="455" t="s">
        <v>2</v>
      </c>
      <c r="I131" s="144"/>
      <c r="J131" s="144"/>
      <c r="K131" s="144"/>
      <c r="L131" s="144"/>
      <c r="M131" s="144"/>
      <c r="BM131" s="466" t="s">
        <v>0</v>
      </c>
      <c r="BQ131" s="172" t="s">
        <v>36</v>
      </c>
      <c r="BT131" s="466" t="s">
        <v>0</v>
      </c>
    </row>
    <row r="132" spans="1:72" x14ac:dyDescent="0.25">
      <c r="A132" s="123"/>
      <c r="B132" s="532"/>
      <c r="C132" s="302" t="s">
        <v>2</v>
      </c>
      <c r="D132" s="465" t="str">
        <f t="shared" si="0"/>
        <v>-</v>
      </c>
      <c r="E132" s="302" t="s">
        <v>2</v>
      </c>
      <c r="F132" s="302" t="s">
        <v>2</v>
      </c>
      <c r="G132" s="302" t="s">
        <v>2</v>
      </c>
      <c r="H132" s="455" t="s">
        <v>2</v>
      </c>
      <c r="I132" s="144"/>
      <c r="J132" s="144"/>
      <c r="K132" s="144"/>
      <c r="L132" s="144"/>
      <c r="M132" s="144"/>
      <c r="BM132" s="466" t="s">
        <v>0</v>
      </c>
      <c r="BQ132" s="172" t="s">
        <v>141</v>
      </c>
      <c r="BT132" s="466" t="s">
        <v>0</v>
      </c>
    </row>
    <row r="133" spans="1:72" x14ac:dyDescent="0.25">
      <c r="A133" s="123"/>
      <c r="B133" s="532"/>
      <c r="C133" s="302" t="s">
        <v>2</v>
      </c>
      <c r="D133" s="465" t="str">
        <f t="shared" si="0"/>
        <v>-</v>
      </c>
      <c r="E133" s="302" t="s">
        <v>2</v>
      </c>
      <c r="F133" s="302" t="s">
        <v>2</v>
      </c>
      <c r="G133" s="302" t="s">
        <v>2</v>
      </c>
      <c r="H133" s="455" t="s">
        <v>2</v>
      </c>
      <c r="I133" s="144"/>
      <c r="J133" s="144"/>
      <c r="K133" s="144"/>
      <c r="L133" s="144"/>
      <c r="M133" s="144"/>
      <c r="BM133" s="466" t="s">
        <v>0</v>
      </c>
      <c r="BQ133" s="172" t="s">
        <v>23</v>
      </c>
      <c r="BT133" s="466" t="s">
        <v>0</v>
      </c>
    </row>
    <row r="134" spans="1:72" x14ac:dyDescent="0.25">
      <c r="A134" s="123"/>
      <c r="B134" s="532"/>
      <c r="C134" s="302" t="s">
        <v>2</v>
      </c>
      <c r="D134" s="465" t="str">
        <f t="shared" si="0"/>
        <v>-</v>
      </c>
      <c r="E134" s="302" t="s">
        <v>2</v>
      </c>
      <c r="F134" s="302" t="s">
        <v>2</v>
      </c>
      <c r="G134" s="302" t="s">
        <v>2</v>
      </c>
      <c r="H134" s="455" t="s">
        <v>2</v>
      </c>
      <c r="I134" s="144"/>
      <c r="J134" s="144"/>
      <c r="K134" s="144"/>
      <c r="L134" s="144"/>
      <c r="M134" s="144"/>
      <c r="BM134" s="466" t="s">
        <v>0</v>
      </c>
      <c r="BQ134" s="172" t="s">
        <v>43</v>
      </c>
      <c r="BT134" s="466" t="s">
        <v>0</v>
      </c>
    </row>
    <row r="135" spans="1:72" x14ac:dyDescent="0.25">
      <c r="A135" s="123"/>
      <c r="B135" s="532"/>
      <c r="C135" s="302" t="s">
        <v>2</v>
      </c>
      <c r="D135" s="465" t="str">
        <f t="shared" si="0"/>
        <v>-</v>
      </c>
      <c r="E135" s="302" t="s">
        <v>2</v>
      </c>
      <c r="F135" s="302" t="s">
        <v>2</v>
      </c>
      <c r="G135" s="302" t="s">
        <v>2</v>
      </c>
      <c r="H135" s="455" t="s">
        <v>2</v>
      </c>
      <c r="I135" s="144"/>
      <c r="J135" s="144"/>
      <c r="K135" s="144"/>
      <c r="L135" s="144"/>
      <c r="M135" s="144"/>
      <c r="BM135" s="466" t="s">
        <v>0</v>
      </c>
      <c r="BQ135" s="144" t="s">
        <v>1221</v>
      </c>
      <c r="BT135" s="466" t="s">
        <v>0</v>
      </c>
    </row>
    <row r="136" spans="1:72" x14ac:dyDescent="0.25">
      <c r="A136" s="123"/>
      <c r="B136" s="532"/>
      <c r="C136" s="302" t="s">
        <v>2</v>
      </c>
      <c r="D136" s="465" t="str">
        <f t="shared" si="0"/>
        <v>-</v>
      </c>
      <c r="E136" s="302" t="s">
        <v>2</v>
      </c>
      <c r="F136" s="302" t="s">
        <v>2</v>
      </c>
      <c r="G136" s="302" t="s">
        <v>2</v>
      </c>
      <c r="H136" s="455" t="s">
        <v>2</v>
      </c>
      <c r="I136" s="144"/>
      <c r="J136" s="144"/>
      <c r="K136" s="144"/>
      <c r="L136" s="144"/>
      <c r="M136" s="144"/>
      <c r="BM136" s="466" t="s">
        <v>0</v>
      </c>
      <c r="BQ136" s="172" t="s">
        <v>50</v>
      </c>
      <c r="BT136" s="466" t="s">
        <v>0</v>
      </c>
    </row>
    <row r="137" spans="1:72" x14ac:dyDescent="0.25">
      <c r="A137" s="123"/>
      <c r="B137" s="532"/>
      <c r="C137" s="302" t="s">
        <v>2</v>
      </c>
      <c r="D137" s="465" t="str">
        <f t="shared" si="0"/>
        <v>-</v>
      </c>
      <c r="E137" s="302" t="s">
        <v>2</v>
      </c>
      <c r="F137" s="302" t="s">
        <v>2</v>
      </c>
      <c r="G137" s="302" t="s">
        <v>2</v>
      </c>
      <c r="H137" s="455" t="s">
        <v>2</v>
      </c>
      <c r="I137" s="144"/>
      <c r="J137" s="144"/>
      <c r="K137" s="144"/>
      <c r="L137" s="144"/>
      <c r="M137" s="144"/>
      <c r="BM137" s="466" t="s">
        <v>0</v>
      </c>
      <c r="BQ137" s="144" t="s">
        <v>1225</v>
      </c>
      <c r="BT137" s="466" t="s">
        <v>0</v>
      </c>
    </row>
    <row r="138" spans="1:72" x14ac:dyDescent="0.25">
      <c r="A138" s="123"/>
      <c r="B138" s="532"/>
      <c r="C138" s="302" t="s">
        <v>2</v>
      </c>
      <c r="D138" s="465" t="str">
        <f t="shared" si="0"/>
        <v>-</v>
      </c>
      <c r="E138" s="302" t="s">
        <v>2</v>
      </c>
      <c r="F138" s="302" t="s">
        <v>2</v>
      </c>
      <c r="G138" s="302" t="s">
        <v>2</v>
      </c>
      <c r="H138" s="455" t="s">
        <v>2</v>
      </c>
      <c r="I138" s="144"/>
      <c r="J138" s="144"/>
      <c r="K138" s="144"/>
      <c r="L138" s="144"/>
      <c r="M138" s="144"/>
      <c r="BM138" s="466" t="s">
        <v>0</v>
      </c>
      <c r="BQ138" s="172" t="s">
        <v>90</v>
      </c>
      <c r="BT138" s="466" t="s">
        <v>0</v>
      </c>
    </row>
    <row r="139" spans="1:72" x14ac:dyDescent="0.25">
      <c r="A139" s="123"/>
      <c r="B139" s="532"/>
      <c r="C139" s="302" t="s">
        <v>2</v>
      </c>
      <c r="D139" s="465" t="str">
        <f t="shared" si="0"/>
        <v>-</v>
      </c>
      <c r="E139" s="302" t="s">
        <v>2</v>
      </c>
      <c r="F139" s="302" t="s">
        <v>2</v>
      </c>
      <c r="G139" s="302" t="s">
        <v>2</v>
      </c>
      <c r="H139" s="455" t="s">
        <v>2</v>
      </c>
      <c r="I139" s="144"/>
      <c r="J139" s="144"/>
      <c r="K139" s="144"/>
      <c r="L139" s="144"/>
      <c r="M139" s="144"/>
      <c r="BM139" s="466" t="s">
        <v>0</v>
      </c>
      <c r="BQ139" s="172" t="s">
        <v>73</v>
      </c>
      <c r="BT139" s="466" t="s">
        <v>0</v>
      </c>
    </row>
    <row r="140" spans="1:72" x14ac:dyDescent="0.25">
      <c r="A140" s="123"/>
      <c r="B140" s="532"/>
      <c r="C140" s="302" t="s">
        <v>2</v>
      </c>
      <c r="D140" s="465" t="str">
        <f t="shared" si="0"/>
        <v>-</v>
      </c>
      <c r="E140" s="302" t="s">
        <v>2</v>
      </c>
      <c r="F140" s="302" t="s">
        <v>2</v>
      </c>
      <c r="G140" s="302" t="s">
        <v>2</v>
      </c>
      <c r="H140" s="455" t="s">
        <v>2</v>
      </c>
      <c r="I140" s="144"/>
      <c r="J140" s="144"/>
      <c r="K140" s="144"/>
      <c r="L140" s="144"/>
      <c r="M140" s="144"/>
      <c r="BM140" s="466" t="s">
        <v>0</v>
      </c>
      <c r="BQ140" s="172" t="s">
        <v>63</v>
      </c>
      <c r="BT140" s="466" t="s">
        <v>0</v>
      </c>
    </row>
    <row r="141" spans="1:72" x14ac:dyDescent="0.25">
      <c r="A141" s="123"/>
      <c r="B141" s="532"/>
      <c r="C141" s="302" t="s">
        <v>2</v>
      </c>
      <c r="D141" s="465" t="str">
        <f t="shared" si="0"/>
        <v>-</v>
      </c>
      <c r="E141" s="302" t="s">
        <v>2</v>
      </c>
      <c r="F141" s="302" t="s">
        <v>2</v>
      </c>
      <c r="G141" s="302" t="s">
        <v>2</v>
      </c>
      <c r="H141" s="455" t="s">
        <v>2</v>
      </c>
      <c r="I141" s="144"/>
      <c r="J141" s="144"/>
      <c r="K141" s="144"/>
      <c r="L141" s="144"/>
      <c r="M141" s="144"/>
      <c r="BM141" s="466" t="s">
        <v>0</v>
      </c>
      <c r="BQ141" s="172" t="s">
        <v>55</v>
      </c>
      <c r="BT141" s="466" t="s">
        <v>0</v>
      </c>
    </row>
    <row r="142" spans="1:72" x14ac:dyDescent="0.25">
      <c r="A142" s="123"/>
      <c r="B142" s="532"/>
      <c r="C142" s="302" t="s">
        <v>2</v>
      </c>
      <c r="D142" s="465" t="str">
        <f t="shared" si="0"/>
        <v>-</v>
      </c>
      <c r="E142" s="302" t="s">
        <v>2</v>
      </c>
      <c r="F142" s="302" t="s">
        <v>2</v>
      </c>
      <c r="G142" s="302" t="s">
        <v>2</v>
      </c>
      <c r="H142" s="455" t="s">
        <v>2</v>
      </c>
      <c r="I142" s="144"/>
      <c r="J142" s="144"/>
      <c r="K142" s="144"/>
      <c r="L142" s="144"/>
      <c r="M142" s="144"/>
      <c r="BM142" s="466" t="s">
        <v>0</v>
      </c>
      <c r="BQ142" s="144" t="s">
        <v>1136</v>
      </c>
      <c r="BT142" s="466" t="s">
        <v>0</v>
      </c>
    </row>
    <row r="143" spans="1:72" x14ac:dyDescent="0.25">
      <c r="A143" s="123"/>
      <c r="B143" s="532"/>
      <c r="C143" s="302" t="s">
        <v>2</v>
      </c>
      <c r="D143" s="465" t="str">
        <f t="shared" si="0"/>
        <v>-</v>
      </c>
      <c r="E143" s="302" t="s">
        <v>2</v>
      </c>
      <c r="F143" s="302" t="s">
        <v>2</v>
      </c>
      <c r="G143" s="302" t="s">
        <v>2</v>
      </c>
      <c r="H143" s="455" t="s">
        <v>2</v>
      </c>
      <c r="I143" s="144"/>
      <c r="J143" s="144"/>
      <c r="K143" s="144"/>
      <c r="L143" s="144"/>
      <c r="M143" s="144"/>
      <c r="BM143" s="466" t="s">
        <v>0</v>
      </c>
      <c r="BQ143" s="172" t="s">
        <v>79</v>
      </c>
      <c r="BT143" s="466" t="s">
        <v>0</v>
      </c>
    </row>
    <row r="144" spans="1:72" x14ac:dyDescent="0.25">
      <c r="A144" s="123"/>
      <c r="B144" s="532"/>
      <c r="C144" s="302" t="s">
        <v>2</v>
      </c>
      <c r="D144" s="465" t="str">
        <f t="shared" si="0"/>
        <v>-</v>
      </c>
      <c r="E144" s="302" t="s">
        <v>2</v>
      </c>
      <c r="F144" s="302" t="s">
        <v>2</v>
      </c>
      <c r="G144" s="302" t="s">
        <v>2</v>
      </c>
      <c r="H144" s="455" t="s">
        <v>2</v>
      </c>
      <c r="I144" s="144"/>
      <c r="J144" s="144"/>
      <c r="K144" s="144"/>
      <c r="L144" s="144"/>
      <c r="M144" s="144"/>
      <c r="BM144" s="466" t="s">
        <v>0</v>
      </c>
      <c r="BQ144" s="144" t="s">
        <v>1206</v>
      </c>
      <c r="BT144" s="466" t="s">
        <v>0</v>
      </c>
    </row>
    <row r="145" spans="1:72" x14ac:dyDescent="0.25">
      <c r="A145" s="123"/>
      <c r="B145" s="532"/>
      <c r="C145" s="302" t="s">
        <v>2</v>
      </c>
      <c r="D145" s="465" t="str">
        <f t="shared" si="0"/>
        <v>-</v>
      </c>
      <c r="E145" s="302" t="s">
        <v>2</v>
      </c>
      <c r="F145" s="302" t="s">
        <v>2</v>
      </c>
      <c r="G145" s="302" t="s">
        <v>2</v>
      </c>
      <c r="H145" s="455" t="s">
        <v>2</v>
      </c>
      <c r="I145" s="144"/>
      <c r="J145" s="144"/>
      <c r="K145" s="144"/>
      <c r="L145" s="144"/>
      <c r="M145" s="144"/>
      <c r="BM145" s="466" t="s">
        <v>0</v>
      </c>
      <c r="BQ145" s="172" t="s">
        <v>85</v>
      </c>
      <c r="BT145" s="466" t="s">
        <v>0</v>
      </c>
    </row>
    <row r="146" spans="1:72" x14ac:dyDescent="0.25">
      <c r="A146" s="123"/>
      <c r="B146" s="532"/>
      <c r="C146" s="302" t="s">
        <v>2</v>
      </c>
      <c r="D146" s="465" t="str">
        <f t="shared" si="0"/>
        <v>-</v>
      </c>
      <c r="E146" s="302" t="s">
        <v>2</v>
      </c>
      <c r="F146" s="302" t="s">
        <v>2</v>
      </c>
      <c r="G146" s="302" t="s">
        <v>2</v>
      </c>
      <c r="H146" s="455" t="s">
        <v>2</v>
      </c>
      <c r="I146" s="144"/>
      <c r="J146" s="144"/>
      <c r="K146" s="144"/>
      <c r="L146" s="144"/>
      <c r="M146" s="144"/>
      <c r="BM146" s="466" t="s">
        <v>0</v>
      </c>
      <c r="BQ146" s="172" t="s">
        <v>95</v>
      </c>
      <c r="BT146" s="466" t="s">
        <v>0</v>
      </c>
    </row>
    <row r="147" spans="1:72" x14ac:dyDescent="0.25">
      <c r="A147" s="123"/>
      <c r="B147" s="533"/>
      <c r="C147" s="304" t="s">
        <v>750</v>
      </c>
      <c r="D147" s="305"/>
      <c r="E147" s="302" t="s">
        <v>2</v>
      </c>
      <c r="F147" s="302" t="s">
        <v>2</v>
      </c>
      <c r="G147" s="302" t="s">
        <v>2</v>
      </c>
      <c r="H147" s="455" t="s">
        <v>2</v>
      </c>
      <c r="I147" s="144"/>
      <c r="J147" s="144"/>
      <c r="K147" s="144"/>
      <c r="L147" s="144"/>
      <c r="M147" s="144"/>
      <c r="BM147" s="466" t="s">
        <v>0</v>
      </c>
      <c r="BQ147" s="172" t="s">
        <v>109</v>
      </c>
      <c r="BT147" s="466" t="s">
        <v>0</v>
      </c>
    </row>
    <row r="148" spans="1:72" x14ac:dyDescent="0.25">
      <c r="A148" s="123"/>
      <c r="B148" s="527" t="s">
        <v>751</v>
      </c>
      <c r="C148" s="236" t="s">
        <v>296</v>
      </c>
      <c r="D148" s="235" t="s">
        <v>102</v>
      </c>
      <c r="E148" s="302" t="s">
        <v>2</v>
      </c>
      <c r="F148" s="302" t="s">
        <v>2</v>
      </c>
      <c r="G148" s="302" t="s">
        <v>2</v>
      </c>
      <c r="H148" s="455" t="s">
        <v>2</v>
      </c>
      <c r="I148" s="144"/>
      <c r="J148" s="144"/>
      <c r="K148" s="144"/>
      <c r="L148" s="144"/>
      <c r="M148" s="144"/>
      <c r="BM148" s="466" t="s">
        <v>0</v>
      </c>
      <c r="BQ148" s="172" t="s">
        <v>114</v>
      </c>
      <c r="BT148" s="466" t="s">
        <v>0</v>
      </c>
    </row>
    <row r="149" spans="1:72" x14ac:dyDescent="0.25">
      <c r="A149" s="123"/>
      <c r="B149" s="528"/>
      <c r="C149" s="236" t="s">
        <v>281</v>
      </c>
      <c r="D149" s="235" t="s">
        <v>279</v>
      </c>
      <c r="E149" s="302" t="s">
        <v>2</v>
      </c>
      <c r="F149" s="302" t="s">
        <v>2</v>
      </c>
      <c r="G149" s="302" t="s">
        <v>2</v>
      </c>
      <c r="H149" s="455" t="s">
        <v>2</v>
      </c>
      <c r="I149" s="144"/>
      <c r="J149" s="144"/>
      <c r="K149" s="144"/>
      <c r="L149" s="144"/>
      <c r="M149" s="144"/>
      <c r="BM149" s="466" t="s">
        <v>0</v>
      </c>
      <c r="BQ149" s="172" t="s">
        <v>119</v>
      </c>
      <c r="BT149" s="466" t="s">
        <v>0</v>
      </c>
    </row>
    <row r="150" spans="1:72" x14ac:dyDescent="0.25">
      <c r="A150" s="123"/>
      <c r="B150" s="528"/>
      <c r="C150" s="236" t="s">
        <v>206</v>
      </c>
      <c r="D150" s="235" t="s">
        <v>204</v>
      </c>
      <c r="E150" s="302" t="s">
        <v>2</v>
      </c>
      <c r="F150" s="302" t="s">
        <v>2</v>
      </c>
      <c r="G150" s="302" t="s">
        <v>2</v>
      </c>
      <c r="H150" s="455" t="s">
        <v>2</v>
      </c>
      <c r="I150" s="144"/>
      <c r="J150" s="144"/>
      <c r="K150" s="144"/>
      <c r="L150" s="144"/>
      <c r="M150" s="144"/>
      <c r="BM150" s="466" t="s">
        <v>0</v>
      </c>
      <c r="BQ150" s="172" t="s">
        <v>126</v>
      </c>
      <c r="BT150" s="466" t="s">
        <v>0</v>
      </c>
    </row>
    <row r="151" spans="1:72" x14ac:dyDescent="0.25">
      <c r="A151" s="123"/>
      <c r="B151" s="528"/>
      <c r="C151" s="302" t="s">
        <v>2</v>
      </c>
      <c r="D151" s="365" t="str">
        <f>IFERROR(VLOOKUP(C151,$BO$3:$BQ$110,3,FALSE),"-")</f>
        <v>-</v>
      </c>
      <c r="E151" s="302" t="s">
        <v>2</v>
      </c>
      <c r="F151" s="302" t="s">
        <v>2</v>
      </c>
      <c r="G151" s="302" t="s">
        <v>2</v>
      </c>
      <c r="H151" s="455" t="s">
        <v>2</v>
      </c>
      <c r="I151" s="144"/>
      <c r="J151" s="144"/>
      <c r="K151" s="144"/>
      <c r="L151" s="144"/>
      <c r="M151" s="144"/>
      <c r="BM151" s="466" t="s">
        <v>0</v>
      </c>
      <c r="BQ151" s="172" t="s">
        <v>136</v>
      </c>
      <c r="BT151" s="466" t="s">
        <v>0</v>
      </c>
    </row>
    <row r="152" spans="1:72" x14ac:dyDescent="0.25">
      <c r="A152" s="123"/>
      <c r="B152" s="528"/>
      <c r="C152" s="302" t="s">
        <v>2</v>
      </c>
      <c r="D152" s="365" t="str">
        <f t="shared" ref="D152:D166" si="1">IFERROR(VLOOKUP(C152,$BO$3:$BQ$110,3,FALSE),"-")</f>
        <v>-</v>
      </c>
      <c r="E152" s="302" t="s">
        <v>2</v>
      </c>
      <c r="F152" s="302" t="s">
        <v>2</v>
      </c>
      <c r="G152" s="302" t="s">
        <v>2</v>
      </c>
      <c r="H152" s="455" t="s">
        <v>2</v>
      </c>
      <c r="I152" s="144"/>
      <c r="J152" s="144"/>
      <c r="K152" s="144"/>
      <c r="L152" s="144"/>
      <c r="M152" s="144"/>
      <c r="BM152" s="466" t="s">
        <v>0</v>
      </c>
      <c r="BQ152" s="172" t="s">
        <v>146</v>
      </c>
      <c r="BT152" s="466" t="s">
        <v>0</v>
      </c>
    </row>
    <row r="153" spans="1:72" x14ac:dyDescent="0.25">
      <c r="A153" s="123"/>
      <c r="B153" s="528"/>
      <c r="C153" s="302" t="s">
        <v>2</v>
      </c>
      <c r="D153" s="365" t="str">
        <f t="shared" si="1"/>
        <v>-</v>
      </c>
      <c r="E153" s="302" t="s">
        <v>2</v>
      </c>
      <c r="F153" s="302" t="s">
        <v>2</v>
      </c>
      <c r="G153" s="302" t="s">
        <v>2</v>
      </c>
      <c r="H153" s="455" t="s">
        <v>2</v>
      </c>
      <c r="I153" s="144"/>
      <c r="J153" s="144"/>
      <c r="K153" s="144"/>
      <c r="L153" s="144"/>
      <c r="M153" s="144"/>
      <c r="BM153" s="466" t="s">
        <v>0</v>
      </c>
      <c r="BQ153" s="172" t="s">
        <v>157</v>
      </c>
      <c r="BT153" s="466" t="s">
        <v>0</v>
      </c>
    </row>
    <row r="154" spans="1:72" x14ac:dyDescent="0.25">
      <c r="A154" s="123"/>
      <c r="B154" s="528"/>
      <c r="C154" s="302" t="s">
        <v>2</v>
      </c>
      <c r="D154" s="365" t="str">
        <f t="shared" si="1"/>
        <v>-</v>
      </c>
      <c r="E154" s="302" t="s">
        <v>2</v>
      </c>
      <c r="F154" s="302" t="s">
        <v>2</v>
      </c>
      <c r="G154" s="302" t="s">
        <v>2</v>
      </c>
      <c r="H154" s="455" t="s">
        <v>2</v>
      </c>
      <c r="I154" s="144"/>
      <c r="J154" s="144"/>
      <c r="K154" s="144"/>
      <c r="L154" s="144"/>
      <c r="M154" s="144"/>
      <c r="BM154" s="466" t="s">
        <v>0</v>
      </c>
      <c r="BQ154" s="144" t="s">
        <v>1130</v>
      </c>
      <c r="BT154" s="466" t="s">
        <v>0</v>
      </c>
    </row>
    <row r="155" spans="1:72" x14ac:dyDescent="0.25">
      <c r="A155" s="123"/>
      <c r="B155" s="528"/>
      <c r="C155" s="302" t="s">
        <v>2</v>
      </c>
      <c r="D155" s="365" t="str">
        <f t="shared" si="1"/>
        <v>-</v>
      </c>
      <c r="E155" s="302" t="s">
        <v>2</v>
      </c>
      <c r="F155" s="302" t="s">
        <v>2</v>
      </c>
      <c r="G155" s="302" t="s">
        <v>2</v>
      </c>
      <c r="H155" s="455" t="s">
        <v>2</v>
      </c>
      <c r="I155" s="144"/>
      <c r="J155" s="144"/>
      <c r="K155" s="144"/>
      <c r="L155" s="144"/>
      <c r="M155" s="144"/>
      <c r="BM155" s="466" t="s">
        <v>0</v>
      </c>
      <c r="BQ155" s="172" t="s">
        <v>169</v>
      </c>
      <c r="BT155" s="466" t="s">
        <v>0</v>
      </c>
    </row>
    <row r="156" spans="1:72" x14ac:dyDescent="0.25">
      <c r="A156" s="123"/>
      <c r="B156" s="528"/>
      <c r="C156" s="302" t="s">
        <v>2</v>
      </c>
      <c r="D156" s="365" t="str">
        <f t="shared" si="1"/>
        <v>-</v>
      </c>
      <c r="E156" s="302" t="s">
        <v>2</v>
      </c>
      <c r="F156" s="302" t="s">
        <v>2</v>
      </c>
      <c r="G156" s="302" t="s">
        <v>2</v>
      </c>
      <c r="H156" s="455" t="s">
        <v>2</v>
      </c>
      <c r="I156" s="144"/>
      <c r="J156" s="144"/>
      <c r="K156" s="144"/>
      <c r="L156" s="144"/>
      <c r="M156" s="144"/>
      <c r="BM156" s="466" t="s">
        <v>0</v>
      </c>
      <c r="BQ156" s="172" t="s">
        <v>188</v>
      </c>
      <c r="BT156" s="466" t="s">
        <v>0</v>
      </c>
    </row>
    <row r="157" spans="1:72" x14ac:dyDescent="0.25">
      <c r="A157" s="123"/>
      <c r="B157" s="528"/>
      <c r="C157" s="302" t="s">
        <v>2</v>
      </c>
      <c r="D157" s="365" t="str">
        <f t="shared" si="1"/>
        <v>-</v>
      </c>
      <c r="E157" s="302" t="s">
        <v>2</v>
      </c>
      <c r="F157" s="302" t="s">
        <v>2</v>
      </c>
      <c r="G157" s="302" t="s">
        <v>2</v>
      </c>
      <c r="H157" s="455" t="s">
        <v>2</v>
      </c>
      <c r="I157" s="144"/>
      <c r="J157" s="144"/>
      <c r="K157" s="144"/>
      <c r="L157" s="144"/>
      <c r="M157" s="144"/>
      <c r="BM157" s="466" t="s">
        <v>0</v>
      </c>
      <c r="BQ157" s="172" t="s">
        <v>178</v>
      </c>
      <c r="BT157" s="466" t="s">
        <v>0</v>
      </c>
    </row>
    <row r="158" spans="1:72" x14ac:dyDescent="0.25">
      <c r="A158" s="123"/>
      <c r="B158" s="528"/>
      <c r="C158" s="302" t="s">
        <v>2</v>
      </c>
      <c r="D158" s="365" t="str">
        <f t="shared" si="1"/>
        <v>-</v>
      </c>
      <c r="E158" s="302" t="s">
        <v>2</v>
      </c>
      <c r="F158" s="302" t="s">
        <v>2</v>
      </c>
      <c r="G158" s="302" t="s">
        <v>2</v>
      </c>
      <c r="H158" s="455" t="s">
        <v>2</v>
      </c>
      <c r="I158" s="144"/>
      <c r="J158" s="144"/>
      <c r="K158" s="144"/>
      <c r="L158" s="144"/>
      <c r="M158" s="144"/>
      <c r="BM158" s="466" t="s">
        <v>0</v>
      </c>
      <c r="BQ158" s="172" t="s">
        <v>195</v>
      </c>
      <c r="BT158" s="466" t="s">
        <v>0</v>
      </c>
    </row>
    <row r="159" spans="1:72" s="123" customFormat="1" x14ac:dyDescent="0.25">
      <c r="B159" s="528"/>
      <c r="C159" s="302" t="s">
        <v>2</v>
      </c>
      <c r="D159" s="365" t="str">
        <f t="shared" si="1"/>
        <v>-</v>
      </c>
      <c r="E159" s="302" t="s">
        <v>2</v>
      </c>
      <c r="F159" s="302" t="s">
        <v>2</v>
      </c>
      <c r="G159" s="302" t="s">
        <v>2</v>
      </c>
      <c r="H159" s="455" t="s">
        <v>2</v>
      </c>
      <c r="I159" s="144"/>
      <c r="J159" s="144"/>
      <c r="K159" s="144"/>
      <c r="L159" s="144"/>
      <c r="M159" s="144"/>
      <c r="BM159" s="466" t="s">
        <v>0</v>
      </c>
      <c r="BQ159" s="172" t="s">
        <v>192</v>
      </c>
      <c r="BT159" s="466" t="s">
        <v>0</v>
      </c>
    </row>
    <row r="160" spans="1:72" s="123" customFormat="1" x14ac:dyDescent="0.25">
      <c r="B160" s="528"/>
      <c r="C160" s="302" t="s">
        <v>2</v>
      </c>
      <c r="D160" s="365" t="str">
        <f t="shared" si="1"/>
        <v>-</v>
      </c>
      <c r="E160" s="302" t="s">
        <v>2</v>
      </c>
      <c r="F160" s="302" t="s">
        <v>2</v>
      </c>
      <c r="G160" s="302" t="s">
        <v>2</v>
      </c>
      <c r="H160" s="455" t="s">
        <v>2</v>
      </c>
      <c r="I160" s="144"/>
      <c r="J160" s="144"/>
      <c r="K160" s="144"/>
      <c r="L160" s="144"/>
      <c r="M160" s="144"/>
      <c r="BM160" s="466" t="s">
        <v>0</v>
      </c>
      <c r="BQ160" s="172" t="s">
        <v>185</v>
      </c>
      <c r="BT160" s="466" t="s">
        <v>0</v>
      </c>
    </row>
    <row r="161" spans="1:72" s="123" customFormat="1" x14ac:dyDescent="0.25">
      <c r="B161" s="528"/>
      <c r="C161" s="302" t="s">
        <v>2</v>
      </c>
      <c r="D161" s="365" t="str">
        <f t="shared" si="1"/>
        <v>-</v>
      </c>
      <c r="E161" s="302" t="s">
        <v>2</v>
      </c>
      <c r="F161" s="302" t="s">
        <v>2</v>
      </c>
      <c r="G161" s="302" t="s">
        <v>2</v>
      </c>
      <c r="H161" s="455" t="s">
        <v>2</v>
      </c>
      <c r="I161" s="144"/>
      <c r="J161" s="144"/>
      <c r="K161" s="144"/>
      <c r="L161" s="144"/>
      <c r="M161" s="144"/>
      <c r="BM161" s="466" t="s">
        <v>0</v>
      </c>
      <c r="BQ161" s="172" t="s">
        <v>198</v>
      </c>
      <c r="BT161" s="466" t="s">
        <v>0</v>
      </c>
    </row>
    <row r="162" spans="1:72" s="123" customFormat="1" x14ac:dyDescent="0.25">
      <c r="B162" s="528"/>
      <c r="C162" s="302" t="s">
        <v>2</v>
      </c>
      <c r="D162" s="365" t="str">
        <f t="shared" si="1"/>
        <v>-</v>
      </c>
      <c r="E162" s="302" t="s">
        <v>2</v>
      </c>
      <c r="F162" s="302" t="s">
        <v>2</v>
      </c>
      <c r="G162" s="302" t="s">
        <v>2</v>
      </c>
      <c r="H162" s="455" t="s">
        <v>2</v>
      </c>
      <c r="I162" s="144"/>
      <c r="J162" s="144"/>
      <c r="K162" s="144"/>
      <c r="L162" s="144"/>
      <c r="M162" s="144"/>
      <c r="BM162" s="466" t="s">
        <v>0</v>
      </c>
      <c r="BQ162" s="172" t="s">
        <v>204</v>
      </c>
      <c r="BT162" s="466" t="s">
        <v>0</v>
      </c>
    </row>
    <row r="163" spans="1:72" s="123" customFormat="1" x14ac:dyDescent="0.25">
      <c r="B163" s="528"/>
      <c r="C163" s="302" t="s">
        <v>2</v>
      </c>
      <c r="D163" s="365" t="str">
        <f t="shared" si="1"/>
        <v>-</v>
      </c>
      <c r="E163" s="302" t="s">
        <v>2</v>
      </c>
      <c r="F163" s="302" t="s">
        <v>2</v>
      </c>
      <c r="G163" s="302" t="s">
        <v>2</v>
      </c>
      <c r="H163" s="455" t="s">
        <v>2</v>
      </c>
      <c r="I163" s="144"/>
      <c r="J163" s="144"/>
      <c r="K163" s="144"/>
      <c r="L163" s="144"/>
      <c r="M163" s="144"/>
      <c r="BM163" s="466" t="s">
        <v>0</v>
      </c>
      <c r="BQ163" s="172" t="s">
        <v>201</v>
      </c>
      <c r="BT163" s="466" t="s">
        <v>0</v>
      </c>
    </row>
    <row r="164" spans="1:72" s="123" customFormat="1" x14ac:dyDescent="0.25">
      <c r="B164" s="528"/>
      <c r="C164" s="302" t="s">
        <v>2</v>
      </c>
      <c r="D164" s="365" t="str">
        <f t="shared" si="1"/>
        <v>-</v>
      </c>
      <c r="E164" s="302" t="s">
        <v>2</v>
      </c>
      <c r="F164" s="302" t="s">
        <v>2</v>
      </c>
      <c r="G164" s="302" t="s">
        <v>2</v>
      </c>
      <c r="H164" s="455" t="s">
        <v>2</v>
      </c>
      <c r="I164" s="144"/>
      <c r="J164" s="144"/>
      <c r="K164" s="144"/>
      <c r="L164" s="144"/>
      <c r="M164" s="144"/>
      <c r="BM164" s="466" t="s">
        <v>0</v>
      </c>
      <c r="BQ164" s="144" t="s">
        <v>1202</v>
      </c>
      <c r="BT164" s="466" t="s">
        <v>0</v>
      </c>
    </row>
    <row r="165" spans="1:72" x14ac:dyDescent="0.25">
      <c r="A165" s="123"/>
      <c r="B165" s="528"/>
      <c r="C165" s="302" t="s">
        <v>2</v>
      </c>
      <c r="D165" s="365" t="str">
        <f t="shared" si="1"/>
        <v>-</v>
      </c>
      <c r="E165" s="302" t="s">
        <v>2</v>
      </c>
      <c r="F165" s="302" t="s">
        <v>2</v>
      </c>
      <c r="G165" s="302" t="s">
        <v>2</v>
      </c>
      <c r="H165" s="455" t="s">
        <v>2</v>
      </c>
      <c r="I165" s="144"/>
      <c r="J165" s="144"/>
      <c r="K165" s="144"/>
      <c r="L165" s="144"/>
      <c r="M165" s="144"/>
      <c r="BM165" s="466" t="s">
        <v>0</v>
      </c>
      <c r="BQ165" s="172" t="s">
        <v>207</v>
      </c>
      <c r="BT165" s="466" t="s">
        <v>0</v>
      </c>
    </row>
    <row r="166" spans="1:72" x14ac:dyDescent="0.25">
      <c r="A166" s="123"/>
      <c r="B166" s="528"/>
      <c r="C166" s="302" t="s">
        <v>2</v>
      </c>
      <c r="D166" s="365" t="str">
        <f t="shared" si="1"/>
        <v>-</v>
      </c>
      <c r="E166" s="302" t="s">
        <v>2</v>
      </c>
      <c r="F166" s="302" t="s">
        <v>2</v>
      </c>
      <c r="G166" s="302" t="s">
        <v>2</v>
      </c>
      <c r="H166" s="455" t="s">
        <v>2</v>
      </c>
      <c r="I166" s="144"/>
      <c r="J166" s="144"/>
      <c r="K166" s="144"/>
      <c r="L166" s="144"/>
      <c r="M166" s="144"/>
      <c r="BM166" s="466" t="s">
        <v>0</v>
      </c>
      <c r="BQ166" s="172" t="s">
        <v>210</v>
      </c>
      <c r="BT166" s="466" t="s">
        <v>0</v>
      </c>
    </row>
    <row r="167" spans="1:72" x14ac:dyDescent="0.25">
      <c r="A167" s="123"/>
      <c r="B167" s="529"/>
      <c r="C167" s="307" t="s">
        <v>752</v>
      </c>
      <c r="D167" s="357"/>
      <c r="E167" s="305"/>
      <c r="F167" s="357"/>
      <c r="G167" s="306" t="s">
        <v>2</v>
      </c>
      <c r="H167" s="456" t="s">
        <v>2</v>
      </c>
      <c r="I167" s="144"/>
      <c r="J167" s="144"/>
      <c r="K167" s="144"/>
      <c r="L167" s="144"/>
      <c r="M167" s="144"/>
      <c r="BM167" s="466" t="s">
        <v>0</v>
      </c>
      <c r="BQ167" s="172" t="s">
        <v>213</v>
      </c>
      <c r="BT167" s="466" t="s">
        <v>0</v>
      </c>
    </row>
    <row r="168" spans="1:72" x14ac:dyDescent="0.25">
      <c r="A168" s="123"/>
      <c r="B168" s="308" t="s">
        <v>753</v>
      </c>
      <c r="C168" s="237"/>
      <c r="D168" s="237"/>
      <c r="E168" s="238"/>
      <c r="F168" s="376">
        <f>SUM(F86:F167)</f>
        <v>0</v>
      </c>
      <c r="G168" s="376">
        <f>SUM(G86:G167)</f>
        <v>0</v>
      </c>
      <c r="H168" s="305"/>
      <c r="I168" s="144"/>
      <c r="J168" s="144"/>
      <c r="K168" s="144"/>
      <c r="L168" s="144"/>
      <c r="M168" s="144"/>
      <c r="BM168" s="466" t="s">
        <v>0</v>
      </c>
      <c r="BQ168" s="172" t="s">
        <v>216</v>
      </c>
      <c r="BT168" s="466" t="s">
        <v>0</v>
      </c>
    </row>
    <row r="169" spans="1:72" x14ac:dyDescent="0.25">
      <c r="A169" s="123"/>
      <c r="B169" s="144"/>
      <c r="C169" s="144"/>
      <c r="D169" s="144"/>
      <c r="E169" s="144"/>
      <c r="F169" s="144"/>
      <c r="G169" s="144"/>
      <c r="H169" s="144"/>
      <c r="I169" s="144"/>
      <c r="J169" s="144"/>
      <c r="K169" s="144"/>
      <c r="L169" s="144"/>
      <c r="M169" s="144"/>
      <c r="BM169" s="466" t="s">
        <v>0</v>
      </c>
      <c r="BQ169" s="144" t="s">
        <v>1275</v>
      </c>
      <c r="BT169" s="466" t="s">
        <v>0</v>
      </c>
    </row>
    <row r="170" spans="1:72" ht="15" customHeight="1" x14ac:dyDescent="0.25">
      <c r="A170" s="297" t="s">
        <v>754</v>
      </c>
      <c r="B170" s="297" t="s">
        <v>755</v>
      </c>
      <c r="C170" s="297"/>
      <c r="D170" s="297"/>
      <c r="E170" s="297"/>
      <c r="F170" s="297"/>
      <c r="G170" s="297"/>
      <c r="H170" s="144"/>
      <c r="I170" s="144"/>
      <c r="J170" s="144"/>
      <c r="K170" s="144"/>
      <c r="L170" s="144"/>
      <c r="M170" s="144"/>
      <c r="BM170" s="466" t="s">
        <v>0</v>
      </c>
      <c r="BQ170" s="172" t="s">
        <v>231</v>
      </c>
      <c r="BT170" s="466" t="s">
        <v>0</v>
      </c>
    </row>
    <row r="171" spans="1:72" x14ac:dyDescent="0.25">
      <c r="A171" s="123"/>
      <c r="B171" s="144"/>
      <c r="C171" s="144"/>
      <c r="D171" s="144"/>
      <c r="E171" s="144"/>
      <c r="F171" s="144"/>
      <c r="G171" s="144"/>
      <c r="H171" s="144"/>
      <c r="I171" s="144"/>
      <c r="J171" s="144"/>
      <c r="K171" s="144"/>
      <c r="L171" s="144"/>
      <c r="M171" s="144"/>
      <c r="BM171" s="466" t="s">
        <v>0</v>
      </c>
      <c r="BQ171" s="172" t="s">
        <v>225</v>
      </c>
      <c r="BT171" s="466" t="s">
        <v>0</v>
      </c>
    </row>
    <row r="172" spans="1:72" x14ac:dyDescent="0.25">
      <c r="A172" s="123"/>
      <c r="B172" s="523" t="s">
        <v>756</v>
      </c>
      <c r="C172" s="524"/>
      <c r="D172" s="510" t="s">
        <v>753</v>
      </c>
      <c r="E172" s="514" t="s">
        <v>757</v>
      </c>
      <c r="F172" s="515"/>
      <c r="G172" s="515"/>
      <c r="H172" s="515"/>
      <c r="I172" s="515"/>
      <c r="J172" s="515"/>
      <c r="K172" s="516"/>
      <c r="L172" s="144"/>
      <c r="M172" s="144"/>
      <c r="BM172" s="466" t="s">
        <v>0</v>
      </c>
      <c r="BQ172" s="172" t="s">
        <v>228</v>
      </c>
      <c r="BT172" s="466" t="s">
        <v>0</v>
      </c>
    </row>
    <row r="173" spans="1:72" ht="25.5" x14ac:dyDescent="0.25">
      <c r="A173" s="123"/>
      <c r="B173" s="525"/>
      <c r="C173" s="526"/>
      <c r="D173" s="511"/>
      <c r="E173" s="310" t="s">
        <v>758</v>
      </c>
      <c r="F173" s="310" t="s">
        <v>759</v>
      </c>
      <c r="G173" s="283" t="s">
        <v>760</v>
      </c>
      <c r="H173" s="283" t="s">
        <v>761</v>
      </c>
      <c r="I173" s="283" t="s">
        <v>762</v>
      </c>
      <c r="J173" s="283" t="s">
        <v>763</v>
      </c>
      <c r="K173" s="283" t="s">
        <v>764</v>
      </c>
      <c r="L173" s="144"/>
      <c r="M173" s="144"/>
      <c r="BM173" s="466" t="s">
        <v>0</v>
      </c>
      <c r="BQ173" s="144" t="s">
        <v>1269</v>
      </c>
      <c r="BT173" s="466" t="s">
        <v>0</v>
      </c>
    </row>
    <row r="174" spans="1:72" x14ac:dyDescent="0.25">
      <c r="A174" s="123"/>
      <c r="B174" s="311" t="s">
        <v>765</v>
      </c>
      <c r="C174" s="309"/>
      <c r="D174" s="379">
        <f>SUM(E174:K174)</f>
        <v>0</v>
      </c>
      <c r="E174" s="303" t="s">
        <v>2</v>
      </c>
      <c r="F174" s="303" t="s">
        <v>2</v>
      </c>
      <c r="G174" s="303" t="s">
        <v>2</v>
      </c>
      <c r="H174" s="303" t="s">
        <v>2</v>
      </c>
      <c r="I174" s="303" t="s">
        <v>2</v>
      </c>
      <c r="J174" s="303" t="s">
        <v>2</v>
      </c>
      <c r="K174" s="303" t="s">
        <v>2</v>
      </c>
      <c r="L174" s="144"/>
      <c r="M174" s="144"/>
      <c r="BM174" s="466" t="s">
        <v>0</v>
      </c>
      <c r="BQ174" s="172" t="s">
        <v>222</v>
      </c>
      <c r="BT174" s="466" t="s">
        <v>0</v>
      </c>
    </row>
    <row r="175" spans="1:72" x14ac:dyDescent="0.25">
      <c r="A175" s="123"/>
      <c r="B175" s="311" t="s">
        <v>766</v>
      </c>
      <c r="C175" s="309"/>
      <c r="D175" s="379">
        <f t="shared" ref="D175:D177" si="2">SUM(E175:K175)</f>
        <v>0</v>
      </c>
      <c r="E175" s="303" t="s">
        <v>2</v>
      </c>
      <c r="F175" s="303" t="s">
        <v>2</v>
      </c>
      <c r="G175" s="303" t="s">
        <v>2</v>
      </c>
      <c r="H175" s="303" t="s">
        <v>2</v>
      </c>
      <c r="I175" s="303" t="s">
        <v>2</v>
      </c>
      <c r="J175" s="303" t="s">
        <v>2</v>
      </c>
      <c r="K175" s="303" t="s">
        <v>2</v>
      </c>
      <c r="L175" s="144"/>
      <c r="M175" s="144"/>
      <c r="BM175" s="466" t="s">
        <v>0</v>
      </c>
      <c r="BQ175" s="172" t="s">
        <v>234</v>
      </c>
      <c r="BT175" s="466" t="s">
        <v>0</v>
      </c>
    </row>
    <row r="176" spans="1:72" x14ac:dyDescent="0.25">
      <c r="A176" s="123"/>
      <c r="B176" s="311" t="s">
        <v>767</v>
      </c>
      <c r="C176" s="309"/>
      <c r="D176" s="379">
        <f t="shared" si="2"/>
        <v>0</v>
      </c>
      <c r="E176" s="303" t="s">
        <v>2</v>
      </c>
      <c r="F176" s="303" t="s">
        <v>2</v>
      </c>
      <c r="G176" s="303" t="s">
        <v>2</v>
      </c>
      <c r="H176" s="303" t="s">
        <v>2</v>
      </c>
      <c r="I176" s="303" t="s">
        <v>2</v>
      </c>
      <c r="J176" s="303" t="s">
        <v>2</v>
      </c>
      <c r="K176" s="303" t="s">
        <v>2</v>
      </c>
      <c r="L176" s="144"/>
      <c r="M176" s="144"/>
      <c r="BM176" s="466" t="s">
        <v>0</v>
      </c>
      <c r="BQ176" s="172" t="s">
        <v>237</v>
      </c>
      <c r="BT176" s="466" t="s">
        <v>0</v>
      </c>
    </row>
    <row r="177" spans="1:72" x14ac:dyDescent="0.25">
      <c r="A177" s="123"/>
      <c r="B177" s="312" t="s">
        <v>617</v>
      </c>
      <c r="C177" s="313"/>
      <c r="D177" s="376">
        <f t="shared" si="2"/>
        <v>0</v>
      </c>
      <c r="E177" s="376">
        <f>SUM(E174:E176)</f>
        <v>0</v>
      </c>
      <c r="F177" s="376">
        <f t="shared" ref="F177:K177" si="3">SUM(F174:F176)</f>
        <v>0</v>
      </c>
      <c r="G177" s="376">
        <f t="shared" si="3"/>
        <v>0</v>
      </c>
      <c r="H177" s="376">
        <f t="shared" si="3"/>
        <v>0</v>
      </c>
      <c r="I177" s="376">
        <f t="shared" si="3"/>
        <v>0</v>
      </c>
      <c r="J177" s="376">
        <f t="shared" si="3"/>
        <v>0</v>
      </c>
      <c r="K177" s="376">
        <f t="shared" si="3"/>
        <v>0</v>
      </c>
      <c r="L177" s="144"/>
      <c r="M177" s="144"/>
      <c r="BM177" s="466" t="s">
        <v>0</v>
      </c>
      <c r="BQ177" s="172" t="s">
        <v>246</v>
      </c>
      <c r="BT177" s="466" t="s">
        <v>0</v>
      </c>
    </row>
    <row r="178" spans="1:72" x14ac:dyDescent="0.25">
      <c r="A178" s="123"/>
      <c r="B178" s="144"/>
      <c r="C178" s="144"/>
      <c r="D178" s="144"/>
      <c r="E178" s="144"/>
      <c r="F178" s="144"/>
      <c r="G178" s="144"/>
      <c r="H178" s="144"/>
      <c r="I178" s="144"/>
      <c r="J178" s="144"/>
      <c r="K178" s="144"/>
      <c r="L178" s="144"/>
      <c r="M178" s="144"/>
      <c r="BM178" s="466" t="s">
        <v>0</v>
      </c>
      <c r="BQ178" s="172" t="s">
        <v>240</v>
      </c>
      <c r="BT178" s="466" t="s">
        <v>0</v>
      </c>
    </row>
    <row r="179" spans="1:72" s="123" customFormat="1" ht="15" customHeight="1" x14ac:dyDescent="0.25">
      <c r="A179" s="297" t="s">
        <v>768</v>
      </c>
      <c r="B179" s="297" t="s">
        <v>769</v>
      </c>
      <c r="C179" s="297"/>
      <c r="D179" s="297"/>
      <c r="E179" s="297"/>
      <c r="F179" s="297"/>
      <c r="G179" s="297"/>
      <c r="H179" s="144"/>
      <c r="I179" s="144"/>
      <c r="J179" s="144"/>
      <c r="K179" s="144"/>
      <c r="L179" s="144"/>
      <c r="M179" s="144"/>
      <c r="BM179" s="466" t="s">
        <v>0</v>
      </c>
      <c r="BQ179" s="172" t="s">
        <v>243</v>
      </c>
      <c r="BT179" s="466" t="s">
        <v>0</v>
      </c>
    </row>
    <row r="180" spans="1:72" x14ac:dyDescent="0.25">
      <c r="A180" s="123"/>
      <c r="B180" s="144"/>
      <c r="C180" s="144"/>
      <c r="D180" s="144"/>
      <c r="E180" s="144"/>
      <c r="F180" s="144"/>
      <c r="G180" s="144"/>
      <c r="H180" s="144"/>
      <c r="I180" s="144"/>
      <c r="J180" s="144"/>
      <c r="K180" s="144"/>
      <c r="L180" s="144"/>
      <c r="M180" s="144"/>
      <c r="BM180" s="466" t="s">
        <v>0</v>
      </c>
      <c r="BQ180" s="172" t="s">
        <v>249</v>
      </c>
      <c r="BT180" s="466" t="s">
        <v>0</v>
      </c>
    </row>
    <row r="181" spans="1:72" x14ac:dyDescent="0.25">
      <c r="A181" s="123"/>
      <c r="B181" s="523" t="s">
        <v>770</v>
      </c>
      <c r="C181" s="524"/>
      <c r="D181" s="510" t="s">
        <v>1617</v>
      </c>
      <c r="E181" s="514" t="s">
        <v>757</v>
      </c>
      <c r="F181" s="515"/>
      <c r="G181" s="515"/>
      <c r="H181" s="515"/>
      <c r="I181" s="515"/>
      <c r="J181" s="515"/>
      <c r="K181" s="516"/>
      <c r="L181" s="144"/>
      <c r="M181" s="144"/>
      <c r="BM181" s="466" t="s">
        <v>0</v>
      </c>
      <c r="BQ181" s="172" t="s">
        <v>252</v>
      </c>
      <c r="BT181" s="466" t="s">
        <v>0</v>
      </c>
    </row>
    <row r="182" spans="1:72" ht="25.5" x14ac:dyDescent="0.25">
      <c r="A182" s="123"/>
      <c r="B182" s="525"/>
      <c r="C182" s="526"/>
      <c r="D182" s="511"/>
      <c r="E182" s="310" t="s">
        <v>758</v>
      </c>
      <c r="F182" s="310" t="s">
        <v>759</v>
      </c>
      <c r="G182" s="283" t="s">
        <v>760</v>
      </c>
      <c r="H182" s="283" t="s">
        <v>761</v>
      </c>
      <c r="I182" s="283" t="s">
        <v>762</v>
      </c>
      <c r="J182" s="283" t="s">
        <v>763</v>
      </c>
      <c r="K182" s="283" t="s">
        <v>1544</v>
      </c>
      <c r="L182" s="144"/>
      <c r="M182" s="144"/>
      <c r="BM182" s="466" t="s">
        <v>0</v>
      </c>
      <c r="BQ182" s="172" t="s">
        <v>255</v>
      </c>
      <c r="BT182" s="466" t="s">
        <v>0</v>
      </c>
    </row>
    <row r="183" spans="1:72" x14ac:dyDescent="0.25">
      <c r="A183" s="123"/>
      <c r="B183" s="311" t="s">
        <v>765</v>
      </c>
      <c r="C183" s="309"/>
      <c r="D183" s="457" t="str">
        <f>IFERROR(SUMPRODUCT(E174:K174,E183:K183)/D174,"-")</f>
        <v>-</v>
      </c>
      <c r="E183" s="454" t="s">
        <v>2</v>
      </c>
      <c r="F183" s="454" t="s">
        <v>2</v>
      </c>
      <c r="G183" s="454" t="s">
        <v>2</v>
      </c>
      <c r="H183" s="454" t="s">
        <v>2</v>
      </c>
      <c r="I183" s="454" t="s">
        <v>2</v>
      </c>
      <c r="J183" s="454" t="s">
        <v>2</v>
      </c>
      <c r="K183" s="454" t="s">
        <v>2</v>
      </c>
      <c r="L183" s="144"/>
      <c r="M183" s="144"/>
      <c r="BM183" s="466" t="s">
        <v>0</v>
      </c>
      <c r="BQ183" s="144" t="s">
        <v>1218</v>
      </c>
      <c r="BT183" s="466" t="s">
        <v>0</v>
      </c>
    </row>
    <row r="184" spans="1:72" x14ac:dyDescent="0.25">
      <c r="A184" s="123"/>
      <c r="B184" s="311" t="s">
        <v>766</v>
      </c>
      <c r="C184" s="309"/>
      <c r="D184" s="457" t="str">
        <f t="shared" ref="D184:D185" si="4">IFERROR(SUMPRODUCT(E175:K175,E184:K184)/D175,"-")</f>
        <v>-</v>
      </c>
      <c r="E184" s="454" t="s">
        <v>2</v>
      </c>
      <c r="F184" s="454" t="s">
        <v>2</v>
      </c>
      <c r="G184" s="454" t="s">
        <v>2</v>
      </c>
      <c r="H184" s="454" t="s">
        <v>2</v>
      </c>
      <c r="I184" s="454" t="s">
        <v>2</v>
      </c>
      <c r="J184" s="454" t="s">
        <v>2</v>
      </c>
      <c r="K184" s="454" t="s">
        <v>2</v>
      </c>
      <c r="L184" s="144"/>
      <c r="M184" s="144"/>
      <c r="BM184" s="466" t="s">
        <v>0</v>
      </c>
      <c r="BQ184" s="172" t="s">
        <v>261</v>
      </c>
      <c r="BT184" s="466" t="s">
        <v>0</v>
      </c>
    </row>
    <row r="185" spans="1:72" x14ac:dyDescent="0.25">
      <c r="A185" s="123"/>
      <c r="B185" s="311" t="s">
        <v>767</v>
      </c>
      <c r="C185" s="309"/>
      <c r="D185" s="457" t="str">
        <f t="shared" si="4"/>
        <v>-</v>
      </c>
      <c r="E185" s="454" t="s">
        <v>2</v>
      </c>
      <c r="F185" s="454" t="s">
        <v>2</v>
      </c>
      <c r="G185" s="454" t="s">
        <v>2</v>
      </c>
      <c r="H185" s="454" t="s">
        <v>2</v>
      </c>
      <c r="I185" s="454" t="s">
        <v>2</v>
      </c>
      <c r="J185" s="454" t="s">
        <v>2</v>
      </c>
      <c r="K185" s="454" t="s">
        <v>2</v>
      </c>
      <c r="L185" s="144"/>
      <c r="M185" s="144"/>
      <c r="BM185" s="466" t="s">
        <v>0</v>
      </c>
      <c r="BQ185" s="172" t="s">
        <v>289</v>
      </c>
      <c r="BT185" s="466" t="s">
        <v>0</v>
      </c>
    </row>
    <row r="186" spans="1:72" x14ac:dyDescent="0.25">
      <c r="A186" s="123"/>
      <c r="B186" s="312" t="s">
        <v>771</v>
      </c>
      <c r="C186" s="313"/>
      <c r="D186" s="305"/>
      <c r="E186" s="454" t="s">
        <v>2</v>
      </c>
      <c r="F186" s="454" t="s">
        <v>2</v>
      </c>
      <c r="G186" s="454" t="s">
        <v>2</v>
      </c>
      <c r="H186" s="454" t="s">
        <v>2</v>
      </c>
      <c r="I186" s="454" t="s">
        <v>2</v>
      </c>
      <c r="J186" s="454" t="s">
        <v>2</v>
      </c>
      <c r="K186" s="454" t="s">
        <v>2</v>
      </c>
      <c r="L186" s="144"/>
      <c r="M186" s="144"/>
      <c r="BM186" s="466" t="s">
        <v>0</v>
      </c>
      <c r="BQ186" s="172" t="s">
        <v>219</v>
      </c>
      <c r="BT186" s="466" t="s">
        <v>0</v>
      </c>
    </row>
    <row r="187" spans="1:72" x14ac:dyDescent="0.25">
      <c r="A187" s="123"/>
      <c r="B187" s="144"/>
      <c r="C187" s="144"/>
      <c r="D187" s="144"/>
      <c r="E187" s="144"/>
      <c r="F187" s="144"/>
      <c r="G187" s="144"/>
      <c r="H187" s="144"/>
      <c r="I187" s="144"/>
      <c r="J187" s="144"/>
      <c r="K187" s="144"/>
      <c r="L187" s="144"/>
      <c r="M187" s="144"/>
      <c r="BM187" s="466" t="s">
        <v>0</v>
      </c>
      <c r="BQ187" s="172" t="s">
        <v>258</v>
      </c>
      <c r="BT187" s="466" t="s">
        <v>0</v>
      </c>
    </row>
    <row r="188" spans="1:72" x14ac:dyDescent="0.25">
      <c r="BM188" s="466" t="s">
        <v>0</v>
      </c>
      <c r="BQ188" s="172" t="s">
        <v>102</v>
      </c>
      <c r="BT188" s="466" t="s">
        <v>0</v>
      </c>
    </row>
    <row r="189" spans="1:72" x14ac:dyDescent="0.25">
      <c r="BM189" s="466" t="s">
        <v>0</v>
      </c>
      <c r="BQ189" s="172" t="s">
        <v>276</v>
      </c>
      <c r="BT189" s="466" t="s">
        <v>0</v>
      </c>
    </row>
    <row r="190" spans="1:72" x14ac:dyDescent="0.25">
      <c r="D190" s="464"/>
      <c r="E190" s="464"/>
      <c r="BM190" s="466" t="s">
        <v>0</v>
      </c>
      <c r="BQ190" s="172" t="s">
        <v>264</v>
      </c>
      <c r="BT190" s="466" t="s">
        <v>0</v>
      </c>
    </row>
    <row r="191" spans="1:72" x14ac:dyDescent="0.25">
      <c r="BM191" s="466" t="s">
        <v>0</v>
      </c>
      <c r="BQ191" s="172" t="s">
        <v>273</v>
      </c>
      <c r="BT191" s="466" t="s">
        <v>0</v>
      </c>
    </row>
    <row r="192" spans="1:72" x14ac:dyDescent="0.25">
      <c r="BM192" s="466" t="s">
        <v>0</v>
      </c>
      <c r="BQ192" s="172" t="s">
        <v>267</v>
      </c>
      <c r="BT192" s="466" t="s">
        <v>0</v>
      </c>
    </row>
    <row r="193" spans="65:72" x14ac:dyDescent="0.25">
      <c r="BM193" s="466" t="s">
        <v>0</v>
      </c>
      <c r="BQ193" s="172" t="s">
        <v>270</v>
      </c>
      <c r="BT193" s="466" t="s">
        <v>0</v>
      </c>
    </row>
    <row r="194" spans="65:72" x14ac:dyDescent="0.25">
      <c r="BM194" s="466" t="s">
        <v>0</v>
      </c>
      <c r="BQ194" s="144" t="s">
        <v>1120</v>
      </c>
      <c r="BT194" s="466" t="s">
        <v>0</v>
      </c>
    </row>
    <row r="195" spans="65:72" x14ac:dyDescent="0.25">
      <c r="BM195" s="466" t="s">
        <v>0</v>
      </c>
      <c r="BQ195" s="172" t="s">
        <v>18</v>
      </c>
      <c r="BT195" s="466" t="s">
        <v>0</v>
      </c>
    </row>
    <row r="196" spans="65:72" x14ac:dyDescent="0.25">
      <c r="BM196" s="466" t="s">
        <v>0</v>
      </c>
      <c r="BQ196" s="172" t="s">
        <v>279</v>
      </c>
      <c r="BT196" s="466" t="s">
        <v>0</v>
      </c>
    </row>
    <row r="197" spans="65:72" x14ac:dyDescent="0.25">
      <c r="BM197" s="466" t="s">
        <v>0</v>
      </c>
      <c r="BQ197" s="172" t="s">
        <v>283</v>
      </c>
      <c r="BT197" s="466" t="s">
        <v>0</v>
      </c>
    </row>
    <row r="198" spans="65:72" x14ac:dyDescent="0.25">
      <c r="BM198" s="466" t="s">
        <v>0</v>
      </c>
      <c r="BQ198" s="172" t="s">
        <v>286</v>
      </c>
      <c r="BT198" s="466" t="s">
        <v>0</v>
      </c>
    </row>
    <row r="199" spans="65:72" x14ac:dyDescent="0.25">
      <c r="BM199" s="466" t="s">
        <v>0</v>
      </c>
      <c r="BQ199" s="172" t="s">
        <v>297</v>
      </c>
      <c r="BT199" s="466" t="s">
        <v>0</v>
      </c>
    </row>
    <row r="200" spans="65:72" x14ac:dyDescent="0.25">
      <c r="BM200" s="466" t="s">
        <v>0</v>
      </c>
      <c r="BQ200" s="172" t="s">
        <v>1341</v>
      </c>
      <c r="BT200" s="466" t="s">
        <v>0</v>
      </c>
    </row>
    <row r="201" spans="65:72" x14ac:dyDescent="0.25">
      <c r="BM201" s="466" t="s">
        <v>0</v>
      </c>
      <c r="BT201" s="466" t="s">
        <v>0</v>
      </c>
    </row>
    <row r="202" spans="65:72" x14ac:dyDescent="0.25">
      <c r="BM202" s="466" t="s">
        <v>0</v>
      </c>
      <c r="BT202" s="466" t="s">
        <v>0</v>
      </c>
    </row>
    <row r="203" spans="65:72" x14ac:dyDescent="0.25">
      <c r="BM203" s="466" t="s">
        <v>0</v>
      </c>
      <c r="BT203" s="466" t="s">
        <v>0</v>
      </c>
    </row>
    <row r="204" spans="65:72" x14ac:dyDescent="0.25">
      <c r="BM204" s="466" t="s">
        <v>0</v>
      </c>
      <c r="BT204" s="466" t="s">
        <v>0</v>
      </c>
    </row>
    <row r="205" spans="65:72" x14ac:dyDescent="0.25">
      <c r="BM205" s="466" t="s">
        <v>0</v>
      </c>
      <c r="BT205" s="466" t="s">
        <v>0</v>
      </c>
    </row>
    <row r="206" spans="65:72" x14ac:dyDescent="0.25">
      <c r="BM206" s="466" t="s">
        <v>0</v>
      </c>
      <c r="BT206" s="466" t="s">
        <v>0</v>
      </c>
    </row>
    <row r="207" spans="65:72" x14ac:dyDescent="0.25">
      <c r="BM207" s="466" t="s">
        <v>0</v>
      </c>
      <c r="BT207" s="466" t="s">
        <v>0</v>
      </c>
    </row>
    <row r="208" spans="65:72" x14ac:dyDescent="0.25">
      <c r="BM208" s="466" t="s">
        <v>0</v>
      </c>
      <c r="BT208" s="466" t="s">
        <v>0</v>
      </c>
    </row>
    <row r="209" spans="65:72" x14ac:dyDescent="0.25">
      <c r="BM209" s="466" t="s">
        <v>0</v>
      </c>
      <c r="BT209" s="466" t="s">
        <v>0</v>
      </c>
    </row>
    <row r="210" spans="65:72" x14ac:dyDescent="0.25">
      <c r="BM210" s="466" t="s">
        <v>0</v>
      </c>
      <c r="BT210" s="466" t="s">
        <v>0</v>
      </c>
    </row>
    <row r="211" spans="65:72" x14ac:dyDescent="0.25">
      <c r="BM211" s="466" t="s">
        <v>0</v>
      </c>
      <c r="BT211" s="466" t="s">
        <v>0</v>
      </c>
    </row>
    <row r="212" spans="65:72" x14ac:dyDescent="0.25">
      <c r="BM212" s="466" t="s">
        <v>0</v>
      </c>
      <c r="BT212" s="466" t="s">
        <v>0</v>
      </c>
    </row>
    <row r="213" spans="65:72" x14ac:dyDescent="0.25">
      <c r="BM213" s="466" t="s">
        <v>0</v>
      </c>
      <c r="BT213" s="466" t="s">
        <v>0</v>
      </c>
    </row>
    <row r="214" spans="65:72" x14ac:dyDescent="0.25">
      <c r="BM214" s="466" t="s">
        <v>0</v>
      </c>
      <c r="BT214" s="466" t="s">
        <v>0</v>
      </c>
    </row>
    <row r="215" spans="65:72" x14ac:dyDescent="0.25">
      <c r="BM215" s="466" t="s">
        <v>0</v>
      </c>
      <c r="BT215" s="466" t="s">
        <v>0</v>
      </c>
    </row>
    <row r="216" spans="65:72" x14ac:dyDescent="0.25">
      <c r="BM216" s="466" t="s">
        <v>0</v>
      </c>
      <c r="BT216" s="466" t="s">
        <v>0</v>
      </c>
    </row>
    <row r="217" spans="65:72" x14ac:dyDescent="0.25">
      <c r="BM217" s="466" t="s">
        <v>0</v>
      </c>
      <c r="BT217" s="466" t="s">
        <v>0</v>
      </c>
    </row>
    <row r="218" spans="65:72" x14ac:dyDescent="0.25">
      <c r="BM218" s="466" t="s">
        <v>0</v>
      </c>
      <c r="BT218" s="466" t="s">
        <v>0</v>
      </c>
    </row>
    <row r="219" spans="65:72" x14ac:dyDescent="0.25">
      <c r="BM219" s="466" t="s">
        <v>0</v>
      </c>
      <c r="BT219" s="466" t="s">
        <v>0</v>
      </c>
    </row>
    <row r="220" spans="65:72" x14ac:dyDescent="0.25">
      <c r="BM220" s="466" t="s">
        <v>0</v>
      </c>
      <c r="BT220" s="466" t="s">
        <v>0</v>
      </c>
    </row>
    <row r="221" spans="65:72" x14ac:dyDescent="0.25">
      <c r="BM221" s="466" t="s">
        <v>0</v>
      </c>
      <c r="BT221" s="466" t="s">
        <v>0</v>
      </c>
    </row>
    <row r="222" spans="65:72" x14ac:dyDescent="0.25">
      <c r="BM222" s="466" t="s">
        <v>0</v>
      </c>
      <c r="BT222" s="466" t="s">
        <v>0</v>
      </c>
    </row>
    <row r="223" spans="65:72" x14ac:dyDescent="0.25">
      <c r="BM223" s="466" t="s">
        <v>0</v>
      </c>
      <c r="BT223" s="466" t="s">
        <v>0</v>
      </c>
    </row>
    <row r="224" spans="65:72" x14ac:dyDescent="0.25">
      <c r="BM224" s="466" t="s">
        <v>0</v>
      </c>
      <c r="BT224" s="466" t="s">
        <v>0</v>
      </c>
    </row>
    <row r="225" spans="65:72" x14ac:dyDescent="0.25">
      <c r="BM225" s="466" t="s">
        <v>0</v>
      </c>
      <c r="BT225" s="466" t="s">
        <v>0</v>
      </c>
    </row>
    <row r="226" spans="65:72" x14ac:dyDescent="0.25">
      <c r="BM226" s="466" t="s">
        <v>0</v>
      </c>
      <c r="BT226" s="466" t="s">
        <v>0</v>
      </c>
    </row>
    <row r="227" spans="65:72" x14ac:dyDescent="0.25">
      <c r="BM227" s="466" t="s">
        <v>0</v>
      </c>
      <c r="BT227" s="466" t="s">
        <v>0</v>
      </c>
    </row>
    <row r="228" spans="65:72" x14ac:dyDescent="0.25">
      <c r="BM228" s="466" t="s">
        <v>0</v>
      </c>
      <c r="BT228" s="466" t="s">
        <v>0</v>
      </c>
    </row>
    <row r="229" spans="65:72" x14ac:dyDescent="0.25">
      <c r="BM229" s="466" t="s">
        <v>0</v>
      </c>
      <c r="BT229" s="466" t="s">
        <v>0</v>
      </c>
    </row>
    <row r="230" spans="65:72" x14ac:dyDescent="0.25">
      <c r="BM230" s="466" t="s">
        <v>0</v>
      </c>
      <c r="BT230" s="466" t="s">
        <v>0</v>
      </c>
    </row>
    <row r="231" spans="65:72" x14ac:dyDescent="0.25">
      <c r="BM231" s="466" t="s">
        <v>0</v>
      </c>
      <c r="BT231" s="466" t="s">
        <v>0</v>
      </c>
    </row>
    <row r="232" spans="65:72" x14ac:dyDescent="0.25">
      <c r="BM232" s="466" t="s">
        <v>0</v>
      </c>
      <c r="BT232" s="466" t="s">
        <v>0</v>
      </c>
    </row>
    <row r="233" spans="65:72" x14ac:dyDescent="0.25">
      <c r="BM233" s="466" t="s">
        <v>0</v>
      </c>
      <c r="BT233" s="466" t="s">
        <v>0</v>
      </c>
    </row>
    <row r="234" spans="65:72" x14ac:dyDescent="0.25">
      <c r="BM234" s="466" t="s">
        <v>0</v>
      </c>
      <c r="BT234" s="466" t="s">
        <v>0</v>
      </c>
    </row>
    <row r="235" spans="65:72" x14ac:dyDescent="0.25">
      <c r="BM235" s="466" t="s">
        <v>0</v>
      </c>
      <c r="BT235" s="466" t="s">
        <v>0</v>
      </c>
    </row>
    <row r="236" spans="65:72" x14ac:dyDescent="0.25">
      <c r="BM236" s="466" t="s">
        <v>0</v>
      </c>
      <c r="BT236" s="466" t="s">
        <v>0</v>
      </c>
    </row>
    <row r="237" spans="65:72" x14ac:dyDescent="0.25">
      <c r="BM237" s="466" t="s">
        <v>0</v>
      </c>
      <c r="BT237" s="466" t="s">
        <v>0</v>
      </c>
    </row>
    <row r="238" spans="65:72" x14ac:dyDescent="0.25">
      <c r="BM238" s="466" t="s">
        <v>0</v>
      </c>
      <c r="BT238" s="466" t="s">
        <v>0</v>
      </c>
    </row>
    <row r="239" spans="65:72" x14ac:dyDescent="0.25">
      <c r="BM239" s="466" t="s">
        <v>0</v>
      </c>
      <c r="BT239" s="466" t="s">
        <v>0</v>
      </c>
    </row>
    <row r="240" spans="65:72" x14ac:dyDescent="0.25">
      <c r="BM240" s="466" t="s">
        <v>0</v>
      </c>
      <c r="BT240" s="466" t="s">
        <v>0</v>
      </c>
    </row>
    <row r="241" spans="65:72" x14ac:dyDescent="0.25">
      <c r="BM241" s="466" t="s">
        <v>0</v>
      </c>
      <c r="BT241" s="466" t="s">
        <v>0</v>
      </c>
    </row>
    <row r="242" spans="65:72" x14ac:dyDescent="0.25">
      <c r="BM242" s="466" t="s">
        <v>0</v>
      </c>
      <c r="BT242" s="466" t="s">
        <v>0</v>
      </c>
    </row>
    <row r="243" spans="65:72" x14ac:dyDescent="0.25">
      <c r="BM243" s="466" t="s">
        <v>0</v>
      </c>
      <c r="BT243" s="466" t="s">
        <v>0</v>
      </c>
    </row>
    <row r="244" spans="65:72" x14ac:dyDescent="0.25">
      <c r="BM244" s="466" t="s">
        <v>0</v>
      </c>
      <c r="BT244" s="466" t="s">
        <v>0</v>
      </c>
    </row>
    <row r="245" spans="65:72" x14ac:dyDescent="0.25">
      <c r="BM245" s="466" t="s">
        <v>0</v>
      </c>
      <c r="BT245" s="466" t="s">
        <v>0</v>
      </c>
    </row>
    <row r="246" spans="65:72" x14ac:dyDescent="0.25">
      <c r="BM246" s="466" t="s">
        <v>0</v>
      </c>
      <c r="BT246" s="466" t="s">
        <v>0</v>
      </c>
    </row>
    <row r="247" spans="65:72" x14ac:dyDescent="0.25">
      <c r="BM247" s="466" t="s">
        <v>0</v>
      </c>
      <c r="BT247" s="466" t="s">
        <v>0</v>
      </c>
    </row>
    <row r="248" spans="65:72" x14ac:dyDescent="0.25">
      <c r="BM248" s="466" t="s">
        <v>0</v>
      </c>
      <c r="BT248" s="466" t="s">
        <v>0</v>
      </c>
    </row>
    <row r="249" spans="65:72" x14ac:dyDescent="0.25">
      <c r="BM249" s="466" t="s">
        <v>0</v>
      </c>
      <c r="BT249" s="466" t="s">
        <v>0</v>
      </c>
    </row>
    <row r="250" spans="65:72" x14ac:dyDescent="0.25">
      <c r="BM250" s="466" t="s">
        <v>0</v>
      </c>
      <c r="BT250" s="466" t="s">
        <v>0</v>
      </c>
    </row>
    <row r="251" spans="65:72" x14ac:dyDescent="0.25">
      <c r="BM251" s="466" t="s">
        <v>0</v>
      </c>
      <c r="BT251" s="466" t="s">
        <v>0</v>
      </c>
    </row>
    <row r="252" spans="65:72" x14ac:dyDescent="0.25">
      <c r="BM252" s="466" t="s">
        <v>0</v>
      </c>
      <c r="BT252" s="466" t="s">
        <v>0</v>
      </c>
    </row>
    <row r="253" spans="65:72" x14ac:dyDescent="0.25">
      <c r="BM253" s="466" t="s">
        <v>0</v>
      </c>
      <c r="BT253" s="466" t="s">
        <v>0</v>
      </c>
    </row>
    <row r="254" spans="65:72" x14ac:dyDescent="0.25">
      <c r="BM254" s="466" t="s">
        <v>0</v>
      </c>
      <c r="BT254" s="466" t="s">
        <v>0</v>
      </c>
    </row>
    <row r="255" spans="65:72" x14ac:dyDescent="0.25">
      <c r="BM255" s="466" t="s">
        <v>0</v>
      </c>
      <c r="BT255" s="466" t="s">
        <v>0</v>
      </c>
    </row>
    <row r="256" spans="65:72" x14ac:dyDescent="0.25">
      <c r="BM256" s="466" t="s">
        <v>0</v>
      </c>
      <c r="BT256" s="466" t="s">
        <v>0</v>
      </c>
    </row>
    <row r="257" spans="65:72" x14ac:dyDescent="0.25">
      <c r="BM257" s="466" t="s">
        <v>0</v>
      </c>
      <c r="BT257" s="466" t="s">
        <v>0</v>
      </c>
    </row>
    <row r="258" spans="65:72" x14ac:dyDescent="0.25">
      <c r="BM258" s="466" t="s">
        <v>0</v>
      </c>
      <c r="BT258" s="466" t="s">
        <v>0</v>
      </c>
    </row>
    <row r="259" spans="65:72" x14ac:dyDescent="0.25">
      <c r="BM259" s="466" t="s">
        <v>0</v>
      </c>
      <c r="BT259" s="466" t="s">
        <v>0</v>
      </c>
    </row>
    <row r="260" spans="65:72" x14ac:dyDescent="0.25">
      <c r="BM260" s="466" t="s">
        <v>0</v>
      </c>
      <c r="BT260" s="466" t="s">
        <v>0</v>
      </c>
    </row>
    <row r="261" spans="65:72" x14ac:dyDescent="0.25">
      <c r="BM261" s="466" t="s">
        <v>0</v>
      </c>
      <c r="BT261" s="466" t="s">
        <v>0</v>
      </c>
    </row>
    <row r="262" spans="65:72" x14ac:dyDescent="0.25">
      <c r="BM262" s="466" t="s">
        <v>0</v>
      </c>
      <c r="BT262" s="466" t="s">
        <v>0</v>
      </c>
    </row>
    <row r="263" spans="65:72" x14ac:dyDescent="0.25">
      <c r="BM263" s="466" t="s">
        <v>0</v>
      </c>
      <c r="BT263" s="466" t="s">
        <v>0</v>
      </c>
    </row>
    <row r="264" spans="65:72" x14ac:dyDescent="0.25">
      <c r="BM264" s="466" t="s">
        <v>0</v>
      </c>
      <c r="BT264" s="466" t="s">
        <v>0</v>
      </c>
    </row>
    <row r="265" spans="65:72" x14ac:dyDescent="0.25">
      <c r="BM265" s="466" t="s">
        <v>0</v>
      </c>
      <c r="BT265" s="466" t="s">
        <v>0</v>
      </c>
    </row>
    <row r="266" spans="65:72" x14ac:dyDescent="0.25">
      <c r="BM266" s="466" t="s">
        <v>0</v>
      </c>
      <c r="BT266" s="466" t="s">
        <v>0</v>
      </c>
    </row>
    <row r="267" spans="65:72" x14ac:dyDescent="0.25">
      <c r="BM267" s="466" t="s">
        <v>0</v>
      </c>
      <c r="BT267" s="466" t="s">
        <v>0</v>
      </c>
    </row>
    <row r="268" spans="65:72" x14ac:dyDescent="0.25">
      <c r="BM268" s="466" t="s">
        <v>0</v>
      </c>
      <c r="BT268" s="466" t="s">
        <v>0</v>
      </c>
    </row>
    <row r="269" spans="65:72" x14ac:dyDescent="0.25">
      <c r="BM269" s="466" t="s">
        <v>0</v>
      </c>
      <c r="BT269" s="466" t="s">
        <v>0</v>
      </c>
    </row>
    <row r="270" spans="65:72" x14ac:dyDescent="0.25">
      <c r="BM270" s="466" t="s">
        <v>0</v>
      </c>
      <c r="BT270" s="466" t="s">
        <v>0</v>
      </c>
    </row>
    <row r="271" spans="65:72" x14ac:dyDescent="0.25">
      <c r="BM271" s="466" t="s">
        <v>0</v>
      </c>
      <c r="BT271" s="466" t="s">
        <v>0</v>
      </c>
    </row>
    <row r="272" spans="65:72" x14ac:dyDescent="0.25">
      <c r="BM272" s="466" t="s">
        <v>0</v>
      </c>
      <c r="BT272" s="466" t="s">
        <v>0</v>
      </c>
    </row>
    <row r="273" spans="65:72" x14ac:dyDescent="0.25">
      <c r="BM273" s="466" t="s">
        <v>0</v>
      </c>
      <c r="BT273" s="466" t="s">
        <v>0</v>
      </c>
    </row>
    <row r="274" spans="65:72" x14ac:dyDescent="0.25">
      <c r="BM274" s="466" t="s">
        <v>0</v>
      </c>
      <c r="BT274" s="466" t="s">
        <v>0</v>
      </c>
    </row>
    <row r="275" spans="65:72" x14ac:dyDescent="0.25">
      <c r="BM275" s="466" t="s">
        <v>0</v>
      </c>
      <c r="BT275" s="466" t="s">
        <v>0</v>
      </c>
    </row>
    <row r="276" spans="65:72" x14ac:dyDescent="0.25">
      <c r="BM276" s="466" t="s">
        <v>0</v>
      </c>
      <c r="BT276" s="466" t="s">
        <v>0</v>
      </c>
    </row>
    <row r="277" spans="65:72" x14ac:dyDescent="0.25">
      <c r="BM277" s="466" t="s">
        <v>0</v>
      </c>
      <c r="BT277" s="466" t="s">
        <v>0</v>
      </c>
    </row>
    <row r="278" spans="65:72" x14ac:dyDescent="0.25">
      <c r="BM278" s="466" t="s">
        <v>0</v>
      </c>
      <c r="BT278" s="466" t="s">
        <v>0</v>
      </c>
    </row>
    <row r="279" spans="65:72" x14ac:dyDescent="0.25">
      <c r="BM279" s="466" t="s">
        <v>0</v>
      </c>
      <c r="BT279" s="466" t="s">
        <v>0</v>
      </c>
    </row>
    <row r="280" spans="65:72" x14ac:dyDescent="0.25">
      <c r="BM280" s="466" t="s">
        <v>0</v>
      </c>
      <c r="BT280" s="466" t="s">
        <v>0</v>
      </c>
    </row>
    <row r="281" spans="65:72" x14ac:dyDescent="0.25">
      <c r="BM281" s="466" t="s">
        <v>0</v>
      </c>
      <c r="BT281" s="466" t="s">
        <v>0</v>
      </c>
    </row>
    <row r="282" spans="65:72" x14ac:dyDescent="0.25">
      <c r="BM282" s="466" t="s">
        <v>0</v>
      </c>
      <c r="BT282" s="466" t="s">
        <v>0</v>
      </c>
    </row>
    <row r="283" spans="65:72" x14ac:dyDescent="0.25">
      <c r="BM283" s="466" t="s">
        <v>0</v>
      </c>
      <c r="BT283" s="466" t="s">
        <v>0</v>
      </c>
    </row>
    <row r="284" spans="65:72" x14ac:dyDescent="0.25">
      <c r="BM284" s="466" t="s">
        <v>0</v>
      </c>
      <c r="BT284" s="466" t="s">
        <v>0</v>
      </c>
    </row>
    <row r="285" spans="65:72" x14ac:dyDescent="0.25">
      <c r="BM285" s="466" t="s">
        <v>0</v>
      </c>
      <c r="BT285" s="466" t="s">
        <v>0</v>
      </c>
    </row>
    <row r="286" spans="65:72" x14ac:dyDescent="0.25">
      <c r="BM286" s="466" t="s">
        <v>0</v>
      </c>
      <c r="BT286" s="466" t="s">
        <v>0</v>
      </c>
    </row>
    <row r="287" spans="65:72" x14ac:dyDescent="0.25">
      <c r="BM287" s="466" t="s">
        <v>0</v>
      </c>
      <c r="BT287" s="466" t="s">
        <v>0</v>
      </c>
    </row>
    <row r="288" spans="65:72" x14ac:dyDescent="0.25">
      <c r="BM288" s="466" t="s">
        <v>0</v>
      </c>
      <c r="BT288" s="466" t="s">
        <v>0</v>
      </c>
    </row>
    <row r="289" spans="65:72" x14ac:dyDescent="0.25">
      <c r="BM289" s="466" t="s">
        <v>0</v>
      </c>
      <c r="BT289" s="466" t="s">
        <v>0</v>
      </c>
    </row>
    <row r="290" spans="65:72" x14ac:dyDescent="0.25">
      <c r="BM290" s="466" t="s">
        <v>0</v>
      </c>
      <c r="BT290" s="466" t="s">
        <v>0</v>
      </c>
    </row>
    <row r="291" spans="65:72" x14ac:dyDescent="0.25">
      <c r="BM291" s="466" t="s">
        <v>0</v>
      </c>
      <c r="BT291" s="466" t="s">
        <v>0</v>
      </c>
    </row>
    <row r="292" spans="65:72" x14ac:dyDescent="0.25">
      <c r="BM292" s="466" t="s">
        <v>0</v>
      </c>
      <c r="BT292" s="466" t="s">
        <v>0</v>
      </c>
    </row>
    <row r="293" spans="65:72" x14ac:dyDescent="0.25">
      <c r="BM293" s="466" t="s">
        <v>0</v>
      </c>
      <c r="BT293" s="466" t="s">
        <v>0</v>
      </c>
    </row>
    <row r="294" spans="65:72" x14ac:dyDescent="0.25">
      <c r="BM294" s="466" t="s">
        <v>0</v>
      </c>
      <c r="BT294" s="466" t="s">
        <v>0</v>
      </c>
    </row>
    <row r="295" spans="65:72" x14ac:dyDescent="0.25">
      <c r="BM295" s="466" t="s">
        <v>0</v>
      </c>
      <c r="BT295" s="466" t="s">
        <v>0</v>
      </c>
    </row>
    <row r="296" spans="65:72" x14ac:dyDescent="0.25">
      <c r="BM296" s="466" t="s">
        <v>0</v>
      </c>
      <c r="BT296" s="466" t="s">
        <v>0</v>
      </c>
    </row>
    <row r="297" spans="65:72" x14ac:dyDescent="0.25">
      <c r="BM297" s="466" t="s">
        <v>0</v>
      </c>
      <c r="BT297" s="466" t="s">
        <v>0</v>
      </c>
    </row>
    <row r="298" spans="65:72" x14ac:dyDescent="0.25">
      <c r="BM298" s="466" t="s">
        <v>0</v>
      </c>
      <c r="BT298" s="466" t="s">
        <v>0</v>
      </c>
    </row>
    <row r="299" spans="65:72" x14ac:dyDescent="0.25">
      <c r="BM299" s="466" t="s">
        <v>0</v>
      </c>
      <c r="BT299" s="466" t="s">
        <v>0</v>
      </c>
    </row>
    <row r="300" spans="65:72" x14ac:dyDescent="0.25">
      <c r="BM300" s="466" t="s">
        <v>0</v>
      </c>
      <c r="BT300" s="466" t="s">
        <v>0</v>
      </c>
    </row>
    <row r="301" spans="65:72" x14ac:dyDescent="0.25">
      <c r="BM301" s="466" t="s">
        <v>0</v>
      </c>
      <c r="BT301" s="466" t="s">
        <v>0</v>
      </c>
    </row>
    <row r="302" spans="65:72" x14ac:dyDescent="0.25">
      <c r="BM302" s="466" t="s">
        <v>0</v>
      </c>
      <c r="BT302" s="466" t="s">
        <v>0</v>
      </c>
    </row>
    <row r="303" spans="65:72" x14ac:dyDescent="0.25">
      <c r="BM303" s="466" t="s">
        <v>0</v>
      </c>
      <c r="BT303" s="466" t="s">
        <v>0</v>
      </c>
    </row>
    <row r="304" spans="65:72" x14ac:dyDescent="0.25">
      <c r="BM304" s="466" t="s">
        <v>0</v>
      </c>
      <c r="BT304" s="466" t="s">
        <v>0</v>
      </c>
    </row>
    <row r="305" spans="65:72" x14ac:dyDescent="0.25">
      <c r="BM305" s="466" t="s">
        <v>0</v>
      </c>
      <c r="BT305" s="466" t="s">
        <v>0</v>
      </c>
    </row>
    <row r="306" spans="65:72" x14ac:dyDescent="0.25">
      <c r="BM306" s="466" t="s">
        <v>0</v>
      </c>
      <c r="BT306" s="466" t="s">
        <v>0</v>
      </c>
    </row>
    <row r="307" spans="65:72" x14ac:dyDescent="0.25">
      <c r="BM307" s="466" t="s">
        <v>0</v>
      </c>
      <c r="BT307" s="466" t="s">
        <v>0</v>
      </c>
    </row>
    <row r="308" spans="65:72" x14ac:dyDescent="0.25">
      <c r="BM308" s="466" t="s">
        <v>0</v>
      </c>
      <c r="BT308" s="466" t="s">
        <v>0</v>
      </c>
    </row>
    <row r="309" spans="65:72" x14ac:dyDescent="0.25">
      <c r="BM309" s="466" t="s">
        <v>0</v>
      </c>
      <c r="BT309" s="466" t="s">
        <v>0</v>
      </c>
    </row>
    <row r="310" spans="65:72" x14ac:dyDescent="0.25">
      <c r="BM310" s="466" t="s">
        <v>0</v>
      </c>
      <c r="BT310" s="466" t="s">
        <v>0</v>
      </c>
    </row>
    <row r="311" spans="65:72" x14ac:dyDescent="0.25">
      <c r="BM311" s="466" t="s">
        <v>0</v>
      </c>
      <c r="BT311" s="466" t="s">
        <v>0</v>
      </c>
    </row>
    <row r="312" spans="65:72" x14ac:dyDescent="0.25">
      <c r="BM312" s="466" t="s">
        <v>0</v>
      </c>
      <c r="BT312" s="466" t="s">
        <v>0</v>
      </c>
    </row>
    <row r="313" spans="65:72" x14ac:dyDescent="0.25">
      <c r="BM313" s="466" t="s">
        <v>0</v>
      </c>
      <c r="BT313" s="466" t="s">
        <v>0</v>
      </c>
    </row>
    <row r="314" spans="65:72" x14ac:dyDescent="0.25">
      <c r="BM314" s="466" t="s">
        <v>0</v>
      </c>
      <c r="BT314" s="466" t="s">
        <v>0</v>
      </c>
    </row>
    <row r="315" spans="65:72" x14ac:dyDescent="0.25">
      <c r="BM315" s="466" t="s">
        <v>0</v>
      </c>
      <c r="BT315" s="466" t="s">
        <v>0</v>
      </c>
    </row>
    <row r="316" spans="65:72" x14ac:dyDescent="0.25">
      <c r="BM316" s="466" t="s">
        <v>0</v>
      </c>
      <c r="BT316" s="466" t="s">
        <v>0</v>
      </c>
    </row>
    <row r="317" spans="65:72" x14ac:dyDescent="0.25">
      <c r="BM317" s="466" t="s">
        <v>0</v>
      </c>
      <c r="BT317" s="466" t="s">
        <v>0</v>
      </c>
    </row>
    <row r="318" spans="65:72" x14ac:dyDescent="0.25">
      <c r="BM318" s="466" t="s">
        <v>0</v>
      </c>
      <c r="BT318" s="466" t="s">
        <v>0</v>
      </c>
    </row>
    <row r="319" spans="65:72" x14ac:dyDescent="0.25">
      <c r="BM319" s="466" t="s">
        <v>0</v>
      </c>
      <c r="BT319" s="466" t="s">
        <v>0</v>
      </c>
    </row>
    <row r="320" spans="65:72" x14ac:dyDescent="0.25">
      <c r="BM320" s="466" t="s">
        <v>0</v>
      </c>
      <c r="BT320" s="466" t="s">
        <v>0</v>
      </c>
    </row>
    <row r="321" spans="65:72" x14ac:dyDescent="0.25">
      <c r="BM321" s="466" t="s">
        <v>0</v>
      </c>
      <c r="BT321" s="466" t="s">
        <v>0</v>
      </c>
    </row>
    <row r="322" spans="65:72" x14ac:dyDescent="0.25">
      <c r="BM322" s="466" t="s">
        <v>0</v>
      </c>
      <c r="BT322" s="466" t="s">
        <v>0</v>
      </c>
    </row>
    <row r="323" spans="65:72" x14ac:dyDescent="0.25">
      <c r="BM323" s="466" t="s">
        <v>0</v>
      </c>
      <c r="BT323" s="466" t="s">
        <v>0</v>
      </c>
    </row>
    <row r="324" spans="65:72" x14ac:dyDescent="0.25">
      <c r="BM324" s="466" t="s">
        <v>0</v>
      </c>
      <c r="BT324" s="466" t="s">
        <v>0</v>
      </c>
    </row>
    <row r="325" spans="65:72" x14ac:dyDescent="0.25">
      <c r="BM325" s="466" t="s">
        <v>0</v>
      </c>
      <c r="BT325" s="466" t="s">
        <v>0</v>
      </c>
    </row>
    <row r="326" spans="65:72" x14ac:dyDescent="0.25">
      <c r="BM326" s="466" t="s">
        <v>0</v>
      </c>
      <c r="BT326" s="466" t="s">
        <v>0</v>
      </c>
    </row>
    <row r="327" spans="65:72" x14ac:dyDescent="0.25">
      <c r="BM327" s="466" t="s">
        <v>0</v>
      </c>
      <c r="BT327" s="466" t="s">
        <v>0</v>
      </c>
    </row>
    <row r="328" spans="65:72" x14ac:dyDescent="0.25">
      <c r="BM328" s="466" t="s">
        <v>0</v>
      </c>
      <c r="BT328" s="466" t="s">
        <v>0</v>
      </c>
    </row>
    <row r="329" spans="65:72" x14ac:dyDescent="0.25">
      <c r="BM329" s="466" t="s">
        <v>0</v>
      </c>
      <c r="BT329" s="466" t="s">
        <v>0</v>
      </c>
    </row>
    <row r="330" spans="65:72" x14ac:dyDescent="0.25">
      <c r="BM330" s="466" t="s">
        <v>0</v>
      </c>
      <c r="BT330" s="466" t="s">
        <v>0</v>
      </c>
    </row>
    <row r="331" spans="65:72" x14ac:dyDescent="0.25">
      <c r="BM331" s="466" t="s">
        <v>0</v>
      </c>
      <c r="BT331" s="466" t="s">
        <v>0</v>
      </c>
    </row>
    <row r="332" spans="65:72" x14ac:dyDescent="0.25">
      <c r="BM332" s="466" t="s">
        <v>0</v>
      </c>
      <c r="BT332" s="466" t="s">
        <v>0</v>
      </c>
    </row>
    <row r="333" spans="65:72" x14ac:dyDescent="0.25">
      <c r="BM333" s="466" t="s">
        <v>0</v>
      </c>
      <c r="BT333" s="466" t="s">
        <v>0</v>
      </c>
    </row>
    <row r="334" spans="65:72" x14ac:dyDescent="0.25">
      <c r="BM334" s="466" t="s">
        <v>0</v>
      </c>
      <c r="BT334" s="466" t="s">
        <v>0</v>
      </c>
    </row>
    <row r="335" spans="65:72" x14ac:dyDescent="0.25">
      <c r="BM335" s="466" t="s">
        <v>0</v>
      </c>
      <c r="BT335" s="466" t="s">
        <v>0</v>
      </c>
    </row>
    <row r="336" spans="65:72" x14ac:dyDescent="0.25">
      <c r="BM336" s="466" t="s">
        <v>0</v>
      </c>
      <c r="BT336" s="466" t="s">
        <v>0</v>
      </c>
    </row>
    <row r="337" spans="65:72" x14ac:dyDescent="0.25">
      <c r="BM337" s="466" t="s">
        <v>0</v>
      </c>
      <c r="BT337" s="466" t="s">
        <v>0</v>
      </c>
    </row>
    <row r="338" spans="65:72" x14ac:dyDescent="0.25">
      <c r="BM338" s="466" t="s">
        <v>0</v>
      </c>
      <c r="BT338" s="466" t="s">
        <v>0</v>
      </c>
    </row>
    <row r="339" spans="65:72" x14ac:dyDescent="0.25">
      <c r="BM339" s="466" t="s">
        <v>0</v>
      </c>
      <c r="BT339" s="466" t="s">
        <v>0</v>
      </c>
    </row>
    <row r="340" spans="65:72" x14ac:dyDescent="0.25">
      <c r="BM340" s="466" t="s">
        <v>0</v>
      </c>
      <c r="BT340" s="466" t="s">
        <v>0</v>
      </c>
    </row>
    <row r="341" spans="65:72" x14ac:dyDescent="0.25">
      <c r="BM341" s="466" t="s">
        <v>0</v>
      </c>
      <c r="BT341" s="466" t="s">
        <v>0</v>
      </c>
    </row>
    <row r="342" spans="65:72" x14ac:dyDescent="0.25">
      <c r="BM342" s="466" t="s">
        <v>0</v>
      </c>
      <c r="BT342" s="466" t="s">
        <v>0</v>
      </c>
    </row>
    <row r="343" spans="65:72" x14ac:dyDescent="0.25">
      <c r="BM343" s="466" t="s">
        <v>0</v>
      </c>
      <c r="BT343" s="466" t="s">
        <v>0</v>
      </c>
    </row>
    <row r="344" spans="65:72" x14ac:dyDescent="0.25">
      <c r="BM344" s="466" t="s">
        <v>0</v>
      </c>
      <c r="BT344" s="466" t="s">
        <v>0</v>
      </c>
    </row>
    <row r="345" spans="65:72" x14ac:dyDescent="0.25">
      <c r="BM345" s="466" t="s">
        <v>0</v>
      </c>
      <c r="BT345" s="466" t="s">
        <v>0</v>
      </c>
    </row>
    <row r="346" spans="65:72" x14ac:dyDescent="0.25">
      <c r="BM346" s="466" t="s">
        <v>0</v>
      </c>
      <c r="BT346" s="466" t="s">
        <v>0</v>
      </c>
    </row>
    <row r="347" spans="65:72" x14ac:dyDescent="0.25">
      <c r="BM347" s="466" t="s">
        <v>0</v>
      </c>
      <c r="BT347" s="466" t="s">
        <v>0</v>
      </c>
    </row>
    <row r="348" spans="65:72" x14ac:dyDescent="0.25">
      <c r="BM348" s="466" t="s">
        <v>0</v>
      </c>
      <c r="BT348" s="466" t="s">
        <v>0</v>
      </c>
    </row>
    <row r="349" spans="65:72" x14ac:dyDescent="0.25">
      <c r="BM349" s="466" t="s">
        <v>0</v>
      </c>
      <c r="BT349" s="466" t="s">
        <v>0</v>
      </c>
    </row>
    <row r="350" spans="65:72" x14ac:dyDescent="0.25">
      <c r="BM350" s="466" t="s">
        <v>0</v>
      </c>
      <c r="BT350" s="466" t="s">
        <v>0</v>
      </c>
    </row>
    <row r="351" spans="65:72" x14ac:dyDescent="0.25">
      <c r="BM351" s="466" t="s">
        <v>0</v>
      </c>
      <c r="BT351" s="466" t="s">
        <v>0</v>
      </c>
    </row>
    <row r="352" spans="65:72" x14ac:dyDescent="0.25">
      <c r="BM352" s="466" t="s">
        <v>0</v>
      </c>
      <c r="BT352" s="466" t="s">
        <v>0</v>
      </c>
    </row>
    <row r="353" spans="65:72" x14ac:dyDescent="0.25">
      <c r="BM353" s="466" t="s">
        <v>0</v>
      </c>
      <c r="BT353" s="466" t="s">
        <v>0</v>
      </c>
    </row>
    <row r="354" spans="65:72" x14ac:dyDescent="0.25">
      <c r="BM354" s="466" t="s">
        <v>0</v>
      </c>
      <c r="BT354" s="466" t="s">
        <v>0</v>
      </c>
    </row>
    <row r="355" spans="65:72" x14ac:dyDescent="0.25">
      <c r="BM355" s="466" t="s">
        <v>0</v>
      </c>
      <c r="BT355" s="466" t="s">
        <v>0</v>
      </c>
    </row>
    <row r="356" spans="65:72" x14ac:dyDescent="0.25">
      <c r="BM356" s="466" t="s">
        <v>0</v>
      </c>
      <c r="BT356" s="466" t="s">
        <v>0</v>
      </c>
    </row>
    <row r="357" spans="65:72" x14ac:dyDescent="0.25">
      <c r="BM357" s="466" t="s">
        <v>0</v>
      </c>
      <c r="BT357" s="466" t="s">
        <v>0</v>
      </c>
    </row>
    <row r="358" spans="65:72" x14ac:dyDescent="0.25">
      <c r="BM358" s="466" t="s">
        <v>0</v>
      </c>
      <c r="BT358" s="466" t="s">
        <v>0</v>
      </c>
    </row>
    <row r="359" spans="65:72" x14ac:dyDescent="0.25">
      <c r="BM359" s="466" t="s">
        <v>0</v>
      </c>
      <c r="BT359" s="466" t="s">
        <v>0</v>
      </c>
    </row>
    <row r="360" spans="65:72" x14ac:dyDescent="0.25">
      <c r="BM360" s="466" t="s">
        <v>0</v>
      </c>
      <c r="BT360" s="466" t="s">
        <v>0</v>
      </c>
    </row>
    <row r="361" spans="65:72" x14ac:dyDescent="0.25">
      <c r="BM361" s="466" t="s">
        <v>0</v>
      </c>
      <c r="BT361" s="466" t="s">
        <v>0</v>
      </c>
    </row>
    <row r="362" spans="65:72" x14ac:dyDescent="0.25">
      <c r="BM362" s="466" t="s">
        <v>0</v>
      </c>
      <c r="BT362" s="466" t="s">
        <v>0</v>
      </c>
    </row>
    <row r="363" spans="65:72" x14ac:dyDescent="0.25">
      <c r="BM363" s="466" t="s">
        <v>0</v>
      </c>
      <c r="BT363" s="466" t="s">
        <v>0</v>
      </c>
    </row>
    <row r="364" spans="65:72" x14ac:dyDescent="0.25">
      <c r="BM364" s="466" t="s">
        <v>0</v>
      </c>
      <c r="BT364" s="466" t="s">
        <v>0</v>
      </c>
    </row>
    <row r="365" spans="65:72" x14ac:dyDescent="0.25">
      <c r="BM365" s="466" t="s">
        <v>0</v>
      </c>
      <c r="BT365" s="466" t="s">
        <v>0</v>
      </c>
    </row>
    <row r="366" spans="65:72" x14ac:dyDescent="0.25">
      <c r="BM366" s="466" t="s">
        <v>0</v>
      </c>
      <c r="BT366" s="466" t="s">
        <v>0</v>
      </c>
    </row>
    <row r="367" spans="65:72" x14ac:dyDescent="0.25">
      <c r="BM367" s="466" t="s">
        <v>0</v>
      </c>
      <c r="BT367" s="466" t="s">
        <v>0</v>
      </c>
    </row>
    <row r="368" spans="65:72" x14ac:dyDescent="0.25">
      <c r="BM368" s="466" t="s">
        <v>0</v>
      </c>
      <c r="BT368" s="466" t="s">
        <v>0</v>
      </c>
    </row>
    <row r="369" spans="65:72" x14ac:dyDescent="0.25">
      <c r="BM369" s="466" t="s">
        <v>0</v>
      </c>
      <c r="BT369" s="466" t="s">
        <v>0</v>
      </c>
    </row>
    <row r="370" spans="65:72" x14ac:dyDescent="0.25">
      <c r="BM370" s="466" t="s">
        <v>0</v>
      </c>
      <c r="BT370" s="466" t="s">
        <v>0</v>
      </c>
    </row>
    <row r="371" spans="65:72" x14ac:dyDescent="0.25">
      <c r="BM371" s="466" t="s">
        <v>0</v>
      </c>
      <c r="BT371" s="466" t="s">
        <v>0</v>
      </c>
    </row>
    <row r="372" spans="65:72" x14ac:dyDescent="0.25">
      <c r="BM372" s="466" t="s">
        <v>0</v>
      </c>
      <c r="BT372" s="466" t="s">
        <v>0</v>
      </c>
    </row>
    <row r="373" spans="65:72" x14ac:dyDescent="0.25">
      <c r="BM373" s="466" t="s">
        <v>0</v>
      </c>
      <c r="BT373" s="466" t="s">
        <v>0</v>
      </c>
    </row>
    <row r="374" spans="65:72" x14ac:dyDescent="0.25">
      <c r="BM374" s="466" t="s">
        <v>0</v>
      </c>
      <c r="BT374" s="466" t="s">
        <v>0</v>
      </c>
    </row>
    <row r="375" spans="65:72" x14ac:dyDescent="0.25">
      <c r="BM375" s="466" t="s">
        <v>0</v>
      </c>
      <c r="BT375" s="466" t="s">
        <v>0</v>
      </c>
    </row>
    <row r="376" spans="65:72" x14ac:dyDescent="0.25">
      <c r="BM376" s="466" t="s">
        <v>0</v>
      </c>
      <c r="BT376" s="466" t="s">
        <v>0</v>
      </c>
    </row>
    <row r="377" spans="65:72" x14ac:dyDescent="0.25">
      <c r="BM377" s="466" t="s">
        <v>0</v>
      </c>
      <c r="BT377" s="466" t="s">
        <v>0</v>
      </c>
    </row>
    <row r="378" spans="65:72" x14ac:dyDescent="0.25">
      <c r="BM378" s="466" t="s">
        <v>0</v>
      </c>
      <c r="BT378" s="466" t="s">
        <v>0</v>
      </c>
    </row>
    <row r="379" spans="65:72" x14ac:dyDescent="0.25">
      <c r="BM379" s="466" t="s">
        <v>0</v>
      </c>
      <c r="BT379" s="466" t="s">
        <v>0</v>
      </c>
    </row>
    <row r="380" spans="65:72" x14ac:dyDescent="0.25">
      <c r="BM380" s="466" t="s">
        <v>0</v>
      </c>
      <c r="BT380" s="466" t="s">
        <v>0</v>
      </c>
    </row>
    <row r="381" spans="65:72" x14ac:dyDescent="0.25">
      <c r="BM381" s="466" t="s">
        <v>0</v>
      </c>
      <c r="BT381" s="466" t="s">
        <v>0</v>
      </c>
    </row>
    <row r="382" spans="65:72" x14ac:dyDescent="0.25">
      <c r="BM382" s="466" t="s">
        <v>0</v>
      </c>
      <c r="BT382" s="466" t="s">
        <v>0</v>
      </c>
    </row>
    <row r="383" spans="65:72" x14ac:dyDescent="0.25">
      <c r="BM383" s="466" t="s">
        <v>0</v>
      </c>
      <c r="BT383" s="466" t="s">
        <v>0</v>
      </c>
    </row>
    <row r="384" spans="65:72" x14ac:dyDescent="0.25">
      <c r="BM384" s="466" t="s">
        <v>0</v>
      </c>
      <c r="BT384" s="466" t="s">
        <v>0</v>
      </c>
    </row>
    <row r="385" spans="1:72" x14ac:dyDescent="0.25">
      <c r="BM385" s="466" t="s">
        <v>0</v>
      </c>
      <c r="BT385" s="466" t="s">
        <v>0</v>
      </c>
    </row>
    <row r="386" spans="1:72" x14ac:dyDescent="0.25">
      <c r="BM386" s="466" t="s">
        <v>0</v>
      </c>
      <c r="BT386" s="466" t="s">
        <v>0</v>
      </c>
    </row>
    <row r="387" spans="1:72" x14ac:dyDescent="0.25">
      <c r="BM387" s="466" t="s">
        <v>0</v>
      </c>
      <c r="BT387" s="466" t="s">
        <v>0</v>
      </c>
    </row>
    <row r="388" spans="1:72" x14ac:dyDescent="0.25">
      <c r="BM388" s="466" t="s">
        <v>0</v>
      </c>
      <c r="BT388" s="466" t="s">
        <v>0</v>
      </c>
    </row>
    <row r="389" spans="1:72" x14ac:dyDescent="0.25">
      <c r="BM389" s="466" t="s">
        <v>0</v>
      </c>
      <c r="BT389" s="466" t="s">
        <v>0</v>
      </c>
    </row>
    <row r="390" spans="1:72" x14ac:dyDescent="0.25">
      <c r="BM390" s="466" t="s">
        <v>0</v>
      </c>
      <c r="BT390" s="466" t="s">
        <v>0</v>
      </c>
    </row>
    <row r="391" spans="1:72" x14ac:dyDescent="0.25">
      <c r="BM391" s="466" t="s">
        <v>0</v>
      </c>
      <c r="BT391" s="466" t="s">
        <v>0</v>
      </c>
    </row>
    <row r="392" spans="1:72" x14ac:dyDescent="0.25">
      <c r="BM392" s="466" t="s">
        <v>0</v>
      </c>
      <c r="BT392" s="466" t="s">
        <v>0</v>
      </c>
    </row>
    <row r="393" spans="1:72" x14ac:dyDescent="0.25">
      <c r="BM393" s="466" t="s">
        <v>0</v>
      </c>
      <c r="BT393" s="466" t="s">
        <v>0</v>
      </c>
    </row>
    <row r="394" spans="1:72" x14ac:dyDescent="0.25">
      <c r="BM394" s="466" t="s">
        <v>0</v>
      </c>
      <c r="BT394" s="466" t="s">
        <v>0</v>
      </c>
    </row>
    <row r="395" spans="1:72" x14ac:dyDescent="0.25">
      <c r="A395" s="466" t="s">
        <v>0</v>
      </c>
      <c r="B395" s="466" t="s">
        <v>0</v>
      </c>
      <c r="C395" s="466" t="s">
        <v>0</v>
      </c>
      <c r="D395" s="466" t="s">
        <v>0</v>
      </c>
      <c r="E395" s="466" t="s">
        <v>0</v>
      </c>
      <c r="F395" s="466" t="s">
        <v>0</v>
      </c>
      <c r="G395" s="466" t="s">
        <v>0</v>
      </c>
      <c r="H395" s="466" t="s">
        <v>0</v>
      </c>
      <c r="I395" s="466" t="s">
        <v>0</v>
      </c>
      <c r="J395" s="466" t="s">
        <v>0</v>
      </c>
      <c r="K395" s="466" t="s">
        <v>0</v>
      </c>
      <c r="L395" s="466" t="s">
        <v>0</v>
      </c>
      <c r="M395" s="466" t="s">
        <v>0</v>
      </c>
      <c r="N395" s="466" t="s">
        <v>0</v>
      </c>
      <c r="O395" s="466" t="s">
        <v>0</v>
      </c>
      <c r="P395" s="466" t="s">
        <v>0</v>
      </c>
      <c r="Q395" s="466" t="s">
        <v>0</v>
      </c>
      <c r="R395" s="466" t="s">
        <v>0</v>
      </c>
      <c r="S395" s="466" t="s">
        <v>0</v>
      </c>
      <c r="T395" s="466" t="s">
        <v>0</v>
      </c>
      <c r="U395" s="466" t="s">
        <v>0</v>
      </c>
      <c r="V395" s="466" t="s">
        <v>0</v>
      </c>
      <c r="W395" s="466" t="s">
        <v>0</v>
      </c>
      <c r="X395" s="466" t="s">
        <v>0</v>
      </c>
      <c r="Y395" s="466" t="s">
        <v>0</v>
      </c>
      <c r="Z395" s="466" t="s">
        <v>0</v>
      </c>
      <c r="AA395" s="466" t="s">
        <v>0</v>
      </c>
      <c r="AB395" s="466" t="s">
        <v>0</v>
      </c>
      <c r="AC395" s="466" t="s">
        <v>0</v>
      </c>
      <c r="AD395" s="466" t="s">
        <v>0</v>
      </c>
      <c r="AE395" s="466" t="s">
        <v>0</v>
      </c>
      <c r="AF395" s="466" t="s">
        <v>0</v>
      </c>
      <c r="AG395" s="466" t="s">
        <v>0</v>
      </c>
      <c r="AH395" s="466" t="s">
        <v>0</v>
      </c>
      <c r="AI395" s="466" t="s">
        <v>0</v>
      </c>
      <c r="AJ395" s="466" t="s">
        <v>0</v>
      </c>
      <c r="AK395" s="466" t="s">
        <v>0</v>
      </c>
      <c r="AL395" s="466" t="s">
        <v>0</v>
      </c>
      <c r="AM395" s="466" t="s">
        <v>0</v>
      </c>
      <c r="AN395" s="466" t="s">
        <v>0</v>
      </c>
      <c r="AO395" s="466" t="s">
        <v>0</v>
      </c>
      <c r="AP395" s="466" t="s">
        <v>0</v>
      </c>
      <c r="AQ395" s="466" t="s">
        <v>0</v>
      </c>
      <c r="AR395" s="466" t="s">
        <v>0</v>
      </c>
      <c r="AS395" s="466" t="s">
        <v>0</v>
      </c>
      <c r="AT395" s="466" t="s">
        <v>0</v>
      </c>
      <c r="AU395" s="466" t="s">
        <v>0</v>
      </c>
      <c r="AV395" s="466" t="s">
        <v>0</v>
      </c>
      <c r="AW395" s="466" t="s">
        <v>0</v>
      </c>
      <c r="AX395" s="466" t="s">
        <v>0</v>
      </c>
      <c r="AY395" s="466" t="s">
        <v>0</v>
      </c>
      <c r="AZ395" s="466" t="s">
        <v>0</v>
      </c>
      <c r="BA395" s="466" t="s">
        <v>0</v>
      </c>
      <c r="BB395" s="466" t="s">
        <v>0</v>
      </c>
      <c r="BC395" s="466" t="s">
        <v>0</v>
      </c>
      <c r="BD395" s="466" t="s">
        <v>0</v>
      </c>
      <c r="BE395" s="466" t="s">
        <v>0</v>
      </c>
      <c r="BF395" s="466" t="s">
        <v>0</v>
      </c>
      <c r="BG395" s="466" t="s">
        <v>0</v>
      </c>
      <c r="BH395" s="466" t="s">
        <v>0</v>
      </c>
      <c r="BI395" s="466" t="s">
        <v>0</v>
      </c>
      <c r="BJ395" s="466" t="s">
        <v>0</v>
      </c>
      <c r="BK395" s="466" t="s">
        <v>0</v>
      </c>
      <c r="BL395" s="466" t="s">
        <v>0</v>
      </c>
      <c r="BM395" s="466" t="s">
        <v>0</v>
      </c>
      <c r="BN395" s="466" t="s">
        <v>0</v>
      </c>
      <c r="BO395" s="466" t="s">
        <v>0</v>
      </c>
      <c r="BP395" s="466" t="s">
        <v>0</v>
      </c>
      <c r="BQ395" s="466" t="s">
        <v>0</v>
      </c>
      <c r="BR395" s="466" t="s">
        <v>0</v>
      </c>
      <c r="BS395" s="466" t="s">
        <v>0</v>
      </c>
      <c r="BT395" s="466" t="s">
        <v>0</v>
      </c>
    </row>
    <row r="396" spans="1:72" x14ac:dyDescent="0.25">
      <c r="A396" s="466" t="s">
        <v>0</v>
      </c>
      <c r="B396" s="466" t="s">
        <v>0</v>
      </c>
      <c r="C396" s="466" t="s">
        <v>0</v>
      </c>
      <c r="D396" s="466" t="s">
        <v>0</v>
      </c>
      <c r="E396" s="466" t="s">
        <v>0</v>
      </c>
      <c r="F396" s="466" t="s">
        <v>0</v>
      </c>
      <c r="G396" s="466" t="s">
        <v>0</v>
      </c>
      <c r="H396" s="466" t="s">
        <v>0</v>
      </c>
      <c r="I396" s="466" t="s">
        <v>0</v>
      </c>
      <c r="J396" s="466" t="s">
        <v>0</v>
      </c>
      <c r="K396" s="466" t="s">
        <v>0</v>
      </c>
      <c r="L396" s="466" t="s">
        <v>0</v>
      </c>
      <c r="M396" s="466" t="s">
        <v>0</v>
      </c>
      <c r="N396" s="466" t="s">
        <v>0</v>
      </c>
      <c r="O396" s="466" t="s">
        <v>0</v>
      </c>
      <c r="P396" s="466" t="s">
        <v>0</v>
      </c>
      <c r="Q396" s="466" t="s">
        <v>0</v>
      </c>
      <c r="R396" s="466" t="s">
        <v>0</v>
      </c>
      <c r="S396" s="466" t="s">
        <v>0</v>
      </c>
      <c r="T396" s="466" t="s">
        <v>0</v>
      </c>
      <c r="U396" s="466" t="s">
        <v>0</v>
      </c>
      <c r="V396" s="466" t="s">
        <v>0</v>
      </c>
      <c r="W396" s="466" t="s">
        <v>0</v>
      </c>
      <c r="X396" s="466" t="s">
        <v>0</v>
      </c>
      <c r="Y396" s="466" t="s">
        <v>0</v>
      </c>
      <c r="Z396" s="466" t="s">
        <v>0</v>
      </c>
      <c r="AA396" s="466" t="s">
        <v>0</v>
      </c>
      <c r="AB396" s="466" t="s">
        <v>0</v>
      </c>
      <c r="AC396" s="466" t="s">
        <v>0</v>
      </c>
      <c r="AD396" s="466" t="s">
        <v>0</v>
      </c>
      <c r="AE396" s="466" t="s">
        <v>0</v>
      </c>
      <c r="AF396" s="466" t="s">
        <v>0</v>
      </c>
      <c r="AG396" s="466" t="s">
        <v>0</v>
      </c>
      <c r="AH396" s="466" t="s">
        <v>0</v>
      </c>
      <c r="AI396" s="466" t="s">
        <v>0</v>
      </c>
      <c r="AJ396" s="466" t="s">
        <v>0</v>
      </c>
      <c r="AK396" s="466" t="s">
        <v>0</v>
      </c>
      <c r="AL396" s="466" t="s">
        <v>0</v>
      </c>
      <c r="AM396" s="466" t="s">
        <v>0</v>
      </c>
      <c r="AN396" s="466" t="s">
        <v>0</v>
      </c>
      <c r="AO396" s="466" t="s">
        <v>0</v>
      </c>
      <c r="AP396" s="466" t="s">
        <v>0</v>
      </c>
      <c r="AQ396" s="466" t="s">
        <v>0</v>
      </c>
      <c r="AR396" s="466" t="s">
        <v>0</v>
      </c>
      <c r="AS396" s="466" t="s">
        <v>0</v>
      </c>
      <c r="AT396" s="466" t="s">
        <v>0</v>
      </c>
      <c r="AU396" s="466" t="s">
        <v>0</v>
      </c>
      <c r="AV396" s="466" t="s">
        <v>0</v>
      </c>
      <c r="AW396" s="466" t="s">
        <v>0</v>
      </c>
      <c r="AX396" s="466" t="s">
        <v>0</v>
      </c>
      <c r="AY396" s="466" t="s">
        <v>0</v>
      </c>
      <c r="AZ396" s="466" t="s">
        <v>0</v>
      </c>
      <c r="BA396" s="466" t="s">
        <v>0</v>
      </c>
      <c r="BB396" s="466" t="s">
        <v>0</v>
      </c>
      <c r="BC396" s="466" t="s">
        <v>0</v>
      </c>
      <c r="BD396" s="466" t="s">
        <v>0</v>
      </c>
      <c r="BE396" s="466" t="s">
        <v>0</v>
      </c>
      <c r="BF396" s="466" t="s">
        <v>0</v>
      </c>
      <c r="BG396" s="466" t="s">
        <v>0</v>
      </c>
      <c r="BH396" s="466" t="s">
        <v>0</v>
      </c>
      <c r="BI396" s="466" t="s">
        <v>0</v>
      </c>
      <c r="BJ396" s="466" t="s">
        <v>0</v>
      </c>
      <c r="BK396" s="466" t="s">
        <v>0</v>
      </c>
      <c r="BL396" s="466" t="s">
        <v>0</v>
      </c>
      <c r="BM396" s="466" t="s">
        <v>0</v>
      </c>
      <c r="BN396" s="466" t="s">
        <v>0</v>
      </c>
      <c r="BO396" s="466" t="s">
        <v>0</v>
      </c>
      <c r="BP396" s="466" t="s">
        <v>0</v>
      </c>
      <c r="BQ396" s="466" t="s">
        <v>0</v>
      </c>
      <c r="BR396" s="466" t="s">
        <v>0</v>
      </c>
      <c r="BS396" s="466" t="s">
        <v>0</v>
      </c>
      <c r="BT396" s="466" t="s">
        <v>0</v>
      </c>
    </row>
  </sheetData>
  <sheetProtection sheet="1" objects="1" scenarios="1" selectLockedCells="1"/>
  <sortState ref="BQ114:BQ128">
    <sortCondition ref="BQ99"/>
  </sortState>
  <mergeCells count="26">
    <mergeCell ref="C74:I74"/>
    <mergeCell ref="D83:E83"/>
    <mergeCell ref="C9:BA9"/>
    <mergeCell ref="BB9:BB10"/>
    <mergeCell ref="BC20:BC22"/>
    <mergeCell ref="C30:BA30"/>
    <mergeCell ref="BB30:BB31"/>
    <mergeCell ref="C51:BA51"/>
    <mergeCell ref="BB51:BB52"/>
    <mergeCell ref="B181:C182"/>
    <mergeCell ref="B148:B167"/>
    <mergeCell ref="C83:C85"/>
    <mergeCell ref="B86:B116"/>
    <mergeCell ref="B117:B147"/>
    <mergeCell ref="B172:C173"/>
    <mergeCell ref="B83:B85"/>
    <mergeCell ref="D181:D182"/>
    <mergeCell ref="G84:G85"/>
    <mergeCell ref="E181:K181"/>
    <mergeCell ref="F84:F85"/>
    <mergeCell ref="F83:G83"/>
    <mergeCell ref="E172:K172"/>
    <mergeCell ref="D84:D85"/>
    <mergeCell ref="H83:H85"/>
    <mergeCell ref="D172:D173"/>
    <mergeCell ref="E84:E85"/>
  </mergeCells>
  <conditionalFormatting sqref="D13">
    <cfRule type="expression" dxfId="65" priority="45">
      <formula>#REF!&lt;&gt;#REF!</formula>
    </cfRule>
  </conditionalFormatting>
  <conditionalFormatting sqref="D9">
    <cfRule type="expression" dxfId="64" priority="52">
      <formula>#REF!&lt;&gt;#REF!</formula>
    </cfRule>
  </conditionalFormatting>
  <conditionalFormatting sqref="D10 F10">
    <cfRule type="expression" dxfId="63" priority="51">
      <formula>#REF!&lt;&gt;#REF!</formula>
    </cfRule>
  </conditionalFormatting>
  <conditionalFormatting sqref="D22">
    <cfRule type="expression" dxfId="62" priority="50">
      <formula>#REF!&lt;&gt;#REF!</formula>
    </cfRule>
  </conditionalFormatting>
  <conditionalFormatting sqref="D46:D48 D78 D24:D27">
    <cfRule type="expression" dxfId="61" priority="48">
      <formula>#REF!&lt;&gt;#REF!</formula>
    </cfRule>
  </conditionalFormatting>
  <conditionalFormatting sqref="D11 D14">
    <cfRule type="expression" dxfId="60" priority="47">
      <formula>#REF!&lt;&gt;#REF!</formula>
    </cfRule>
  </conditionalFormatting>
  <conditionalFormatting sqref="D12">
    <cfRule type="expression" dxfId="59" priority="46">
      <formula>#REF!&lt;&gt;#REF!</formula>
    </cfRule>
  </conditionalFormatting>
  <conditionalFormatting sqref="D67:D71 D77 D73">
    <cfRule type="expression" dxfId="58" priority="32">
      <formula>#REF!&lt;&gt;#REF!</formula>
    </cfRule>
  </conditionalFormatting>
  <conditionalFormatting sqref="D75 F75 H75">
    <cfRule type="expression" dxfId="57" priority="20">
      <formula>#REF!&lt;&gt;#REF!</formula>
    </cfRule>
  </conditionalFormatting>
  <conditionalFormatting sqref="D31 F31">
    <cfRule type="expression" dxfId="56" priority="17">
      <formula>#REF!&lt;&gt;#REF!</formula>
    </cfRule>
  </conditionalFormatting>
  <conditionalFormatting sqref="D45">
    <cfRule type="expression" dxfId="55" priority="14">
      <formula>#REF!&lt;&gt;#REF!</formula>
    </cfRule>
  </conditionalFormatting>
  <conditionalFormatting sqref="D52 F52">
    <cfRule type="expression" dxfId="54" priority="9">
      <formula>#REF!&lt;&gt;#REF!</formula>
    </cfRule>
  </conditionalFormatting>
  <conditionalFormatting sqref="D30">
    <cfRule type="expression" dxfId="53" priority="2">
      <formula>#REF!&lt;&gt;#REF!</formula>
    </cfRule>
  </conditionalFormatting>
  <conditionalFormatting sqref="D51">
    <cfRule type="expression" dxfId="52" priority="1">
      <formula>#REF!&lt;&gt;#REF!</formula>
    </cfRule>
  </conditionalFormatting>
  <dataValidations count="3">
    <dataValidation type="list" allowBlank="1" showInputMessage="1" showErrorMessage="1" sqref="C117:C146">
      <formula1>$BO$3:$BO$34</formula1>
    </dataValidation>
    <dataValidation type="list" allowBlank="1" showInputMessage="1" showErrorMessage="1" sqref="C151:C166">
      <formula1>$BO$35:$BO$110</formula1>
    </dataValidation>
    <dataValidation type="list" allowBlank="1" showInputMessage="1" showErrorMessage="1" sqref="E117:E166">
      <formula1>$BQ$113:$BQ$200</formula1>
    </dataValidation>
  </dataValidations>
  <pageMargins left="0.70866141732283472" right="0.70866141732283472" top="0.74803149606299213" bottom="0.74803149606299213" header="0.31496062992125984" footer="0.31496062992125984"/>
  <pageSetup paperSize="8" scale="83" fitToWidth="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AS102"/>
  <sheetViews>
    <sheetView showGridLines="0" zoomScaleNormal="100" workbookViewId="0"/>
  </sheetViews>
  <sheetFormatPr defaultColWidth="11.42578125" defaultRowHeight="15" customHeight="1" x14ac:dyDescent="0.25"/>
  <cols>
    <col min="1" max="1" width="7.140625" style="431" customWidth="1"/>
    <col min="2" max="2" width="107.28515625" style="431" customWidth="1"/>
    <col min="3" max="16" width="14.28515625" style="431" customWidth="1"/>
    <col min="17" max="17" width="18.28515625" style="431" customWidth="1"/>
    <col min="18" max="18" width="14.140625" style="431" customWidth="1"/>
    <col min="19" max="16384" width="11.42578125" style="431"/>
  </cols>
  <sheetData>
    <row r="1" spans="1:23" ht="15" customHeight="1" x14ac:dyDescent="0.35">
      <c r="A1" s="128"/>
      <c r="B1" s="129"/>
      <c r="C1" s="199"/>
      <c r="D1" s="204"/>
      <c r="E1" s="204"/>
      <c r="F1" s="129"/>
      <c r="G1" s="199"/>
      <c r="H1" s="204"/>
      <c r="I1" s="204"/>
      <c r="J1" s="129"/>
      <c r="K1" s="199"/>
      <c r="L1" s="204"/>
      <c r="M1" s="204"/>
      <c r="N1" s="129"/>
      <c r="O1" s="199"/>
      <c r="P1" s="204"/>
      <c r="Q1" s="204"/>
      <c r="R1" s="129"/>
      <c r="S1" s="199"/>
      <c r="T1" s="204"/>
      <c r="U1" s="204"/>
      <c r="V1" s="129"/>
      <c r="W1" s="262" t="str">
        <f>_ParticipantName</f>
        <v>[Participant's name]</v>
      </c>
    </row>
    <row r="2" spans="1:23" ht="15" customHeight="1" x14ac:dyDescent="0.35">
      <c r="A2" s="295"/>
      <c r="B2" s="199"/>
      <c r="C2" s="199"/>
      <c r="D2" s="281"/>
      <c r="E2" s="281"/>
      <c r="F2" s="199"/>
      <c r="G2" s="199"/>
      <c r="H2" s="281"/>
      <c r="I2" s="281"/>
      <c r="J2" s="199"/>
      <c r="K2" s="199"/>
      <c r="L2" s="281"/>
      <c r="M2" s="281"/>
      <c r="N2" s="199"/>
      <c r="O2" s="199"/>
      <c r="P2" s="281"/>
      <c r="Q2" s="281"/>
      <c r="R2" s="199"/>
      <c r="S2" s="199"/>
      <c r="T2" s="281"/>
      <c r="U2" s="281"/>
      <c r="V2" s="199"/>
      <c r="W2" s="273" t="str">
        <f>_SCRMethod</f>
        <v>[Method of Calculation of the SCR]</v>
      </c>
    </row>
    <row r="3" spans="1:23" ht="15" customHeight="1" x14ac:dyDescent="0.35">
      <c r="A3" s="271" t="s">
        <v>1385</v>
      </c>
      <c r="B3" s="131"/>
      <c r="C3" s="132"/>
      <c r="D3" s="131"/>
      <c r="E3" s="131"/>
      <c r="F3" s="131"/>
      <c r="G3" s="132"/>
      <c r="H3" s="131"/>
      <c r="I3" s="131"/>
      <c r="J3" s="131"/>
      <c r="K3" s="132"/>
      <c r="L3" s="131"/>
      <c r="M3" s="131"/>
      <c r="N3" s="131"/>
      <c r="O3" s="132"/>
      <c r="P3" s="131"/>
      <c r="Q3" s="131"/>
      <c r="R3" s="131"/>
      <c r="S3" s="132"/>
      <c r="T3" s="131"/>
      <c r="U3" s="131"/>
      <c r="V3" s="131"/>
      <c r="W3" s="263" t="str">
        <f>_Version</f>
        <v>EIOPA-16-339-ST16_Templates-(20160629)</v>
      </c>
    </row>
    <row r="5" spans="1:23" ht="15.75" customHeight="1" x14ac:dyDescent="0.25">
      <c r="A5" s="279" t="s">
        <v>665</v>
      </c>
      <c r="B5" s="300" t="s">
        <v>1701</v>
      </c>
      <c r="C5" s="300"/>
      <c r="D5" s="300"/>
      <c r="E5" s="300"/>
      <c r="F5" s="300"/>
      <c r="G5" s="300"/>
      <c r="H5" s="300"/>
      <c r="I5" s="300"/>
      <c r="J5" s="300"/>
      <c r="K5" s="300"/>
      <c r="L5" s="300"/>
      <c r="M5" s="300"/>
      <c r="N5" s="300"/>
      <c r="O5" s="300"/>
      <c r="P5" s="300"/>
      <c r="Q5" s="300"/>
      <c r="R5" s="300"/>
      <c r="S5" s="300"/>
      <c r="T5" s="300"/>
      <c r="U5" s="300"/>
      <c r="V5" s="300"/>
      <c r="W5" s="301"/>
    </row>
    <row r="6" spans="1:23" ht="15" customHeight="1" x14ac:dyDescent="0.25">
      <c r="A6" s="124"/>
    </row>
    <row r="7" spans="1:23" ht="15" customHeight="1" x14ac:dyDescent="0.25">
      <c r="A7" s="297" t="s">
        <v>666</v>
      </c>
      <c r="B7" s="297" t="s">
        <v>1664</v>
      </c>
    </row>
    <row r="8" spans="1:23" ht="15" customHeight="1" x14ac:dyDescent="0.25">
      <c r="A8" s="297"/>
      <c r="B8" s="297"/>
    </row>
    <row r="9" spans="1:23" ht="15" customHeight="1" x14ac:dyDescent="0.25">
      <c r="A9" s="124"/>
    </row>
    <row r="10" spans="1:23" ht="15" customHeight="1" x14ac:dyDescent="0.25">
      <c r="B10" s="435" t="s">
        <v>1666</v>
      </c>
      <c r="C10" s="555" t="s">
        <v>1665</v>
      </c>
      <c r="D10" s="555"/>
      <c r="E10" s="555"/>
      <c r="F10" s="555"/>
      <c r="G10" s="555"/>
      <c r="H10" s="555"/>
      <c r="I10" s="555"/>
      <c r="J10" s="555"/>
      <c r="K10" s="555"/>
      <c r="L10" s="555"/>
      <c r="M10" s="555"/>
      <c r="N10" s="555"/>
      <c r="O10" s="555"/>
      <c r="P10" s="555"/>
      <c r="Q10" s="559" t="s">
        <v>667</v>
      </c>
      <c r="R10" s="314"/>
    </row>
    <row r="11" spans="1:23" ht="15" customHeight="1" x14ac:dyDescent="0.25">
      <c r="B11" s="344" t="s">
        <v>772</v>
      </c>
      <c r="C11" s="445" t="s">
        <v>669</v>
      </c>
      <c r="D11" s="446" t="s">
        <v>670</v>
      </c>
      <c r="E11" s="446" t="s">
        <v>734</v>
      </c>
      <c r="F11" s="445" t="s">
        <v>735</v>
      </c>
      <c r="G11" s="445" t="s">
        <v>736</v>
      </c>
      <c r="H11" s="445" t="s">
        <v>737</v>
      </c>
      <c r="I11" s="445" t="s">
        <v>773</v>
      </c>
      <c r="J11" s="445" t="s">
        <v>774</v>
      </c>
      <c r="K11" s="445" t="s">
        <v>775</v>
      </c>
      <c r="L11" s="445" t="s">
        <v>776</v>
      </c>
      <c r="M11" s="445" t="s">
        <v>777</v>
      </c>
      <c r="N11" s="445" t="s">
        <v>778</v>
      </c>
      <c r="O11" s="447" t="s">
        <v>719</v>
      </c>
      <c r="P11" s="447" t="s">
        <v>1579</v>
      </c>
      <c r="Q11" s="559"/>
      <c r="R11" s="314"/>
    </row>
    <row r="12" spans="1:23" ht="15" customHeight="1" x14ac:dyDescent="0.25">
      <c r="B12" s="348">
        <v>0</v>
      </c>
      <c r="C12" s="302" t="s">
        <v>2</v>
      </c>
      <c r="D12" s="302" t="s">
        <v>2</v>
      </c>
      <c r="E12" s="302" t="s">
        <v>2</v>
      </c>
      <c r="F12" s="302" t="s">
        <v>2</v>
      </c>
      <c r="G12" s="302" t="s">
        <v>2</v>
      </c>
      <c r="H12" s="302" t="s">
        <v>2</v>
      </c>
      <c r="I12" s="302" t="s">
        <v>2</v>
      </c>
      <c r="J12" s="302" t="s">
        <v>2</v>
      </c>
      <c r="K12" s="302" t="s">
        <v>2</v>
      </c>
      <c r="L12" s="302" t="s">
        <v>2</v>
      </c>
      <c r="M12" s="302" t="s">
        <v>2</v>
      </c>
      <c r="N12" s="302" t="s">
        <v>2</v>
      </c>
      <c r="O12" s="302" t="s">
        <v>2</v>
      </c>
      <c r="P12" s="302" t="s">
        <v>2</v>
      </c>
      <c r="Q12" s="302" t="s">
        <v>2</v>
      </c>
      <c r="R12" s="314"/>
    </row>
    <row r="13" spans="1:23" ht="15" customHeight="1" x14ac:dyDescent="0.25">
      <c r="B13" s="435" t="s">
        <v>1426</v>
      </c>
      <c r="C13" s="302" t="s">
        <v>2</v>
      </c>
      <c r="D13" s="302" t="s">
        <v>2</v>
      </c>
      <c r="E13" s="302" t="s">
        <v>2</v>
      </c>
      <c r="F13" s="302" t="s">
        <v>2</v>
      </c>
      <c r="G13" s="302" t="s">
        <v>2</v>
      </c>
      <c r="H13" s="302" t="s">
        <v>2</v>
      </c>
      <c r="I13" s="302" t="s">
        <v>2</v>
      </c>
      <c r="J13" s="302" t="s">
        <v>2</v>
      </c>
      <c r="K13" s="302" t="s">
        <v>2</v>
      </c>
      <c r="L13" s="302" t="s">
        <v>2</v>
      </c>
      <c r="M13" s="302" t="s">
        <v>2</v>
      </c>
      <c r="N13" s="302" t="s">
        <v>2</v>
      </c>
      <c r="O13" s="302" t="s">
        <v>2</v>
      </c>
      <c r="P13" s="302" t="s">
        <v>2</v>
      </c>
      <c r="Q13" s="302" t="s">
        <v>2</v>
      </c>
      <c r="R13" s="314"/>
    </row>
    <row r="14" spans="1:23" ht="15" customHeight="1" x14ac:dyDescent="0.25">
      <c r="B14" s="435" t="s">
        <v>720</v>
      </c>
      <c r="C14" s="302" t="s">
        <v>2</v>
      </c>
      <c r="D14" s="302" t="s">
        <v>2</v>
      </c>
      <c r="E14" s="302" t="s">
        <v>2</v>
      </c>
      <c r="F14" s="302" t="s">
        <v>2</v>
      </c>
      <c r="G14" s="302" t="s">
        <v>2</v>
      </c>
      <c r="H14" s="302" t="s">
        <v>2</v>
      </c>
      <c r="I14" s="302" t="s">
        <v>2</v>
      </c>
      <c r="J14" s="302" t="s">
        <v>2</v>
      </c>
      <c r="K14" s="302" t="s">
        <v>2</v>
      </c>
      <c r="L14" s="302" t="s">
        <v>2</v>
      </c>
      <c r="M14" s="302" t="s">
        <v>2</v>
      </c>
      <c r="N14" s="302" t="s">
        <v>2</v>
      </c>
      <c r="O14" s="302" t="s">
        <v>2</v>
      </c>
      <c r="P14" s="302" t="s">
        <v>2</v>
      </c>
      <c r="Q14" s="302" t="s">
        <v>2</v>
      </c>
      <c r="R14" s="314"/>
    </row>
    <row r="15" spans="1:23" ht="15" customHeight="1" x14ac:dyDescent="0.25">
      <c r="B15" s="435" t="s">
        <v>721</v>
      </c>
      <c r="C15" s="302" t="s">
        <v>2</v>
      </c>
      <c r="D15" s="302" t="s">
        <v>2</v>
      </c>
      <c r="E15" s="302" t="s">
        <v>2</v>
      </c>
      <c r="F15" s="302" t="s">
        <v>2</v>
      </c>
      <c r="G15" s="302" t="s">
        <v>2</v>
      </c>
      <c r="H15" s="302" t="s">
        <v>2</v>
      </c>
      <c r="I15" s="302" t="s">
        <v>2</v>
      </c>
      <c r="J15" s="302" t="s">
        <v>2</v>
      </c>
      <c r="K15" s="302" t="s">
        <v>2</v>
      </c>
      <c r="L15" s="302" t="s">
        <v>2</v>
      </c>
      <c r="M15" s="302" t="s">
        <v>2</v>
      </c>
      <c r="N15" s="302" t="s">
        <v>2</v>
      </c>
      <c r="O15" s="302" t="s">
        <v>2</v>
      </c>
      <c r="P15" s="302" t="s">
        <v>2</v>
      </c>
      <c r="Q15" s="302" t="s">
        <v>2</v>
      </c>
      <c r="R15" s="314"/>
    </row>
    <row r="16" spans="1:23" ht="15" customHeight="1" x14ac:dyDescent="0.25">
      <c r="B16" s="435" t="s">
        <v>722</v>
      </c>
      <c r="C16" s="302" t="s">
        <v>2</v>
      </c>
      <c r="D16" s="302" t="s">
        <v>2</v>
      </c>
      <c r="E16" s="302" t="s">
        <v>2</v>
      </c>
      <c r="F16" s="302" t="s">
        <v>2</v>
      </c>
      <c r="G16" s="302" t="s">
        <v>2</v>
      </c>
      <c r="H16" s="302" t="s">
        <v>2</v>
      </c>
      <c r="I16" s="302" t="s">
        <v>2</v>
      </c>
      <c r="J16" s="302" t="s">
        <v>2</v>
      </c>
      <c r="K16" s="302" t="s">
        <v>2</v>
      </c>
      <c r="L16" s="302" t="s">
        <v>2</v>
      </c>
      <c r="M16" s="302" t="s">
        <v>2</v>
      </c>
      <c r="N16" s="302" t="s">
        <v>2</v>
      </c>
      <c r="O16" s="302" t="s">
        <v>2</v>
      </c>
      <c r="P16" s="302" t="s">
        <v>2</v>
      </c>
      <c r="Q16" s="302" t="s">
        <v>2</v>
      </c>
      <c r="R16" s="314"/>
    </row>
    <row r="17" spans="1:18" ht="15" customHeight="1" x14ac:dyDescent="0.25">
      <c r="B17" s="435" t="s">
        <v>723</v>
      </c>
      <c r="C17" s="302" t="s">
        <v>2</v>
      </c>
      <c r="D17" s="302" t="s">
        <v>2</v>
      </c>
      <c r="E17" s="302" t="s">
        <v>2</v>
      </c>
      <c r="F17" s="302" t="s">
        <v>2</v>
      </c>
      <c r="G17" s="302" t="s">
        <v>2</v>
      </c>
      <c r="H17" s="302" t="s">
        <v>2</v>
      </c>
      <c r="I17" s="302" t="s">
        <v>2</v>
      </c>
      <c r="J17" s="302" t="s">
        <v>2</v>
      </c>
      <c r="K17" s="302" t="s">
        <v>2</v>
      </c>
      <c r="L17" s="302" t="s">
        <v>2</v>
      </c>
      <c r="M17" s="302" t="s">
        <v>2</v>
      </c>
      <c r="N17" s="302" t="s">
        <v>2</v>
      </c>
      <c r="O17" s="302" t="s">
        <v>2</v>
      </c>
      <c r="P17" s="302" t="s">
        <v>2</v>
      </c>
      <c r="Q17" s="302" t="s">
        <v>2</v>
      </c>
      <c r="R17" s="314"/>
    </row>
    <row r="18" spans="1:18" ht="15" customHeight="1" x14ac:dyDescent="0.25">
      <c r="B18" s="435" t="s">
        <v>724</v>
      </c>
      <c r="C18" s="302" t="s">
        <v>2</v>
      </c>
      <c r="D18" s="302" t="s">
        <v>2</v>
      </c>
      <c r="E18" s="302" t="s">
        <v>2</v>
      </c>
      <c r="F18" s="302" t="s">
        <v>2</v>
      </c>
      <c r="G18" s="302" t="s">
        <v>2</v>
      </c>
      <c r="H18" s="302" t="s">
        <v>2</v>
      </c>
      <c r="I18" s="302" t="s">
        <v>2</v>
      </c>
      <c r="J18" s="302" t="s">
        <v>2</v>
      </c>
      <c r="K18" s="302" t="s">
        <v>2</v>
      </c>
      <c r="L18" s="302" t="s">
        <v>2</v>
      </c>
      <c r="M18" s="302" t="s">
        <v>2</v>
      </c>
      <c r="N18" s="302" t="s">
        <v>2</v>
      </c>
      <c r="O18" s="302" t="s">
        <v>2</v>
      </c>
      <c r="P18" s="302" t="s">
        <v>2</v>
      </c>
      <c r="Q18" s="302" t="s">
        <v>2</v>
      </c>
      <c r="R18" s="314"/>
    </row>
    <row r="19" spans="1:18" ht="15" customHeight="1" x14ac:dyDescent="0.25">
      <c r="B19" s="435" t="s">
        <v>725</v>
      </c>
      <c r="C19" s="302" t="s">
        <v>2</v>
      </c>
      <c r="D19" s="302" t="s">
        <v>2</v>
      </c>
      <c r="E19" s="302" t="s">
        <v>2</v>
      </c>
      <c r="F19" s="302" t="s">
        <v>2</v>
      </c>
      <c r="G19" s="302" t="s">
        <v>2</v>
      </c>
      <c r="H19" s="302" t="s">
        <v>2</v>
      </c>
      <c r="I19" s="302" t="s">
        <v>2</v>
      </c>
      <c r="J19" s="302" t="s">
        <v>2</v>
      </c>
      <c r="K19" s="302" t="s">
        <v>2</v>
      </c>
      <c r="L19" s="302" t="s">
        <v>2</v>
      </c>
      <c r="M19" s="302" t="s">
        <v>2</v>
      </c>
      <c r="N19" s="302" t="s">
        <v>2</v>
      </c>
      <c r="O19" s="302" t="s">
        <v>2</v>
      </c>
      <c r="P19" s="302" t="s">
        <v>2</v>
      </c>
      <c r="Q19" s="302" t="s">
        <v>2</v>
      </c>
      <c r="R19" s="314"/>
    </row>
    <row r="20" spans="1:18" ht="15" customHeight="1" x14ac:dyDescent="0.25">
      <c r="B20" s="435" t="s">
        <v>726</v>
      </c>
      <c r="C20" s="302" t="s">
        <v>2</v>
      </c>
      <c r="D20" s="302" t="s">
        <v>2</v>
      </c>
      <c r="E20" s="302" t="s">
        <v>2</v>
      </c>
      <c r="F20" s="302" t="s">
        <v>2</v>
      </c>
      <c r="G20" s="302" t="s">
        <v>2</v>
      </c>
      <c r="H20" s="302" t="s">
        <v>2</v>
      </c>
      <c r="I20" s="302" t="s">
        <v>2</v>
      </c>
      <c r="J20" s="302" t="s">
        <v>2</v>
      </c>
      <c r="K20" s="302" t="s">
        <v>2</v>
      </c>
      <c r="L20" s="302" t="s">
        <v>2</v>
      </c>
      <c r="M20" s="302" t="s">
        <v>2</v>
      </c>
      <c r="N20" s="302" t="s">
        <v>2</v>
      </c>
      <c r="O20" s="302" t="s">
        <v>2</v>
      </c>
      <c r="P20" s="302" t="s">
        <v>2</v>
      </c>
      <c r="Q20" s="302" t="s">
        <v>2</v>
      </c>
      <c r="R20" s="314"/>
    </row>
    <row r="21" spans="1:18" ht="15" customHeight="1" x14ac:dyDescent="0.25">
      <c r="B21" s="435" t="s">
        <v>727</v>
      </c>
      <c r="C21" s="302" t="s">
        <v>2</v>
      </c>
      <c r="D21" s="302" t="s">
        <v>2</v>
      </c>
      <c r="E21" s="302" t="s">
        <v>2</v>
      </c>
      <c r="F21" s="302" t="s">
        <v>2</v>
      </c>
      <c r="G21" s="302" t="s">
        <v>2</v>
      </c>
      <c r="H21" s="302" t="s">
        <v>2</v>
      </c>
      <c r="I21" s="302" t="s">
        <v>2</v>
      </c>
      <c r="J21" s="302" t="s">
        <v>2</v>
      </c>
      <c r="K21" s="302" t="s">
        <v>2</v>
      </c>
      <c r="L21" s="302" t="s">
        <v>2</v>
      </c>
      <c r="M21" s="302" t="s">
        <v>2</v>
      </c>
      <c r="N21" s="302" t="s">
        <v>2</v>
      </c>
      <c r="O21" s="302" t="s">
        <v>2</v>
      </c>
      <c r="P21" s="302" t="s">
        <v>2</v>
      </c>
      <c r="Q21" s="302" t="s">
        <v>2</v>
      </c>
      <c r="R21" s="552" t="s">
        <v>779</v>
      </c>
    </row>
    <row r="22" spans="1:18" ht="15" customHeight="1" x14ac:dyDescent="0.25">
      <c r="B22" s="435" t="s">
        <v>728</v>
      </c>
      <c r="C22" s="302" t="s">
        <v>2</v>
      </c>
      <c r="D22" s="302" t="s">
        <v>2</v>
      </c>
      <c r="E22" s="302" t="s">
        <v>2</v>
      </c>
      <c r="F22" s="302" t="s">
        <v>2</v>
      </c>
      <c r="G22" s="302" t="s">
        <v>2</v>
      </c>
      <c r="H22" s="302" t="s">
        <v>2</v>
      </c>
      <c r="I22" s="302" t="s">
        <v>2</v>
      </c>
      <c r="J22" s="302" t="s">
        <v>2</v>
      </c>
      <c r="K22" s="302" t="s">
        <v>2</v>
      </c>
      <c r="L22" s="302" t="s">
        <v>2</v>
      </c>
      <c r="M22" s="302" t="s">
        <v>2</v>
      </c>
      <c r="N22" s="302" t="s">
        <v>2</v>
      </c>
      <c r="O22" s="302" t="s">
        <v>2</v>
      </c>
      <c r="P22" s="302" t="s">
        <v>2</v>
      </c>
      <c r="Q22" s="302" t="s">
        <v>2</v>
      </c>
      <c r="R22" s="553"/>
    </row>
    <row r="23" spans="1:18" ht="15" customHeight="1" x14ac:dyDescent="0.25">
      <c r="B23" s="435" t="s">
        <v>729</v>
      </c>
      <c r="C23" s="302" t="s">
        <v>2</v>
      </c>
      <c r="D23" s="302" t="s">
        <v>2</v>
      </c>
      <c r="E23" s="302" t="s">
        <v>2</v>
      </c>
      <c r="F23" s="302" t="s">
        <v>2</v>
      </c>
      <c r="G23" s="302" t="s">
        <v>2</v>
      </c>
      <c r="H23" s="302" t="s">
        <v>2</v>
      </c>
      <c r="I23" s="302" t="s">
        <v>2</v>
      </c>
      <c r="J23" s="302" t="s">
        <v>2</v>
      </c>
      <c r="K23" s="302" t="s">
        <v>2</v>
      </c>
      <c r="L23" s="302" t="s">
        <v>2</v>
      </c>
      <c r="M23" s="302" t="s">
        <v>2</v>
      </c>
      <c r="N23" s="302" t="s">
        <v>2</v>
      </c>
      <c r="O23" s="302" t="s">
        <v>2</v>
      </c>
      <c r="P23" s="302" t="s">
        <v>2</v>
      </c>
      <c r="Q23" s="302" t="s">
        <v>2</v>
      </c>
      <c r="R23" s="554"/>
    </row>
    <row r="24" spans="1:18" ht="15" customHeight="1" x14ac:dyDescent="0.25">
      <c r="B24" s="349" t="s">
        <v>780</v>
      </c>
      <c r="C24" s="302" t="s">
        <v>2</v>
      </c>
      <c r="D24" s="302" t="s">
        <v>2</v>
      </c>
      <c r="E24" s="302" t="s">
        <v>2</v>
      </c>
      <c r="F24" s="302" t="s">
        <v>2</v>
      </c>
      <c r="G24" s="302" t="s">
        <v>2</v>
      </c>
      <c r="H24" s="302" t="s">
        <v>2</v>
      </c>
      <c r="I24" s="302" t="s">
        <v>2</v>
      </c>
      <c r="J24" s="302" t="s">
        <v>2</v>
      </c>
      <c r="K24" s="302" t="s">
        <v>2</v>
      </c>
      <c r="L24" s="302" t="s">
        <v>2</v>
      </c>
      <c r="M24" s="302" t="s">
        <v>2</v>
      </c>
      <c r="N24" s="302" t="s">
        <v>2</v>
      </c>
      <c r="O24" s="302" t="s">
        <v>2</v>
      </c>
      <c r="P24" s="302" t="s">
        <v>2</v>
      </c>
      <c r="Q24" s="380"/>
      <c r="R24" s="302" t="s">
        <v>2</v>
      </c>
    </row>
    <row r="25" spans="1:18" ht="15" customHeight="1" x14ac:dyDescent="0.25">
      <c r="B25" s="314"/>
      <c r="C25" s="314"/>
      <c r="D25" s="314"/>
      <c r="E25" s="314"/>
      <c r="F25" s="314"/>
      <c r="G25" s="314"/>
      <c r="H25" s="314"/>
      <c r="I25" s="314"/>
      <c r="J25" s="314"/>
      <c r="K25" s="314"/>
      <c r="L25" s="314"/>
      <c r="M25" s="314"/>
      <c r="N25" s="314"/>
      <c r="O25" s="314"/>
      <c r="Q25" s="302" t="s">
        <v>2</v>
      </c>
      <c r="R25" s="314"/>
    </row>
    <row r="26" spans="1:18" x14ac:dyDescent="0.25">
      <c r="B26" s="560"/>
      <c r="C26" s="560"/>
      <c r="D26" s="560"/>
      <c r="E26" s="560"/>
      <c r="F26" s="560"/>
      <c r="G26" s="560"/>
      <c r="H26" s="560"/>
      <c r="I26" s="560"/>
      <c r="J26" s="560"/>
      <c r="K26" s="560"/>
      <c r="L26" s="314"/>
      <c r="M26" s="314"/>
      <c r="N26" s="314"/>
      <c r="O26" s="314"/>
      <c r="Q26" s="561" t="s">
        <v>781</v>
      </c>
      <c r="R26" s="314"/>
    </row>
    <row r="27" spans="1:18" x14ac:dyDescent="0.25">
      <c r="B27" s="562" t="s">
        <v>1667</v>
      </c>
      <c r="C27" s="562"/>
      <c r="D27" s="562"/>
      <c r="E27" s="562"/>
      <c r="F27" s="562"/>
      <c r="G27" s="562"/>
      <c r="H27" s="562"/>
      <c r="I27" s="562"/>
      <c r="J27" s="562"/>
      <c r="K27" s="562"/>
      <c r="L27" s="314"/>
      <c r="M27" s="314"/>
      <c r="N27" s="314"/>
      <c r="O27" s="314"/>
      <c r="Q27" s="561"/>
      <c r="R27" s="314"/>
    </row>
    <row r="28" spans="1:18" ht="30.75" customHeight="1" x14ac:dyDescent="0.25">
      <c r="B28" s="562" t="s">
        <v>1668</v>
      </c>
      <c r="C28" s="562"/>
      <c r="D28" s="562"/>
      <c r="E28" s="562"/>
      <c r="F28" s="562"/>
      <c r="G28" s="562"/>
      <c r="H28" s="562"/>
      <c r="I28" s="562"/>
      <c r="J28" s="562"/>
      <c r="K28" s="562"/>
      <c r="L28" s="314"/>
      <c r="M28" s="314"/>
      <c r="N28" s="314"/>
      <c r="O28" s="314"/>
      <c r="Q28" s="561"/>
      <c r="R28" s="314"/>
    </row>
    <row r="29" spans="1:18" x14ac:dyDescent="0.25">
      <c r="B29" s="444" t="s">
        <v>1571</v>
      </c>
      <c r="C29" s="443" t="s">
        <v>2</v>
      </c>
      <c r="D29" s="441"/>
      <c r="E29" s="441"/>
      <c r="F29" s="441"/>
      <c r="G29" s="441"/>
      <c r="H29" s="441"/>
      <c r="I29" s="441"/>
      <c r="J29" s="441"/>
      <c r="K29" s="441"/>
      <c r="L29" s="314"/>
      <c r="M29" s="314"/>
      <c r="N29" s="314"/>
      <c r="O29" s="314"/>
      <c r="P29" s="314"/>
      <c r="Q29" s="314"/>
    </row>
    <row r="30" spans="1:18" x14ac:dyDescent="0.25">
      <c r="B30" s="441"/>
      <c r="C30" s="441"/>
      <c r="D30" s="441"/>
      <c r="E30" s="441"/>
      <c r="F30" s="441"/>
      <c r="G30" s="441"/>
      <c r="H30" s="441"/>
      <c r="I30" s="441"/>
      <c r="J30" s="441"/>
      <c r="K30" s="441"/>
      <c r="L30" s="314"/>
      <c r="M30" s="314"/>
      <c r="N30" s="314"/>
      <c r="O30" s="314"/>
      <c r="P30" s="314"/>
      <c r="Q30" s="314"/>
    </row>
    <row r="31" spans="1:18" x14ac:dyDescent="0.25">
      <c r="B31" s="441"/>
      <c r="C31" s="441"/>
      <c r="D31" s="441"/>
      <c r="E31" s="441"/>
      <c r="F31" s="441"/>
      <c r="G31" s="441"/>
      <c r="H31" s="441"/>
      <c r="I31" s="441"/>
      <c r="J31" s="441"/>
      <c r="K31" s="441"/>
      <c r="L31" s="314"/>
      <c r="M31" s="314"/>
      <c r="N31" s="314"/>
      <c r="O31" s="314"/>
      <c r="P31" s="314"/>
      <c r="Q31" s="314"/>
    </row>
    <row r="32" spans="1:18" ht="15" customHeight="1" x14ac:dyDescent="0.25">
      <c r="A32" s="297" t="s">
        <v>730</v>
      </c>
      <c r="B32" s="297" t="s">
        <v>1711</v>
      </c>
      <c r="P32" s="118"/>
    </row>
    <row r="33" spans="1:18" ht="15" customHeight="1" x14ac:dyDescent="0.25">
      <c r="A33" s="297"/>
      <c r="B33" s="297"/>
      <c r="P33" s="118"/>
    </row>
    <row r="34" spans="1:18" ht="15" customHeight="1" x14ac:dyDescent="0.25">
      <c r="A34" s="124"/>
    </row>
    <row r="35" spans="1:18" ht="15" customHeight="1" x14ac:dyDescent="0.25">
      <c r="B35" s="435" t="s">
        <v>1666</v>
      </c>
      <c r="C35" s="555" t="s">
        <v>1665</v>
      </c>
      <c r="D35" s="555"/>
      <c r="E35" s="555"/>
      <c r="F35" s="555"/>
      <c r="G35" s="555"/>
      <c r="H35" s="555"/>
      <c r="I35" s="555"/>
      <c r="J35" s="555"/>
      <c r="K35" s="555"/>
      <c r="L35" s="555"/>
      <c r="M35" s="555"/>
      <c r="N35" s="555"/>
      <c r="O35" s="555"/>
      <c r="P35" s="555"/>
      <c r="Q35" s="559" t="s">
        <v>667</v>
      </c>
      <c r="R35" s="314"/>
    </row>
    <row r="36" spans="1:18" ht="15" customHeight="1" x14ac:dyDescent="0.25">
      <c r="B36" s="344" t="s">
        <v>772</v>
      </c>
      <c r="C36" s="445" t="s">
        <v>669</v>
      </c>
      <c r="D36" s="446" t="s">
        <v>670</v>
      </c>
      <c r="E36" s="446" t="s">
        <v>734</v>
      </c>
      <c r="F36" s="445" t="s">
        <v>735</v>
      </c>
      <c r="G36" s="445" t="s">
        <v>736</v>
      </c>
      <c r="H36" s="445" t="s">
        <v>737</v>
      </c>
      <c r="I36" s="445" t="s">
        <v>773</v>
      </c>
      <c r="J36" s="445" t="s">
        <v>774</v>
      </c>
      <c r="K36" s="445" t="s">
        <v>775</v>
      </c>
      <c r="L36" s="445" t="s">
        <v>776</v>
      </c>
      <c r="M36" s="445" t="s">
        <v>777</v>
      </c>
      <c r="N36" s="445" t="s">
        <v>778</v>
      </c>
      <c r="O36" s="447" t="s">
        <v>719</v>
      </c>
      <c r="P36" s="447" t="s">
        <v>1579</v>
      </c>
      <c r="Q36" s="559"/>
      <c r="R36" s="314"/>
    </row>
    <row r="37" spans="1:18" ht="15" customHeight="1" x14ac:dyDescent="0.25">
      <c r="B37" s="348">
        <v>0</v>
      </c>
      <c r="C37" s="302" t="s">
        <v>2</v>
      </c>
      <c r="D37" s="302" t="s">
        <v>2</v>
      </c>
      <c r="E37" s="302" t="s">
        <v>2</v>
      </c>
      <c r="F37" s="302" t="s">
        <v>2</v>
      </c>
      <c r="G37" s="302" t="s">
        <v>2</v>
      </c>
      <c r="H37" s="302" t="s">
        <v>2</v>
      </c>
      <c r="I37" s="302" t="s">
        <v>2</v>
      </c>
      <c r="J37" s="302" t="s">
        <v>2</v>
      </c>
      <c r="K37" s="302" t="s">
        <v>2</v>
      </c>
      <c r="L37" s="302" t="s">
        <v>2</v>
      </c>
      <c r="M37" s="302" t="s">
        <v>2</v>
      </c>
      <c r="N37" s="302" t="s">
        <v>2</v>
      </c>
      <c r="O37" s="302" t="s">
        <v>2</v>
      </c>
      <c r="P37" s="302" t="s">
        <v>2</v>
      </c>
      <c r="Q37" s="302" t="s">
        <v>2</v>
      </c>
      <c r="R37" s="314"/>
    </row>
    <row r="38" spans="1:18" ht="15" customHeight="1" x14ac:dyDescent="0.25">
      <c r="B38" s="435" t="s">
        <v>1427</v>
      </c>
      <c r="C38" s="302" t="s">
        <v>2</v>
      </c>
      <c r="D38" s="302" t="s">
        <v>2</v>
      </c>
      <c r="E38" s="302" t="s">
        <v>2</v>
      </c>
      <c r="F38" s="302" t="s">
        <v>2</v>
      </c>
      <c r="G38" s="302" t="s">
        <v>2</v>
      </c>
      <c r="H38" s="302" t="s">
        <v>2</v>
      </c>
      <c r="I38" s="302" t="s">
        <v>2</v>
      </c>
      <c r="J38" s="302" t="s">
        <v>2</v>
      </c>
      <c r="K38" s="302" t="s">
        <v>2</v>
      </c>
      <c r="L38" s="302" t="s">
        <v>2</v>
      </c>
      <c r="M38" s="302" t="s">
        <v>2</v>
      </c>
      <c r="N38" s="302" t="s">
        <v>2</v>
      </c>
      <c r="O38" s="302" t="s">
        <v>2</v>
      </c>
      <c r="P38" s="302" t="s">
        <v>2</v>
      </c>
      <c r="Q38" s="302" t="s">
        <v>2</v>
      </c>
      <c r="R38" s="314"/>
    </row>
    <row r="39" spans="1:18" ht="15" customHeight="1" x14ac:dyDescent="0.25">
      <c r="B39" s="435" t="s">
        <v>720</v>
      </c>
      <c r="C39" s="302" t="s">
        <v>2</v>
      </c>
      <c r="D39" s="302" t="s">
        <v>2</v>
      </c>
      <c r="E39" s="302" t="s">
        <v>2</v>
      </c>
      <c r="F39" s="302" t="s">
        <v>2</v>
      </c>
      <c r="G39" s="302" t="s">
        <v>2</v>
      </c>
      <c r="H39" s="302" t="s">
        <v>2</v>
      </c>
      <c r="I39" s="302" t="s">
        <v>2</v>
      </c>
      <c r="J39" s="302" t="s">
        <v>2</v>
      </c>
      <c r="K39" s="302" t="s">
        <v>2</v>
      </c>
      <c r="L39" s="302" t="s">
        <v>2</v>
      </c>
      <c r="M39" s="302" t="s">
        <v>2</v>
      </c>
      <c r="N39" s="302" t="s">
        <v>2</v>
      </c>
      <c r="O39" s="302" t="s">
        <v>2</v>
      </c>
      <c r="P39" s="302" t="s">
        <v>2</v>
      </c>
      <c r="Q39" s="302" t="s">
        <v>2</v>
      </c>
      <c r="R39" s="314"/>
    </row>
    <row r="40" spans="1:18" ht="15" customHeight="1" x14ac:dyDescent="0.25">
      <c r="B40" s="435" t="s">
        <v>721</v>
      </c>
      <c r="C40" s="302" t="s">
        <v>2</v>
      </c>
      <c r="D40" s="302" t="s">
        <v>2</v>
      </c>
      <c r="E40" s="302" t="s">
        <v>2</v>
      </c>
      <c r="F40" s="302" t="s">
        <v>2</v>
      </c>
      <c r="G40" s="302" t="s">
        <v>2</v>
      </c>
      <c r="H40" s="302" t="s">
        <v>2</v>
      </c>
      <c r="I40" s="302" t="s">
        <v>2</v>
      </c>
      <c r="J40" s="302" t="s">
        <v>2</v>
      </c>
      <c r="K40" s="302" t="s">
        <v>2</v>
      </c>
      <c r="L40" s="302" t="s">
        <v>2</v>
      </c>
      <c r="M40" s="302" t="s">
        <v>2</v>
      </c>
      <c r="N40" s="302" t="s">
        <v>2</v>
      </c>
      <c r="O40" s="302" t="s">
        <v>2</v>
      </c>
      <c r="P40" s="302" t="s">
        <v>2</v>
      </c>
      <c r="Q40" s="302" t="s">
        <v>2</v>
      </c>
      <c r="R40" s="314"/>
    </row>
    <row r="41" spans="1:18" ht="15" customHeight="1" x14ac:dyDescent="0.25">
      <c r="B41" s="435" t="s">
        <v>722</v>
      </c>
      <c r="C41" s="302" t="s">
        <v>2</v>
      </c>
      <c r="D41" s="302" t="s">
        <v>2</v>
      </c>
      <c r="E41" s="302" t="s">
        <v>2</v>
      </c>
      <c r="F41" s="302" t="s">
        <v>2</v>
      </c>
      <c r="G41" s="302" t="s">
        <v>2</v>
      </c>
      <c r="H41" s="302" t="s">
        <v>2</v>
      </c>
      <c r="I41" s="302" t="s">
        <v>2</v>
      </c>
      <c r="J41" s="302" t="s">
        <v>2</v>
      </c>
      <c r="K41" s="302" t="s">
        <v>2</v>
      </c>
      <c r="L41" s="302" t="s">
        <v>2</v>
      </c>
      <c r="M41" s="302" t="s">
        <v>2</v>
      </c>
      <c r="N41" s="302" t="s">
        <v>2</v>
      </c>
      <c r="O41" s="302" t="s">
        <v>2</v>
      </c>
      <c r="P41" s="302" t="s">
        <v>2</v>
      </c>
      <c r="Q41" s="302" t="s">
        <v>2</v>
      </c>
      <c r="R41" s="314"/>
    </row>
    <row r="42" spans="1:18" ht="15" customHeight="1" x14ac:dyDescent="0.25">
      <c r="B42" s="435" t="s">
        <v>723</v>
      </c>
      <c r="C42" s="302" t="s">
        <v>2</v>
      </c>
      <c r="D42" s="302" t="s">
        <v>2</v>
      </c>
      <c r="E42" s="302" t="s">
        <v>2</v>
      </c>
      <c r="F42" s="302" t="s">
        <v>2</v>
      </c>
      <c r="G42" s="302" t="s">
        <v>2</v>
      </c>
      <c r="H42" s="302" t="s">
        <v>2</v>
      </c>
      <c r="I42" s="302" t="s">
        <v>2</v>
      </c>
      <c r="J42" s="302" t="s">
        <v>2</v>
      </c>
      <c r="K42" s="302" t="s">
        <v>2</v>
      </c>
      <c r="L42" s="302" t="s">
        <v>2</v>
      </c>
      <c r="M42" s="302" t="s">
        <v>2</v>
      </c>
      <c r="N42" s="302" t="s">
        <v>2</v>
      </c>
      <c r="O42" s="302" t="s">
        <v>2</v>
      </c>
      <c r="P42" s="302" t="s">
        <v>2</v>
      </c>
      <c r="Q42" s="302" t="s">
        <v>2</v>
      </c>
      <c r="R42" s="314"/>
    </row>
    <row r="43" spans="1:18" ht="15" customHeight="1" x14ac:dyDescent="0.25">
      <c r="B43" s="435" t="s">
        <v>724</v>
      </c>
      <c r="C43" s="302" t="s">
        <v>2</v>
      </c>
      <c r="D43" s="302" t="s">
        <v>2</v>
      </c>
      <c r="E43" s="302" t="s">
        <v>2</v>
      </c>
      <c r="F43" s="302" t="s">
        <v>2</v>
      </c>
      <c r="G43" s="302" t="s">
        <v>2</v>
      </c>
      <c r="H43" s="302" t="s">
        <v>2</v>
      </c>
      <c r="I43" s="302" t="s">
        <v>2</v>
      </c>
      <c r="J43" s="302" t="s">
        <v>2</v>
      </c>
      <c r="K43" s="302" t="s">
        <v>2</v>
      </c>
      <c r="L43" s="302" t="s">
        <v>2</v>
      </c>
      <c r="M43" s="302" t="s">
        <v>2</v>
      </c>
      <c r="N43" s="302" t="s">
        <v>2</v>
      </c>
      <c r="O43" s="302" t="s">
        <v>2</v>
      </c>
      <c r="P43" s="302" t="s">
        <v>2</v>
      </c>
      <c r="Q43" s="302" t="s">
        <v>2</v>
      </c>
      <c r="R43" s="314"/>
    </row>
    <row r="44" spans="1:18" ht="15" customHeight="1" x14ac:dyDescent="0.25">
      <c r="B44" s="435" t="s">
        <v>725</v>
      </c>
      <c r="C44" s="302" t="s">
        <v>2</v>
      </c>
      <c r="D44" s="302" t="s">
        <v>2</v>
      </c>
      <c r="E44" s="302" t="s">
        <v>2</v>
      </c>
      <c r="F44" s="302" t="s">
        <v>2</v>
      </c>
      <c r="G44" s="302" t="s">
        <v>2</v>
      </c>
      <c r="H44" s="302" t="s">
        <v>2</v>
      </c>
      <c r="I44" s="302" t="s">
        <v>2</v>
      </c>
      <c r="J44" s="302" t="s">
        <v>2</v>
      </c>
      <c r="K44" s="302" t="s">
        <v>2</v>
      </c>
      <c r="L44" s="302" t="s">
        <v>2</v>
      </c>
      <c r="M44" s="302" t="s">
        <v>2</v>
      </c>
      <c r="N44" s="302" t="s">
        <v>2</v>
      </c>
      <c r="O44" s="302" t="s">
        <v>2</v>
      </c>
      <c r="P44" s="302" t="s">
        <v>2</v>
      </c>
      <c r="Q44" s="302" t="s">
        <v>2</v>
      </c>
      <c r="R44" s="314"/>
    </row>
    <row r="45" spans="1:18" ht="15" customHeight="1" x14ac:dyDescent="0.25">
      <c r="B45" s="435" t="s">
        <v>726</v>
      </c>
      <c r="C45" s="302" t="s">
        <v>2</v>
      </c>
      <c r="D45" s="302" t="s">
        <v>2</v>
      </c>
      <c r="E45" s="302" t="s">
        <v>2</v>
      </c>
      <c r="F45" s="302" t="s">
        <v>2</v>
      </c>
      <c r="G45" s="302" t="s">
        <v>2</v>
      </c>
      <c r="H45" s="302" t="s">
        <v>2</v>
      </c>
      <c r="I45" s="302" t="s">
        <v>2</v>
      </c>
      <c r="J45" s="302" t="s">
        <v>2</v>
      </c>
      <c r="K45" s="302" t="s">
        <v>2</v>
      </c>
      <c r="L45" s="302" t="s">
        <v>2</v>
      </c>
      <c r="M45" s="302" t="s">
        <v>2</v>
      </c>
      <c r="N45" s="302" t="s">
        <v>2</v>
      </c>
      <c r="O45" s="302" t="s">
        <v>2</v>
      </c>
      <c r="P45" s="302" t="s">
        <v>2</v>
      </c>
      <c r="Q45" s="302" t="s">
        <v>2</v>
      </c>
      <c r="R45" s="314"/>
    </row>
    <row r="46" spans="1:18" ht="15" customHeight="1" x14ac:dyDescent="0.25">
      <c r="B46" s="435" t="s">
        <v>727</v>
      </c>
      <c r="C46" s="302" t="s">
        <v>2</v>
      </c>
      <c r="D46" s="302" t="s">
        <v>2</v>
      </c>
      <c r="E46" s="302" t="s">
        <v>2</v>
      </c>
      <c r="F46" s="302" t="s">
        <v>2</v>
      </c>
      <c r="G46" s="302" t="s">
        <v>2</v>
      </c>
      <c r="H46" s="302" t="s">
        <v>2</v>
      </c>
      <c r="I46" s="302" t="s">
        <v>2</v>
      </c>
      <c r="J46" s="302" t="s">
        <v>2</v>
      </c>
      <c r="K46" s="302" t="s">
        <v>2</v>
      </c>
      <c r="L46" s="302" t="s">
        <v>2</v>
      </c>
      <c r="M46" s="302" t="s">
        <v>2</v>
      </c>
      <c r="N46" s="302" t="s">
        <v>2</v>
      </c>
      <c r="O46" s="302" t="s">
        <v>2</v>
      </c>
      <c r="P46" s="302" t="s">
        <v>2</v>
      </c>
      <c r="Q46" s="302" t="s">
        <v>2</v>
      </c>
      <c r="R46" s="552" t="s">
        <v>779</v>
      </c>
    </row>
    <row r="47" spans="1:18" ht="15" customHeight="1" x14ac:dyDescent="0.25">
      <c r="B47" s="435" t="s">
        <v>728</v>
      </c>
      <c r="C47" s="302" t="s">
        <v>2</v>
      </c>
      <c r="D47" s="302" t="s">
        <v>2</v>
      </c>
      <c r="E47" s="302" t="s">
        <v>2</v>
      </c>
      <c r="F47" s="302" t="s">
        <v>2</v>
      </c>
      <c r="G47" s="302" t="s">
        <v>2</v>
      </c>
      <c r="H47" s="302" t="s">
        <v>2</v>
      </c>
      <c r="I47" s="302" t="s">
        <v>2</v>
      </c>
      <c r="J47" s="302" t="s">
        <v>2</v>
      </c>
      <c r="K47" s="302" t="s">
        <v>2</v>
      </c>
      <c r="L47" s="302" t="s">
        <v>2</v>
      </c>
      <c r="M47" s="302" t="s">
        <v>2</v>
      </c>
      <c r="N47" s="302" t="s">
        <v>2</v>
      </c>
      <c r="O47" s="302" t="s">
        <v>2</v>
      </c>
      <c r="P47" s="302" t="s">
        <v>2</v>
      </c>
      <c r="Q47" s="302" t="s">
        <v>2</v>
      </c>
      <c r="R47" s="553"/>
    </row>
    <row r="48" spans="1:18" ht="15" customHeight="1" x14ac:dyDescent="0.25">
      <c r="B48" s="435" t="s">
        <v>729</v>
      </c>
      <c r="C48" s="302" t="s">
        <v>2</v>
      </c>
      <c r="D48" s="302" t="s">
        <v>2</v>
      </c>
      <c r="E48" s="302" t="s">
        <v>2</v>
      </c>
      <c r="F48" s="302" t="s">
        <v>2</v>
      </c>
      <c r="G48" s="302" t="s">
        <v>2</v>
      </c>
      <c r="H48" s="302" t="s">
        <v>2</v>
      </c>
      <c r="I48" s="302" t="s">
        <v>2</v>
      </c>
      <c r="J48" s="302" t="s">
        <v>2</v>
      </c>
      <c r="K48" s="302" t="s">
        <v>2</v>
      </c>
      <c r="L48" s="302" t="s">
        <v>2</v>
      </c>
      <c r="M48" s="302" t="s">
        <v>2</v>
      </c>
      <c r="N48" s="302" t="s">
        <v>2</v>
      </c>
      <c r="O48" s="302" t="s">
        <v>2</v>
      </c>
      <c r="P48" s="302" t="s">
        <v>2</v>
      </c>
      <c r="Q48" s="302" t="s">
        <v>2</v>
      </c>
      <c r="R48" s="554"/>
    </row>
    <row r="49" spans="1:45" ht="15" customHeight="1" x14ac:dyDescent="0.25">
      <c r="B49" s="349" t="s">
        <v>780</v>
      </c>
      <c r="C49" s="302" t="s">
        <v>2</v>
      </c>
      <c r="D49" s="302" t="s">
        <v>2</v>
      </c>
      <c r="E49" s="302" t="s">
        <v>2</v>
      </c>
      <c r="F49" s="302" t="s">
        <v>2</v>
      </c>
      <c r="G49" s="302" t="s">
        <v>2</v>
      </c>
      <c r="H49" s="302" t="s">
        <v>2</v>
      </c>
      <c r="I49" s="302" t="s">
        <v>2</v>
      </c>
      <c r="J49" s="302" t="s">
        <v>2</v>
      </c>
      <c r="K49" s="302" t="s">
        <v>2</v>
      </c>
      <c r="L49" s="302" t="s">
        <v>2</v>
      </c>
      <c r="M49" s="302" t="s">
        <v>2</v>
      </c>
      <c r="N49" s="302" t="s">
        <v>2</v>
      </c>
      <c r="O49" s="302" t="s">
        <v>2</v>
      </c>
      <c r="P49" s="302" t="s">
        <v>2</v>
      </c>
      <c r="Q49" s="380"/>
      <c r="R49" s="302" t="s">
        <v>2</v>
      </c>
    </row>
    <row r="50" spans="1:45" ht="15" customHeight="1" x14ac:dyDescent="0.25">
      <c r="B50" s="314"/>
      <c r="C50" s="314"/>
      <c r="D50" s="314"/>
      <c r="E50" s="314"/>
      <c r="F50" s="314"/>
      <c r="G50" s="314"/>
      <c r="H50" s="314"/>
      <c r="I50" s="314"/>
      <c r="J50" s="314"/>
      <c r="K50" s="314"/>
      <c r="L50" s="314"/>
      <c r="M50" s="314"/>
      <c r="N50" s="314"/>
      <c r="O50" s="314"/>
      <c r="Q50" s="302" t="s">
        <v>2</v>
      </c>
      <c r="R50" s="314"/>
    </row>
    <row r="51" spans="1:45" x14ac:dyDescent="0.25">
      <c r="B51" s="560"/>
      <c r="C51" s="560"/>
      <c r="D51" s="560"/>
      <c r="E51" s="560"/>
      <c r="F51" s="560"/>
      <c r="G51" s="560"/>
      <c r="H51" s="560"/>
      <c r="I51" s="560"/>
      <c r="J51" s="560"/>
      <c r="K51" s="560"/>
      <c r="L51" s="314"/>
      <c r="M51" s="314"/>
      <c r="N51" s="314"/>
      <c r="O51" s="314"/>
      <c r="Q51" s="561" t="s">
        <v>781</v>
      </c>
      <c r="R51" s="314"/>
    </row>
    <row r="52" spans="1:45" x14ac:dyDescent="0.25">
      <c r="B52" s="562" t="s">
        <v>1667</v>
      </c>
      <c r="C52" s="562"/>
      <c r="D52" s="562"/>
      <c r="E52" s="562"/>
      <c r="F52" s="562"/>
      <c r="G52" s="562"/>
      <c r="H52" s="562"/>
      <c r="I52" s="562"/>
      <c r="J52" s="562"/>
      <c r="K52" s="562"/>
      <c r="L52" s="314"/>
      <c r="M52" s="314"/>
      <c r="N52" s="314"/>
      <c r="O52" s="314"/>
      <c r="Q52" s="561"/>
      <c r="R52" s="314"/>
    </row>
    <row r="53" spans="1:45" ht="27.75" customHeight="1" x14ac:dyDescent="0.25">
      <c r="A53" s="124"/>
      <c r="B53" s="562" t="s">
        <v>1668</v>
      </c>
      <c r="C53" s="562"/>
      <c r="D53" s="562"/>
      <c r="E53" s="562"/>
      <c r="F53" s="562"/>
      <c r="G53" s="562"/>
      <c r="H53" s="562"/>
      <c r="I53" s="562"/>
      <c r="J53" s="562"/>
      <c r="K53" s="562"/>
      <c r="L53" s="314"/>
      <c r="M53" s="314"/>
      <c r="N53" s="314"/>
      <c r="O53" s="314"/>
      <c r="Q53" s="561"/>
      <c r="R53" s="314"/>
    </row>
    <row r="54" spans="1:45" x14ac:dyDescent="0.25">
      <c r="A54" s="124"/>
      <c r="B54" s="444" t="s">
        <v>1571</v>
      </c>
      <c r="C54" s="443" t="s">
        <v>2</v>
      </c>
      <c r="D54" s="441"/>
      <c r="E54" s="441"/>
      <c r="F54" s="441"/>
      <c r="G54" s="441"/>
      <c r="H54" s="441"/>
      <c r="I54" s="441"/>
      <c r="J54" s="441"/>
      <c r="K54" s="441"/>
      <c r="L54" s="314"/>
      <c r="M54" s="314"/>
      <c r="N54" s="314"/>
      <c r="O54" s="314"/>
      <c r="P54" s="314"/>
      <c r="Q54" s="314"/>
    </row>
    <row r="55" spans="1:45" x14ac:dyDescent="0.25">
      <c r="A55" s="124"/>
      <c r="B55" s="441"/>
      <c r="C55" s="441"/>
      <c r="D55" s="441"/>
      <c r="E55" s="441"/>
      <c r="F55" s="441"/>
      <c r="G55" s="441"/>
      <c r="H55" s="441"/>
      <c r="I55" s="441"/>
      <c r="J55" s="441"/>
      <c r="K55" s="441"/>
      <c r="L55" s="314"/>
      <c r="M55" s="314"/>
      <c r="N55" s="314"/>
      <c r="O55" s="314"/>
      <c r="P55" s="314"/>
      <c r="Q55" s="314"/>
    </row>
    <row r="56" spans="1:45" x14ac:dyDescent="0.25">
      <c r="A56" s="124"/>
      <c r="B56" s="441"/>
      <c r="C56" s="441"/>
      <c r="D56" s="441"/>
      <c r="E56" s="441"/>
      <c r="F56" s="441"/>
      <c r="G56" s="441"/>
      <c r="H56" s="441"/>
      <c r="I56" s="441"/>
      <c r="J56" s="441"/>
      <c r="K56" s="441"/>
      <c r="L56" s="314"/>
      <c r="M56" s="314"/>
      <c r="N56" s="314"/>
      <c r="O56" s="314"/>
      <c r="P56" s="314"/>
      <c r="Q56" s="314"/>
    </row>
    <row r="57" spans="1:45" ht="15" customHeight="1" x14ac:dyDescent="0.25">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row>
    <row r="58" spans="1:45" ht="15" customHeight="1" x14ac:dyDescent="0.25">
      <c r="A58" s="279" t="s">
        <v>740</v>
      </c>
      <c r="B58" s="300" t="s">
        <v>782</v>
      </c>
      <c r="C58" s="300"/>
      <c r="D58" s="300"/>
      <c r="E58" s="300"/>
      <c r="F58" s="300"/>
      <c r="G58" s="300"/>
      <c r="H58" s="300"/>
      <c r="I58" s="300"/>
      <c r="J58" s="300"/>
      <c r="K58" s="300"/>
      <c r="L58" s="300"/>
      <c r="M58" s="300"/>
      <c r="N58" s="300"/>
      <c r="O58" s="300"/>
      <c r="P58" s="300"/>
      <c r="Q58" s="300"/>
      <c r="R58" s="300"/>
      <c r="S58" s="300"/>
      <c r="T58" s="300"/>
      <c r="U58" s="300"/>
      <c r="V58" s="300"/>
      <c r="W58" s="301"/>
    </row>
    <row r="59" spans="1:45" ht="15" customHeight="1" x14ac:dyDescent="0.25">
      <c r="A59" s="124"/>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c r="AS59" s="124"/>
    </row>
    <row r="60" spans="1:45" ht="15" customHeight="1" x14ac:dyDescent="0.25">
      <c r="A60" s="297" t="s">
        <v>741</v>
      </c>
      <c r="B60" s="297" t="s">
        <v>1513</v>
      </c>
      <c r="C60" s="21"/>
      <c r="D60" s="16"/>
      <c r="E60" s="16"/>
      <c r="F60" s="16"/>
      <c r="G60" s="16"/>
      <c r="H60" s="16"/>
      <c r="I60" s="16"/>
      <c r="J60" s="16"/>
      <c r="K60" s="16"/>
      <c r="L60" s="16"/>
      <c r="M60" s="16"/>
      <c r="N60" s="16"/>
      <c r="O60" s="16"/>
      <c r="P60" s="16"/>
      <c r="Q60" s="16"/>
      <c r="R60" s="16"/>
      <c r="S60" s="16"/>
      <c r="T60" s="16"/>
      <c r="U60" s="16"/>
      <c r="V60" s="16"/>
      <c r="W60" s="16"/>
    </row>
    <row r="61" spans="1:45" ht="42.75" customHeight="1" x14ac:dyDescent="0.25">
      <c r="B61" s="119"/>
      <c r="C61" s="49"/>
      <c r="D61" s="547" t="s">
        <v>783</v>
      </c>
      <c r="E61" s="549" t="s">
        <v>784</v>
      </c>
      <c r="F61" s="550"/>
      <c r="G61" s="551"/>
      <c r="H61" s="549" t="s">
        <v>785</v>
      </c>
      <c r="I61" s="550"/>
      <c r="J61" s="551"/>
      <c r="K61" s="541" t="s">
        <v>786</v>
      </c>
      <c r="L61" s="549" t="s">
        <v>787</v>
      </c>
      <c r="M61" s="550"/>
      <c r="N61" s="550"/>
      <c r="O61" s="550"/>
      <c r="P61" s="551"/>
      <c r="Q61" s="545" t="s">
        <v>788</v>
      </c>
      <c r="R61" s="556" t="s">
        <v>789</v>
      </c>
      <c r="S61" s="557"/>
      <c r="T61" s="558"/>
      <c r="U61" s="541" t="s">
        <v>790</v>
      </c>
      <c r="V61" s="543" t="s">
        <v>791</v>
      </c>
      <c r="W61" s="545" t="s">
        <v>792</v>
      </c>
    </row>
    <row r="62" spans="1:45" ht="74.25" customHeight="1" x14ac:dyDescent="0.25">
      <c r="B62" s="49"/>
      <c r="C62" s="49"/>
      <c r="D62" s="548"/>
      <c r="E62" s="436"/>
      <c r="F62" s="239" t="s">
        <v>793</v>
      </c>
      <c r="G62" s="239" t="s">
        <v>794</v>
      </c>
      <c r="H62" s="434"/>
      <c r="I62" s="239" t="s">
        <v>793</v>
      </c>
      <c r="J62" s="239" t="s">
        <v>794</v>
      </c>
      <c r="K62" s="542"/>
      <c r="L62" s="240"/>
      <c r="M62" s="239" t="s">
        <v>783</v>
      </c>
      <c r="N62" s="239" t="s">
        <v>784</v>
      </c>
      <c r="O62" s="239" t="s">
        <v>785</v>
      </c>
      <c r="P62" s="239" t="s">
        <v>795</v>
      </c>
      <c r="Q62" s="546"/>
      <c r="R62" s="241"/>
      <c r="S62" s="239" t="s">
        <v>793</v>
      </c>
      <c r="T62" s="239" t="s">
        <v>794</v>
      </c>
      <c r="U62" s="542"/>
      <c r="V62" s="544"/>
      <c r="W62" s="546"/>
    </row>
    <row r="63" spans="1:45" ht="15" customHeight="1" x14ac:dyDescent="0.25">
      <c r="B63" s="29"/>
      <c r="C63" s="29"/>
      <c r="D63" s="224" t="s">
        <v>484</v>
      </c>
      <c r="E63" s="224" t="s">
        <v>485</v>
      </c>
      <c r="F63" s="224" t="s">
        <v>504</v>
      </c>
      <c r="G63" s="224" t="s">
        <v>508</v>
      </c>
      <c r="H63" s="224" t="s">
        <v>509</v>
      </c>
      <c r="I63" s="224" t="s">
        <v>516</v>
      </c>
      <c r="J63" s="224" t="s">
        <v>536</v>
      </c>
      <c r="K63" s="224" t="s">
        <v>538</v>
      </c>
      <c r="L63" s="224" t="s">
        <v>539</v>
      </c>
      <c r="M63" s="224" t="s">
        <v>540</v>
      </c>
      <c r="N63" s="224" t="s">
        <v>541</v>
      </c>
      <c r="O63" s="224" t="s">
        <v>543</v>
      </c>
      <c r="P63" s="224" t="s">
        <v>546</v>
      </c>
      <c r="Q63" s="224" t="s">
        <v>547</v>
      </c>
      <c r="R63" s="210" t="s">
        <v>796</v>
      </c>
      <c r="S63" s="210" t="s">
        <v>797</v>
      </c>
      <c r="T63" s="210" t="s">
        <v>798</v>
      </c>
      <c r="U63" s="210" t="s">
        <v>799</v>
      </c>
      <c r="V63" s="210" t="s">
        <v>800</v>
      </c>
      <c r="W63" s="210" t="s">
        <v>801</v>
      </c>
    </row>
    <row r="64" spans="1:45" ht="15" customHeight="1" x14ac:dyDescent="0.25">
      <c r="B64" s="315" t="s">
        <v>412</v>
      </c>
      <c r="C64" s="224" t="s">
        <v>302</v>
      </c>
      <c r="D64" s="302" t="s">
        <v>2</v>
      </c>
      <c r="E64" s="302" t="s">
        <v>2</v>
      </c>
      <c r="F64" s="203"/>
      <c r="G64" s="203"/>
      <c r="H64" s="302" t="s">
        <v>2</v>
      </c>
      <c r="I64" s="203"/>
      <c r="J64" s="203"/>
      <c r="K64" s="302" t="s">
        <v>2</v>
      </c>
      <c r="L64" s="383">
        <f>SUM(M64:P64)</f>
        <v>0</v>
      </c>
      <c r="M64" s="302" t="s">
        <v>2</v>
      </c>
      <c r="N64" s="302" t="s">
        <v>2</v>
      </c>
      <c r="O64" s="302" t="s">
        <v>2</v>
      </c>
      <c r="P64" s="302" t="s">
        <v>2</v>
      </c>
      <c r="Q64" s="383">
        <f>IFERROR(SUM(D64:E64)+H64+SUM(K64:L64),0)</f>
        <v>0</v>
      </c>
      <c r="R64" s="302" t="s">
        <v>2</v>
      </c>
      <c r="S64" s="203"/>
      <c r="T64" s="203"/>
      <c r="U64" s="302" t="s">
        <v>2</v>
      </c>
      <c r="V64" s="302" t="s">
        <v>2</v>
      </c>
      <c r="W64" s="383">
        <f>IFERROR(R64+SUM(U64:V64),0)</f>
        <v>0</v>
      </c>
    </row>
    <row r="65" spans="2:23" ht="15" customHeight="1" x14ac:dyDescent="0.25">
      <c r="B65" s="316" t="s">
        <v>802</v>
      </c>
      <c r="C65" s="224" t="s">
        <v>304</v>
      </c>
      <c r="D65" s="302" t="s">
        <v>2</v>
      </c>
      <c r="E65" s="302" t="s">
        <v>2</v>
      </c>
      <c r="F65" s="203"/>
      <c r="G65" s="203"/>
      <c r="H65" s="302" t="s">
        <v>2</v>
      </c>
      <c r="I65" s="203"/>
      <c r="J65" s="203"/>
      <c r="K65" s="302" t="s">
        <v>2</v>
      </c>
      <c r="L65" s="383">
        <f>SUM(M65:P65)</f>
        <v>0</v>
      </c>
      <c r="M65" s="302" t="s">
        <v>2</v>
      </c>
      <c r="N65" s="302" t="s">
        <v>2</v>
      </c>
      <c r="O65" s="302" t="s">
        <v>2</v>
      </c>
      <c r="P65" s="302" t="s">
        <v>2</v>
      </c>
      <c r="Q65" s="383">
        <f>IFERROR(SUM(D65:E65)+H65+SUM(K65:L65),0)</f>
        <v>0</v>
      </c>
      <c r="R65" s="302" t="s">
        <v>2</v>
      </c>
      <c r="S65" s="203"/>
      <c r="T65" s="203"/>
      <c r="U65" s="302" t="s">
        <v>2</v>
      </c>
      <c r="V65" s="302" t="s">
        <v>2</v>
      </c>
      <c r="W65" s="383">
        <f>IFERROR(R65+SUM(U65:V65),0)</f>
        <v>0</v>
      </c>
    </row>
    <row r="66" spans="2:23" ht="15" customHeight="1" x14ac:dyDescent="0.25">
      <c r="B66" s="315" t="s">
        <v>804</v>
      </c>
      <c r="C66" s="224"/>
      <c r="D66" s="203"/>
      <c r="E66" s="203"/>
      <c r="F66" s="203"/>
      <c r="G66" s="203"/>
      <c r="H66" s="203"/>
      <c r="I66" s="203"/>
      <c r="J66" s="203"/>
      <c r="K66" s="203"/>
      <c r="L66" s="203"/>
      <c r="M66" s="203"/>
      <c r="N66" s="203"/>
      <c r="O66" s="203"/>
      <c r="P66" s="203"/>
      <c r="Q66" s="203"/>
      <c r="R66" s="203"/>
      <c r="S66" s="203"/>
      <c r="T66" s="203"/>
      <c r="U66" s="203"/>
      <c r="V66" s="203"/>
      <c r="W66" s="203"/>
    </row>
    <row r="67" spans="2:23" ht="15" customHeight="1" x14ac:dyDescent="0.25">
      <c r="B67" s="255" t="s">
        <v>414</v>
      </c>
      <c r="C67" s="224"/>
      <c r="D67" s="203"/>
      <c r="E67" s="203"/>
      <c r="F67" s="203"/>
      <c r="G67" s="203"/>
      <c r="H67" s="203"/>
      <c r="I67" s="203"/>
      <c r="J67" s="203"/>
      <c r="K67" s="203"/>
      <c r="L67" s="203"/>
      <c r="M67" s="203"/>
      <c r="N67" s="203"/>
      <c r="O67" s="203"/>
      <c r="P67" s="203"/>
      <c r="Q67" s="203"/>
      <c r="R67" s="203"/>
      <c r="S67" s="203"/>
      <c r="T67" s="203"/>
      <c r="U67" s="203"/>
      <c r="V67" s="203"/>
      <c r="W67" s="203"/>
    </row>
    <row r="68" spans="2:23" ht="15" customHeight="1" x14ac:dyDescent="0.25">
      <c r="B68" s="317" t="s">
        <v>805</v>
      </c>
      <c r="C68" s="224" t="s">
        <v>342</v>
      </c>
      <c r="D68" s="302" t="s">
        <v>2</v>
      </c>
      <c r="E68" s="203"/>
      <c r="F68" s="302" t="s">
        <v>2</v>
      </c>
      <c r="G68" s="302" t="s">
        <v>2</v>
      </c>
      <c r="H68" s="203"/>
      <c r="I68" s="302" t="s">
        <v>2</v>
      </c>
      <c r="J68" s="302" t="s">
        <v>2</v>
      </c>
      <c r="K68" s="302" t="s">
        <v>2</v>
      </c>
      <c r="L68" s="383">
        <f>SUM(M68:P68)</f>
        <v>0</v>
      </c>
      <c r="M68" s="302" t="s">
        <v>2</v>
      </c>
      <c r="N68" s="302" t="s">
        <v>2</v>
      </c>
      <c r="O68" s="302" t="s">
        <v>2</v>
      </c>
      <c r="P68" s="302" t="s">
        <v>2</v>
      </c>
      <c r="Q68" s="383">
        <f t="shared" ref="Q68:Q74" si="0">IFERROR(D68+SUM(F68:G68)+SUM(I68:L68),0)</f>
        <v>0</v>
      </c>
      <c r="R68" s="203"/>
      <c r="S68" s="302" t="s">
        <v>2</v>
      </c>
      <c r="T68" s="302" t="s">
        <v>2</v>
      </c>
      <c r="U68" s="302" t="s">
        <v>2</v>
      </c>
      <c r="V68" s="302" t="s">
        <v>2</v>
      </c>
      <c r="W68" s="383">
        <f>SUM(S68:V68)</f>
        <v>0</v>
      </c>
    </row>
    <row r="69" spans="2:23" ht="15" customHeight="1" x14ac:dyDescent="0.25">
      <c r="B69" s="250" t="s">
        <v>806</v>
      </c>
      <c r="C69" s="224" t="s">
        <v>306</v>
      </c>
      <c r="D69" s="302" t="s">
        <v>2</v>
      </c>
      <c r="E69" s="203"/>
      <c r="F69" s="302" t="s">
        <v>2</v>
      </c>
      <c r="G69" s="302" t="s">
        <v>2</v>
      </c>
      <c r="H69" s="203"/>
      <c r="I69" s="302" t="s">
        <v>2</v>
      </c>
      <c r="J69" s="302" t="s">
        <v>2</v>
      </c>
      <c r="K69" s="302" t="s">
        <v>2</v>
      </c>
      <c r="L69" s="302" t="s">
        <v>2</v>
      </c>
      <c r="M69" s="203"/>
      <c r="N69" s="203"/>
      <c r="O69" s="203"/>
      <c r="P69" s="203"/>
      <c r="Q69" s="383">
        <f t="shared" si="0"/>
        <v>0</v>
      </c>
      <c r="R69" s="203"/>
      <c r="S69" s="302" t="s">
        <v>2</v>
      </c>
      <c r="T69" s="302" t="s">
        <v>2</v>
      </c>
      <c r="U69" s="302" t="s">
        <v>2</v>
      </c>
      <c r="V69" s="302" t="s">
        <v>2</v>
      </c>
      <c r="W69" s="383">
        <f>SUM(S69:V69)</f>
        <v>0</v>
      </c>
    </row>
    <row r="70" spans="2:23" ht="15" customHeight="1" x14ac:dyDescent="0.25">
      <c r="B70" s="318" t="s">
        <v>807</v>
      </c>
      <c r="C70" s="224" t="s">
        <v>308</v>
      </c>
      <c r="D70" s="302" t="s">
        <v>2</v>
      </c>
      <c r="E70" s="203"/>
      <c r="F70" s="302" t="s">
        <v>2</v>
      </c>
      <c r="G70" s="302" t="s">
        <v>2</v>
      </c>
      <c r="H70" s="203"/>
      <c r="I70" s="302" t="s">
        <v>2</v>
      </c>
      <c r="J70" s="302" t="s">
        <v>2</v>
      </c>
      <c r="K70" s="302" t="s">
        <v>2</v>
      </c>
      <c r="L70" s="302" t="s">
        <v>2</v>
      </c>
      <c r="M70" s="203"/>
      <c r="N70" s="203"/>
      <c r="O70" s="203"/>
      <c r="P70" s="203"/>
      <c r="Q70" s="383">
        <f t="shared" si="0"/>
        <v>0</v>
      </c>
      <c r="R70" s="203"/>
      <c r="S70" s="302" t="s">
        <v>2</v>
      </c>
      <c r="T70" s="302" t="s">
        <v>2</v>
      </c>
      <c r="U70" s="302" t="s">
        <v>2</v>
      </c>
      <c r="V70" s="302" t="s">
        <v>2</v>
      </c>
      <c r="W70" s="383">
        <f t="shared" ref="W70:W73" si="1">SUM(S70:V70)</f>
        <v>0</v>
      </c>
    </row>
    <row r="71" spans="2:23" ht="15" customHeight="1" x14ac:dyDescent="0.25">
      <c r="B71" s="318" t="s">
        <v>808</v>
      </c>
      <c r="C71" s="224" t="s">
        <v>346</v>
      </c>
      <c r="D71" s="302" t="s">
        <v>2</v>
      </c>
      <c r="E71" s="203"/>
      <c r="F71" s="302" t="s">
        <v>2</v>
      </c>
      <c r="G71" s="302" t="s">
        <v>2</v>
      </c>
      <c r="H71" s="203"/>
      <c r="I71" s="302" t="s">
        <v>2</v>
      </c>
      <c r="J71" s="302" t="s">
        <v>2</v>
      </c>
      <c r="K71" s="302" t="s">
        <v>2</v>
      </c>
      <c r="L71" s="302" t="s">
        <v>2</v>
      </c>
      <c r="M71" s="203"/>
      <c r="N71" s="203"/>
      <c r="O71" s="203"/>
      <c r="P71" s="203"/>
      <c r="Q71" s="383">
        <f t="shared" si="0"/>
        <v>0</v>
      </c>
      <c r="R71" s="203"/>
      <c r="S71" s="302" t="s">
        <v>2</v>
      </c>
      <c r="T71" s="302" t="s">
        <v>2</v>
      </c>
      <c r="U71" s="302" t="s">
        <v>2</v>
      </c>
      <c r="V71" s="302" t="s">
        <v>2</v>
      </c>
      <c r="W71" s="383">
        <f t="shared" si="1"/>
        <v>0</v>
      </c>
    </row>
    <row r="72" spans="2:23" ht="15" customHeight="1" x14ac:dyDescent="0.25">
      <c r="B72" s="318" t="s">
        <v>809</v>
      </c>
      <c r="C72" s="224" t="s">
        <v>310</v>
      </c>
      <c r="D72" s="302" t="s">
        <v>2</v>
      </c>
      <c r="E72" s="203"/>
      <c r="F72" s="302" t="s">
        <v>2</v>
      </c>
      <c r="G72" s="302" t="s">
        <v>2</v>
      </c>
      <c r="H72" s="203"/>
      <c r="I72" s="302" t="s">
        <v>2</v>
      </c>
      <c r="J72" s="302" t="s">
        <v>2</v>
      </c>
      <c r="K72" s="302" t="s">
        <v>2</v>
      </c>
      <c r="L72" s="302" t="s">
        <v>2</v>
      </c>
      <c r="M72" s="203"/>
      <c r="N72" s="203"/>
      <c r="O72" s="203"/>
      <c r="P72" s="203"/>
      <c r="Q72" s="383">
        <f t="shared" si="0"/>
        <v>0</v>
      </c>
      <c r="R72" s="203"/>
      <c r="S72" s="302" t="s">
        <v>2</v>
      </c>
      <c r="T72" s="302" t="s">
        <v>2</v>
      </c>
      <c r="U72" s="302" t="s">
        <v>2</v>
      </c>
      <c r="V72" s="302" t="s">
        <v>2</v>
      </c>
      <c r="W72" s="383">
        <f t="shared" si="1"/>
        <v>0</v>
      </c>
    </row>
    <row r="73" spans="2:23" ht="15" customHeight="1" x14ac:dyDescent="0.25">
      <c r="B73" s="250" t="s">
        <v>810</v>
      </c>
      <c r="C73" s="224" t="s">
        <v>312</v>
      </c>
      <c r="D73" s="302" t="s">
        <v>2</v>
      </c>
      <c r="E73" s="203"/>
      <c r="F73" s="302" t="s">
        <v>2</v>
      </c>
      <c r="G73" s="302" t="s">
        <v>2</v>
      </c>
      <c r="H73" s="203"/>
      <c r="I73" s="302" t="s">
        <v>2</v>
      </c>
      <c r="J73" s="302" t="s">
        <v>2</v>
      </c>
      <c r="K73" s="302" t="s">
        <v>2</v>
      </c>
      <c r="L73" s="383">
        <f>SUM(M73:P73)</f>
        <v>0</v>
      </c>
      <c r="M73" s="302" t="s">
        <v>2</v>
      </c>
      <c r="N73" s="302" t="s">
        <v>2</v>
      </c>
      <c r="O73" s="302" t="s">
        <v>2</v>
      </c>
      <c r="P73" s="302" t="s">
        <v>2</v>
      </c>
      <c r="Q73" s="383">
        <f t="shared" si="0"/>
        <v>0</v>
      </c>
      <c r="R73" s="203"/>
      <c r="S73" s="302" t="s">
        <v>2</v>
      </c>
      <c r="T73" s="302" t="s">
        <v>2</v>
      </c>
      <c r="U73" s="302" t="s">
        <v>2</v>
      </c>
      <c r="V73" s="302" t="s">
        <v>2</v>
      </c>
      <c r="W73" s="383">
        <f t="shared" si="1"/>
        <v>0</v>
      </c>
    </row>
    <row r="74" spans="2:23" ht="15" customHeight="1" x14ac:dyDescent="0.25">
      <c r="B74" s="250" t="s">
        <v>811</v>
      </c>
      <c r="C74" s="224" t="s">
        <v>314</v>
      </c>
      <c r="D74" s="302" t="s">
        <v>2</v>
      </c>
      <c r="E74" s="203"/>
      <c r="F74" s="302" t="s">
        <v>2</v>
      </c>
      <c r="G74" s="302" t="s">
        <v>2</v>
      </c>
      <c r="H74" s="203"/>
      <c r="I74" s="302" t="s">
        <v>2</v>
      </c>
      <c r="J74" s="302" t="s">
        <v>2</v>
      </c>
      <c r="K74" s="302" t="s">
        <v>2</v>
      </c>
      <c r="L74" s="302" t="s">
        <v>2</v>
      </c>
      <c r="M74" s="203"/>
      <c r="N74" s="203"/>
      <c r="O74" s="203"/>
      <c r="P74" s="203"/>
      <c r="Q74" s="383">
        <f t="shared" si="0"/>
        <v>0</v>
      </c>
      <c r="R74" s="203"/>
      <c r="S74" s="302" t="s">
        <v>2</v>
      </c>
      <c r="T74" s="302" t="s">
        <v>2</v>
      </c>
      <c r="U74" s="302" t="s">
        <v>2</v>
      </c>
      <c r="V74" s="302" t="s">
        <v>2</v>
      </c>
      <c r="W74" s="383">
        <f>SUM(S74:V74)</f>
        <v>0</v>
      </c>
    </row>
    <row r="75" spans="2:23" ht="15" customHeight="1" x14ac:dyDescent="0.25">
      <c r="B75" s="255" t="s">
        <v>812</v>
      </c>
      <c r="C75" s="224" t="s">
        <v>316</v>
      </c>
      <c r="D75" s="302" t="s">
        <v>2</v>
      </c>
      <c r="E75" s="302" t="s">
        <v>2</v>
      </c>
      <c r="F75" s="203"/>
      <c r="G75" s="203"/>
      <c r="H75" s="302" t="s">
        <v>2</v>
      </c>
      <c r="I75" s="203"/>
      <c r="J75" s="203"/>
      <c r="K75" s="302" t="s">
        <v>2</v>
      </c>
      <c r="L75" s="383">
        <f>SUM(M75:P75)</f>
        <v>0</v>
      </c>
      <c r="M75" s="302" t="s">
        <v>2</v>
      </c>
      <c r="N75" s="302" t="s">
        <v>2</v>
      </c>
      <c r="O75" s="302" t="s">
        <v>2</v>
      </c>
      <c r="P75" s="302" t="s">
        <v>2</v>
      </c>
      <c r="Q75" s="383">
        <f>IFERROR(SUM(D75:E75)+H75+SUM(K75:L75),0)</f>
        <v>0</v>
      </c>
      <c r="R75" s="302" t="s">
        <v>2</v>
      </c>
      <c r="S75" s="203"/>
      <c r="T75" s="203"/>
      <c r="U75" s="302" t="s">
        <v>2</v>
      </c>
      <c r="V75" s="302" t="s">
        <v>2</v>
      </c>
      <c r="W75" s="383">
        <f>IFERROR(R75+SUM(U75:V75),0)</f>
        <v>0</v>
      </c>
    </row>
    <row r="76" spans="2:23" ht="15" customHeight="1" x14ac:dyDescent="0.25">
      <c r="B76" s="256" t="s">
        <v>813</v>
      </c>
      <c r="C76" s="224"/>
      <c r="D76" s="203"/>
      <c r="E76" s="203"/>
      <c r="F76" s="203"/>
      <c r="G76" s="203"/>
      <c r="H76" s="203"/>
      <c r="I76" s="203"/>
      <c r="J76" s="203"/>
      <c r="K76" s="203"/>
      <c r="L76" s="203"/>
      <c r="M76" s="203"/>
      <c r="N76" s="203"/>
      <c r="O76" s="203"/>
      <c r="P76" s="203"/>
      <c r="Q76" s="203"/>
      <c r="R76" s="203"/>
      <c r="S76" s="203"/>
      <c r="T76" s="203"/>
      <c r="U76" s="203"/>
      <c r="V76" s="203"/>
      <c r="W76" s="203"/>
    </row>
    <row r="77" spans="2:23" ht="15" customHeight="1" x14ac:dyDescent="0.25">
      <c r="B77" s="249" t="s">
        <v>814</v>
      </c>
      <c r="C77" s="224" t="s">
        <v>318</v>
      </c>
      <c r="D77" s="302" t="s">
        <v>2</v>
      </c>
      <c r="E77" s="302" t="s">
        <v>2</v>
      </c>
      <c r="F77" s="203"/>
      <c r="G77" s="203"/>
      <c r="H77" s="302" t="s">
        <v>2</v>
      </c>
      <c r="I77" s="203"/>
      <c r="J77" s="203"/>
      <c r="K77" s="302" t="s">
        <v>2</v>
      </c>
      <c r="L77" s="302" t="s">
        <v>2</v>
      </c>
      <c r="M77" s="203"/>
      <c r="N77" s="203"/>
      <c r="O77" s="203"/>
      <c r="P77" s="203"/>
      <c r="Q77" s="383">
        <f>IFERROR(SUM(D77:E77)+H77+SUM(K77:L77),0)</f>
        <v>0</v>
      </c>
      <c r="R77" s="302" t="s">
        <v>2</v>
      </c>
      <c r="S77" s="203"/>
      <c r="T77" s="203"/>
      <c r="U77" s="302" t="s">
        <v>2</v>
      </c>
      <c r="V77" s="302" t="s">
        <v>2</v>
      </c>
      <c r="W77" s="383">
        <f>IFERROR(R77+SUM(U77:V77),0)</f>
        <v>0</v>
      </c>
    </row>
    <row r="78" spans="2:23" ht="15" customHeight="1" x14ac:dyDescent="0.25">
      <c r="B78" s="249" t="s">
        <v>815</v>
      </c>
      <c r="C78" s="224" t="s">
        <v>320</v>
      </c>
      <c r="D78" s="302" t="s">
        <v>2</v>
      </c>
      <c r="E78" s="203"/>
      <c r="F78" s="302" t="s">
        <v>2</v>
      </c>
      <c r="G78" s="302" t="s">
        <v>2</v>
      </c>
      <c r="H78" s="203"/>
      <c r="I78" s="302" t="s">
        <v>2</v>
      </c>
      <c r="J78" s="302" t="s">
        <v>2</v>
      </c>
      <c r="K78" s="302" t="s">
        <v>2</v>
      </c>
      <c r="L78" s="302" t="s">
        <v>2</v>
      </c>
      <c r="M78" s="203"/>
      <c r="N78" s="203"/>
      <c r="O78" s="203"/>
      <c r="P78" s="203"/>
      <c r="Q78" s="383">
        <f>IFERROR(SUM(F78:G78)+D78+SUM(I78:L78),0)</f>
        <v>0</v>
      </c>
      <c r="R78" s="203"/>
      <c r="S78" s="302" t="s">
        <v>2</v>
      </c>
      <c r="T78" s="302" t="s">
        <v>2</v>
      </c>
      <c r="U78" s="302" t="s">
        <v>2</v>
      </c>
      <c r="V78" s="302" t="s">
        <v>2</v>
      </c>
      <c r="W78" s="383">
        <f>SUM(S78:V78)</f>
        <v>0</v>
      </c>
    </row>
    <row r="79" spans="2:23" ht="15" customHeight="1" x14ac:dyDescent="0.25">
      <c r="B79" s="249" t="s">
        <v>416</v>
      </c>
      <c r="C79" s="224" t="s">
        <v>322</v>
      </c>
      <c r="D79" s="302" t="s">
        <v>2</v>
      </c>
      <c r="E79" s="302" t="s">
        <v>2</v>
      </c>
      <c r="F79" s="203"/>
      <c r="G79" s="203"/>
      <c r="H79" s="302" t="s">
        <v>2</v>
      </c>
      <c r="I79" s="203"/>
      <c r="J79" s="203"/>
      <c r="K79" s="302" t="s">
        <v>2</v>
      </c>
      <c r="L79" s="302" t="s">
        <v>2</v>
      </c>
      <c r="M79" s="203"/>
      <c r="N79" s="203"/>
      <c r="O79" s="203"/>
      <c r="P79" s="203"/>
      <c r="Q79" s="383">
        <f>IFERROR(H79+SUM(D79:E79)+SUM(K79:L79),0)</f>
        <v>0</v>
      </c>
      <c r="R79" s="302" t="s">
        <v>2</v>
      </c>
      <c r="S79" s="203"/>
      <c r="T79" s="203"/>
      <c r="U79" s="302" t="s">
        <v>2</v>
      </c>
      <c r="V79" s="302" t="s">
        <v>2</v>
      </c>
      <c r="W79" s="383">
        <f>IFERROR(R79+SUM(U79:V79),0)</f>
        <v>0</v>
      </c>
    </row>
    <row r="80" spans="2:23" ht="15" customHeight="1" x14ac:dyDescent="0.25">
      <c r="B80" s="315" t="s">
        <v>816</v>
      </c>
      <c r="C80" s="224" t="s">
        <v>332</v>
      </c>
      <c r="D80" s="302" t="s">
        <v>2</v>
      </c>
      <c r="E80" s="302" t="s">
        <v>2</v>
      </c>
      <c r="F80" s="203"/>
      <c r="G80" s="203"/>
      <c r="H80" s="302" t="s">
        <v>2</v>
      </c>
      <c r="I80" s="203"/>
      <c r="J80" s="203"/>
      <c r="K80" s="302" t="s">
        <v>2</v>
      </c>
      <c r="L80" s="302" t="s">
        <v>2</v>
      </c>
      <c r="M80" s="203"/>
      <c r="N80" s="203"/>
      <c r="O80" s="203"/>
      <c r="P80" s="203"/>
      <c r="Q80" s="383">
        <f>IFERROR(H80+SUM(D80:E80)+SUM(K80:L80),0)</f>
        <v>0</v>
      </c>
      <c r="R80" s="302" t="s">
        <v>2</v>
      </c>
      <c r="S80" s="203"/>
      <c r="T80" s="203"/>
      <c r="U80" s="302" t="s">
        <v>2</v>
      </c>
      <c r="V80" s="302" t="s">
        <v>2</v>
      </c>
      <c r="W80" s="383">
        <f>IFERROR(R80+SUM(U80:V80),0)</f>
        <v>0</v>
      </c>
    </row>
    <row r="81" spans="2:23" ht="15" customHeight="1" x14ac:dyDescent="0.25">
      <c r="B81" s="256" t="s">
        <v>817</v>
      </c>
      <c r="C81" s="224" t="s">
        <v>334</v>
      </c>
      <c r="D81" s="302" t="s">
        <v>2</v>
      </c>
      <c r="E81" s="302" t="s">
        <v>2</v>
      </c>
      <c r="F81" s="203"/>
      <c r="G81" s="203"/>
      <c r="H81" s="302" t="s">
        <v>2</v>
      </c>
      <c r="I81" s="203"/>
      <c r="J81" s="203"/>
      <c r="K81" s="302" t="s">
        <v>2</v>
      </c>
      <c r="L81" s="383">
        <f>SUM(M81:P81)</f>
        <v>0</v>
      </c>
      <c r="M81" s="302" t="s">
        <v>2</v>
      </c>
      <c r="N81" s="302" t="s">
        <v>2</v>
      </c>
      <c r="O81" s="302" t="s">
        <v>2</v>
      </c>
      <c r="P81" s="302" t="s">
        <v>2</v>
      </c>
      <c r="Q81" s="383">
        <f>IFERROR(SUM(D81:E81)+H81+SUM(K81:L81),0)</f>
        <v>0</v>
      </c>
      <c r="R81" s="302" t="s">
        <v>2</v>
      </c>
      <c r="S81" s="203"/>
      <c r="T81" s="203"/>
      <c r="U81" s="302" t="s">
        <v>2</v>
      </c>
      <c r="V81" s="302" t="s">
        <v>2</v>
      </c>
      <c r="W81" s="383">
        <f>IFERROR(R81+SUM(U81:V81),0)</f>
        <v>0</v>
      </c>
    </row>
    <row r="82" spans="2:23" ht="15" customHeight="1" x14ac:dyDescent="0.25">
      <c r="B82" s="208" t="s">
        <v>818</v>
      </c>
      <c r="C82" s="224" t="s">
        <v>364</v>
      </c>
      <c r="D82" s="302" t="s">
        <v>2</v>
      </c>
      <c r="E82" s="302" t="s">
        <v>2</v>
      </c>
      <c r="F82" s="203"/>
      <c r="G82" s="203"/>
      <c r="H82" s="302" t="s">
        <v>2</v>
      </c>
      <c r="I82" s="203"/>
      <c r="J82" s="203"/>
      <c r="K82" s="302" t="s">
        <v>2</v>
      </c>
      <c r="L82" s="203"/>
      <c r="M82" s="203"/>
      <c r="N82" s="203"/>
      <c r="O82" s="203"/>
      <c r="P82" s="203"/>
      <c r="Q82" s="383">
        <f>IFERROR(H82+SUM(D82:E82)+K82,0)</f>
        <v>0</v>
      </c>
      <c r="R82" s="302" t="s">
        <v>2</v>
      </c>
      <c r="S82" s="203"/>
      <c r="T82" s="203"/>
      <c r="U82" s="302" t="s">
        <v>2</v>
      </c>
      <c r="V82" s="203"/>
      <c r="W82" s="383">
        <f>IFERROR(R82+U82,0)</f>
        <v>0</v>
      </c>
    </row>
    <row r="83" spans="2:23" ht="15" customHeight="1" x14ac:dyDescent="0.25">
      <c r="B83" s="208" t="s">
        <v>819</v>
      </c>
      <c r="C83" s="224"/>
      <c r="D83" s="203"/>
      <c r="E83" s="203"/>
      <c r="F83" s="203"/>
      <c r="G83" s="203"/>
      <c r="H83" s="203"/>
      <c r="I83" s="203"/>
      <c r="J83" s="203"/>
      <c r="K83" s="203"/>
      <c r="L83" s="203"/>
      <c r="M83" s="203"/>
      <c r="N83" s="203"/>
      <c r="O83" s="203"/>
      <c r="P83" s="203"/>
      <c r="Q83" s="203"/>
      <c r="R83" s="203"/>
      <c r="S83" s="203"/>
      <c r="T83" s="203"/>
      <c r="U83" s="203"/>
      <c r="V83" s="203"/>
      <c r="W83" s="203"/>
    </row>
    <row r="84" spans="2:23" ht="15" customHeight="1" x14ac:dyDescent="0.25">
      <c r="B84" s="220" t="s">
        <v>820</v>
      </c>
      <c r="C84" s="224"/>
      <c r="D84" s="203"/>
      <c r="E84" s="203"/>
      <c r="F84" s="203"/>
      <c r="G84" s="203"/>
      <c r="H84" s="203"/>
      <c r="I84" s="203"/>
      <c r="J84" s="203"/>
      <c r="K84" s="203"/>
      <c r="L84" s="203"/>
      <c r="M84" s="203"/>
      <c r="N84" s="203"/>
      <c r="O84" s="203"/>
      <c r="P84" s="203"/>
      <c r="Q84" s="203"/>
      <c r="R84" s="203"/>
      <c r="S84" s="203"/>
      <c r="T84" s="203"/>
      <c r="U84" s="203"/>
      <c r="V84" s="203"/>
      <c r="W84" s="203"/>
    </row>
    <row r="85" spans="2:23" ht="15" customHeight="1" x14ac:dyDescent="0.25">
      <c r="B85" s="319" t="s">
        <v>821</v>
      </c>
      <c r="C85" s="224" t="s">
        <v>366</v>
      </c>
      <c r="D85" s="203"/>
      <c r="E85" s="302" t="s">
        <v>2</v>
      </c>
      <c r="F85" s="203"/>
      <c r="G85" s="203"/>
      <c r="H85" s="302" t="s">
        <v>2</v>
      </c>
      <c r="I85" s="203"/>
      <c r="J85" s="203"/>
      <c r="K85" s="302" t="s">
        <v>2</v>
      </c>
      <c r="L85" s="203"/>
      <c r="M85" s="203"/>
      <c r="N85" s="203"/>
      <c r="O85" s="203"/>
      <c r="P85" s="203"/>
      <c r="Q85" s="203"/>
      <c r="R85" s="302" t="s">
        <v>2</v>
      </c>
      <c r="S85" s="203"/>
      <c r="T85" s="203"/>
      <c r="U85" s="302" t="s">
        <v>2</v>
      </c>
      <c r="V85" s="302" t="s">
        <v>2</v>
      </c>
      <c r="W85" s="203"/>
    </row>
    <row r="86" spans="2:23" ht="15" customHeight="1" x14ac:dyDescent="0.25">
      <c r="B86" s="320" t="s">
        <v>822</v>
      </c>
      <c r="C86" s="224" t="s">
        <v>368</v>
      </c>
      <c r="D86" s="302" t="s">
        <v>2</v>
      </c>
      <c r="E86" s="203"/>
      <c r="F86" s="203"/>
      <c r="G86" s="203"/>
      <c r="H86" s="203"/>
      <c r="I86" s="203"/>
      <c r="J86" s="203"/>
      <c r="K86" s="203"/>
      <c r="L86" s="302" t="s">
        <v>2</v>
      </c>
      <c r="M86" s="203"/>
      <c r="N86" s="203"/>
      <c r="O86" s="203"/>
      <c r="P86" s="203"/>
      <c r="Q86" s="203"/>
      <c r="R86" s="203"/>
      <c r="S86" s="203"/>
      <c r="T86" s="203"/>
      <c r="U86" s="203"/>
      <c r="V86" s="203"/>
      <c r="W86" s="203"/>
    </row>
    <row r="87" spans="2:23" ht="15" customHeight="1" x14ac:dyDescent="0.25">
      <c r="B87" s="320" t="s">
        <v>823</v>
      </c>
      <c r="C87" s="224" t="s">
        <v>370</v>
      </c>
      <c r="D87" s="302" t="s">
        <v>2</v>
      </c>
      <c r="E87" s="203"/>
      <c r="F87" s="203"/>
      <c r="G87" s="203"/>
      <c r="H87" s="203"/>
      <c r="I87" s="203"/>
      <c r="J87" s="203"/>
      <c r="K87" s="203"/>
      <c r="L87" s="302" t="s">
        <v>2</v>
      </c>
      <c r="M87" s="203"/>
      <c r="N87" s="203"/>
      <c r="O87" s="203"/>
      <c r="P87" s="203"/>
      <c r="Q87" s="203"/>
      <c r="R87" s="203"/>
      <c r="S87" s="203"/>
      <c r="T87" s="203"/>
      <c r="U87" s="203"/>
      <c r="V87" s="203"/>
      <c r="W87" s="203"/>
    </row>
    <row r="88" spans="2:23" ht="15" customHeight="1" x14ac:dyDescent="0.25">
      <c r="B88" s="319" t="s">
        <v>824</v>
      </c>
      <c r="C88" s="224" t="s">
        <v>372</v>
      </c>
      <c r="D88" s="302" t="s">
        <v>2</v>
      </c>
      <c r="E88" s="302" t="s">
        <v>2</v>
      </c>
      <c r="F88" s="203"/>
      <c r="G88" s="203"/>
      <c r="H88" s="302" t="s">
        <v>2</v>
      </c>
      <c r="I88" s="203"/>
      <c r="J88" s="203"/>
      <c r="K88" s="302" t="s">
        <v>2</v>
      </c>
      <c r="L88" s="302" t="s">
        <v>2</v>
      </c>
      <c r="M88" s="203"/>
      <c r="N88" s="203"/>
      <c r="O88" s="203"/>
      <c r="P88" s="203"/>
      <c r="Q88" s="383">
        <f>IFERROR(H88+SUM(D88:E88)+SUM(K88:L88),0)</f>
        <v>0</v>
      </c>
      <c r="R88" s="302" t="s">
        <v>2</v>
      </c>
      <c r="S88" s="203"/>
      <c r="T88" s="203"/>
      <c r="U88" s="302" t="s">
        <v>2</v>
      </c>
      <c r="V88" s="302" t="s">
        <v>2</v>
      </c>
      <c r="W88" s="383">
        <f>IFERROR(R88+SUM(U88:V88),0)</f>
        <v>0</v>
      </c>
    </row>
    <row r="89" spans="2:23" ht="15" customHeight="1" x14ac:dyDescent="0.25">
      <c r="B89" s="220" t="s">
        <v>825</v>
      </c>
      <c r="C89" s="224"/>
      <c r="D89" s="203"/>
      <c r="E89" s="203"/>
      <c r="F89" s="203"/>
      <c r="G89" s="203"/>
      <c r="H89" s="203"/>
      <c r="I89" s="203"/>
      <c r="J89" s="203"/>
      <c r="K89" s="203"/>
      <c r="L89" s="203"/>
      <c r="M89" s="203"/>
      <c r="N89" s="203"/>
      <c r="O89" s="203"/>
      <c r="P89" s="203"/>
      <c r="Q89" s="203"/>
      <c r="R89" s="203"/>
      <c r="S89" s="203"/>
      <c r="T89" s="203"/>
      <c r="U89" s="203"/>
      <c r="V89" s="203"/>
      <c r="W89" s="203"/>
    </row>
    <row r="90" spans="2:23" ht="15" customHeight="1" x14ac:dyDescent="0.25">
      <c r="B90" s="319" t="s">
        <v>826</v>
      </c>
      <c r="C90" s="224" t="s">
        <v>374</v>
      </c>
      <c r="D90" s="302" t="s">
        <v>2</v>
      </c>
      <c r="E90" s="302" t="s">
        <v>2</v>
      </c>
      <c r="F90" s="203"/>
      <c r="G90" s="203"/>
      <c r="H90" s="302" t="s">
        <v>2</v>
      </c>
      <c r="I90" s="203"/>
      <c r="J90" s="203"/>
      <c r="K90" s="302" t="s">
        <v>2</v>
      </c>
      <c r="L90" s="302" t="s">
        <v>2</v>
      </c>
      <c r="M90" s="203"/>
      <c r="N90" s="203"/>
      <c r="O90" s="203"/>
      <c r="P90" s="203"/>
      <c r="Q90" s="383">
        <f>IFERROR(H90+SUM(D90:E90)+SUM(K90:L90),0)</f>
        <v>0</v>
      </c>
      <c r="R90" s="302" t="s">
        <v>2</v>
      </c>
      <c r="S90" s="203"/>
      <c r="T90" s="203"/>
      <c r="U90" s="302" t="s">
        <v>2</v>
      </c>
      <c r="V90" s="302" t="s">
        <v>2</v>
      </c>
      <c r="W90" s="383">
        <f>IFERROR(R90+SUM(U90:V90),0)</f>
        <v>0</v>
      </c>
    </row>
    <row r="91" spans="2:23" ht="15" customHeight="1" x14ac:dyDescent="0.25">
      <c r="B91" s="319" t="s">
        <v>827</v>
      </c>
      <c r="C91" s="224" t="s">
        <v>376</v>
      </c>
      <c r="D91" s="302" t="s">
        <v>2</v>
      </c>
      <c r="E91" s="302" t="s">
        <v>2</v>
      </c>
      <c r="F91" s="203"/>
      <c r="G91" s="203"/>
      <c r="H91" s="302" t="s">
        <v>2</v>
      </c>
      <c r="I91" s="203"/>
      <c r="J91" s="203"/>
      <c r="K91" s="302" t="s">
        <v>2</v>
      </c>
      <c r="L91" s="302" t="s">
        <v>2</v>
      </c>
      <c r="M91" s="203"/>
      <c r="N91" s="203"/>
      <c r="O91" s="203"/>
      <c r="P91" s="203"/>
      <c r="Q91" s="383">
        <f>IFERROR(H91+SUM(D91:E91)+SUM(K91:L91),0)</f>
        <v>0</v>
      </c>
      <c r="R91" s="302" t="s">
        <v>2</v>
      </c>
      <c r="S91" s="203"/>
      <c r="T91" s="203"/>
      <c r="U91" s="302" t="s">
        <v>2</v>
      </c>
      <c r="V91" s="302" t="s">
        <v>2</v>
      </c>
      <c r="W91" s="383">
        <f>IFERROR(R91+SUM(U91:V91),0)</f>
        <v>0</v>
      </c>
    </row>
    <row r="92" spans="2:23" ht="15" customHeight="1" x14ac:dyDescent="0.25">
      <c r="B92" s="315" t="s">
        <v>828</v>
      </c>
      <c r="C92" s="224" t="s">
        <v>378</v>
      </c>
      <c r="D92" s="384" t="s">
        <v>1510</v>
      </c>
      <c r="E92" s="384" t="s">
        <v>1510</v>
      </c>
      <c r="F92" s="203"/>
      <c r="G92" s="203"/>
      <c r="H92" s="384" t="s">
        <v>1510</v>
      </c>
      <c r="I92" s="203"/>
      <c r="J92" s="203"/>
      <c r="K92" s="384" t="s">
        <v>1510</v>
      </c>
      <c r="L92" s="384" t="s">
        <v>1510</v>
      </c>
      <c r="M92" s="203"/>
      <c r="N92" s="203"/>
      <c r="O92" s="203"/>
      <c r="P92" s="203"/>
      <c r="Q92" s="203"/>
      <c r="R92" s="384" t="s">
        <v>1510</v>
      </c>
      <c r="S92" s="203"/>
      <c r="T92" s="203"/>
      <c r="U92" s="384" t="s">
        <v>1510</v>
      </c>
      <c r="V92" s="384" t="s">
        <v>1510</v>
      </c>
      <c r="W92" s="203"/>
    </row>
    <row r="93" spans="2:23" ht="15" customHeight="1" x14ac:dyDescent="0.25">
      <c r="B93" s="315" t="s">
        <v>829</v>
      </c>
      <c r="C93" s="224" t="s">
        <v>380</v>
      </c>
      <c r="D93" s="302" t="s">
        <v>2</v>
      </c>
      <c r="E93" s="302" t="s">
        <v>2</v>
      </c>
      <c r="F93" s="203"/>
      <c r="G93" s="203"/>
      <c r="H93" s="302" t="s">
        <v>2</v>
      </c>
      <c r="I93" s="203"/>
      <c r="J93" s="203"/>
      <c r="K93" s="302" t="s">
        <v>2</v>
      </c>
      <c r="L93" s="302" t="s">
        <v>2</v>
      </c>
      <c r="M93" s="203"/>
      <c r="N93" s="203"/>
      <c r="O93" s="203"/>
      <c r="P93" s="203"/>
      <c r="Q93" s="383">
        <f t="shared" ref="Q93:Q99" si="2">IFERROR(H93+SUM(D93:E93)+SUM(K93:L93),0)</f>
        <v>0</v>
      </c>
      <c r="R93" s="302" t="s">
        <v>2</v>
      </c>
      <c r="S93" s="203"/>
      <c r="T93" s="203"/>
      <c r="U93" s="302" t="s">
        <v>2</v>
      </c>
      <c r="V93" s="302" t="s">
        <v>2</v>
      </c>
      <c r="W93" s="383">
        <f t="shared" ref="W93:W99" si="3">IFERROR(R93+SUM(U93:V93),0)</f>
        <v>0</v>
      </c>
    </row>
    <row r="94" spans="2:23" ht="15" customHeight="1" x14ac:dyDescent="0.25">
      <c r="B94" s="315" t="s">
        <v>830</v>
      </c>
      <c r="C94" s="224" t="s">
        <v>382</v>
      </c>
      <c r="D94" s="302" t="s">
        <v>2</v>
      </c>
      <c r="E94" s="302" t="s">
        <v>2</v>
      </c>
      <c r="F94" s="203"/>
      <c r="G94" s="203"/>
      <c r="H94" s="302" t="s">
        <v>2</v>
      </c>
      <c r="I94" s="203"/>
      <c r="J94" s="203"/>
      <c r="K94" s="302" t="s">
        <v>2</v>
      </c>
      <c r="L94" s="302" t="s">
        <v>2</v>
      </c>
      <c r="M94" s="203"/>
      <c r="N94" s="203"/>
      <c r="O94" s="203"/>
      <c r="P94" s="203"/>
      <c r="Q94" s="383">
        <f t="shared" si="2"/>
        <v>0</v>
      </c>
      <c r="R94" s="302" t="s">
        <v>2</v>
      </c>
      <c r="S94" s="203"/>
      <c r="T94" s="203"/>
      <c r="U94" s="302" t="s">
        <v>2</v>
      </c>
      <c r="V94" s="302" t="s">
        <v>2</v>
      </c>
      <c r="W94" s="383">
        <f t="shared" si="3"/>
        <v>0</v>
      </c>
    </row>
    <row r="95" spans="2:23" ht="15" customHeight="1" x14ac:dyDescent="0.25">
      <c r="B95" s="207" t="s">
        <v>831</v>
      </c>
      <c r="C95" s="224" t="s">
        <v>384</v>
      </c>
      <c r="D95" s="302" t="s">
        <v>2</v>
      </c>
      <c r="E95" s="302" t="s">
        <v>2</v>
      </c>
      <c r="F95" s="203"/>
      <c r="G95" s="203"/>
      <c r="H95" s="302" t="s">
        <v>2</v>
      </c>
      <c r="I95" s="203"/>
      <c r="J95" s="203"/>
      <c r="K95" s="302" t="s">
        <v>2</v>
      </c>
      <c r="L95" s="302" t="s">
        <v>2</v>
      </c>
      <c r="M95" s="203"/>
      <c r="N95" s="203"/>
      <c r="O95" s="203"/>
      <c r="P95" s="203"/>
      <c r="Q95" s="383">
        <f t="shared" si="2"/>
        <v>0</v>
      </c>
      <c r="R95" s="302" t="s">
        <v>2</v>
      </c>
      <c r="S95" s="203"/>
      <c r="T95" s="203"/>
      <c r="U95" s="302" t="s">
        <v>2</v>
      </c>
      <c r="V95" s="302" t="s">
        <v>2</v>
      </c>
      <c r="W95" s="383">
        <f t="shared" si="3"/>
        <v>0</v>
      </c>
    </row>
    <row r="96" spans="2:23" ht="15" customHeight="1" x14ac:dyDescent="0.25">
      <c r="B96" s="315" t="s">
        <v>832</v>
      </c>
      <c r="C96" s="224" t="s">
        <v>386</v>
      </c>
      <c r="D96" s="302" t="s">
        <v>2</v>
      </c>
      <c r="E96" s="302" t="s">
        <v>2</v>
      </c>
      <c r="F96" s="203"/>
      <c r="G96" s="203"/>
      <c r="H96" s="302" t="s">
        <v>2</v>
      </c>
      <c r="I96" s="203"/>
      <c r="J96" s="203"/>
      <c r="K96" s="302" t="s">
        <v>2</v>
      </c>
      <c r="L96" s="302" t="s">
        <v>2</v>
      </c>
      <c r="M96" s="203"/>
      <c r="N96" s="203"/>
      <c r="O96" s="203"/>
      <c r="P96" s="203"/>
      <c r="Q96" s="383">
        <f t="shared" si="2"/>
        <v>0</v>
      </c>
      <c r="R96" s="302" t="s">
        <v>2</v>
      </c>
      <c r="S96" s="203"/>
      <c r="T96" s="203"/>
      <c r="U96" s="302" t="s">
        <v>2</v>
      </c>
      <c r="V96" s="302" t="s">
        <v>2</v>
      </c>
      <c r="W96" s="383">
        <f t="shared" si="3"/>
        <v>0</v>
      </c>
    </row>
    <row r="97" spans="2:23" ht="15" customHeight="1" x14ac:dyDescent="0.25">
      <c r="B97" s="207" t="s">
        <v>833</v>
      </c>
      <c r="C97" s="224" t="s">
        <v>388</v>
      </c>
      <c r="D97" s="302" t="s">
        <v>2</v>
      </c>
      <c r="E97" s="302" t="s">
        <v>2</v>
      </c>
      <c r="F97" s="203"/>
      <c r="G97" s="203"/>
      <c r="H97" s="302" t="s">
        <v>2</v>
      </c>
      <c r="I97" s="203"/>
      <c r="J97" s="203"/>
      <c r="K97" s="302" t="s">
        <v>2</v>
      </c>
      <c r="L97" s="302" t="s">
        <v>2</v>
      </c>
      <c r="M97" s="203"/>
      <c r="N97" s="203"/>
      <c r="O97" s="203"/>
      <c r="P97" s="203"/>
      <c r="Q97" s="383">
        <f t="shared" si="2"/>
        <v>0</v>
      </c>
      <c r="R97" s="302" t="s">
        <v>2</v>
      </c>
      <c r="S97" s="203"/>
      <c r="T97" s="203"/>
      <c r="U97" s="302" t="s">
        <v>2</v>
      </c>
      <c r="V97" s="302" t="s">
        <v>2</v>
      </c>
      <c r="W97" s="383">
        <f t="shared" si="3"/>
        <v>0</v>
      </c>
    </row>
    <row r="98" spans="2:23" ht="15" customHeight="1" x14ac:dyDescent="0.25">
      <c r="B98" s="315" t="s">
        <v>834</v>
      </c>
      <c r="C98" s="224" t="s">
        <v>390</v>
      </c>
      <c r="D98" s="302" t="s">
        <v>2</v>
      </c>
      <c r="E98" s="302" t="s">
        <v>2</v>
      </c>
      <c r="F98" s="203"/>
      <c r="G98" s="203"/>
      <c r="H98" s="302" t="s">
        <v>2</v>
      </c>
      <c r="I98" s="203"/>
      <c r="J98" s="203"/>
      <c r="K98" s="302" t="s">
        <v>2</v>
      </c>
      <c r="L98" s="302" t="s">
        <v>2</v>
      </c>
      <c r="M98" s="203"/>
      <c r="N98" s="203"/>
      <c r="O98" s="203"/>
      <c r="P98" s="203"/>
      <c r="Q98" s="383">
        <f t="shared" si="2"/>
        <v>0</v>
      </c>
      <c r="R98" s="302" t="s">
        <v>2</v>
      </c>
      <c r="S98" s="203"/>
      <c r="T98" s="203"/>
      <c r="U98" s="302" t="s">
        <v>2</v>
      </c>
      <c r="V98" s="302" t="s">
        <v>2</v>
      </c>
      <c r="W98" s="383">
        <f t="shared" si="3"/>
        <v>0</v>
      </c>
    </row>
    <row r="99" spans="2:23" ht="15" customHeight="1" x14ac:dyDescent="0.25">
      <c r="B99" s="207" t="s">
        <v>835</v>
      </c>
      <c r="C99" s="224" t="s">
        <v>392</v>
      </c>
      <c r="D99" s="302" t="s">
        <v>2</v>
      </c>
      <c r="E99" s="302" t="s">
        <v>2</v>
      </c>
      <c r="F99" s="203"/>
      <c r="G99" s="203"/>
      <c r="H99" s="302" t="s">
        <v>2</v>
      </c>
      <c r="I99" s="203"/>
      <c r="J99" s="203"/>
      <c r="K99" s="302" t="s">
        <v>2</v>
      </c>
      <c r="L99" s="302" t="s">
        <v>2</v>
      </c>
      <c r="M99" s="203"/>
      <c r="N99" s="203"/>
      <c r="O99" s="203"/>
      <c r="P99" s="203"/>
      <c r="Q99" s="383">
        <f t="shared" si="2"/>
        <v>0</v>
      </c>
      <c r="R99" s="302" t="s">
        <v>2</v>
      </c>
      <c r="S99" s="203"/>
      <c r="T99" s="203"/>
      <c r="U99" s="302" t="s">
        <v>2</v>
      </c>
      <c r="V99" s="302" t="s">
        <v>2</v>
      </c>
      <c r="W99" s="383">
        <f t="shared" si="3"/>
        <v>0</v>
      </c>
    </row>
    <row r="100" spans="2:23" ht="15" customHeight="1" x14ac:dyDescent="0.25">
      <c r="B100" s="120"/>
      <c r="C100" s="120"/>
      <c r="D100" s="38"/>
      <c r="E100" s="38"/>
      <c r="F100" s="38"/>
      <c r="G100" s="38"/>
      <c r="H100" s="38"/>
      <c r="I100" s="38"/>
      <c r="J100" s="38"/>
      <c r="K100" s="38"/>
      <c r="L100" s="38"/>
      <c r="M100" s="38"/>
      <c r="N100" s="38"/>
      <c r="O100" s="38"/>
      <c r="P100" s="38"/>
      <c r="Q100" s="41"/>
      <c r="R100" s="38"/>
      <c r="S100" s="38"/>
      <c r="T100" s="38"/>
      <c r="U100" s="38"/>
      <c r="V100" s="38"/>
      <c r="W100" s="41"/>
    </row>
    <row r="101" spans="2:23" ht="15" customHeight="1" x14ac:dyDescent="0.25">
      <c r="B101" s="21"/>
      <c r="C101" s="21"/>
      <c r="D101" s="38"/>
      <c r="E101" s="38"/>
      <c r="F101" s="38"/>
      <c r="G101" s="38"/>
      <c r="H101" s="38"/>
      <c r="I101" s="38"/>
      <c r="J101" s="38"/>
      <c r="K101" s="38"/>
      <c r="L101" s="38"/>
      <c r="M101" s="38"/>
      <c r="N101" s="38"/>
      <c r="O101" s="38"/>
      <c r="P101" s="38"/>
      <c r="Q101" s="38"/>
      <c r="R101" s="38"/>
      <c r="S101" s="38"/>
      <c r="T101" s="38"/>
      <c r="U101" s="38"/>
      <c r="V101" s="38"/>
      <c r="W101" s="38"/>
    </row>
    <row r="102" spans="2:23" ht="15" customHeight="1" x14ac:dyDescent="0.25">
      <c r="B102" s="21"/>
      <c r="C102" s="21"/>
      <c r="D102" s="41"/>
      <c r="E102" s="41"/>
      <c r="F102" s="41"/>
      <c r="G102" s="41"/>
      <c r="H102" s="41"/>
      <c r="I102" s="41"/>
      <c r="J102" s="41"/>
      <c r="K102" s="41"/>
      <c r="L102" s="41"/>
      <c r="M102" s="41"/>
      <c r="N102" s="41"/>
      <c r="O102" s="41"/>
      <c r="P102" s="38"/>
      <c r="Q102" s="38"/>
      <c r="R102" s="41"/>
      <c r="S102" s="41"/>
      <c r="T102" s="41"/>
      <c r="U102" s="41"/>
      <c r="V102" s="41"/>
      <c r="W102" s="38"/>
    </row>
  </sheetData>
  <sheetProtection sheet="1" objects="1" scenarios="1" selectLockedCells="1"/>
  <mergeCells count="24">
    <mergeCell ref="R21:R23"/>
    <mergeCell ref="C10:P10"/>
    <mergeCell ref="R46:R48"/>
    <mergeCell ref="C35:P35"/>
    <mergeCell ref="R61:T61"/>
    <mergeCell ref="Q35:Q36"/>
    <mergeCell ref="B51:K51"/>
    <mergeCell ref="Q51:Q53"/>
    <mergeCell ref="B52:K52"/>
    <mergeCell ref="B53:K53"/>
    <mergeCell ref="Q10:Q11"/>
    <mergeCell ref="B26:K26"/>
    <mergeCell ref="Q26:Q28"/>
    <mergeCell ref="B27:K27"/>
    <mergeCell ref="B28:K28"/>
    <mergeCell ref="U61:U62"/>
    <mergeCell ref="V61:V62"/>
    <mergeCell ref="W61:W62"/>
    <mergeCell ref="D61:D62"/>
    <mergeCell ref="E61:G61"/>
    <mergeCell ref="H61:J61"/>
    <mergeCell ref="K61:K62"/>
    <mergeCell ref="L61:P61"/>
    <mergeCell ref="Q61:Q62"/>
  </mergeCells>
  <conditionalFormatting sqref="D14">
    <cfRule type="expression" dxfId="51" priority="8">
      <formula>#REF!&lt;&gt;#REF!</formula>
    </cfRule>
  </conditionalFormatting>
  <conditionalFormatting sqref="D13">
    <cfRule type="expression" dxfId="50" priority="9">
      <formula>#REF!&lt;&gt;#REF!</formula>
    </cfRule>
  </conditionalFormatting>
  <conditionalFormatting sqref="D23">
    <cfRule type="expression" dxfId="49" priority="14">
      <formula>#REF!&lt;&gt;#REF!</formula>
    </cfRule>
  </conditionalFormatting>
  <conditionalFormatting sqref="D25">
    <cfRule type="expression" dxfId="48" priority="13">
      <formula>#REF!&lt;&gt;#REF!</formula>
    </cfRule>
  </conditionalFormatting>
  <conditionalFormatting sqref="D32:D33">
    <cfRule type="expression" dxfId="47" priority="12">
      <formula>#REF!&lt;&gt;#REF!</formula>
    </cfRule>
  </conditionalFormatting>
  <conditionalFormatting sqref="D34">
    <cfRule type="expression" dxfId="46" priority="11">
      <formula>#REF!&lt;&gt;#REF!</formula>
    </cfRule>
  </conditionalFormatting>
  <conditionalFormatting sqref="D12 D15">
    <cfRule type="expression" dxfId="45" priority="10">
      <formula>#REF!&lt;&gt;#REF!</formula>
    </cfRule>
  </conditionalFormatting>
  <conditionalFormatting sqref="D36">
    <cfRule type="expression" dxfId="44" priority="6">
      <formula>#REF!&lt;&gt;#REF!</formula>
    </cfRule>
  </conditionalFormatting>
  <conditionalFormatting sqref="D50">
    <cfRule type="expression" dxfId="43" priority="5">
      <formula>#REF!&lt;&gt;#REF!</formula>
    </cfRule>
  </conditionalFormatting>
  <conditionalFormatting sqref="D11">
    <cfRule type="expression" dxfId="42" priority="2">
      <formula>#REF!&lt;&gt;#REF!</formula>
    </cfRule>
  </conditionalFormatting>
  <dataValidations count="1">
    <dataValidation type="list" allowBlank="1" showInputMessage="1" showErrorMessage="1" sqref="C29 C54">
      <formula1>"-,SII BE,SI Mathematical reserve,Table not applicable"</formula1>
    </dataValidation>
  </dataValidations>
  <pageMargins left="0.7" right="0.7" top="0.75" bottom="0.75" header="0.3" footer="0.3"/>
  <pageSetup paperSize="8" scale="4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tabColor theme="9" tint="-0.249977111117893"/>
    <pageSetUpPr fitToPage="1"/>
  </sheetPr>
  <dimension ref="A1:AK85"/>
  <sheetViews>
    <sheetView showGridLines="0" zoomScaleNormal="100" zoomScaleSheetLayoutView="120" workbookViewId="0"/>
  </sheetViews>
  <sheetFormatPr defaultColWidth="13" defaultRowHeight="15" customHeight="1" x14ac:dyDescent="0.2"/>
  <cols>
    <col min="1" max="1" width="13" style="90"/>
    <col min="2" max="2" width="27.28515625" style="90" customWidth="1"/>
    <col min="3" max="3" width="10" style="95" customWidth="1"/>
    <col min="4" max="5" width="14.28515625" style="89" customWidth="1"/>
    <col min="6" max="35" width="14.28515625" style="90" customWidth="1"/>
    <col min="36" max="36" width="14.7109375" style="90" customWidth="1"/>
    <col min="37" max="38" width="13.28515625" style="90" customWidth="1"/>
    <col min="39" max="262" width="13" style="90"/>
    <col min="263" max="263" width="4.140625" style="90" customWidth="1"/>
    <col min="264" max="264" width="16.42578125" style="90" customWidth="1"/>
    <col min="265" max="265" width="12.42578125" style="90" customWidth="1"/>
    <col min="266" max="266" width="13.7109375" style="90" customWidth="1"/>
    <col min="267" max="267" width="13.28515625" style="90" customWidth="1"/>
    <col min="268" max="268" width="12.42578125" style="90" customWidth="1"/>
    <col min="269" max="269" width="13.28515625" style="90" customWidth="1"/>
    <col min="270" max="270" width="12.42578125" style="90" customWidth="1"/>
    <col min="271" max="271" width="12.7109375" style="90" customWidth="1"/>
    <col min="272" max="272" width="12.42578125" style="90" customWidth="1"/>
    <col min="273" max="285" width="13.28515625" style="90" customWidth="1"/>
    <col min="286" max="286" width="12.42578125" style="90" customWidth="1"/>
    <col min="287" max="287" width="13.7109375" style="90" customWidth="1"/>
    <col min="288" max="292" width="13" style="90" customWidth="1"/>
    <col min="293" max="293" width="14.7109375" style="90" customWidth="1"/>
    <col min="294" max="294" width="13.28515625" style="90" customWidth="1"/>
    <col min="295" max="518" width="13" style="90"/>
    <col min="519" max="519" width="4.140625" style="90" customWidth="1"/>
    <col min="520" max="520" width="16.42578125" style="90" customWidth="1"/>
    <col min="521" max="521" width="12.42578125" style="90" customWidth="1"/>
    <col min="522" max="522" width="13.7109375" style="90" customWidth="1"/>
    <col min="523" max="523" width="13.28515625" style="90" customWidth="1"/>
    <col min="524" max="524" width="12.42578125" style="90" customWidth="1"/>
    <col min="525" max="525" width="13.28515625" style="90" customWidth="1"/>
    <col min="526" max="526" width="12.42578125" style="90" customWidth="1"/>
    <col min="527" max="527" width="12.7109375" style="90" customWidth="1"/>
    <col min="528" max="528" width="12.42578125" style="90" customWidth="1"/>
    <col min="529" max="541" width="13.28515625" style="90" customWidth="1"/>
    <col min="542" max="542" width="12.42578125" style="90" customWidth="1"/>
    <col min="543" max="543" width="13.7109375" style="90" customWidth="1"/>
    <col min="544" max="548" width="13" style="90" customWidth="1"/>
    <col min="549" max="549" width="14.7109375" style="90" customWidth="1"/>
    <col min="550" max="550" width="13.28515625" style="90" customWidth="1"/>
    <col min="551" max="774" width="13" style="90"/>
    <col min="775" max="775" width="4.140625" style="90" customWidth="1"/>
    <col min="776" max="776" width="16.42578125" style="90" customWidth="1"/>
    <col min="777" max="777" width="12.42578125" style="90" customWidth="1"/>
    <col min="778" max="778" width="13.7109375" style="90" customWidth="1"/>
    <col min="779" max="779" width="13.28515625" style="90" customWidth="1"/>
    <col min="780" max="780" width="12.42578125" style="90" customWidth="1"/>
    <col min="781" max="781" width="13.28515625" style="90" customWidth="1"/>
    <col min="782" max="782" width="12.42578125" style="90" customWidth="1"/>
    <col min="783" max="783" width="12.7109375" style="90" customWidth="1"/>
    <col min="784" max="784" width="12.42578125" style="90" customWidth="1"/>
    <col min="785" max="797" width="13.28515625" style="90" customWidth="1"/>
    <col min="798" max="798" width="12.42578125" style="90" customWidth="1"/>
    <col min="799" max="799" width="13.7109375" style="90" customWidth="1"/>
    <col min="800" max="804" width="13" style="90" customWidth="1"/>
    <col min="805" max="805" width="14.7109375" style="90" customWidth="1"/>
    <col min="806" max="806" width="13.28515625" style="90" customWidth="1"/>
    <col min="807" max="1030" width="13" style="90"/>
    <col min="1031" max="1031" width="4.140625" style="90" customWidth="1"/>
    <col min="1032" max="1032" width="16.42578125" style="90" customWidth="1"/>
    <col min="1033" max="1033" width="12.42578125" style="90" customWidth="1"/>
    <col min="1034" max="1034" width="13.7109375" style="90" customWidth="1"/>
    <col min="1035" max="1035" width="13.28515625" style="90" customWidth="1"/>
    <col min="1036" max="1036" width="12.42578125" style="90" customWidth="1"/>
    <col min="1037" max="1037" width="13.28515625" style="90" customWidth="1"/>
    <col min="1038" max="1038" width="12.42578125" style="90" customWidth="1"/>
    <col min="1039" max="1039" width="12.7109375" style="90" customWidth="1"/>
    <col min="1040" max="1040" width="12.42578125" style="90" customWidth="1"/>
    <col min="1041" max="1053" width="13.28515625" style="90" customWidth="1"/>
    <col min="1054" max="1054" width="12.42578125" style="90" customWidth="1"/>
    <col min="1055" max="1055" width="13.7109375" style="90" customWidth="1"/>
    <col min="1056" max="1060" width="13" style="90" customWidth="1"/>
    <col min="1061" max="1061" width="14.7109375" style="90" customWidth="1"/>
    <col min="1062" max="1062" width="13.28515625" style="90" customWidth="1"/>
    <col min="1063" max="1286" width="13" style="90"/>
    <col min="1287" max="1287" width="4.140625" style="90" customWidth="1"/>
    <col min="1288" max="1288" width="16.42578125" style="90" customWidth="1"/>
    <col min="1289" max="1289" width="12.42578125" style="90" customWidth="1"/>
    <col min="1290" max="1290" width="13.7109375" style="90" customWidth="1"/>
    <col min="1291" max="1291" width="13.28515625" style="90" customWidth="1"/>
    <col min="1292" max="1292" width="12.42578125" style="90" customWidth="1"/>
    <col min="1293" max="1293" width="13.28515625" style="90" customWidth="1"/>
    <col min="1294" max="1294" width="12.42578125" style="90" customWidth="1"/>
    <col min="1295" max="1295" width="12.7109375" style="90" customWidth="1"/>
    <col min="1296" max="1296" width="12.42578125" style="90" customWidth="1"/>
    <col min="1297" max="1309" width="13.28515625" style="90" customWidth="1"/>
    <col min="1310" max="1310" width="12.42578125" style="90" customWidth="1"/>
    <col min="1311" max="1311" width="13.7109375" style="90" customWidth="1"/>
    <col min="1312" max="1316" width="13" style="90" customWidth="1"/>
    <col min="1317" max="1317" width="14.7109375" style="90" customWidth="1"/>
    <col min="1318" max="1318" width="13.28515625" style="90" customWidth="1"/>
    <col min="1319" max="1542" width="13" style="90"/>
    <col min="1543" max="1543" width="4.140625" style="90" customWidth="1"/>
    <col min="1544" max="1544" width="16.42578125" style="90" customWidth="1"/>
    <col min="1545" max="1545" width="12.42578125" style="90" customWidth="1"/>
    <col min="1546" max="1546" width="13.7109375" style="90" customWidth="1"/>
    <col min="1547" max="1547" width="13.28515625" style="90" customWidth="1"/>
    <col min="1548" max="1548" width="12.42578125" style="90" customWidth="1"/>
    <col min="1549" max="1549" width="13.28515625" style="90" customWidth="1"/>
    <col min="1550" max="1550" width="12.42578125" style="90" customWidth="1"/>
    <col min="1551" max="1551" width="12.7109375" style="90" customWidth="1"/>
    <col min="1552" max="1552" width="12.42578125" style="90" customWidth="1"/>
    <col min="1553" max="1565" width="13.28515625" style="90" customWidth="1"/>
    <col min="1566" max="1566" width="12.42578125" style="90" customWidth="1"/>
    <col min="1567" max="1567" width="13.7109375" style="90" customWidth="1"/>
    <col min="1568" max="1572" width="13" style="90" customWidth="1"/>
    <col min="1573" max="1573" width="14.7109375" style="90" customWidth="1"/>
    <col min="1574" max="1574" width="13.28515625" style="90" customWidth="1"/>
    <col min="1575" max="1798" width="13" style="90"/>
    <col min="1799" max="1799" width="4.140625" style="90" customWidth="1"/>
    <col min="1800" max="1800" width="16.42578125" style="90" customWidth="1"/>
    <col min="1801" max="1801" width="12.42578125" style="90" customWidth="1"/>
    <col min="1802" max="1802" width="13.7109375" style="90" customWidth="1"/>
    <col min="1803" max="1803" width="13.28515625" style="90" customWidth="1"/>
    <col min="1804" max="1804" width="12.42578125" style="90" customWidth="1"/>
    <col min="1805" max="1805" width="13.28515625" style="90" customWidth="1"/>
    <col min="1806" max="1806" width="12.42578125" style="90" customWidth="1"/>
    <col min="1807" max="1807" width="12.7109375" style="90" customWidth="1"/>
    <col min="1808" max="1808" width="12.42578125" style="90" customWidth="1"/>
    <col min="1809" max="1821" width="13.28515625" style="90" customWidth="1"/>
    <col min="1822" max="1822" width="12.42578125" style="90" customWidth="1"/>
    <col min="1823" max="1823" width="13.7109375" style="90" customWidth="1"/>
    <col min="1824" max="1828" width="13" style="90" customWidth="1"/>
    <col min="1829" max="1829" width="14.7109375" style="90" customWidth="1"/>
    <col min="1830" max="1830" width="13.28515625" style="90" customWidth="1"/>
    <col min="1831" max="2054" width="13" style="90"/>
    <col min="2055" max="2055" width="4.140625" style="90" customWidth="1"/>
    <col min="2056" max="2056" width="16.42578125" style="90" customWidth="1"/>
    <col min="2057" max="2057" width="12.42578125" style="90" customWidth="1"/>
    <col min="2058" max="2058" width="13.7109375" style="90" customWidth="1"/>
    <col min="2059" max="2059" width="13.28515625" style="90" customWidth="1"/>
    <col min="2060" max="2060" width="12.42578125" style="90" customWidth="1"/>
    <col min="2061" max="2061" width="13.28515625" style="90" customWidth="1"/>
    <col min="2062" max="2062" width="12.42578125" style="90" customWidth="1"/>
    <col min="2063" max="2063" width="12.7109375" style="90" customWidth="1"/>
    <col min="2064" max="2064" width="12.42578125" style="90" customWidth="1"/>
    <col min="2065" max="2077" width="13.28515625" style="90" customWidth="1"/>
    <col min="2078" max="2078" width="12.42578125" style="90" customWidth="1"/>
    <col min="2079" max="2079" width="13.7109375" style="90" customWidth="1"/>
    <col min="2080" max="2084" width="13" style="90" customWidth="1"/>
    <col min="2085" max="2085" width="14.7109375" style="90" customWidth="1"/>
    <col min="2086" max="2086" width="13.28515625" style="90" customWidth="1"/>
    <col min="2087" max="2310" width="13" style="90"/>
    <col min="2311" max="2311" width="4.140625" style="90" customWidth="1"/>
    <col min="2312" max="2312" width="16.42578125" style="90" customWidth="1"/>
    <col min="2313" max="2313" width="12.42578125" style="90" customWidth="1"/>
    <col min="2314" max="2314" width="13.7109375" style="90" customWidth="1"/>
    <col min="2315" max="2315" width="13.28515625" style="90" customWidth="1"/>
    <col min="2316" max="2316" width="12.42578125" style="90" customWidth="1"/>
    <col min="2317" max="2317" width="13.28515625" style="90" customWidth="1"/>
    <col min="2318" max="2318" width="12.42578125" style="90" customWidth="1"/>
    <col min="2319" max="2319" width="12.7109375" style="90" customWidth="1"/>
    <col min="2320" max="2320" width="12.42578125" style="90" customWidth="1"/>
    <col min="2321" max="2333" width="13.28515625" style="90" customWidth="1"/>
    <col min="2334" max="2334" width="12.42578125" style="90" customWidth="1"/>
    <col min="2335" max="2335" width="13.7109375" style="90" customWidth="1"/>
    <col min="2336" max="2340" width="13" style="90" customWidth="1"/>
    <col min="2341" max="2341" width="14.7109375" style="90" customWidth="1"/>
    <col min="2342" max="2342" width="13.28515625" style="90" customWidth="1"/>
    <col min="2343" max="2566" width="13" style="90"/>
    <col min="2567" max="2567" width="4.140625" style="90" customWidth="1"/>
    <col min="2568" max="2568" width="16.42578125" style="90" customWidth="1"/>
    <col min="2569" max="2569" width="12.42578125" style="90" customWidth="1"/>
    <col min="2570" max="2570" width="13.7109375" style="90" customWidth="1"/>
    <col min="2571" max="2571" width="13.28515625" style="90" customWidth="1"/>
    <col min="2572" max="2572" width="12.42578125" style="90" customWidth="1"/>
    <col min="2573" max="2573" width="13.28515625" style="90" customWidth="1"/>
    <col min="2574" max="2574" width="12.42578125" style="90" customWidth="1"/>
    <col min="2575" max="2575" width="12.7109375" style="90" customWidth="1"/>
    <col min="2576" max="2576" width="12.42578125" style="90" customWidth="1"/>
    <col min="2577" max="2589" width="13.28515625" style="90" customWidth="1"/>
    <col min="2590" max="2590" width="12.42578125" style="90" customWidth="1"/>
    <col min="2591" max="2591" width="13.7109375" style="90" customWidth="1"/>
    <col min="2592" max="2596" width="13" style="90" customWidth="1"/>
    <col min="2597" max="2597" width="14.7109375" style="90" customWidth="1"/>
    <col min="2598" max="2598" width="13.28515625" style="90" customWidth="1"/>
    <col min="2599" max="2822" width="13" style="90"/>
    <col min="2823" max="2823" width="4.140625" style="90" customWidth="1"/>
    <col min="2824" max="2824" width="16.42578125" style="90" customWidth="1"/>
    <col min="2825" max="2825" width="12.42578125" style="90" customWidth="1"/>
    <col min="2826" max="2826" width="13.7109375" style="90" customWidth="1"/>
    <col min="2827" max="2827" width="13.28515625" style="90" customWidth="1"/>
    <col min="2828" max="2828" width="12.42578125" style="90" customWidth="1"/>
    <col min="2829" max="2829" width="13.28515625" style="90" customWidth="1"/>
    <col min="2830" max="2830" width="12.42578125" style="90" customWidth="1"/>
    <col min="2831" max="2831" width="12.7109375" style="90" customWidth="1"/>
    <col min="2832" max="2832" width="12.42578125" style="90" customWidth="1"/>
    <col min="2833" max="2845" width="13.28515625" style="90" customWidth="1"/>
    <col min="2846" max="2846" width="12.42578125" style="90" customWidth="1"/>
    <col min="2847" max="2847" width="13.7109375" style="90" customWidth="1"/>
    <col min="2848" max="2852" width="13" style="90" customWidth="1"/>
    <col min="2853" max="2853" width="14.7109375" style="90" customWidth="1"/>
    <col min="2854" max="2854" width="13.28515625" style="90" customWidth="1"/>
    <col min="2855" max="3078" width="13" style="90"/>
    <col min="3079" max="3079" width="4.140625" style="90" customWidth="1"/>
    <col min="3080" max="3080" width="16.42578125" style="90" customWidth="1"/>
    <col min="3081" max="3081" width="12.42578125" style="90" customWidth="1"/>
    <col min="3082" max="3082" width="13.7109375" style="90" customWidth="1"/>
    <col min="3083" max="3083" width="13.28515625" style="90" customWidth="1"/>
    <col min="3084" max="3084" width="12.42578125" style="90" customWidth="1"/>
    <col min="3085" max="3085" width="13.28515625" style="90" customWidth="1"/>
    <col min="3086" max="3086" width="12.42578125" style="90" customWidth="1"/>
    <col min="3087" max="3087" width="12.7109375" style="90" customWidth="1"/>
    <col min="3088" max="3088" width="12.42578125" style="90" customWidth="1"/>
    <col min="3089" max="3101" width="13.28515625" style="90" customWidth="1"/>
    <col min="3102" max="3102" width="12.42578125" style="90" customWidth="1"/>
    <col min="3103" max="3103" width="13.7109375" style="90" customWidth="1"/>
    <col min="3104" max="3108" width="13" style="90" customWidth="1"/>
    <col min="3109" max="3109" width="14.7109375" style="90" customWidth="1"/>
    <col min="3110" max="3110" width="13.28515625" style="90" customWidth="1"/>
    <col min="3111" max="3334" width="13" style="90"/>
    <col min="3335" max="3335" width="4.140625" style="90" customWidth="1"/>
    <col min="3336" max="3336" width="16.42578125" style="90" customWidth="1"/>
    <col min="3337" max="3337" width="12.42578125" style="90" customWidth="1"/>
    <col min="3338" max="3338" width="13.7109375" style="90" customWidth="1"/>
    <col min="3339" max="3339" width="13.28515625" style="90" customWidth="1"/>
    <col min="3340" max="3340" width="12.42578125" style="90" customWidth="1"/>
    <col min="3341" max="3341" width="13.28515625" style="90" customWidth="1"/>
    <col min="3342" max="3342" width="12.42578125" style="90" customWidth="1"/>
    <col min="3343" max="3343" width="12.7109375" style="90" customWidth="1"/>
    <col min="3344" max="3344" width="12.42578125" style="90" customWidth="1"/>
    <col min="3345" max="3357" width="13.28515625" style="90" customWidth="1"/>
    <col min="3358" max="3358" width="12.42578125" style="90" customWidth="1"/>
    <col min="3359" max="3359" width="13.7109375" style="90" customWidth="1"/>
    <col min="3360" max="3364" width="13" style="90" customWidth="1"/>
    <col min="3365" max="3365" width="14.7109375" style="90" customWidth="1"/>
    <col min="3366" max="3366" width="13.28515625" style="90" customWidth="1"/>
    <col min="3367" max="3590" width="13" style="90"/>
    <col min="3591" max="3591" width="4.140625" style="90" customWidth="1"/>
    <col min="3592" max="3592" width="16.42578125" style="90" customWidth="1"/>
    <col min="3593" max="3593" width="12.42578125" style="90" customWidth="1"/>
    <col min="3594" max="3594" width="13.7109375" style="90" customWidth="1"/>
    <col min="3595" max="3595" width="13.28515625" style="90" customWidth="1"/>
    <col min="3596" max="3596" width="12.42578125" style="90" customWidth="1"/>
    <col min="3597" max="3597" width="13.28515625" style="90" customWidth="1"/>
    <col min="3598" max="3598" width="12.42578125" style="90" customWidth="1"/>
    <col min="3599" max="3599" width="12.7109375" style="90" customWidth="1"/>
    <col min="3600" max="3600" width="12.42578125" style="90" customWidth="1"/>
    <col min="3601" max="3613" width="13.28515625" style="90" customWidth="1"/>
    <col min="3614" max="3614" width="12.42578125" style="90" customWidth="1"/>
    <col min="3615" max="3615" width="13.7109375" style="90" customWidth="1"/>
    <col min="3616" max="3620" width="13" style="90" customWidth="1"/>
    <col min="3621" max="3621" width="14.7109375" style="90" customWidth="1"/>
    <col min="3622" max="3622" width="13.28515625" style="90" customWidth="1"/>
    <col min="3623" max="3846" width="13" style="90"/>
    <col min="3847" max="3847" width="4.140625" style="90" customWidth="1"/>
    <col min="3848" max="3848" width="16.42578125" style="90" customWidth="1"/>
    <col min="3849" max="3849" width="12.42578125" style="90" customWidth="1"/>
    <col min="3850" max="3850" width="13.7109375" style="90" customWidth="1"/>
    <col min="3851" max="3851" width="13.28515625" style="90" customWidth="1"/>
    <col min="3852" max="3852" width="12.42578125" style="90" customWidth="1"/>
    <col min="3853" max="3853" width="13.28515625" style="90" customWidth="1"/>
    <col min="3854" max="3854" width="12.42578125" style="90" customWidth="1"/>
    <col min="3855" max="3855" width="12.7109375" style="90" customWidth="1"/>
    <col min="3856" max="3856" width="12.42578125" style="90" customWidth="1"/>
    <col min="3857" max="3869" width="13.28515625" style="90" customWidth="1"/>
    <col min="3870" max="3870" width="12.42578125" style="90" customWidth="1"/>
    <col min="3871" max="3871" width="13.7109375" style="90" customWidth="1"/>
    <col min="3872" max="3876" width="13" style="90" customWidth="1"/>
    <col min="3877" max="3877" width="14.7109375" style="90" customWidth="1"/>
    <col min="3878" max="3878" width="13.28515625" style="90" customWidth="1"/>
    <col min="3879" max="4102" width="13" style="90"/>
    <col min="4103" max="4103" width="4.140625" style="90" customWidth="1"/>
    <col min="4104" max="4104" width="16.42578125" style="90" customWidth="1"/>
    <col min="4105" max="4105" width="12.42578125" style="90" customWidth="1"/>
    <col min="4106" max="4106" width="13.7109375" style="90" customWidth="1"/>
    <col min="4107" max="4107" width="13.28515625" style="90" customWidth="1"/>
    <col min="4108" max="4108" width="12.42578125" style="90" customWidth="1"/>
    <col min="4109" max="4109" width="13.28515625" style="90" customWidth="1"/>
    <col min="4110" max="4110" width="12.42578125" style="90" customWidth="1"/>
    <col min="4111" max="4111" width="12.7109375" style="90" customWidth="1"/>
    <col min="4112" max="4112" width="12.42578125" style="90" customWidth="1"/>
    <col min="4113" max="4125" width="13.28515625" style="90" customWidth="1"/>
    <col min="4126" max="4126" width="12.42578125" style="90" customWidth="1"/>
    <col min="4127" max="4127" width="13.7109375" style="90" customWidth="1"/>
    <col min="4128" max="4132" width="13" style="90" customWidth="1"/>
    <col min="4133" max="4133" width="14.7109375" style="90" customWidth="1"/>
    <col min="4134" max="4134" width="13.28515625" style="90" customWidth="1"/>
    <col min="4135" max="4358" width="13" style="90"/>
    <col min="4359" max="4359" width="4.140625" style="90" customWidth="1"/>
    <col min="4360" max="4360" width="16.42578125" style="90" customWidth="1"/>
    <col min="4361" max="4361" width="12.42578125" style="90" customWidth="1"/>
    <col min="4362" max="4362" width="13.7109375" style="90" customWidth="1"/>
    <col min="4363" max="4363" width="13.28515625" style="90" customWidth="1"/>
    <col min="4364" max="4364" width="12.42578125" style="90" customWidth="1"/>
    <col min="4365" max="4365" width="13.28515625" style="90" customWidth="1"/>
    <col min="4366" max="4366" width="12.42578125" style="90" customWidth="1"/>
    <col min="4367" max="4367" width="12.7109375" style="90" customWidth="1"/>
    <col min="4368" max="4368" width="12.42578125" style="90" customWidth="1"/>
    <col min="4369" max="4381" width="13.28515625" style="90" customWidth="1"/>
    <col min="4382" max="4382" width="12.42578125" style="90" customWidth="1"/>
    <col min="4383" max="4383" width="13.7109375" style="90" customWidth="1"/>
    <col min="4384" max="4388" width="13" style="90" customWidth="1"/>
    <col min="4389" max="4389" width="14.7109375" style="90" customWidth="1"/>
    <col min="4390" max="4390" width="13.28515625" style="90" customWidth="1"/>
    <col min="4391" max="4614" width="13" style="90"/>
    <col min="4615" max="4615" width="4.140625" style="90" customWidth="1"/>
    <col min="4616" max="4616" width="16.42578125" style="90" customWidth="1"/>
    <col min="4617" max="4617" width="12.42578125" style="90" customWidth="1"/>
    <col min="4618" max="4618" width="13.7109375" style="90" customWidth="1"/>
    <col min="4619" max="4619" width="13.28515625" style="90" customWidth="1"/>
    <col min="4620" max="4620" width="12.42578125" style="90" customWidth="1"/>
    <col min="4621" max="4621" width="13.28515625" style="90" customWidth="1"/>
    <col min="4622" max="4622" width="12.42578125" style="90" customWidth="1"/>
    <col min="4623" max="4623" width="12.7109375" style="90" customWidth="1"/>
    <col min="4624" max="4624" width="12.42578125" style="90" customWidth="1"/>
    <col min="4625" max="4637" width="13.28515625" style="90" customWidth="1"/>
    <col min="4638" max="4638" width="12.42578125" style="90" customWidth="1"/>
    <col min="4639" max="4639" width="13.7109375" style="90" customWidth="1"/>
    <col min="4640" max="4644" width="13" style="90" customWidth="1"/>
    <col min="4645" max="4645" width="14.7109375" style="90" customWidth="1"/>
    <col min="4646" max="4646" width="13.28515625" style="90" customWidth="1"/>
    <col min="4647" max="4870" width="13" style="90"/>
    <col min="4871" max="4871" width="4.140625" style="90" customWidth="1"/>
    <col min="4872" max="4872" width="16.42578125" style="90" customWidth="1"/>
    <col min="4873" max="4873" width="12.42578125" style="90" customWidth="1"/>
    <col min="4874" max="4874" width="13.7109375" style="90" customWidth="1"/>
    <col min="4875" max="4875" width="13.28515625" style="90" customWidth="1"/>
    <col min="4876" max="4876" width="12.42578125" style="90" customWidth="1"/>
    <col min="4877" max="4877" width="13.28515625" style="90" customWidth="1"/>
    <col min="4878" max="4878" width="12.42578125" style="90" customWidth="1"/>
    <col min="4879" max="4879" width="12.7109375" style="90" customWidth="1"/>
    <col min="4880" max="4880" width="12.42578125" style="90" customWidth="1"/>
    <col min="4881" max="4893" width="13.28515625" style="90" customWidth="1"/>
    <col min="4894" max="4894" width="12.42578125" style="90" customWidth="1"/>
    <col min="4895" max="4895" width="13.7109375" style="90" customWidth="1"/>
    <col min="4896" max="4900" width="13" style="90" customWidth="1"/>
    <col min="4901" max="4901" width="14.7109375" style="90" customWidth="1"/>
    <col min="4902" max="4902" width="13.28515625" style="90" customWidth="1"/>
    <col min="4903" max="5126" width="13" style="90"/>
    <col min="5127" max="5127" width="4.140625" style="90" customWidth="1"/>
    <col min="5128" max="5128" width="16.42578125" style="90" customWidth="1"/>
    <col min="5129" max="5129" width="12.42578125" style="90" customWidth="1"/>
    <col min="5130" max="5130" width="13.7109375" style="90" customWidth="1"/>
    <col min="5131" max="5131" width="13.28515625" style="90" customWidth="1"/>
    <col min="5132" max="5132" width="12.42578125" style="90" customWidth="1"/>
    <col min="5133" max="5133" width="13.28515625" style="90" customWidth="1"/>
    <col min="5134" max="5134" width="12.42578125" style="90" customWidth="1"/>
    <col min="5135" max="5135" width="12.7109375" style="90" customWidth="1"/>
    <col min="5136" max="5136" width="12.42578125" style="90" customWidth="1"/>
    <col min="5137" max="5149" width="13.28515625" style="90" customWidth="1"/>
    <col min="5150" max="5150" width="12.42578125" style="90" customWidth="1"/>
    <col min="5151" max="5151" width="13.7109375" style="90" customWidth="1"/>
    <col min="5152" max="5156" width="13" style="90" customWidth="1"/>
    <col min="5157" max="5157" width="14.7109375" style="90" customWidth="1"/>
    <col min="5158" max="5158" width="13.28515625" style="90" customWidth="1"/>
    <col min="5159" max="5382" width="13" style="90"/>
    <col min="5383" max="5383" width="4.140625" style="90" customWidth="1"/>
    <col min="5384" max="5384" width="16.42578125" style="90" customWidth="1"/>
    <col min="5385" max="5385" width="12.42578125" style="90" customWidth="1"/>
    <col min="5386" max="5386" width="13.7109375" style="90" customWidth="1"/>
    <col min="5387" max="5387" width="13.28515625" style="90" customWidth="1"/>
    <col min="5388" max="5388" width="12.42578125" style="90" customWidth="1"/>
    <col min="5389" max="5389" width="13.28515625" style="90" customWidth="1"/>
    <col min="5390" max="5390" width="12.42578125" style="90" customWidth="1"/>
    <col min="5391" max="5391" width="12.7109375" style="90" customWidth="1"/>
    <col min="5392" max="5392" width="12.42578125" style="90" customWidth="1"/>
    <col min="5393" max="5405" width="13.28515625" style="90" customWidth="1"/>
    <col min="5406" max="5406" width="12.42578125" style="90" customWidth="1"/>
    <col min="5407" max="5407" width="13.7109375" style="90" customWidth="1"/>
    <col min="5408" max="5412" width="13" style="90" customWidth="1"/>
    <col min="5413" max="5413" width="14.7109375" style="90" customWidth="1"/>
    <col min="5414" max="5414" width="13.28515625" style="90" customWidth="1"/>
    <col min="5415" max="5638" width="13" style="90"/>
    <col min="5639" max="5639" width="4.140625" style="90" customWidth="1"/>
    <col min="5640" max="5640" width="16.42578125" style="90" customWidth="1"/>
    <col min="5641" max="5641" width="12.42578125" style="90" customWidth="1"/>
    <col min="5642" max="5642" width="13.7109375" style="90" customWidth="1"/>
    <col min="5643" max="5643" width="13.28515625" style="90" customWidth="1"/>
    <col min="5644" max="5644" width="12.42578125" style="90" customWidth="1"/>
    <col min="5645" max="5645" width="13.28515625" style="90" customWidth="1"/>
    <col min="5646" max="5646" width="12.42578125" style="90" customWidth="1"/>
    <col min="5647" max="5647" width="12.7109375" style="90" customWidth="1"/>
    <col min="5648" max="5648" width="12.42578125" style="90" customWidth="1"/>
    <col min="5649" max="5661" width="13.28515625" style="90" customWidth="1"/>
    <col min="5662" max="5662" width="12.42578125" style="90" customWidth="1"/>
    <col min="5663" max="5663" width="13.7109375" style="90" customWidth="1"/>
    <col min="5664" max="5668" width="13" style="90" customWidth="1"/>
    <col min="5669" max="5669" width="14.7109375" style="90" customWidth="1"/>
    <col min="5670" max="5670" width="13.28515625" style="90" customWidth="1"/>
    <col min="5671" max="5894" width="13" style="90"/>
    <col min="5895" max="5895" width="4.140625" style="90" customWidth="1"/>
    <col min="5896" max="5896" width="16.42578125" style="90" customWidth="1"/>
    <col min="5897" max="5897" width="12.42578125" style="90" customWidth="1"/>
    <col min="5898" max="5898" width="13.7109375" style="90" customWidth="1"/>
    <col min="5899" max="5899" width="13.28515625" style="90" customWidth="1"/>
    <col min="5900" max="5900" width="12.42578125" style="90" customWidth="1"/>
    <col min="5901" max="5901" width="13.28515625" style="90" customWidth="1"/>
    <col min="5902" max="5902" width="12.42578125" style="90" customWidth="1"/>
    <col min="5903" max="5903" width="12.7109375" style="90" customWidth="1"/>
    <col min="5904" max="5904" width="12.42578125" style="90" customWidth="1"/>
    <col min="5905" max="5917" width="13.28515625" style="90" customWidth="1"/>
    <col min="5918" max="5918" width="12.42578125" style="90" customWidth="1"/>
    <col min="5919" max="5919" width="13.7109375" style="90" customWidth="1"/>
    <col min="5920" max="5924" width="13" style="90" customWidth="1"/>
    <col min="5925" max="5925" width="14.7109375" style="90" customWidth="1"/>
    <col min="5926" max="5926" width="13.28515625" style="90" customWidth="1"/>
    <col min="5927" max="6150" width="13" style="90"/>
    <col min="6151" max="6151" width="4.140625" style="90" customWidth="1"/>
    <col min="6152" max="6152" width="16.42578125" style="90" customWidth="1"/>
    <col min="6153" max="6153" width="12.42578125" style="90" customWidth="1"/>
    <col min="6154" max="6154" width="13.7109375" style="90" customWidth="1"/>
    <col min="6155" max="6155" width="13.28515625" style="90" customWidth="1"/>
    <col min="6156" max="6156" width="12.42578125" style="90" customWidth="1"/>
    <col min="6157" max="6157" width="13.28515625" style="90" customWidth="1"/>
    <col min="6158" max="6158" width="12.42578125" style="90" customWidth="1"/>
    <col min="6159" max="6159" width="12.7109375" style="90" customWidth="1"/>
    <col min="6160" max="6160" width="12.42578125" style="90" customWidth="1"/>
    <col min="6161" max="6173" width="13.28515625" style="90" customWidth="1"/>
    <col min="6174" max="6174" width="12.42578125" style="90" customWidth="1"/>
    <col min="6175" max="6175" width="13.7109375" style="90" customWidth="1"/>
    <col min="6176" max="6180" width="13" style="90" customWidth="1"/>
    <col min="6181" max="6181" width="14.7109375" style="90" customWidth="1"/>
    <col min="6182" max="6182" width="13.28515625" style="90" customWidth="1"/>
    <col min="6183" max="6406" width="13" style="90"/>
    <col min="6407" max="6407" width="4.140625" style="90" customWidth="1"/>
    <col min="6408" max="6408" width="16.42578125" style="90" customWidth="1"/>
    <col min="6409" max="6409" width="12.42578125" style="90" customWidth="1"/>
    <col min="6410" max="6410" width="13.7109375" style="90" customWidth="1"/>
    <col min="6411" max="6411" width="13.28515625" style="90" customWidth="1"/>
    <col min="6412" max="6412" width="12.42578125" style="90" customWidth="1"/>
    <col min="6413" max="6413" width="13.28515625" style="90" customWidth="1"/>
    <col min="6414" max="6414" width="12.42578125" style="90" customWidth="1"/>
    <col min="6415" max="6415" width="12.7109375" style="90" customWidth="1"/>
    <col min="6416" max="6416" width="12.42578125" style="90" customWidth="1"/>
    <col min="6417" max="6429" width="13.28515625" style="90" customWidth="1"/>
    <col min="6430" max="6430" width="12.42578125" style="90" customWidth="1"/>
    <col min="6431" max="6431" width="13.7109375" style="90" customWidth="1"/>
    <col min="6432" max="6436" width="13" style="90" customWidth="1"/>
    <col min="6437" max="6437" width="14.7109375" style="90" customWidth="1"/>
    <col min="6438" max="6438" width="13.28515625" style="90" customWidth="1"/>
    <col min="6439" max="6662" width="13" style="90"/>
    <col min="6663" max="6663" width="4.140625" style="90" customWidth="1"/>
    <col min="6664" max="6664" width="16.42578125" style="90" customWidth="1"/>
    <col min="6665" max="6665" width="12.42578125" style="90" customWidth="1"/>
    <col min="6666" max="6666" width="13.7109375" style="90" customWidth="1"/>
    <col min="6667" max="6667" width="13.28515625" style="90" customWidth="1"/>
    <col min="6668" max="6668" width="12.42578125" style="90" customWidth="1"/>
    <col min="6669" max="6669" width="13.28515625" style="90" customWidth="1"/>
    <col min="6670" max="6670" width="12.42578125" style="90" customWidth="1"/>
    <col min="6671" max="6671" width="12.7109375" style="90" customWidth="1"/>
    <col min="6672" max="6672" width="12.42578125" style="90" customWidth="1"/>
    <col min="6673" max="6685" width="13.28515625" style="90" customWidth="1"/>
    <col min="6686" max="6686" width="12.42578125" style="90" customWidth="1"/>
    <col min="6687" max="6687" width="13.7109375" style="90" customWidth="1"/>
    <col min="6688" max="6692" width="13" style="90" customWidth="1"/>
    <col min="6693" max="6693" width="14.7109375" style="90" customWidth="1"/>
    <col min="6694" max="6694" width="13.28515625" style="90" customWidth="1"/>
    <col min="6695" max="6918" width="13" style="90"/>
    <col min="6919" max="6919" width="4.140625" style="90" customWidth="1"/>
    <col min="6920" max="6920" width="16.42578125" style="90" customWidth="1"/>
    <col min="6921" max="6921" width="12.42578125" style="90" customWidth="1"/>
    <col min="6922" max="6922" width="13.7109375" style="90" customWidth="1"/>
    <col min="6923" max="6923" width="13.28515625" style="90" customWidth="1"/>
    <col min="6924" max="6924" width="12.42578125" style="90" customWidth="1"/>
    <col min="6925" max="6925" width="13.28515625" style="90" customWidth="1"/>
    <col min="6926" max="6926" width="12.42578125" style="90" customWidth="1"/>
    <col min="6927" max="6927" width="12.7109375" style="90" customWidth="1"/>
    <col min="6928" max="6928" width="12.42578125" style="90" customWidth="1"/>
    <col min="6929" max="6941" width="13.28515625" style="90" customWidth="1"/>
    <col min="6942" max="6942" width="12.42578125" style="90" customWidth="1"/>
    <col min="6943" max="6943" width="13.7109375" style="90" customWidth="1"/>
    <col min="6944" max="6948" width="13" style="90" customWidth="1"/>
    <col min="6949" max="6949" width="14.7109375" style="90" customWidth="1"/>
    <col min="6950" max="6950" width="13.28515625" style="90" customWidth="1"/>
    <col min="6951" max="7174" width="13" style="90"/>
    <col min="7175" max="7175" width="4.140625" style="90" customWidth="1"/>
    <col min="7176" max="7176" width="16.42578125" style="90" customWidth="1"/>
    <col min="7177" max="7177" width="12.42578125" style="90" customWidth="1"/>
    <col min="7178" max="7178" width="13.7109375" style="90" customWidth="1"/>
    <col min="7179" max="7179" width="13.28515625" style="90" customWidth="1"/>
    <col min="7180" max="7180" width="12.42578125" style="90" customWidth="1"/>
    <col min="7181" max="7181" width="13.28515625" style="90" customWidth="1"/>
    <col min="7182" max="7182" width="12.42578125" style="90" customWidth="1"/>
    <col min="7183" max="7183" width="12.7109375" style="90" customWidth="1"/>
    <col min="7184" max="7184" width="12.42578125" style="90" customWidth="1"/>
    <col min="7185" max="7197" width="13.28515625" style="90" customWidth="1"/>
    <col min="7198" max="7198" width="12.42578125" style="90" customWidth="1"/>
    <col min="7199" max="7199" width="13.7109375" style="90" customWidth="1"/>
    <col min="7200" max="7204" width="13" style="90" customWidth="1"/>
    <col min="7205" max="7205" width="14.7109375" style="90" customWidth="1"/>
    <col min="7206" max="7206" width="13.28515625" style="90" customWidth="1"/>
    <col min="7207" max="7430" width="13" style="90"/>
    <col min="7431" max="7431" width="4.140625" style="90" customWidth="1"/>
    <col min="7432" max="7432" width="16.42578125" style="90" customWidth="1"/>
    <col min="7433" max="7433" width="12.42578125" style="90" customWidth="1"/>
    <col min="7434" max="7434" width="13.7109375" style="90" customWidth="1"/>
    <col min="7435" max="7435" width="13.28515625" style="90" customWidth="1"/>
    <col min="7436" max="7436" width="12.42578125" style="90" customWidth="1"/>
    <col min="7437" max="7437" width="13.28515625" style="90" customWidth="1"/>
    <col min="7438" max="7438" width="12.42578125" style="90" customWidth="1"/>
    <col min="7439" max="7439" width="12.7109375" style="90" customWidth="1"/>
    <col min="7440" max="7440" width="12.42578125" style="90" customWidth="1"/>
    <col min="7441" max="7453" width="13.28515625" style="90" customWidth="1"/>
    <col min="7454" max="7454" width="12.42578125" style="90" customWidth="1"/>
    <col min="7455" max="7455" width="13.7109375" style="90" customWidth="1"/>
    <col min="7456" max="7460" width="13" style="90" customWidth="1"/>
    <col min="7461" max="7461" width="14.7109375" style="90" customWidth="1"/>
    <col min="7462" max="7462" width="13.28515625" style="90" customWidth="1"/>
    <col min="7463" max="7686" width="13" style="90"/>
    <col min="7687" max="7687" width="4.140625" style="90" customWidth="1"/>
    <col min="7688" max="7688" width="16.42578125" style="90" customWidth="1"/>
    <col min="7689" max="7689" width="12.42578125" style="90" customWidth="1"/>
    <col min="7690" max="7690" width="13.7109375" style="90" customWidth="1"/>
    <col min="7691" max="7691" width="13.28515625" style="90" customWidth="1"/>
    <col min="7692" max="7692" width="12.42578125" style="90" customWidth="1"/>
    <col min="7693" max="7693" width="13.28515625" style="90" customWidth="1"/>
    <col min="7694" max="7694" width="12.42578125" style="90" customWidth="1"/>
    <col min="7695" max="7695" width="12.7109375" style="90" customWidth="1"/>
    <col min="7696" max="7696" width="12.42578125" style="90" customWidth="1"/>
    <col min="7697" max="7709" width="13.28515625" style="90" customWidth="1"/>
    <col min="7710" max="7710" width="12.42578125" style="90" customWidth="1"/>
    <col min="7711" max="7711" width="13.7109375" style="90" customWidth="1"/>
    <col min="7712" max="7716" width="13" style="90" customWidth="1"/>
    <col min="7717" max="7717" width="14.7109375" style="90" customWidth="1"/>
    <col min="7718" max="7718" width="13.28515625" style="90" customWidth="1"/>
    <col min="7719" max="7942" width="13" style="90"/>
    <col min="7943" max="7943" width="4.140625" style="90" customWidth="1"/>
    <col min="7944" max="7944" width="16.42578125" style="90" customWidth="1"/>
    <col min="7945" max="7945" width="12.42578125" style="90" customWidth="1"/>
    <col min="7946" max="7946" width="13.7109375" style="90" customWidth="1"/>
    <col min="7947" max="7947" width="13.28515625" style="90" customWidth="1"/>
    <col min="7948" max="7948" width="12.42578125" style="90" customWidth="1"/>
    <col min="7949" max="7949" width="13.28515625" style="90" customWidth="1"/>
    <col min="7950" max="7950" width="12.42578125" style="90" customWidth="1"/>
    <col min="7951" max="7951" width="12.7109375" style="90" customWidth="1"/>
    <col min="7952" max="7952" width="12.42578125" style="90" customWidth="1"/>
    <col min="7953" max="7965" width="13.28515625" style="90" customWidth="1"/>
    <col min="7966" max="7966" width="12.42578125" style="90" customWidth="1"/>
    <col min="7967" max="7967" width="13.7109375" style="90" customWidth="1"/>
    <col min="7968" max="7972" width="13" style="90" customWidth="1"/>
    <col min="7973" max="7973" width="14.7109375" style="90" customWidth="1"/>
    <col min="7974" max="7974" width="13.28515625" style="90" customWidth="1"/>
    <col min="7975" max="8198" width="13" style="90"/>
    <col min="8199" max="8199" width="4.140625" style="90" customWidth="1"/>
    <col min="8200" max="8200" width="16.42578125" style="90" customWidth="1"/>
    <col min="8201" max="8201" width="12.42578125" style="90" customWidth="1"/>
    <col min="8202" max="8202" width="13.7109375" style="90" customWidth="1"/>
    <col min="8203" max="8203" width="13.28515625" style="90" customWidth="1"/>
    <col min="8204" max="8204" width="12.42578125" style="90" customWidth="1"/>
    <col min="8205" max="8205" width="13.28515625" style="90" customWidth="1"/>
    <col min="8206" max="8206" width="12.42578125" style="90" customWidth="1"/>
    <col min="8207" max="8207" width="12.7109375" style="90" customWidth="1"/>
    <col min="8208" max="8208" width="12.42578125" style="90" customWidth="1"/>
    <col min="8209" max="8221" width="13.28515625" style="90" customWidth="1"/>
    <col min="8222" max="8222" width="12.42578125" style="90" customWidth="1"/>
    <col min="8223" max="8223" width="13.7109375" style="90" customWidth="1"/>
    <col min="8224" max="8228" width="13" style="90" customWidth="1"/>
    <col min="8229" max="8229" width="14.7109375" style="90" customWidth="1"/>
    <col min="8230" max="8230" width="13.28515625" style="90" customWidth="1"/>
    <col min="8231" max="8454" width="13" style="90"/>
    <col min="8455" max="8455" width="4.140625" style="90" customWidth="1"/>
    <col min="8456" max="8456" width="16.42578125" style="90" customWidth="1"/>
    <col min="8457" max="8457" width="12.42578125" style="90" customWidth="1"/>
    <col min="8458" max="8458" width="13.7109375" style="90" customWidth="1"/>
    <col min="8459" max="8459" width="13.28515625" style="90" customWidth="1"/>
    <col min="8460" max="8460" width="12.42578125" style="90" customWidth="1"/>
    <col min="8461" max="8461" width="13.28515625" style="90" customWidth="1"/>
    <col min="8462" max="8462" width="12.42578125" style="90" customWidth="1"/>
    <col min="8463" max="8463" width="12.7109375" style="90" customWidth="1"/>
    <col min="8464" max="8464" width="12.42578125" style="90" customWidth="1"/>
    <col min="8465" max="8477" width="13.28515625" style="90" customWidth="1"/>
    <col min="8478" max="8478" width="12.42578125" style="90" customWidth="1"/>
    <col min="8479" max="8479" width="13.7109375" style="90" customWidth="1"/>
    <col min="8480" max="8484" width="13" style="90" customWidth="1"/>
    <col min="8485" max="8485" width="14.7109375" style="90" customWidth="1"/>
    <col min="8486" max="8486" width="13.28515625" style="90" customWidth="1"/>
    <col min="8487" max="8710" width="13" style="90"/>
    <col min="8711" max="8711" width="4.140625" style="90" customWidth="1"/>
    <col min="8712" max="8712" width="16.42578125" style="90" customWidth="1"/>
    <col min="8713" max="8713" width="12.42578125" style="90" customWidth="1"/>
    <col min="8714" max="8714" width="13.7109375" style="90" customWidth="1"/>
    <col min="8715" max="8715" width="13.28515625" style="90" customWidth="1"/>
    <col min="8716" max="8716" width="12.42578125" style="90" customWidth="1"/>
    <col min="8717" max="8717" width="13.28515625" style="90" customWidth="1"/>
    <col min="8718" max="8718" width="12.42578125" style="90" customWidth="1"/>
    <col min="8719" max="8719" width="12.7109375" style="90" customWidth="1"/>
    <col min="8720" max="8720" width="12.42578125" style="90" customWidth="1"/>
    <col min="8721" max="8733" width="13.28515625" style="90" customWidth="1"/>
    <col min="8734" max="8734" width="12.42578125" style="90" customWidth="1"/>
    <col min="8735" max="8735" width="13.7109375" style="90" customWidth="1"/>
    <col min="8736" max="8740" width="13" style="90" customWidth="1"/>
    <col min="8741" max="8741" width="14.7109375" style="90" customWidth="1"/>
    <col min="8742" max="8742" width="13.28515625" style="90" customWidth="1"/>
    <col min="8743" max="8966" width="13" style="90"/>
    <col min="8967" max="8967" width="4.140625" style="90" customWidth="1"/>
    <col min="8968" max="8968" width="16.42578125" style="90" customWidth="1"/>
    <col min="8969" max="8969" width="12.42578125" style="90" customWidth="1"/>
    <col min="8970" max="8970" width="13.7109375" style="90" customWidth="1"/>
    <col min="8971" max="8971" width="13.28515625" style="90" customWidth="1"/>
    <col min="8972" max="8972" width="12.42578125" style="90" customWidth="1"/>
    <col min="8973" max="8973" width="13.28515625" style="90" customWidth="1"/>
    <col min="8974" max="8974" width="12.42578125" style="90" customWidth="1"/>
    <col min="8975" max="8975" width="12.7109375" style="90" customWidth="1"/>
    <col min="8976" max="8976" width="12.42578125" style="90" customWidth="1"/>
    <col min="8977" max="8989" width="13.28515625" style="90" customWidth="1"/>
    <col min="8990" max="8990" width="12.42578125" style="90" customWidth="1"/>
    <col min="8991" max="8991" width="13.7109375" style="90" customWidth="1"/>
    <col min="8992" max="8996" width="13" style="90" customWidth="1"/>
    <col min="8997" max="8997" width="14.7109375" style="90" customWidth="1"/>
    <col min="8998" max="8998" width="13.28515625" style="90" customWidth="1"/>
    <col min="8999" max="9222" width="13" style="90"/>
    <col min="9223" max="9223" width="4.140625" style="90" customWidth="1"/>
    <col min="9224" max="9224" width="16.42578125" style="90" customWidth="1"/>
    <col min="9225" max="9225" width="12.42578125" style="90" customWidth="1"/>
    <col min="9226" max="9226" width="13.7109375" style="90" customWidth="1"/>
    <col min="9227" max="9227" width="13.28515625" style="90" customWidth="1"/>
    <col min="9228" max="9228" width="12.42578125" style="90" customWidth="1"/>
    <col min="9229" max="9229" width="13.28515625" style="90" customWidth="1"/>
    <col min="9230" max="9230" width="12.42578125" style="90" customWidth="1"/>
    <col min="9231" max="9231" width="12.7109375" style="90" customWidth="1"/>
    <col min="9232" max="9232" width="12.42578125" style="90" customWidth="1"/>
    <col min="9233" max="9245" width="13.28515625" style="90" customWidth="1"/>
    <col min="9246" max="9246" width="12.42578125" style="90" customWidth="1"/>
    <col min="9247" max="9247" width="13.7109375" style="90" customWidth="1"/>
    <col min="9248" max="9252" width="13" style="90" customWidth="1"/>
    <col min="9253" max="9253" width="14.7109375" style="90" customWidth="1"/>
    <col min="9254" max="9254" width="13.28515625" style="90" customWidth="1"/>
    <col min="9255" max="9478" width="13" style="90"/>
    <col min="9479" max="9479" width="4.140625" style="90" customWidth="1"/>
    <col min="9480" max="9480" width="16.42578125" style="90" customWidth="1"/>
    <col min="9481" max="9481" width="12.42578125" style="90" customWidth="1"/>
    <col min="9482" max="9482" width="13.7109375" style="90" customWidth="1"/>
    <col min="9483" max="9483" width="13.28515625" style="90" customWidth="1"/>
    <col min="9484" max="9484" width="12.42578125" style="90" customWidth="1"/>
    <col min="9485" max="9485" width="13.28515625" style="90" customWidth="1"/>
    <col min="9486" max="9486" width="12.42578125" style="90" customWidth="1"/>
    <col min="9487" max="9487" width="12.7109375" style="90" customWidth="1"/>
    <col min="9488" max="9488" width="12.42578125" style="90" customWidth="1"/>
    <col min="9489" max="9501" width="13.28515625" style="90" customWidth="1"/>
    <col min="9502" max="9502" width="12.42578125" style="90" customWidth="1"/>
    <col min="9503" max="9503" width="13.7109375" style="90" customWidth="1"/>
    <col min="9504" max="9508" width="13" style="90" customWidth="1"/>
    <col min="9509" max="9509" width="14.7109375" style="90" customWidth="1"/>
    <col min="9510" max="9510" width="13.28515625" style="90" customWidth="1"/>
    <col min="9511" max="9734" width="13" style="90"/>
    <col min="9735" max="9735" width="4.140625" style="90" customWidth="1"/>
    <col min="9736" max="9736" width="16.42578125" style="90" customWidth="1"/>
    <col min="9737" max="9737" width="12.42578125" style="90" customWidth="1"/>
    <col min="9738" max="9738" width="13.7109375" style="90" customWidth="1"/>
    <col min="9739" max="9739" width="13.28515625" style="90" customWidth="1"/>
    <col min="9740" max="9740" width="12.42578125" style="90" customWidth="1"/>
    <col min="9741" max="9741" width="13.28515625" style="90" customWidth="1"/>
    <col min="9742" max="9742" width="12.42578125" style="90" customWidth="1"/>
    <col min="9743" max="9743" width="12.7109375" style="90" customWidth="1"/>
    <col min="9744" max="9744" width="12.42578125" style="90" customWidth="1"/>
    <col min="9745" max="9757" width="13.28515625" style="90" customWidth="1"/>
    <col min="9758" max="9758" width="12.42578125" style="90" customWidth="1"/>
    <col min="9759" max="9759" width="13.7109375" style="90" customWidth="1"/>
    <col min="9760" max="9764" width="13" style="90" customWidth="1"/>
    <col min="9765" max="9765" width="14.7109375" style="90" customWidth="1"/>
    <col min="9766" max="9766" width="13.28515625" style="90" customWidth="1"/>
    <col min="9767" max="9990" width="13" style="90"/>
    <col min="9991" max="9991" width="4.140625" style="90" customWidth="1"/>
    <col min="9992" max="9992" width="16.42578125" style="90" customWidth="1"/>
    <col min="9993" max="9993" width="12.42578125" style="90" customWidth="1"/>
    <col min="9994" max="9994" width="13.7109375" style="90" customWidth="1"/>
    <col min="9995" max="9995" width="13.28515625" style="90" customWidth="1"/>
    <col min="9996" max="9996" width="12.42578125" style="90" customWidth="1"/>
    <col min="9997" max="9997" width="13.28515625" style="90" customWidth="1"/>
    <col min="9998" max="9998" width="12.42578125" style="90" customWidth="1"/>
    <col min="9999" max="9999" width="12.7109375" style="90" customWidth="1"/>
    <col min="10000" max="10000" width="12.42578125" style="90" customWidth="1"/>
    <col min="10001" max="10013" width="13.28515625" style="90" customWidth="1"/>
    <col min="10014" max="10014" width="12.42578125" style="90" customWidth="1"/>
    <col min="10015" max="10015" width="13.7109375" style="90" customWidth="1"/>
    <col min="10016" max="10020" width="13" style="90" customWidth="1"/>
    <col min="10021" max="10021" width="14.7109375" style="90" customWidth="1"/>
    <col min="10022" max="10022" width="13.28515625" style="90" customWidth="1"/>
    <col min="10023" max="10246" width="13" style="90"/>
    <col min="10247" max="10247" width="4.140625" style="90" customWidth="1"/>
    <col min="10248" max="10248" width="16.42578125" style="90" customWidth="1"/>
    <col min="10249" max="10249" width="12.42578125" style="90" customWidth="1"/>
    <col min="10250" max="10250" width="13.7109375" style="90" customWidth="1"/>
    <col min="10251" max="10251" width="13.28515625" style="90" customWidth="1"/>
    <col min="10252" max="10252" width="12.42578125" style="90" customWidth="1"/>
    <col min="10253" max="10253" width="13.28515625" style="90" customWidth="1"/>
    <col min="10254" max="10254" width="12.42578125" style="90" customWidth="1"/>
    <col min="10255" max="10255" width="12.7109375" style="90" customWidth="1"/>
    <col min="10256" max="10256" width="12.42578125" style="90" customWidth="1"/>
    <col min="10257" max="10269" width="13.28515625" style="90" customWidth="1"/>
    <col min="10270" max="10270" width="12.42578125" style="90" customWidth="1"/>
    <col min="10271" max="10271" width="13.7109375" style="90" customWidth="1"/>
    <col min="10272" max="10276" width="13" style="90" customWidth="1"/>
    <col min="10277" max="10277" width="14.7109375" style="90" customWidth="1"/>
    <col min="10278" max="10278" width="13.28515625" style="90" customWidth="1"/>
    <col min="10279" max="10502" width="13" style="90"/>
    <col min="10503" max="10503" width="4.140625" style="90" customWidth="1"/>
    <col min="10504" max="10504" width="16.42578125" style="90" customWidth="1"/>
    <col min="10505" max="10505" width="12.42578125" style="90" customWidth="1"/>
    <col min="10506" max="10506" width="13.7109375" style="90" customWidth="1"/>
    <col min="10507" max="10507" width="13.28515625" style="90" customWidth="1"/>
    <col min="10508" max="10508" width="12.42578125" style="90" customWidth="1"/>
    <col min="10509" max="10509" width="13.28515625" style="90" customWidth="1"/>
    <col min="10510" max="10510" width="12.42578125" style="90" customWidth="1"/>
    <col min="10511" max="10511" width="12.7109375" style="90" customWidth="1"/>
    <col min="10512" max="10512" width="12.42578125" style="90" customWidth="1"/>
    <col min="10513" max="10525" width="13.28515625" style="90" customWidth="1"/>
    <col min="10526" max="10526" width="12.42578125" style="90" customWidth="1"/>
    <col min="10527" max="10527" width="13.7109375" style="90" customWidth="1"/>
    <col min="10528" max="10532" width="13" style="90" customWidth="1"/>
    <col min="10533" max="10533" width="14.7109375" style="90" customWidth="1"/>
    <col min="10534" max="10534" width="13.28515625" style="90" customWidth="1"/>
    <col min="10535" max="10758" width="13" style="90"/>
    <col min="10759" max="10759" width="4.140625" style="90" customWidth="1"/>
    <col min="10760" max="10760" width="16.42578125" style="90" customWidth="1"/>
    <col min="10761" max="10761" width="12.42578125" style="90" customWidth="1"/>
    <col min="10762" max="10762" width="13.7109375" style="90" customWidth="1"/>
    <col min="10763" max="10763" width="13.28515625" style="90" customWidth="1"/>
    <col min="10764" max="10764" width="12.42578125" style="90" customWidth="1"/>
    <col min="10765" max="10765" width="13.28515625" style="90" customWidth="1"/>
    <col min="10766" max="10766" width="12.42578125" style="90" customWidth="1"/>
    <col min="10767" max="10767" width="12.7109375" style="90" customWidth="1"/>
    <col min="10768" max="10768" width="12.42578125" style="90" customWidth="1"/>
    <col min="10769" max="10781" width="13.28515625" style="90" customWidth="1"/>
    <col min="10782" max="10782" width="12.42578125" style="90" customWidth="1"/>
    <col min="10783" max="10783" width="13.7109375" style="90" customWidth="1"/>
    <col min="10784" max="10788" width="13" style="90" customWidth="1"/>
    <col min="10789" max="10789" width="14.7109375" style="90" customWidth="1"/>
    <col min="10790" max="10790" width="13.28515625" style="90" customWidth="1"/>
    <col min="10791" max="11014" width="13" style="90"/>
    <col min="11015" max="11015" width="4.140625" style="90" customWidth="1"/>
    <col min="11016" max="11016" width="16.42578125" style="90" customWidth="1"/>
    <col min="11017" max="11017" width="12.42578125" style="90" customWidth="1"/>
    <col min="11018" max="11018" width="13.7109375" style="90" customWidth="1"/>
    <col min="11019" max="11019" width="13.28515625" style="90" customWidth="1"/>
    <col min="11020" max="11020" width="12.42578125" style="90" customWidth="1"/>
    <col min="11021" max="11021" width="13.28515625" style="90" customWidth="1"/>
    <col min="11022" max="11022" width="12.42578125" style="90" customWidth="1"/>
    <col min="11023" max="11023" width="12.7109375" style="90" customWidth="1"/>
    <col min="11024" max="11024" width="12.42578125" style="90" customWidth="1"/>
    <col min="11025" max="11037" width="13.28515625" style="90" customWidth="1"/>
    <col min="11038" max="11038" width="12.42578125" style="90" customWidth="1"/>
    <col min="11039" max="11039" width="13.7109375" style="90" customWidth="1"/>
    <col min="11040" max="11044" width="13" style="90" customWidth="1"/>
    <col min="11045" max="11045" width="14.7109375" style="90" customWidth="1"/>
    <col min="11046" max="11046" width="13.28515625" style="90" customWidth="1"/>
    <col min="11047" max="11270" width="13" style="90"/>
    <col min="11271" max="11271" width="4.140625" style="90" customWidth="1"/>
    <col min="11272" max="11272" width="16.42578125" style="90" customWidth="1"/>
    <col min="11273" max="11273" width="12.42578125" style="90" customWidth="1"/>
    <col min="11274" max="11274" width="13.7109375" style="90" customWidth="1"/>
    <col min="11275" max="11275" width="13.28515625" style="90" customWidth="1"/>
    <col min="11276" max="11276" width="12.42578125" style="90" customWidth="1"/>
    <col min="11277" max="11277" width="13.28515625" style="90" customWidth="1"/>
    <col min="11278" max="11278" width="12.42578125" style="90" customWidth="1"/>
    <col min="11279" max="11279" width="12.7109375" style="90" customWidth="1"/>
    <col min="11280" max="11280" width="12.42578125" style="90" customWidth="1"/>
    <col min="11281" max="11293" width="13.28515625" style="90" customWidth="1"/>
    <col min="11294" max="11294" width="12.42578125" style="90" customWidth="1"/>
    <col min="11295" max="11295" width="13.7109375" style="90" customWidth="1"/>
    <col min="11296" max="11300" width="13" style="90" customWidth="1"/>
    <col min="11301" max="11301" width="14.7109375" style="90" customWidth="1"/>
    <col min="11302" max="11302" width="13.28515625" style="90" customWidth="1"/>
    <col min="11303" max="11526" width="13" style="90"/>
    <col min="11527" max="11527" width="4.140625" style="90" customWidth="1"/>
    <col min="11528" max="11528" width="16.42578125" style="90" customWidth="1"/>
    <col min="11529" max="11529" width="12.42578125" style="90" customWidth="1"/>
    <col min="11530" max="11530" width="13.7109375" style="90" customWidth="1"/>
    <col min="11531" max="11531" width="13.28515625" style="90" customWidth="1"/>
    <col min="11532" max="11532" width="12.42578125" style="90" customWidth="1"/>
    <col min="11533" max="11533" width="13.28515625" style="90" customWidth="1"/>
    <col min="11534" max="11534" width="12.42578125" style="90" customWidth="1"/>
    <col min="11535" max="11535" width="12.7109375" style="90" customWidth="1"/>
    <col min="11536" max="11536" width="12.42578125" style="90" customWidth="1"/>
    <col min="11537" max="11549" width="13.28515625" style="90" customWidth="1"/>
    <col min="11550" max="11550" width="12.42578125" style="90" customWidth="1"/>
    <col min="11551" max="11551" width="13.7109375" style="90" customWidth="1"/>
    <col min="11552" max="11556" width="13" style="90" customWidth="1"/>
    <col min="11557" max="11557" width="14.7109375" style="90" customWidth="1"/>
    <col min="11558" max="11558" width="13.28515625" style="90" customWidth="1"/>
    <col min="11559" max="11782" width="13" style="90"/>
    <col min="11783" max="11783" width="4.140625" style="90" customWidth="1"/>
    <col min="11784" max="11784" width="16.42578125" style="90" customWidth="1"/>
    <col min="11785" max="11785" width="12.42578125" style="90" customWidth="1"/>
    <col min="11786" max="11786" width="13.7109375" style="90" customWidth="1"/>
    <col min="11787" max="11787" width="13.28515625" style="90" customWidth="1"/>
    <col min="11788" max="11788" width="12.42578125" style="90" customWidth="1"/>
    <col min="11789" max="11789" width="13.28515625" style="90" customWidth="1"/>
    <col min="11790" max="11790" width="12.42578125" style="90" customWidth="1"/>
    <col min="11791" max="11791" width="12.7109375" style="90" customWidth="1"/>
    <col min="11792" max="11792" width="12.42578125" style="90" customWidth="1"/>
    <col min="11793" max="11805" width="13.28515625" style="90" customWidth="1"/>
    <col min="11806" max="11806" width="12.42578125" style="90" customWidth="1"/>
    <col min="11807" max="11807" width="13.7109375" style="90" customWidth="1"/>
    <col min="11808" max="11812" width="13" style="90" customWidth="1"/>
    <col min="11813" max="11813" width="14.7109375" style="90" customWidth="1"/>
    <col min="11814" max="11814" width="13.28515625" style="90" customWidth="1"/>
    <col min="11815" max="12038" width="13" style="90"/>
    <col min="12039" max="12039" width="4.140625" style="90" customWidth="1"/>
    <col min="12040" max="12040" width="16.42578125" style="90" customWidth="1"/>
    <col min="12041" max="12041" width="12.42578125" style="90" customWidth="1"/>
    <col min="12042" max="12042" width="13.7109375" style="90" customWidth="1"/>
    <col min="12043" max="12043" width="13.28515625" style="90" customWidth="1"/>
    <col min="12044" max="12044" width="12.42578125" style="90" customWidth="1"/>
    <col min="12045" max="12045" width="13.28515625" style="90" customWidth="1"/>
    <col min="12046" max="12046" width="12.42578125" style="90" customWidth="1"/>
    <col min="12047" max="12047" width="12.7109375" style="90" customWidth="1"/>
    <col min="12048" max="12048" width="12.42578125" style="90" customWidth="1"/>
    <col min="12049" max="12061" width="13.28515625" style="90" customWidth="1"/>
    <col min="12062" max="12062" width="12.42578125" style="90" customWidth="1"/>
    <col min="12063" max="12063" width="13.7109375" style="90" customWidth="1"/>
    <col min="12064" max="12068" width="13" style="90" customWidth="1"/>
    <col min="12069" max="12069" width="14.7109375" style="90" customWidth="1"/>
    <col min="12070" max="12070" width="13.28515625" style="90" customWidth="1"/>
    <col min="12071" max="12294" width="13" style="90"/>
    <col min="12295" max="12295" width="4.140625" style="90" customWidth="1"/>
    <col min="12296" max="12296" width="16.42578125" style="90" customWidth="1"/>
    <col min="12297" max="12297" width="12.42578125" style="90" customWidth="1"/>
    <col min="12298" max="12298" width="13.7109375" style="90" customWidth="1"/>
    <col min="12299" max="12299" width="13.28515625" style="90" customWidth="1"/>
    <col min="12300" max="12300" width="12.42578125" style="90" customWidth="1"/>
    <col min="12301" max="12301" width="13.28515625" style="90" customWidth="1"/>
    <col min="12302" max="12302" width="12.42578125" style="90" customWidth="1"/>
    <col min="12303" max="12303" width="12.7109375" style="90" customWidth="1"/>
    <col min="12304" max="12304" width="12.42578125" style="90" customWidth="1"/>
    <col min="12305" max="12317" width="13.28515625" style="90" customWidth="1"/>
    <col min="12318" max="12318" width="12.42578125" style="90" customWidth="1"/>
    <col min="12319" max="12319" width="13.7109375" style="90" customWidth="1"/>
    <col min="12320" max="12324" width="13" style="90" customWidth="1"/>
    <col min="12325" max="12325" width="14.7109375" style="90" customWidth="1"/>
    <col min="12326" max="12326" width="13.28515625" style="90" customWidth="1"/>
    <col min="12327" max="12550" width="13" style="90"/>
    <col min="12551" max="12551" width="4.140625" style="90" customWidth="1"/>
    <col min="12552" max="12552" width="16.42578125" style="90" customWidth="1"/>
    <col min="12553" max="12553" width="12.42578125" style="90" customWidth="1"/>
    <col min="12554" max="12554" width="13.7109375" style="90" customWidth="1"/>
    <col min="12555" max="12555" width="13.28515625" style="90" customWidth="1"/>
    <col min="12556" max="12556" width="12.42578125" style="90" customWidth="1"/>
    <col min="12557" max="12557" width="13.28515625" style="90" customWidth="1"/>
    <col min="12558" max="12558" width="12.42578125" style="90" customWidth="1"/>
    <col min="12559" max="12559" width="12.7109375" style="90" customWidth="1"/>
    <col min="12560" max="12560" width="12.42578125" style="90" customWidth="1"/>
    <col min="12561" max="12573" width="13.28515625" style="90" customWidth="1"/>
    <col min="12574" max="12574" width="12.42578125" style="90" customWidth="1"/>
    <col min="12575" max="12575" width="13.7109375" style="90" customWidth="1"/>
    <col min="12576" max="12580" width="13" style="90" customWidth="1"/>
    <col min="12581" max="12581" width="14.7109375" style="90" customWidth="1"/>
    <col min="12582" max="12582" width="13.28515625" style="90" customWidth="1"/>
    <col min="12583" max="12806" width="13" style="90"/>
    <col min="12807" max="12807" width="4.140625" style="90" customWidth="1"/>
    <col min="12808" max="12808" width="16.42578125" style="90" customWidth="1"/>
    <col min="12809" max="12809" width="12.42578125" style="90" customWidth="1"/>
    <col min="12810" max="12810" width="13.7109375" style="90" customWidth="1"/>
    <col min="12811" max="12811" width="13.28515625" style="90" customWidth="1"/>
    <col min="12812" max="12812" width="12.42578125" style="90" customWidth="1"/>
    <col min="12813" max="12813" width="13.28515625" style="90" customWidth="1"/>
    <col min="12814" max="12814" width="12.42578125" style="90" customWidth="1"/>
    <col min="12815" max="12815" width="12.7109375" style="90" customWidth="1"/>
    <col min="12816" max="12816" width="12.42578125" style="90" customWidth="1"/>
    <col min="12817" max="12829" width="13.28515625" style="90" customWidth="1"/>
    <col min="12830" max="12830" width="12.42578125" style="90" customWidth="1"/>
    <col min="12831" max="12831" width="13.7109375" style="90" customWidth="1"/>
    <col min="12832" max="12836" width="13" style="90" customWidth="1"/>
    <col min="12837" max="12837" width="14.7109375" style="90" customWidth="1"/>
    <col min="12838" max="12838" width="13.28515625" style="90" customWidth="1"/>
    <col min="12839" max="13062" width="13" style="90"/>
    <col min="13063" max="13063" width="4.140625" style="90" customWidth="1"/>
    <col min="13064" max="13064" width="16.42578125" style="90" customWidth="1"/>
    <col min="13065" max="13065" width="12.42578125" style="90" customWidth="1"/>
    <col min="13066" max="13066" width="13.7109375" style="90" customWidth="1"/>
    <col min="13067" max="13067" width="13.28515625" style="90" customWidth="1"/>
    <col min="13068" max="13068" width="12.42578125" style="90" customWidth="1"/>
    <col min="13069" max="13069" width="13.28515625" style="90" customWidth="1"/>
    <col min="13070" max="13070" width="12.42578125" style="90" customWidth="1"/>
    <col min="13071" max="13071" width="12.7109375" style="90" customWidth="1"/>
    <col min="13072" max="13072" width="12.42578125" style="90" customWidth="1"/>
    <col min="13073" max="13085" width="13.28515625" style="90" customWidth="1"/>
    <col min="13086" max="13086" width="12.42578125" style="90" customWidth="1"/>
    <col min="13087" max="13087" width="13.7109375" style="90" customWidth="1"/>
    <col min="13088" max="13092" width="13" style="90" customWidth="1"/>
    <col min="13093" max="13093" width="14.7109375" style="90" customWidth="1"/>
    <col min="13094" max="13094" width="13.28515625" style="90" customWidth="1"/>
    <col min="13095" max="13318" width="13" style="90"/>
    <col min="13319" max="13319" width="4.140625" style="90" customWidth="1"/>
    <col min="13320" max="13320" width="16.42578125" style="90" customWidth="1"/>
    <col min="13321" max="13321" width="12.42578125" style="90" customWidth="1"/>
    <col min="13322" max="13322" width="13.7109375" style="90" customWidth="1"/>
    <col min="13323" max="13323" width="13.28515625" style="90" customWidth="1"/>
    <col min="13324" max="13324" width="12.42578125" style="90" customWidth="1"/>
    <col min="13325" max="13325" width="13.28515625" style="90" customWidth="1"/>
    <col min="13326" max="13326" width="12.42578125" style="90" customWidth="1"/>
    <col min="13327" max="13327" width="12.7109375" style="90" customWidth="1"/>
    <col min="13328" max="13328" width="12.42578125" style="90" customWidth="1"/>
    <col min="13329" max="13341" width="13.28515625" style="90" customWidth="1"/>
    <col min="13342" max="13342" width="12.42578125" style="90" customWidth="1"/>
    <col min="13343" max="13343" width="13.7109375" style="90" customWidth="1"/>
    <col min="13344" max="13348" width="13" style="90" customWidth="1"/>
    <col min="13349" max="13349" width="14.7109375" style="90" customWidth="1"/>
    <col min="13350" max="13350" width="13.28515625" style="90" customWidth="1"/>
    <col min="13351" max="13574" width="13" style="90"/>
    <col min="13575" max="13575" width="4.140625" style="90" customWidth="1"/>
    <col min="13576" max="13576" width="16.42578125" style="90" customWidth="1"/>
    <col min="13577" max="13577" width="12.42578125" style="90" customWidth="1"/>
    <col min="13578" max="13578" width="13.7109375" style="90" customWidth="1"/>
    <col min="13579" max="13579" width="13.28515625" style="90" customWidth="1"/>
    <col min="13580" max="13580" width="12.42578125" style="90" customWidth="1"/>
    <col min="13581" max="13581" width="13.28515625" style="90" customWidth="1"/>
    <col min="13582" max="13582" width="12.42578125" style="90" customWidth="1"/>
    <col min="13583" max="13583" width="12.7109375" style="90" customWidth="1"/>
    <col min="13584" max="13584" width="12.42578125" style="90" customWidth="1"/>
    <col min="13585" max="13597" width="13.28515625" style="90" customWidth="1"/>
    <col min="13598" max="13598" width="12.42578125" style="90" customWidth="1"/>
    <col min="13599" max="13599" width="13.7109375" style="90" customWidth="1"/>
    <col min="13600" max="13604" width="13" style="90" customWidth="1"/>
    <col min="13605" max="13605" width="14.7109375" style="90" customWidth="1"/>
    <col min="13606" max="13606" width="13.28515625" style="90" customWidth="1"/>
    <col min="13607" max="13830" width="13" style="90"/>
    <col min="13831" max="13831" width="4.140625" style="90" customWidth="1"/>
    <col min="13832" max="13832" width="16.42578125" style="90" customWidth="1"/>
    <col min="13833" max="13833" width="12.42578125" style="90" customWidth="1"/>
    <col min="13834" max="13834" width="13.7109375" style="90" customWidth="1"/>
    <col min="13835" max="13835" width="13.28515625" style="90" customWidth="1"/>
    <col min="13836" max="13836" width="12.42578125" style="90" customWidth="1"/>
    <col min="13837" max="13837" width="13.28515625" style="90" customWidth="1"/>
    <col min="13838" max="13838" width="12.42578125" style="90" customWidth="1"/>
    <col min="13839" max="13839" width="12.7109375" style="90" customWidth="1"/>
    <col min="13840" max="13840" width="12.42578125" style="90" customWidth="1"/>
    <col min="13841" max="13853" width="13.28515625" style="90" customWidth="1"/>
    <col min="13854" max="13854" width="12.42578125" style="90" customWidth="1"/>
    <col min="13855" max="13855" width="13.7109375" style="90" customWidth="1"/>
    <col min="13856" max="13860" width="13" style="90" customWidth="1"/>
    <col min="13861" max="13861" width="14.7109375" style="90" customWidth="1"/>
    <col min="13862" max="13862" width="13.28515625" style="90" customWidth="1"/>
    <col min="13863" max="14086" width="13" style="90"/>
    <col min="14087" max="14087" width="4.140625" style="90" customWidth="1"/>
    <col min="14088" max="14088" width="16.42578125" style="90" customWidth="1"/>
    <col min="14089" max="14089" width="12.42578125" style="90" customWidth="1"/>
    <col min="14090" max="14090" width="13.7109375" style="90" customWidth="1"/>
    <col min="14091" max="14091" width="13.28515625" style="90" customWidth="1"/>
    <col min="14092" max="14092" width="12.42578125" style="90" customWidth="1"/>
    <col min="14093" max="14093" width="13.28515625" style="90" customWidth="1"/>
    <col min="14094" max="14094" width="12.42578125" style="90" customWidth="1"/>
    <col min="14095" max="14095" width="12.7109375" style="90" customWidth="1"/>
    <col min="14096" max="14096" width="12.42578125" style="90" customWidth="1"/>
    <col min="14097" max="14109" width="13.28515625" style="90" customWidth="1"/>
    <col min="14110" max="14110" width="12.42578125" style="90" customWidth="1"/>
    <col min="14111" max="14111" width="13.7109375" style="90" customWidth="1"/>
    <col min="14112" max="14116" width="13" style="90" customWidth="1"/>
    <col min="14117" max="14117" width="14.7109375" style="90" customWidth="1"/>
    <col min="14118" max="14118" width="13.28515625" style="90" customWidth="1"/>
    <col min="14119" max="14342" width="13" style="90"/>
    <col min="14343" max="14343" width="4.140625" style="90" customWidth="1"/>
    <col min="14344" max="14344" width="16.42578125" style="90" customWidth="1"/>
    <col min="14345" max="14345" width="12.42578125" style="90" customWidth="1"/>
    <col min="14346" max="14346" width="13.7109375" style="90" customWidth="1"/>
    <col min="14347" max="14347" width="13.28515625" style="90" customWidth="1"/>
    <col min="14348" max="14348" width="12.42578125" style="90" customWidth="1"/>
    <col min="14349" max="14349" width="13.28515625" style="90" customWidth="1"/>
    <col min="14350" max="14350" width="12.42578125" style="90" customWidth="1"/>
    <col min="14351" max="14351" width="12.7109375" style="90" customWidth="1"/>
    <col min="14352" max="14352" width="12.42578125" style="90" customWidth="1"/>
    <col min="14353" max="14365" width="13.28515625" style="90" customWidth="1"/>
    <col min="14366" max="14366" width="12.42578125" style="90" customWidth="1"/>
    <col min="14367" max="14367" width="13.7109375" style="90" customWidth="1"/>
    <col min="14368" max="14372" width="13" style="90" customWidth="1"/>
    <col min="14373" max="14373" width="14.7109375" style="90" customWidth="1"/>
    <col min="14374" max="14374" width="13.28515625" style="90" customWidth="1"/>
    <col min="14375" max="14598" width="13" style="90"/>
    <col min="14599" max="14599" width="4.140625" style="90" customWidth="1"/>
    <col min="14600" max="14600" width="16.42578125" style="90" customWidth="1"/>
    <col min="14601" max="14601" width="12.42578125" style="90" customWidth="1"/>
    <col min="14602" max="14602" width="13.7109375" style="90" customWidth="1"/>
    <col min="14603" max="14603" width="13.28515625" style="90" customWidth="1"/>
    <col min="14604" max="14604" width="12.42578125" style="90" customWidth="1"/>
    <col min="14605" max="14605" width="13.28515625" style="90" customWidth="1"/>
    <col min="14606" max="14606" width="12.42578125" style="90" customWidth="1"/>
    <col min="14607" max="14607" width="12.7109375" style="90" customWidth="1"/>
    <col min="14608" max="14608" width="12.42578125" style="90" customWidth="1"/>
    <col min="14609" max="14621" width="13.28515625" style="90" customWidth="1"/>
    <col min="14622" max="14622" width="12.42578125" style="90" customWidth="1"/>
    <col min="14623" max="14623" width="13.7109375" style="90" customWidth="1"/>
    <col min="14624" max="14628" width="13" style="90" customWidth="1"/>
    <col min="14629" max="14629" width="14.7109375" style="90" customWidth="1"/>
    <col min="14630" max="14630" width="13.28515625" style="90" customWidth="1"/>
    <col min="14631" max="14854" width="13" style="90"/>
    <col min="14855" max="14855" width="4.140625" style="90" customWidth="1"/>
    <col min="14856" max="14856" width="16.42578125" style="90" customWidth="1"/>
    <col min="14857" max="14857" width="12.42578125" style="90" customWidth="1"/>
    <col min="14858" max="14858" width="13.7109375" style="90" customWidth="1"/>
    <col min="14859" max="14859" width="13.28515625" style="90" customWidth="1"/>
    <col min="14860" max="14860" width="12.42578125" style="90" customWidth="1"/>
    <col min="14861" max="14861" width="13.28515625" style="90" customWidth="1"/>
    <col min="14862" max="14862" width="12.42578125" style="90" customWidth="1"/>
    <col min="14863" max="14863" width="12.7109375" style="90" customWidth="1"/>
    <col min="14864" max="14864" width="12.42578125" style="90" customWidth="1"/>
    <col min="14865" max="14877" width="13.28515625" style="90" customWidth="1"/>
    <col min="14878" max="14878" width="12.42578125" style="90" customWidth="1"/>
    <col min="14879" max="14879" width="13.7109375" style="90" customWidth="1"/>
    <col min="14880" max="14884" width="13" style="90" customWidth="1"/>
    <col min="14885" max="14885" width="14.7109375" style="90" customWidth="1"/>
    <col min="14886" max="14886" width="13.28515625" style="90" customWidth="1"/>
    <col min="14887" max="15110" width="13" style="90"/>
    <col min="15111" max="15111" width="4.140625" style="90" customWidth="1"/>
    <col min="15112" max="15112" width="16.42578125" style="90" customWidth="1"/>
    <col min="15113" max="15113" width="12.42578125" style="90" customWidth="1"/>
    <col min="15114" max="15114" width="13.7109375" style="90" customWidth="1"/>
    <col min="15115" max="15115" width="13.28515625" style="90" customWidth="1"/>
    <col min="15116" max="15116" width="12.42578125" style="90" customWidth="1"/>
    <col min="15117" max="15117" width="13.28515625" style="90" customWidth="1"/>
    <col min="15118" max="15118" width="12.42578125" style="90" customWidth="1"/>
    <col min="15119" max="15119" width="12.7109375" style="90" customWidth="1"/>
    <col min="15120" max="15120" width="12.42578125" style="90" customWidth="1"/>
    <col min="15121" max="15133" width="13.28515625" style="90" customWidth="1"/>
    <col min="15134" max="15134" width="12.42578125" style="90" customWidth="1"/>
    <col min="15135" max="15135" width="13.7109375" style="90" customWidth="1"/>
    <col min="15136" max="15140" width="13" style="90" customWidth="1"/>
    <col min="15141" max="15141" width="14.7109375" style="90" customWidth="1"/>
    <col min="15142" max="15142" width="13.28515625" style="90" customWidth="1"/>
    <col min="15143" max="15366" width="13" style="90"/>
    <col min="15367" max="15367" width="4.140625" style="90" customWidth="1"/>
    <col min="15368" max="15368" width="16.42578125" style="90" customWidth="1"/>
    <col min="15369" max="15369" width="12.42578125" style="90" customWidth="1"/>
    <col min="15370" max="15370" width="13.7109375" style="90" customWidth="1"/>
    <col min="15371" max="15371" width="13.28515625" style="90" customWidth="1"/>
    <col min="15372" max="15372" width="12.42578125" style="90" customWidth="1"/>
    <col min="15373" max="15373" width="13.28515625" style="90" customWidth="1"/>
    <col min="15374" max="15374" width="12.42578125" style="90" customWidth="1"/>
    <col min="15375" max="15375" width="12.7109375" style="90" customWidth="1"/>
    <col min="15376" max="15376" width="12.42578125" style="90" customWidth="1"/>
    <col min="15377" max="15389" width="13.28515625" style="90" customWidth="1"/>
    <col min="15390" max="15390" width="12.42578125" style="90" customWidth="1"/>
    <col min="15391" max="15391" width="13.7109375" style="90" customWidth="1"/>
    <col min="15392" max="15396" width="13" style="90" customWidth="1"/>
    <col min="15397" max="15397" width="14.7109375" style="90" customWidth="1"/>
    <col min="15398" max="15398" width="13.28515625" style="90" customWidth="1"/>
    <col min="15399" max="15622" width="13" style="90"/>
    <col min="15623" max="15623" width="4.140625" style="90" customWidth="1"/>
    <col min="15624" max="15624" width="16.42578125" style="90" customWidth="1"/>
    <col min="15625" max="15625" width="12.42578125" style="90" customWidth="1"/>
    <col min="15626" max="15626" width="13.7109375" style="90" customWidth="1"/>
    <col min="15627" max="15627" width="13.28515625" style="90" customWidth="1"/>
    <col min="15628" max="15628" width="12.42578125" style="90" customWidth="1"/>
    <col min="15629" max="15629" width="13.28515625" style="90" customWidth="1"/>
    <col min="15630" max="15630" width="12.42578125" style="90" customWidth="1"/>
    <col min="15631" max="15631" width="12.7109375" style="90" customWidth="1"/>
    <col min="15632" max="15632" width="12.42578125" style="90" customWidth="1"/>
    <col min="15633" max="15645" width="13.28515625" style="90" customWidth="1"/>
    <col min="15646" max="15646" width="12.42578125" style="90" customWidth="1"/>
    <col min="15647" max="15647" width="13.7109375" style="90" customWidth="1"/>
    <col min="15648" max="15652" width="13" style="90" customWidth="1"/>
    <col min="15653" max="15653" width="14.7109375" style="90" customWidth="1"/>
    <col min="15654" max="15654" width="13.28515625" style="90" customWidth="1"/>
    <col min="15655" max="15878" width="13" style="90"/>
    <col min="15879" max="15879" width="4.140625" style="90" customWidth="1"/>
    <col min="15880" max="15880" width="16.42578125" style="90" customWidth="1"/>
    <col min="15881" max="15881" width="12.42578125" style="90" customWidth="1"/>
    <col min="15882" max="15882" width="13.7109375" style="90" customWidth="1"/>
    <col min="15883" max="15883" width="13.28515625" style="90" customWidth="1"/>
    <col min="15884" max="15884" width="12.42578125" style="90" customWidth="1"/>
    <col min="15885" max="15885" width="13.28515625" style="90" customWidth="1"/>
    <col min="15886" max="15886" width="12.42578125" style="90" customWidth="1"/>
    <col min="15887" max="15887" width="12.7109375" style="90" customWidth="1"/>
    <col min="15888" max="15888" width="12.42578125" style="90" customWidth="1"/>
    <col min="15889" max="15901" width="13.28515625" style="90" customWidth="1"/>
    <col min="15902" max="15902" width="12.42578125" style="90" customWidth="1"/>
    <col min="15903" max="15903" width="13.7109375" style="90" customWidth="1"/>
    <col min="15904" max="15908" width="13" style="90" customWidth="1"/>
    <col min="15909" max="15909" width="14.7109375" style="90" customWidth="1"/>
    <col min="15910" max="15910" width="13.28515625" style="90" customWidth="1"/>
    <col min="15911" max="16134" width="13" style="90"/>
    <col min="16135" max="16135" width="4.140625" style="90" customWidth="1"/>
    <col min="16136" max="16136" width="16.42578125" style="90" customWidth="1"/>
    <col min="16137" max="16137" width="12.42578125" style="90" customWidth="1"/>
    <col min="16138" max="16138" width="13.7109375" style="90" customWidth="1"/>
    <col min="16139" max="16139" width="13.28515625" style="90" customWidth="1"/>
    <col min="16140" max="16140" width="12.42578125" style="90" customWidth="1"/>
    <col min="16141" max="16141" width="13.28515625" style="90" customWidth="1"/>
    <col min="16142" max="16142" width="12.42578125" style="90" customWidth="1"/>
    <col min="16143" max="16143" width="12.7109375" style="90" customWidth="1"/>
    <col min="16144" max="16144" width="12.42578125" style="90" customWidth="1"/>
    <col min="16145" max="16157" width="13.28515625" style="90" customWidth="1"/>
    <col min="16158" max="16158" width="12.42578125" style="90" customWidth="1"/>
    <col min="16159" max="16159" width="13.7109375" style="90" customWidth="1"/>
    <col min="16160" max="16164" width="13" style="90" customWidth="1"/>
    <col min="16165" max="16165" width="14.7109375" style="90" customWidth="1"/>
    <col min="16166" max="16166" width="13.28515625" style="90" customWidth="1"/>
    <col min="16167" max="16384" width="13" style="90"/>
  </cols>
  <sheetData>
    <row r="1" spans="1:37" ht="15" customHeight="1" x14ac:dyDescent="0.35">
      <c r="A1" s="327" t="s">
        <v>836</v>
      </c>
      <c r="B1" s="129"/>
      <c r="C1" s="129"/>
      <c r="D1" s="199"/>
      <c r="E1" s="204"/>
      <c r="F1" s="204"/>
      <c r="G1" s="129"/>
      <c r="H1" s="199"/>
      <c r="I1" s="204"/>
      <c r="J1" s="204"/>
      <c r="K1" s="129"/>
      <c r="L1" s="199"/>
      <c r="M1" s="204"/>
      <c r="N1" s="204"/>
      <c r="O1" s="129"/>
      <c r="P1" s="199"/>
      <c r="Q1" s="204"/>
      <c r="R1" s="204"/>
      <c r="S1" s="129"/>
      <c r="T1" s="199"/>
      <c r="U1" s="204"/>
      <c r="V1" s="204"/>
      <c r="W1" s="129"/>
      <c r="X1" s="199"/>
      <c r="Y1" s="204"/>
      <c r="Z1" s="204"/>
      <c r="AA1" s="129"/>
      <c r="AB1" s="199"/>
      <c r="AC1" s="204"/>
      <c r="AD1" s="204"/>
      <c r="AE1" s="129"/>
      <c r="AF1" s="199"/>
      <c r="AG1" s="204"/>
      <c r="AH1" s="204"/>
      <c r="AI1" s="262" t="str">
        <f>_ParticipantName</f>
        <v>[Participant's name]</v>
      </c>
    </row>
    <row r="2" spans="1:37" ht="15" customHeight="1" x14ac:dyDescent="0.35">
      <c r="A2" s="199"/>
      <c r="B2" s="199"/>
      <c r="C2" s="199"/>
      <c r="D2" s="199"/>
      <c r="E2" s="281"/>
      <c r="F2" s="281"/>
      <c r="G2" s="199"/>
      <c r="H2" s="199"/>
      <c r="I2" s="281"/>
      <c r="J2" s="281"/>
      <c r="K2" s="199"/>
      <c r="L2" s="199"/>
      <c r="M2" s="281"/>
      <c r="N2" s="281"/>
      <c r="O2" s="199"/>
      <c r="P2" s="199"/>
      <c r="Q2" s="281"/>
      <c r="R2" s="281"/>
      <c r="S2" s="199"/>
      <c r="T2" s="199"/>
      <c r="U2" s="281"/>
      <c r="V2" s="281"/>
      <c r="W2" s="199"/>
      <c r="X2" s="199"/>
      <c r="Y2" s="281"/>
      <c r="Z2" s="281"/>
      <c r="AA2" s="199"/>
      <c r="AB2" s="199"/>
      <c r="AC2" s="281"/>
      <c r="AD2" s="281"/>
      <c r="AE2" s="199"/>
      <c r="AF2" s="199"/>
      <c r="AG2" s="281"/>
      <c r="AH2" s="281"/>
      <c r="AI2" s="273" t="str">
        <f>_SCRMethod</f>
        <v>[Method of Calculation of the SCR]</v>
      </c>
    </row>
    <row r="3" spans="1:37" ht="15" customHeight="1" x14ac:dyDescent="0.35">
      <c r="A3" s="271" t="s">
        <v>837</v>
      </c>
      <c r="B3" s="131"/>
      <c r="C3" s="131"/>
      <c r="D3" s="132"/>
      <c r="E3" s="131"/>
      <c r="F3" s="131"/>
      <c r="G3" s="131"/>
      <c r="H3" s="132"/>
      <c r="I3" s="131"/>
      <c r="J3" s="131"/>
      <c r="K3" s="131"/>
      <c r="L3" s="132"/>
      <c r="M3" s="131"/>
      <c r="N3" s="131"/>
      <c r="O3" s="131"/>
      <c r="P3" s="132"/>
      <c r="Q3" s="131"/>
      <c r="R3" s="131"/>
      <c r="S3" s="131"/>
      <c r="T3" s="132"/>
      <c r="U3" s="131"/>
      <c r="V3" s="131"/>
      <c r="W3" s="131"/>
      <c r="X3" s="132"/>
      <c r="Y3" s="131"/>
      <c r="Z3" s="131"/>
      <c r="AA3" s="131"/>
      <c r="AB3" s="132"/>
      <c r="AC3" s="131"/>
      <c r="AD3" s="131"/>
      <c r="AE3" s="131"/>
      <c r="AF3" s="132"/>
      <c r="AG3" s="131"/>
      <c r="AH3" s="131"/>
      <c r="AI3" s="263" t="str">
        <f>_Version</f>
        <v>EIOPA-16-339-ST16_Templates-(20160629)</v>
      </c>
    </row>
    <row r="4" spans="1:37" ht="15" customHeight="1" x14ac:dyDescent="0.2">
      <c r="B4" s="23"/>
      <c r="C4" s="91"/>
    </row>
    <row r="5" spans="1:37" ht="15.75" customHeight="1" x14ac:dyDescent="0.35">
      <c r="A5" s="300" t="s">
        <v>838</v>
      </c>
      <c r="B5" s="205"/>
      <c r="C5" s="205"/>
      <c r="D5" s="205"/>
      <c r="E5" s="225"/>
      <c r="F5" s="225"/>
      <c r="G5" s="205"/>
      <c r="H5" s="205"/>
      <c r="I5" s="225"/>
      <c r="J5" s="225"/>
      <c r="K5" s="205"/>
      <c r="L5" s="205"/>
      <c r="M5" s="225"/>
      <c r="N5" s="225"/>
      <c r="O5" s="205"/>
      <c r="P5" s="205"/>
      <c r="Q5" s="225"/>
      <c r="R5" s="225"/>
      <c r="S5" s="205"/>
      <c r="T5" s="205"/>
      <c r="U5" s="225"/>
      <c r="V5" s="225"/>
      <c r="W5" s="205"/>
      <c r="X5" s="205"/>
      <c r="Y5" s="225"/>
      <c r="Z5" s="225"/>
      <c r="AA5" s="205"/>
      <c r="AB5" s="205"/>
      <c r="AC5" s="225"/>
      <c r="AD5" s="225"/>
      <c r="AE5" s="205"/>
      <c r="AF5" s="205"/>
      <c r="AG5" s="225"/>
      <c r="AH5" s="225"/>
      <c r="AI5" s="264"/>
    </row>
    <row r="6" spans="1:37" ht="15" customHeight="1" x14ac:dyDescent="0.2">
      <c r="B6" s="23"/>
      <c r="C6" s="91"/>
    </row>
    <row r="7" spans="1:37" ht="15" customHeight="1" x14ac:dyDescent="0.2">
      <c r="B7" s="297" t="s">
        <v>839</v>
      </c>
      <c r="C7" s="91"/>
    </row>
    <row r="8" spans="1:37" ht="15" customHeight="1" x14ac:dyDescent="0.2">
      <c r="B8" s="92"/>
      <c r="C8" s="91"/>
    </row>
    <row r="9" spans="1:37" ht="15" customHeight="1" x14ac:dyDescent="0.2">
      <c r="B9" s="93"/>
      <c r="C9" s="94"/>
      <c r="D9" s="565" t="s">
        <v>783</v>
      </c>
      <c r="E9" s="567"/>
      <c r="F9" s="567"/>
      <c r="G9" s="567"/>
      <c r="H9" s="566"/>
      <c r="I9" s="565" t="s">
        <v>840</v>
      </c>
      <c r="J9" s="567"/>
      <c r="K9" s="567"/>
      <c r="L9" s="566"/>
      <c r="M9" s="565" t="s">
        <v>785</v>
      </c>
      <c r="N9" s="567"/>
      <c r="O9" s="567"/>
      <c r="P9" s="567"/>
      <c r="Q9" s="566"/>
      <c r="R9" s="565" t="s">
        <v>841</v>
      </c>
      <c r="S9" s="567"/>
      <c r="T9" s="567"/>
      <c r="U9" s="567"/>
      <c r="V9" s="566"/>
      <c r="W9" s="565" t="s">
        <v>787</v>
      </c>
      <c r="X9" s="567"/>
      <c r="Y9" s="567"/>
      <c r="Z9" s="566"/>
      <c r="AA9" s="565" t="s">
        <v>842</v>
      </c>
      <c r="AB9" s="567"/>
      <c r="AC9" s="567"/>
      <c r="AD9" s="566"/>
      <c r="AE9" s="565" t="s">
        <v>843</v>
      </c>
      <c r="AF9" s="567"/>
      <c r="AG9" s="567"/>
      <c r="AH9" s="566"/>
      <c r="AI9" s="568" t="s">
        <v>844</v>
      </c>
      <c r="AJ9" s="89"/>
      <c r="AK9" s="89"/>
    </row>
    <row r="10" spans="1:37" s="95" customFormat="1" ht="15" customHeight="1" x14ac:dyDescent="0.25">
      <c r="B10" s="93"/>
      <c r="C10" s="94"/>
      <c r="D10" s="565" t="s">
        <v>820</v>
      </c>
      <c r="E10" s="567"/>
      <c r="F10" s="566"/>
      <c r="G10" s="565" t="s">
        <v>825</v>
      </c>
      <c r="H10" s="566"/>
      <c r="I10" s="565" t="s">
        <v>820</v>
      </c>
      <c r="J10" s="566"/>
      <c r="K10" s="565" t="s">
        <v>825</v>
      </c>
      <c r="L10" s="566"/>
      <c r="M10" s="565" t="s">
        <v>820</v>
      </c>
      <c r="N10" s="567"/>
      <c r="O10" s="566"/>
      <c r="P10" s="565" t="s">
        <v>825</v>
      </c>
      <c r="Q10" s="566"/>
      <c r="R10" s="565" t="s">
        <v>820</v>
      </c>
      <c r="S10" s="567"/>
      <c r="T10" s="566"/>
      <c r="U10" s="565" t="s">
        <v>825</v>
      </c>
      <c r="V10" s="566"/>
      <c r="W10" s="565" t="s">
        <v>820</v>
      </c>
      <c r="X10" s="566"/>
      <c r="Y10" s="565" t="s">
        <v>825</v>
      </c>
      <c r="Z10" s="566"/>
      <c r="AA10" s="565" t="s">
        <v>820</v>
      </c>
      <c r="AB10" s="566"/>
      <c r="AC10" s="565" t="s">
        <v>825</v>
      </c>
      <c r="AD10" s="566"/>
      <c r="AE10" s="565" t="s">
        <v>820</v>
      </c>
      <c r="AF10" s="566"/>
      <c r="AG10" s="565" t="s">
        <v>825</v>
      </c>
      <c r="AH10" s="566"/>
      <c r="AI10" s="569"/>
    </row>
    <row r="11" spans="1:37" ht="38.25" x14ac:dyDescent="0.2">
      <c r="B11" s="93"/>
      <c r="C11" s="94"/>
      <c r="D11" s="242" t="s">
        <v>1552</v>
      </c>
      <c r="E11" s="242" t="s">
        <v>1671</v>
      </c>
      <c r="F11" s="242" t="s">
        <v>824</v>
      </c>
      <c r="G11" s="242" t="s">
        <v>826</v>
      </c>
      <c r="H11" s="242" t="s">
        <v>827</v>
      </c>
      <c r="I11" s="242" t="s">
        <v>845</v>
      </c>
      <c r="J11" s="242" t="s">
        <v>824</v>
      </c>
      <c r="K11" s="242" t="s">
        <v>826</v>
      </c>
      <c r="L11" s="242" t="s">
        <v>827</v>
      </c>
      <c r="M11" s="242" t="s">
        <v>1552</v>
      </c>
      <c r="N11" s="242" t="s">
        <v>1671</v>
      </c>
      <c r="O11" s="242" t="s">
        <v>824</v>
      </c>
      <c r="P11" s="242" t="s">
        <v>826</v>
      </c>
      <c r="Q11" s="242" t="s">
        <v>827</v>
      </c>
      <c r="R11" s="242" t="s">
        <v>1552</v>
      </c>
      <c r="S11" s="242" t="s">
        <v>1671</v>
      </c>
      <c r="T11" s="242" t="s">
        <v>824</v>
      </c>
      <c r="U11" s="242" t="s">
        <v>826</v>
      </c>
      <c r="V11" s="242" t="s">
        <v>827</v>
      </c>
      <c r="W11" s="242" t="s">
        <v>845</v>
      </c>
      <c r="X11" s="242" t="s">
        <v>824</v>
      </c>
      <c r="Y11" s="242" t="s">
        <v>826</v>
      </c>
      <c r="Z11" s="242" t="s">
        <v>827</v>
      </c>
      <c r="AA11" s="242" t="s">
        <v>845</v>
      </c>
      <c r="AB11" s="242" t="s">
        <v>824</v>
      </c>
      <c r="AC11" s="242" t="s">
        <v>826</v>
      </c>
      <c r="AD11" s="242" t="s">
        <v>827</v>
      </c>
      <c r="AE11" s="242" t="s">
        <v>845</v>
      </c>
      <c r="AF11" s="242" t="s">
        <v>824</v>
      </c>
      <c r="AG11" s="242" t="s">
        <v>826</v>
      </c>
      <c r="AH11" s="242" t="s">
        <v>827</v>
      </c>
      <c r="AI11" s="570"/>
    </row>
    <row r="12" spans="1:37" ht="15" customHeight="1" x14ac:dyDescent="0.2">
      <c r="B12" s="96"/>
      <c r="C12" s="97"/>
      <c r="D12" s="563" t="s">
        <v>300</v>
      </c>
      <c r="E12" s="564"/>
      <c r="F12" s="212" t="s">
        <v>484</v>
      </c>
      <c r="G12" s="212" t="s">
        <v>485</v>
      </c>
      <c r="H12" s="212" t="s">
        <v>504</v>
      </c>
      <c r="I12" s="212" t="s">
        <v>508</v>
      </c>
      <c r="J12" s="212" t="s">
        <v>509</v>
      </c>
      <c r="K12" s="212" t="s">
        <v>516</v>
      </c>
      <c r="L12" s="212" t="s">
        <v>536</v>
      </c>
      <c r="M12" s="563" t="s">
        <v>538</v>
      </c>
      <c r="N12" s="564"/>
      <c r="O12" s="212" t="s">
        <v>539</v>
      </c>
      <c r="P12" s="212" t="s">
        <v>540</v>
      </c>
      <c r="Q12" s="212" t="s">
        <v>541</v>
      </c>
      <c r="R12" s="563" t="s">
        <v>543</v>
      </c>
      <c r="S12" s="564"/>
      <c r="T12" s="212" t="s">
        <v>546</v>
      </c>
      <c r="U12" s="212" t="s">
        <v>547</v>
      </c>
      <c r="V12" s="212" t="s">
        <v>796</v>
      </c>
      <c r="W12" s="212" t="s">
        <v>797</v>
      </c>
      <c r="X12" s="212" t="s">
        <v>798</v>
      </c>
      <c r="Y12" s="212" t="s">
        <v>799</v>
      </c>
      <c r="Z12" s="212" t="s">
        <v>800</v>
      </c>
      <c r="AA12" s="212" t="s">
        <v>801</v>
      </c>
      <c r="AB12" s="212" t="s">
        <v>846</v>
      </c>
      <c r="AC12" s="212" t="s">
        <v>847</v>
      </c>
      <c r="AD12" s="212" t="s">
        <v>848</v>
      </c>
      <c r="AE12" s="223" t="s">
        <v>849</v>
      </c>
      <c r="AF12" s="212" t="s">
        <v>850</v>
      </c>
      <c r="AG12" s="212" t="s">
        <v>851</v>
      </c>
      <c r="AH12" s="212" t="s">
        <v>852</v>
      </c>
      <c r="AI12" s="212" t="s">
        <v>853</v>
      </c>
    </row>
    <row r="13" spans="1:37" ht="25.5" x14ac:dyDescent="0.2">
      <c r="B13" s="242" t="s">
        <v>854</v>
      </c>
      <c r="C13" s="243"/>
      <c r="D13" s="203"/>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row>
    <row r="14" spans="1:37" ht="15" customHeight="1" x14ac:dyDescent="0.2">
      <c r="B14" s="134">
        <v>1</v>
      </c>
      <c r="C14" s="212" t="s">
        <v>302</v>
      </c>
      <c r="D14" s="197" t="s">
        <v>2</v>
      </c>
      <c r="E14" s="322" t="s">
        <v>2</v>
      </c>
      <c r="F14" s="322" t="s">
        <v>2</v>
      </c>
      <c r="G14" s="322" t="s">
        <v>2</v>
      </c>
      <c r="H14" s="322" t="s">
        <v>2</v>
      </c>
      <c r="I14" s="322" t="s">
        <v>2</v>
      </c>
      <c r="J14" s="322" t="s">
        <v>2</v>
      </c>
      <c r="K14" s="322" t="s">
        <v>2</v>
      </c>
      <c r="L14" s="322" t="s">
        <v>2</v>
      </c>
      <c r="M14" s="322" t="s">
        <v>2</v>
      </c>
      <c r="N14" s="322" t="s">
        <v>2</v>
      </c>
      <c r="O14" s="322" t="s">
        <v>2</v>
      </c>
      <c r="P14" s="322" t="s">
        <v>2</v>
      </c>
      <c r="Q14" s="322" t="s">
        <v>2</v>
      </c>
      <c r="R14" s="322" t="s">
        <v>2</v>
      </c>
      <c r="S14" s="322" t="s">
        <v>2</v>
      </c>
      <c r="T14" s="322" t="s">
        <v>2</v>
      </c>
      <c r="U14" s="322" t="s">
        <v>2</v>
      </c>
      <c r="V14" s="322" t="s">
        <v>2</v>
      </c>
      <c r="W14" s="322" t="s">
        <v>2</v>
      </c>
      <c r="X14" s="322" t="s">
        <v>2</v>
      </c>
      <c r="Y14" s="322" t="s">
        <v>2</v>
      </c>
      <c r="Z14" s="322" t="s">
        <v>2</v>
      </c>
      <c r="AA14" s="322" t="s">
        <v>2</v>
      </c>
      <c r="AB14" s="322" t="s">
        <v>2</v>
      </c>
      <c r="AC14" s="322" t="s">
        <v>2</v>
      </c>
      <c r="AD14" s="322" t="s">
        <v>2</v>
      </c>
      <c r="AE14" s="322" t="s">
        <v>2</v>
      </c>
      <c r="AF14" s="322" t="s">
        <v>2</v>
      </c>
      <c r="AG14" s="322" t="s">
        <v>2</v>
      </c>
      <c r="AH14" s="322" t="s">
        <v>2</v>
      </c>
      <c r="AI14" s="322" t="s">
        <v>2</v>
      </c>
      <c r="AJ14" s="98"/>
      <c r="AK14" s="99"/>
    </row>
    <row r="15" spans="1:37" ht="15" customHeight="1" x14ac:dyDescent="0.2">
      <c r="B15" s="134">
        <v>2</v>
      </c>
      <c r="C15" s="212" t="s">
        <v>304</v>
      </c>
      <c r="D15" s="322" t="s">
        <v>2</v>
      </c>
      <c r="E15" s="322" t="s">
        <v>2</v>
      </c>
      <c r="F15" s="322" t="s">
        <v>2</v>
      </c>
      <c r="G15" s="322" t="s">
        <v>2</v>
      </c>
      <c r="H15" s="322" t="s">
        <v>2</v>
      </c>
      <c r="I15" s="322" t="s">
        <v>2</v>
      </c>
      <c r="J15" s="322" t="s">
        <v>2</v>
      </c>
      <c r="K15" s="322" t="s">
        <v>2</v>
      </c>
      <c r="L15" s="322" t="s">
        <v>2</v>
      </c>
      <c r="M15" s="322" t="s">
        <v>2</v>
      </c>
      <c r="N15" s="322" t="s">
        <v>2</v>
      </c>
      <c r="O15" s="322" t="s">
        <v>2</v>
      </c>
      <c r="P15" s="322" t="s">
        <v>2</v>
      </c>
      <c r="Q15" s="322" t="s">
        <v>2</v>
      </c>
      <c r="R15" s="322" t="s">
        <v>2</v>
      </c>
      <c r="S15" s="322" t="s">
        <v>2</v>
      </c>
      <c r="T15" s="322" t="s">
        <v>2</v>
      </c>
      <c r="U15" s="322" t="s">
        <v>2</v>
      </c>
      <c r="V15" s="322" t="s">
        <v>2</v>
      </c>
      <c r="W15" s="322" t="s">
        <v>2</v>
      </c>
      <c r="X15" s="322" t="s">
        <v>2</v>
      </c>
      <c r="Y15" s="322" t="s">
        <v>2</v>
      </c>
      <c r="Z15" s="322" t="s">
        <v>2</v>
      </c>
      <c r="AA15" s="322" t="s">
        <v>2</v>
      </c>
      <c r="AB15" s="322" t="s">
        <v>2</v>
      </c>
      <c r="AC15" s="322" t="s">
        <v>2</v>
      </c>
      <c r="AD15" s="322" t="s">
        <v>2</v>
      </c>
      <c r="AE15" s="322" t="s">
        <v>2</v>
      </c>
      <c r="AF15" s="322" t="s">
        <v>2</v>
      </c>
      <c r="AG15" s="322" t="s">
        <v>2</v>
      </c>
      <c r="AH15" s="322" t="s">
        <v>2</v>
      </c>
      <c r="AI15" s="322" t="s">
        <v>2</v>
      </c>
      <c r="AJ15" s="98"/>
      <c r="AK15" s="99"/>
    </row>
    <row r="16" spans="1:37" ht="15" customHeight="1" x14ac:dyDescent="0.2">
      <c r="B16" s="134">
        <v>3</v>
      </c>
      <c r="C16" s="212" t="s">
        <v>342</v>
      </c>
      <c r="D16" s="322" t="s">
        <v>2</v>
      </c>
      <c r="E16" s="322" t="s">
        <v>2</v>
      </c>
      <c r="F16" s="322" t="s">
        <v>2</v>
      </c>
      <c r="G16" s="322" t="s">
        <v>2</v>
      </c>
      <c r="H16" s="322" t="s">
        <v>2</v>
      </c>
      <c r="I16" s="322" t="s">
        <v>2</v>
      </c>
      <c r="J16" s="322" t="s">
        <v>2</v>
      </c>
      <c r="K16" s="322" t="s">
        <v>2</v>
      </c>
      <c r="L16" s="322" t="s">
        <v>2</v>
      </c>
      <c r="M16" s="322" t="s">
        <v>2</v>
      </c>
      <c r="N16" s="322" t="s">
        <v>2</v>
      </c>
      <c r="O16" s="322" t="s">
        <v>2</v>
      </c>
      <c r="P16" s="322" t="s">
        <v>2</v>
      </c>
      <c r="Q16" s="322" t="s">
        <v>2</v>
      </c>
      <c r="R16" s="322" t="s">
        <v>2</v>
      </c>
      <c r="S16" s="322" t="s">
        <v>2</v>
      </c>
      <c r="T16" s="322" t="s">
        <v>2</v>
      </c>
      <c r="U16" s="322" t="s">
        <v>2</v>
      </c>
      <c r="V16" s="322" t="s">
        <v>2</v>
      </c>
      <c r="W16" s="322" t="s">
        <v>2</v>
      </c>
      <c r="X16" s="322" t="s">
        <v>2</v>
      </c>
      <c r="Y16" s="322" t="s">
        <v>2</v>
      </c>
      <c r="Z16" s="322" t="s">
        <v>2</v>
      </c>
      <c r="AA16" s="322" t="s">
        <v>2</v>
      </c>
      <c r="AB16" s="322" t="s">
        <v>2</v>
      </c>
      <c r="AC16" s="322" t="s">
        <v>2</v>
      </c>
      <c r="AD16" s="322" t="s">
        <v>2</v>
      </c>
      <c r="AE16" s="322" t="s">
        <v>2</v>
      </c>
      <c r="AF16" s="322" t="s">
        <v>2</v>
      </c>
      <c r="AG16" s="322" t="s">
        <v>2</v>
      </c>
      <c r="AH16" s="322" t="s">
        <v>2</v>
      </c>
      <c r="AI16" s="322" t="s">
        <v>2</v>
      </c>
      <c r="AJ16" s="98"/>
      <c r="AK16" s="99"/>
    </row>
    <row r="17" spans="2:37" ht="15" customHeight="1" x14ac:dyDescent="0.2">
      <c r="B17" s="134">
        <v>4</v>
      </c>
      <c r="C17" s="212" t="s">
        <v>306</v>
      </c>
      <c r="D17" s="322" t="s">
        <v>2</v>
      </c>
      <c r="E17" s="322" t="s">
        <v>2</v>
      </c>
      <c r="F17" s="322" t="s">
        <v>2</v>
      </c>
      <c r="G17" s="322" t="s">
        <v>2</v>
      </c>
      <c r="H17" s="322" t="s">
        <v>2</v>
      </c>
      <c r="I17" s="322" t="s">
        <v>2</v>
      </c>
      <c r="J17" s="322" t="s">
        <v>2</v>
      </c>
      <c r="K17" s="322" t="s">
        <v>2</v>
      </c>
      <c r="L17" s="322" t="s">
        <v>2</v>
      </c>
      <c r="M17" s="322" t="s">
        <v>2</v>
      </c>
      <c r="N17" s="322" t="s">
        <v>2</v>
      </c>
      <c r="O17" s="322" t="s">
        <v>2</v>
      </c>
      <c r="P17" s="322" t="s">
        <v>2</v>
      </c>
      <c r="Q17" s="322" t="s">
        <v>2</v>
      </c>
      <c r="R17" s="322" t="s">
        <v>2</v>
      </c>
      <c r="S17" s="322" t="s">
        <v>2</v>
      </c>
      <c r="T17" s="322" t="s">
        <v>2</v>
      </c>
      <c r="U17" s="322" t="s">
        <v>2</v>
      </c>
      <c r="V17" s="322" t="s">
        <v>2</v>
      </c>
      <c r="W17" s="322" t="s">
        <v>2</v>
      </c>
      <c r="X17" s="322" t="s">
        <v>2</v>
      </c>
      <c r="Y17" s="322" t="s">
        <v>2</v>
      </c>
      <c r="Z17" s="322" t="s">
        <v>2</v>
      </c>
      <c r="AA17" s="322" t="s">
        <v>2</v>
      </c>
      <c r="AB17" s="322" t="s">
        <v>2</v>
      </c>
      <c r="AC17" s="322" t="s">
        <v>2</v>
      </c>
      <c r="AD17" s="322" t="s">
        <v>2</v>
      </c>
      <c r="AE17" s="322" t="s">
        <v>2</v>
      </c>
      <c r="AF17" s="322" t="s">
        <v>2</v>
      </c>
      <c r="AG17" s="322" t="s">
        <v>2</v>
      </c>
      <c r="AH17" s="322" t="s">
        <v>2</v>
      </c>
      <c r="AI17" s="322" t="s">
        <v>2</v>
      </c>
      <c r="AJ17" s="98"/>
      <c r="AK17" s="99"/>
    </row>
    <row r="18" spans="2:37" ht="15" customHeight="1" x14ac:dyDescent="0.2">
      <c r="B18" s="134">
        <v>5</v>
      </c>
      <c r="C18" s="212" t="s">
        <v>308</v>
      </c>
      <c r="D18" s="322" t="s">
        <v>2</v>
      </c>
      <c r="E18" s="322" t="s">
        <v>2</v>
      </c>
      <c r="F18" s="322" t="s">
        <v>2</v>
      </c>
      <c r="G18" s="322" t="s">
        <v>2</v>
      </c>
      <c r="H18" s="322" t="s">
        <v>2</v>
      </c>
      <c r="I18" s="322" t="s">
        <v>2</v>
      </c>
      <c r="J18" s="322" t="s">
        <v>2</v>
      </c>
      <c r="K18" s="322" t="s">
        <v>2</v>
      </c>
      <c r="L18" s="322" t="s">
        <v>2</v>
      </c>
      <c r="M18" s="322" t="s">
        <v>2</v>
      </c>
      <c r="N18" s="322" t="s">
        <v>2</v>
      </c>
      <c r="O18" s="322" t="s">
        <v>2</v>
      </c>
      <c r="P18" s="322" t="s">
        <v>2</v>
      </c>
      <c r="Q18" s="322" t="s">
        <v>2</v>
      </c>
      <c r="R18" s="322" t="s">
        <v>2</v>
      </c>
      <c r="S18" s="322" t="s">
        <v>2</v>
      </c>
      <c r="T18" s="322" t="s">
        <v>2</v>
      </c>
      <c r="U18" s="322" t="s">
        <v>2</v>
      </c>
      <c r="V18" s="322" t="s">
        <v>2</v>
      </c>
      <c r="W18" s="322" t="s">
        <v>2</v>
      </c>
      <c r="X18" s="322" t="s">
        <v>2</v>
      </c>
      <c r="Y18" s="322" t="s">
        <v>2</v>
      </c>
      <c r="Z18" s="322" t="s">
        <v>2</v>
      </c>
      <c r="AA18" s="322" t="s">
        <v>2</v>
      </c>
      <c r="AB18" s="322" t="s">
        <v>2</v>
      </c>
      <c r="AC18" s="322" t="s">
        <v>2</v>
      </c>
      <c r="AD18" s="322" t="s">
        <v>2</v>
      </c>
      <c r="AE18" s="322" t="s">
        <v>2</v>
      </c>
      <c r="AF18" s="322" t="s">
        <v>2</v>
      </c>
      <c r="AG18" s="322" t="s">
        <v>2</v>
      </c>
      <c r="AH18" s="322" t="s">
        <v>2</v>
      </c>
      <c r="AI18" s="322" t="s">
        <v>2</v>
      </c>
      <c r="AJ18" s="98"/>
      <c r="AK18" s="99"/>
    </row>
    <row r="19" spans="2:37" ht="15" customHeight="1" x14ac:dyDescent="0.2">
      <c r="B19" s="134">
        <v>6</v>
      </c>
      <c r="C19" s="212" t="s">
        <v>346</v>
      </c>
      <c r="D19" s="322" t="s">
        <v>2</v>
      </c>
      <c r="E19" s="322" t="s">
        <v>2</v>
      </c>
      <c r="F19" s="322" t="s">
        <v>2</v>
      </c>
      <c r="G19" s="322" t="s">
        <v>2</v>
      </c>
      <c r="H19" s="322" t="s">
        <v>2</v>
      </c>
      <c r="I19" s="322" t="s">
        <v>2</v>
      </c>
      <c r="J19" s="322" t="s">
        <v>2</v>
      </c>
      <c r="K19" s="322" t="s">
        <v>2</v>
      </c>
      <c r="L19" s="322" t="s">
        <v>2</v>
      </c>
      <c r="M19" s="322" t="s">
        <v>2</v>
      </c>
      <c r="N19" s="322" t="s">
        <v>2</v>
      </c>
      <c r="O19" s="322" t="s">
        <v>2</v>
      </c>
      <c r="P19" s="322" t="s">
        <v>2</v>
      </c>
      <c r="Q19" s="322" t="s">
        <v>2</v>
      </c>
      <c r="R19" s="322" t="s">
        <v>2</v>
      </c>
      <c r="S19" s="322" t="s">
        <v>2</v>
      </c>
      <c r="T19" s="322" t="s">
        <v>2</v>
      </c>
      <c r="U19" s="322" t="s">
        <v>2</v>
      </c>
      <c r="V19" s="322" t="s">
        <v>2</v>
      </c>
      <c r="W19" s="322" t="s">
        <v>2</v>
      </c>
      <c r="X19" s="322" t="s">
        <v>2</v>
      </c>
      <c r="Y19" s="322" t="s">
        <v>2</v>
      </c>
      <c r="Z19" s="322" t="s">
        <v>2</v>
      </c>
      <c r="AA19" s="322" t="s">
        <v>2</v>
      </c>
      <c r="AB19" s="322" t="s">
        <v>2</v>
      </c>
      <c r="AC19" s="322" t="s">
        <v>2</v>
      </c>
      <c r="AD19" s="322" t="s">
        <v>2</v>
      </c>
      <c r="AE19" s="322" t="s">
        <v>2</v>
      </c>
      <c r="AF19" s="322" t="s">
        <v>2</v>
      </c>
      <c r="AG19" s="322" t="s">
        <v>2</v>
      </c>
      <c r="AH19" s="322" t="s">
        <v>2</v>
      </c>
      <c r="AI19" s="322" t="s">
        <v>2</v>
      </c>
      <c r="AJ19" s="98"/>
      <c r="AK19" s="99"/>
    </row>
    <row r="20" spans="2:37" ht="15" customHeight="1" x14ac:dyDescent="0.2">
      <c r="B20" s="134">
        <v>7</v>
      </c>
      <c r="C20" s="212" t="s">
        <v>310</v>
      </c>
      <c r="D20" s="322" t="s">
        <v>2</v>
      </c>
      <c r="E20" s="322" t="s">
        <v>2</v>
      </c>
      <c r="F20" s="322" t="s">
        <v>2</v>
      </c>
      <c r="G20" s="322" t="s">
        <v>2</v>
      </c>
      <c r="H20" s="322" t="s">
        <v>2</v>
      </c>
      <c r="I20" s="322" t="s">
        <v>2</v>
      </c>
      <c r="J20" s="322" t="s">
        <v>2</v>
      </c>
      <c r="K20" s="322" t="s">
        <v>2</v>
      </c>
      <c r="L20" s="322" t="s">
        <v>2</v>
      </c>
      <c r="M20" s="322" t="s">
        <v>2</v>
      </c>
      <c r="N20" s="322" t="s">
        <v>2</v>
      </c>
      <c r="O20" s="322" t="s">
        <v>2</v>
      </c>
      <c r="P20" s="322" t="s">
        <v>2</v>
      </c>
      <c r="Q20" s="322" t="s">
        <v>2</v>
      </c>
      <c r="R20" s="322" t="s">
        <v>2</v>
      </c>
      <c r="S20" s="322" t="s">
        <v>2</v>
      </c>
      <c r="T20" s="322" t="s">
        <v>2</v>
      </c>
      <c r="U20" s="322" t="s">
        <v>2</v>
      </c>
      <c r="V20" s="322" t="s">
        <v>2</v>
      </c>
      <c r="W20" s="322" t="s">
        <v>2</v>
      </c>
      <c r="X20" s="322" t="s">
        <v>2</v>
      </c>
      <c r="Y20" s="322" t="s">
        <v>2</v>
      </c>
      <c r="Z20" s="322" t="s">
        <v>2</v>
      </c>
      <c r="AA20" s="322" t="s">
        <v>2</v>
      </c>
      <c r="AB20" s="322" t="s">
        <v>2</v>
      </c>
      <c r="AC20" s="322" t="s">
        <v>2</v>
      </c>
      <c r="AD20" s="322" t="s">
        <v>2</v>
      </c>
      <c r="AE20" s="322" t="s">
        <v>2</v>
      </c>
      <c r="AF20" s="322" t="s">
        <v>2</v>
      </c>
      <c r="AG20" s="322" t="s">
        <v>2</v>
      </c>
      <c r="AH20" s="322" t="s">
        <v>2</v>
      </c>
      <c r="AI20" s="322" t="s">
        <v>2</v>
      </c>
      <c r="AJ20" s="98"/>
      <c r="AK20" s="99"/>
    </row>
    <row r="21" spans="2:37" ht="15" customHeight="1" x14ac:dyDescent="0.2">
      <c r="B21" s="134">
        <v>8</v>
      </c>
      <c r="C21" s="212" t="s">
        <v>312</v>
      </c>
      <c r="D21" s="322" t="s">
        <v>2</v>
      </c>
      <c r="E21" s="322" t="s">
        <v>2</v>
      </c>
      <c r="F21" s="322" t="s">
        <v>2</v>
      </c>
      <c r="G21" s="322" t="s">
        <v>2</v>
      </c>
      <c r="H21" s="322" t="s">
        <v>2</v>
      </c>
      <c r="I21" s="322" t="s">
        <v>2</v>
      </c>
      <c r="J21" s="322" t="s">
        <v>2</v>
      </c>
      <c r="K21" s="322" t="s">
        <v>2</v>
      </c>
      <c r="L21" s="322" t="s">
        <v>2</v>
      </c>
      <c r="M21" s="322" t="s">
        <v>2</v>
      </c>
      <c r="N21" s="322" t="s">
        <v>2</v>
      </c>
      <c r="O21" s="322" t="s">
        <v>2</v>
      </c>
      <c r="P21" s="322" t="s">
        <v>2</v>
      </c>
      <c r="Q21" s="322" t="s">
        <v>2</v>
      </c>
      <c r="R21" s="322" t="s">
        <v>2</v>
      </c>
      <c r="S21" s="322" t="s">
        <v>2</v>
      </c>
      <c r="T21" s="322" t="s">
        <v>2</v>
      </c>
      <c r="U21" s="322" t="s">
        <v>2</v>
      </c>
      <c r="V21" s="322" t="s">
        <v>2</v>
      </c>
      <c r="W21" s="322" t="s">
        <v>2</v>
      </c>
      <c r="X21" s="322" t="s">
        <v>2</v>
      </c>
      <c r="Y21" s="322" t="s">
        <v>2</v>
      </c>
      <c r="Z21" s="322" t="s">
        <v>2</v>
      </c>
      <c r="AA21" s="322" t="s">
        <v>2</v>
      </c>
      <c r="AB21" s="322" t="s">
        <v>2</v>
      </c>
      <c r="AC21" s="322" t="s">
        <v>2</v>
      </c>
      <c r="AD21" s="322" t="s">
        <v>2</v>
      </c>
      <c r="AE21" s="322" t="s">
        <v>2</v>
      </c>
      <c r="AF21" s="322" t="s">
        <v>2</v>
      </c>
      <c r="AG21" s="322" t="s">
        <v>2</v>
      </c>
      <c r="AH21" s="322" t="s">
        <v>2</v>
      </c>
      <c r="AI21" s="322" t="s">
        <v>2</v>
      </c>
      <c r="AJ21" s="98"/>
      <c r="AK21" s="99"/>
    </row>
    <row r="22" spans="2:37" ht="15" customHeight="1" x14ac:dyDescent="0.2">
      <c r="B22" s="134">
        <v>9</v>
      </c>
      <c r="C22" s="212" t="s">
        <v>314</v>
      </c>
      <c r="D22" s="322" t="s">
        <v>2</v>
      </c>
      <c r="E22" s="322" t="s">
        <v>2</v>
      </c>
      <c r="F22" s="322" t="s">
        <v>2</v>
      </c>
      <c r="G22" s="322" t="s">
        <v>2</v>
      </c>
      <c r="H22" s="322" t="s">
        <v>2</v>
      </c>
      <c r="I22" s="322" t="s">
        <v>2</v>
      </c>
      <c r="J22" s="322" t="s">
        <v>2</v>
      </c>
      <c r="K22" s="322" t="s">
        <v>2</v>
      </c>
      <c r="L22" s="322" t="s">
        <v>2</v>
      </c>
      <c r="M22" s="322" t="s">
        <v>2</v>
      </c>
      <c r="N22" s="322" t="s">
        <v>2</v>
      </c>
      <c r="O22" s="322" t="s">
        <v>2</v>
      </c>
      <c r="P22" s="322" t="s">
        <v>2</v>
      </c>
      <c r="Q22" s="322" t="s">
        <v>2</v>
      </c>
      <c r="R22" s="322" t="s">
        <v>2</v>
      </c>
      <c r="S22" s="322" t="s">
        <v>2</v>
      </c>
      <c r="T22" s="322" t="s">
        <v>2</v>
      </c>
      <c r="U22" s="322" t="s">
        <v>2</v>
      </c>
      <c r="V22" s="322" t="s">
        <v>2</v>
      </c>
      <c r="W22" s="322" t="s">
        <v>2</v>
      </c>
      <c r="X22" s="322" t="s">
        <v>2</v>
      </c>
      <c r="Y22" s="322" t="s">
        <v>2</v>
      </c>
      <c r="Z22" s="322" t="s">
        <v>2</v>
      </c>
      <c r="AA22" s="322" t="s">
        <v>2</v>
      </c>
      <c r="AB22" s="322" t="s">
        <v>2</v>
      </c>
      <c r="AC22" s="322" t="s">
        <v>2</v>
      </c>
      <c r="AD22" s="322" t="s">
        <v>2</v>
      </c>
      <c r="AE22" s="322" t="s">
        <v>2</v>
      </c>
      <c r="AF22" s="322" t="s">
        <v>2</v>
      </c>
      <c r="AG22" s="322" t="s">
        <v>2</v>
      </c>
      <c r="AH22" s="322" t="s">
        <v>2</v>
      </c>
      <c r="AI22" s="322" t="s">
        <v>2</v>
      </c>
      <c r="AJ22" s="98"/>
      <c r="AK22" s="99"/>
    </row>
    <row r="23" spans="2:37" ht="15" customHeight="1" x14ac:dyDescent="0.2">
      <c r="B23" s="134">
        <v>10</v>
      </c>
      <c r="C23" s="212" t="s">
        <v>316</v>
      </c>
      <c r="D23" s="322" t="s">
        <v>2</v>
      </c>
      <c r="E23" s="322" t="s">
        <v>2</v>
      </c>
      <c r="F23" s="322" t="s">
        <v>2</v>
      </c>
      <c r="G23" s="322" t="s">
        <v>2</v>
      </c>
      <c r="H23" s="322" t="s">
        <v>2</v>
      </c>
      <c r="I23" s="322" t="s">
        <v>2</v>
      </c>
      <c r="J23" s="322" t="s">
        <v>2</v>
      </c>
      <c r="K23" s="322" t="s">
        <v>2</v>
      </c>
      <c r="L23" s="322" t="s">
        <v>2</v>
      </c>
      <c r="M23" s="322" t="s">
        <v>2</v>
      </c>
      <c r="N23" s="322" t="s">
        <v>2</v>
      </c>
      <c r="O23" s="322" t="s">
        <v>2</v>
      </c>
      <c r="P23" s="322" t="s">
        <v>2</v>
      </c>
      <c r="Q23" s="322" t="s">
        <v>2</v>
      </c>
      <c r="R23" s="322" t="s">
        <v>2</v>
      </c>
      <c r="S23" s="322" t="s">
        <v>2</v>
      </c>
      <c r="T23" s="322" t="s">
        <v>2</v>
      </c>
      <c r="U23" s="322" t="s">
        <v>2</v>
      </c>
      <c r="V23" s="322" t="s">
        <v>2</v>
      </c>
      <c r="W23" s="322" t="s">
        <v>2</v>
      </c>
      <c r="X23" s="322" t="s">
        <v>2</v>
      </c>
      <c r="Y23" s="322" t="s">
        <v>2</v>
      </c>
      <c r="Z23" s="322" t="s">
        <v>2</v>
      </c>
      <c r="AA23" s="322" t="s">
        <v>2</v>
      </c>
      <c r="AB23" s="322" t="s">
        <v>2</v>
      </c>
      <c r="AC23" s="322" t="s">
        <v>2</v>
      </c>
      <c r="AD23" s="322" t="s">
        <v>2</v>
      </c>
      <c r="AE23" s="322" t="s">
        <v>2</v>
      </c>
      <c r="AF23" s="322" t="s">
        <v>2</v>
      </c>
      <c r="AG23" s="322" t="s">
        <v>2</v>
      </c>
      <c r="AH23" s="322" t="s">
        <v>2</v>
      </c>
      <c r="AI23" s="322" t="s">
        <v>2</v>
      </c>
      <c r="AJ23" s="98"/>
      <c r="AK23" s="99"/>
    </row>
    <row r="24" spans="2:37" ht="15" customHeight="1" x14ac:dyDescent="0.2">
      <c r="B24" s="134">
        <v>11</v>
      </c>
      <c r="C24" s="212" t="s">
        <v>318</v>
      </c>
      <c r="D24" s="322" t="s">
        <v>2</v>
      </c>
      <c r="E24" s="322" t="s">
        <v>2</v>
      </c>
      <c r="F24" s="322" t="s">
        <v>2</v>
      </c>
      <c r="G24" s="322" t="s">
        <v>2</v>
      </c>
      <c r="H24" s="322" t="s">
        <v>2</v>
      </c>
      <c r="I24" s="322" t="s">
        <v>2</v>
      </c>
      <c r="J24" s="322" t="s">
        <v>2</v>
      </c>
      <c r="K24" s="322" t="s">
        <v>2</v>
      </c>
      <c r="L24" s="322" t="s">
        <v>2</v>
      </c>
      <c r="M24" s="322" t="s">
        <v>2</v>
      </c>
      <c r="N24" s="322" t="s">
        <v>2</v>
      </c>
      <c r="O24" s="322" t="s">
        <v>2</v>
      </c>
      <c r="P24" s="322" t="s">
        <v>2</v>
      </c>
      <c r="Q24" s="322" t="s">
        <v>2</v>
      </c>
      <c r="R24" s="322" t="s">
        <v>2</v>
      </c>
      <c r="S24" s="322" t="s">
        <v>2</v>
      </c>
      <c r="T24" s="322" t="s">
        <v>2</v>
      </c>
      <c r="U24" s="322" t="s">
        <v>2</v>
      </c>
      <c r="V24" s="322" t="s">
        <v>2</v>
      </c>
      <c r="W24" s="322" t="s">
        <v>2</v>
      </c>
      <c r="X24" s="322" t="s">
        <v>2</v>
      </c>
      <c r="Y24" s="322" t="s">
        <v>2</v>
      </c>
      <c r="Z24" s="322" t="s">
        <v>2</v>
      </c>
      <c r="AA24" s="322" t="s">
        <v>2</v>
      </c>
      <c r="AB24" s="322" t="s">
        <v>2</v>
      </c>
      <c r="AC24" s="322" t="s">
        <v>2</v>
      </c>
      <c r="AD24" s="322" t="s">
        <v>2</v>
      </c>
      <c r="AE24" s="322" t="s">
        <v>2</v>
      </c>
      <c r="AF24" s="322" t="s">
        <v>2</v>
      </c>
      <c r="AG24" s="322" t="s">
        <v>2</v>
      </c>
      <c r="AH24" s="322" t="s">
        <v>2</v>
      </c>
      <c r="AI24" s="322" t="s">
        <v>2</v>
      </c>
      <c r="AJ24" s="98"/>
      <c r="AK24" s="99"/>
    </row>
    <row r="25" spans="2:37" ht="15" customHeight="1" x14ac:dyDescent="0.2">
      <c r="B25" s="134">
        <v>12</v>
      </c>
      <c r="C25" s="212" t="s">
        <v>320</v>
      </c>
      <c r="D25" s="322" t="s">
        <v>2</v>
      </c>
      <c r="E25" s="322" t="s">
        <v>2</v>
      </c>
      <c r="F25" s="322" t="s">
        <v>2</v>
      </c>
      <c r="G25" s="322" t="s">
        <v>2</v>
      </c>
      <c r="H25" s="322" t="s">
        <v>2</v>
      </c>
      <c r="I25" s="322" t="s">
        <v>2</v>
      </c>
      <c r="J25" s="322" t="s">
        <v>2</v>
      </c>
      <c r="K25" s="322" t="s">
        <v>2</v>
      </c>
      <c r="L25" s="322" t="s">
        <v>2</v>
      </c>
      <c r="M25" s="322" t="s">
        <v>2</v>
      </c>
      <c r="N25" s="322" t="s">
        <v>2</v>
      </c>
      <c r="O25" s="322" t="s">
        <v>2</v>
      </c>
      <c r="P25" s="322" t="s">
        <v>2</v>
      </c>
      <c r="Q25" s="322" t="s">
        <v>2</v>
      </c>
      <c r="R25" s="322" t="s">
        <v>2</v>
      </c>
      <c r="S25" s="322" t="s">
        <v>2</v>
      </c>
      <c r="T25" s="322" t="s">
        <v>2</v>
      </c>
      <c r="U25" s="322" t="s">
        <v>2</v>
      </c>
      <c r="V25" s="322" t="s">
        <v>2</v>
      </c>
      <c r="W25" s="322" t="s">
        <v>2</v>
      </c>
      <c r="X25" s="322" t="s">
        <v>2</v>
      </c>
      <c r="Y25" s="322" t="s">
        <v>2</v>
      </c>
      <c r="Z25" s="322" t="s">
        <v>2</v>
      </c>
      <c r="AA25" s="322" t="s">
        <v>2</v>
      </c>
      <c r="AB25" s="322" t="s">
        <v>2</v>
      </c>
      <c r="AC25" s="322" t="s">
        <v>2</v>
      </c>
      <c r="AD25" s="322" t="s">
        <v>2</v>
      </c>
      <c r="AE25" s="322" t="s">
        <v>2</v>
      </c>
      <c r="AF25" s="322" t="s">
        <v>2</v>
      </c>
      <c r="AG25" s="322" t="s">
        <v>2</v>
      </c>
      <c r="AH25" s="322" t="s">
        <v>2</v>
      </c>
      <c r="AI25" s="322" t="s">
        <v>2</v>
      </c>
      <c r="AJ25" s="98"/>
      <c r="AK25" s="99"/>
    </row>
    <row r="26" spans="2:37" ht="15" customHeight="1" x14ac:dyDescent="0.2">
      <c r="B26" s="134">
        <v>13</v>
      </c>
      <c r="C26" s="212" t="s">
        <v>322</v>
      </c>
      <c r="D26" s="322" t="s">
        <v>2</v>
      </c>
      <c r="E26" s="322" t="s">
        <v>2</v>
      </c>
      <c r="F26" s="322" t="s">
        <v>2</v>
      </c>
      <c r="G26" s="322" t="s">
        <v>2</v>
      </c>
      <c r="H26" s="322" t="s">
        <v>2</v>
      </c>
      <c r="I26" s="322" t="s">
        <v>2</v>
      </c>
      <c r="J26" s="322" t="s">
        <v>2</v>
      </c>
      <c r="K26" s="322" t="s">
        <v>2</v>
      </c>
      <c r="L26" s="322" t="s">
        <v>2</v>
      </c>
      <c r="M26" s="322" t="s">
        <v>2</v>
      </c>
      <c r="N26" s="322" t="s">
        <v>2</v>
      </c>
      <c r="O26" s="322" t="s">
        <v>2</v>
      </c>
      <c r="P26" s="322" t="s">
        <v>2</v>
      </c>
      <c r="Q26" s="322" t="s">
        <v>2</v>
      </c>
      <c r="R26" s="322" t="s">
        <v>2</v>
      </c>
      <c r="S26" s="322" t="s">
        <v>2</v>
      </c>
      <c r="T26" s="322" t="s">
        <v>2</v>
      </c>
      <c r="U26" s="322" t="s">
        <v>2</v>
      </c>
      <c r="V26" s="322" t="s">
        <v>2</v>
      </c>
      <c r="W26" s="322" t="s">
        <v>2</v>
      </c>
      <c r="X26" s="322" t="s">
        <v>2</v>
      </c>
      <c r="Y26" s="322" t="s">
        <v>2</v>
      </c>
      <c r="Z26" s="322" t="s">
        <v>2</v>
      </c>
      <c r="AA26" s="322" t="s">
        <v>2</v>
      </c>
      <c r="AB26" s="322" t="s">
        <v>2</v>
      </c>
      <c r="AC26" s="322" t="s">
        <v>2</v>
      </c>
      <c r="AD26" s="322" t="s">
        <v>2</v>
      </c>
      <c r="AE26" s="322" t="s">
        <v>2</v>
      </c>
      <c r="AF26" s="322" t="s">
        <v>2</v>
      </c>
      <c r="AG26" s="322" t="s">
        <v>2</v>
      </c>
      <c r="AH26" s="322" t="s">
        <v>2</v>
      </c>
      <c r="AI26" s="322" t="s">
        <v>2</v>
      </c>
      <c r="AJ26" s="98"/>
      <c r="AK26" s="99"/>
    </row>
    <row r="27" spans="2:37" ht="15" customHeight="1" x14ac:dyDescent="0.2">
      <c r="B27" s="134">
        <v>14</v>
      </c>
      <c r="C27" s="212" t="s">
        <v>324</v>
      </c>
      <c r="D27" s="322" t="s">
        <v>2</v>
      </c>
      <c r="E27" s="322" t="s">
        <v>2</v>
      </c>
      <c r="F27" s="322" t="s">
        <v>2</v>
      </c>
      <c r="G27" s="322" t="s">
        <v>2</v>
      </c>
      <c r="H27" s="322" t="s">
        <v>2</v>
      </c>
      <c r="I27" s="322" t="s">
        <v>2</v>
      </c>
      <c r="J27" s="322" t="s">
        <v>2</v>
      </c>
      <c r="K27" s="322" t="s">
        <v>2</v>
      </c>
      <c r="L27" s="322" t="s">
        <v>2</v>
      </c>
      <c r="M27" s="322" t="s">
        <v>2</v>
      </c>
      <c r="N27" s="322" t="s">
        <v>2</v>
      </c>
      <c r="O27" s="322" t="s">
        <v>2</v>
      </c>
      <c r="P27" s="322" t="s">
        <v>2</v>
      </c>
      <c r="Q27" s="322" t="s">
        <v>2</v>
      </c>
      <c r="R27" s="322" t="s">
        <v>2</v>
      </c>
      <c r="S27" s="322" t="s">
        <v>2</v>
      </c>
      <c r="T27" s="322" t="s">
        <v>2</v>
      </c>
      <c r="U27" s="322" t="s">
        <v>2</v>
      </c>
      <c r="V27" s="322" t="s">
        <v>2</v>
      </c>
      <c r="W27" s="322" t="s">
        <v>2</v>
      </c>
      <c r="X27" s="322" t="s">
        <v>2</v>
      </c>
      <c r="Y27" s="322" t="s">
        <v>2</v>
      </c>
      <c r="Z27" s="322" t="s">
        <v>2</v>
      </c>
      <c r="AA27" s="322" t="s">
        <v>2</v>
      </c>
      <c r="AB27" s="322" t="s">
        <v>2</v>
      </c>
      <c r="AC27" s="322" t="s">
        <v>2</v>
      </c>
      <c r="AD27" s="322" t="s">
        <v>2</v>
      </c>
      <c r="AE27" s="322" t="s">
        <v>2</v>
      </c>
      <c r="AF27" s="322" t="s">
        <v>2</v>
      </c>
      <c r="AG27" s="322" t="s">
        <v>2</v>
      </c>
      <c r="AH27" s="322" t="s">
        <v>2</v>
      </c>
      <c r="AI27" s="322" t="s">
        <v>2</v>
      </c>
      <c r="AJ27" s="98"/>
      <c r="AK27" s="99"/>
    </row>
    <row r="28" spans="2:37" ht="15" customHeight="1" x14ac:dyDescent="0.2">
      <c r="B28" s="134">
        <v>15</v>
      </c>
      <c r="C28" s="212" t="s">
        <v>326</v>
      </c>
      <c r="D28" s="322" t="s">
        <v>2</v>
      </c>
      <c r="E28" s="322" t="s">
        <v>2</v>
      </c>
      <c r="F28" s="322" t="s">
        <v>2</v>
      </c>
      <c r="G28" s="322" t="s">
        <v>2</v>
      </c>
      <c r="H28" s="322" t="s">
        <v>2</v>
      </c>
      <c r="I28" s="322" t="s">
        <v>2</v>
      </c>
      <c r="J28" s="322" t="s">
        <v>2</v>
      </c>
      <c r="K28" s="322" t="s">
        <v>2</v>
      </c>
      <c r="L28" s="322" t="s">
        <v>2</v>
      </c>
      <c r="M28" s="322" t="s">
        <v>2</v>
      </c>
      <c r="N28" s="322" t="s">
        <v>2</v>
      </c>
      <c r="O28" s="322" t="s">
        <v>2</v>
      </c>
      <c r="P28" s="322" t="s">
        <v>2</v>
      </c>
      <c r="Q28" s="322" t="s">
        <v>2</v>
      </c>
      <c r="R28" s="322" t="s">
        <v>2</v>
      </c>
      <c r="S28" s="322" t="s">
        <v>2</v>
      </c>
      <c r="T28" s="322" t="s">
        <v>2</v>
      </c>
      <c r="U28" s="322" t="s">
        <v>2</v>
      </c>
      <c r="V28" s="322" t="s">
        <v>2</v>
      </c>
      <c r="W28" s="322" t="s">
        <v>2</v>
      </c>
      <c r="X28" s="322" t="s">
        <v>2</v>
      </c>
      <c r="Y28" s="322" t="s">
        <v>2</v>
      </c>
      <c r="Z28" s="322" t="s">
        <v>2</v>
      </c>
      <c r="AA28" s="322" t="s">
        <v>2</v>
      </c>
      <c r="AB28" s="322" t="s">
        <v>2</v>
      </c>
      <c r="AC28" s="322" t="s">
        <v>2</v>
      </c>
      <c r="AD28" s="322" t="s">
        <v>2</v>
      </c>
      <c r="AE28" s="322" t="s">
        <v>2</v>
      </c>
      <c r="AF28" s="322" t="s">
        <v>2</v>
      </c>
      <c r="AG28" s="322" t="s">
        <v>2</v>
      </c>
      <c r="AH28" s="322" t="s">
        <v>2</v>
      </c>
      <c r="AI28" s="322" t="s">
        <v>2</v>
      </c>
      <c r="AJ28" s="98"/>
      <c r="AK28" s="99"/>
    </row>
    <row r="29" spans="2:37" ht="15" customHeight="1" x14ac:dyDescent="0.2">
      <c r="B29" s="134">
        <v>16</v>
      </c>
      <c r="C29" s="212" t="s">
        <v>357</v>
      </c>
      <c r="D29" s="322" t="s">
        <v>2</v>
      </c>
      <c r="E29" s="322" t="s">
        <v>2</v>
      </c>
      <c r="F29" s="322" t="s">
        <v>2</v>
      </c>
      <c r="G29" s="322" t="s">
        <v>2</v>
      </c>
      <c r="H29" s="322" t="s">
        <v>2</v>
      </c>
      <c r="I29" s="322" t="s">
        <v>2</v>
      </c>
      <c r="J29" s="322" t="s">
        <v>2</v>
      </c>
      <c r="K29" s="322" t="s">
        <v>2</v>
      </c>
      <c r="L29" s="322" t="s">
        <v>2</v>
      </c>
      <c r="M29" s="322" t="s">
        <v>2</v>
      </c>
      <c r="N29" s="322" t="s">
        <v>2</v>
      </c>
      <c r="O29" s="322" t="s">
        <v>2</v>
      </c>
      <c r="P29" s="322" t="s">
        <v>2</v>
      </c>
      <c r="Q29" s="322" t="s">
        <v>2</v>
      </c>
      <c r="R29" s="322" t="s">
        <v>2</v>
      </c>
      <c r="S29" s="322" t="s">
        <v>2</v>
      </c>
      <c r="T29" s="322" t="s">
        <v>2</v>
      </c>
      <c r="U29" s="322" t="s">
        <v>2</v>
      </c>
      <c r="V29" s="322" t="s">
        <v>2</v>
      </c>
      <c r="W29" s="322" t="s">
        <v>2</v>
      </c>
      <c r="X29" s="322" t="s">
        <v>2</v>
      </c>
      <c r="Y29" s="322" t="s">
        <v>2</v>
      </c>
      <c r="Z29" s="322" t="s">
        <v>2</v>
      </c>
      <c r="AA29" s="322" t="s">
        <v>2</v>
      </c>
      <c r="AB29" s="322" t="s">
        <v>2</v>
      </c>
      <c r="AC29" s="322" t="s">
        <v>2</v>
      </c>
      <c r="AD29" s="322" t="s">
        <v>2</v>
      </c>
      <c r="AE29" s="322" t="s">
        <v>2</v>
      </c>
      <c r="AF29" s="322" t="s">
        <v>2</v>
      </c>
      <c r="AG29" s="322" t="s">
        <v>2</v>
      </c>
      <c r="AH29" s="322" t="s">
        <v>2</v>
      </c>
      <c r="AI29" s="322" t="s">
        <v>2</v>
      </c>
      <c r="AJ29" s="98"/>
      <c r="AK29" s="99"/>
    </row>
    <row r="30" spans="2:37" ht="15" customHeight="1" x14ac:dyDescent="0.2">
      <c r="B30" s="134">
        <v>17</v>
      </c>
      <c r="C30" s="212" t="s">
        <v>327</v>
      </c>
      <c r="D30" s="322" t="s">
        <v>2</v>
      </c>
      <c r="E30" s="322" t="s">
        <v>2</v>
      </c>
      <c r="F30" s="322" t="s">
        <v>2</v>
      </c>
      <c r="G30" s="322" t="s">
        <v>2</v>
      </c>
      <c r="H30" s="322" t="s">
        <v>2</v>
      </c>
      <c r="I30" s="322" t="s">
        <v>2</v>
      </c>
      <c r="J30" s="322" t="s">
        <v>2</v>
      </c>
      <c r="K30" s="322" t="s">
        <v>2</v>
      </c>
      <c r="L30" s="322" t="s">
        <v>2</v>
      </c>
      <c r="M30" s="322" t="s">
        <v>2</v>
      </c>
      <c r="N30" s="322" t="s">
        <v>2</v>
      </c>
      <c r="O30" s="322" t="s">
        <v>2</v>
      </c>
      <c r="P30" s="322" t="s">
        <v>2</v>
      </c>
      <c r="Q30" s="322" t="s">
        <v>2</v>
      </c>
      <c r="R30" s="322" t="s">
        <v>2</v>
      </c>
      <c r="S30" s="322" t="s">
        <v>2</v>
      </c>
      <c r="T30" s="322" t="s">
        <v>2</v>
      </c>
      <c r="U30" s="322" t="s">
        <v>2</v>
      </c>
      <c r="V30" s="322" t="s">
        <v>2</v>
      </c>
      <c r="W30" s="322" t="s">
        <v>2</v>
      </c>
      <c r="X30" s="322" t="s">
        <v>2</v>
      </c>
      <c r="Y30" s="322" t="s">
        <v>2</v>
      </c>
      <c r="Z30" s="322" t="s">
        <v>2</v>
      </c>
      <c r="AA30" s="322" t="s">
        <v>2</v>
      </c>
      <c r="AB30" s="322" t="s">
        <v>2</v>
      </c>
      <c r="AC30" s="322" t="s">
        <v>2</v>
      </c>
      <c r="AD30" s="322" t="s">
        <v>2</v>
      </c>
      <c r="AE30" s="322" t="s">
        <v>2</v>
      </c>
      <c r="AF30" s="322" t="s">
        <v>2</v>
      </c>
      <c r="AG30" s="322" t="s">
        <v>2</v>
      </c>
      <c r="AH30" s="322" t="s">
        <v>2</v>
      </c>
      <c r="AI30" s="322" t="s">
        <v>2</v>
      </c>
      <c r="AJ30" s="98"/>
      <c r="AK30" s="99"/>
    </row>
    <row r="31" spans="2:37" ht="15" customHeight="1" x14ac:dyDescent="0.2">
      <c r="B31" s="134">
        <v>18</v>
      </c>
      <c r="C31" s="212" t="s">
        <v>328</v>
      </c>
      <c r="D31" s="322" t="s">
        <v>2</v>
      </c>
      <c r="E31" s="322" t="s">
        <v>2</v>
      </c>
      <c r="F31" s="322" t="s">
        <v>2</v>
      </c>
      <c r="G31" s="322" t="s">
        <v>2</v>
      </c>
      <c r="H31" s="322" t="s">
        <v>2</v>
      </c>
      <c r="I31" s="322" t="s">
        <v>2</v>
      </c>
      <c r="J31" s="322" t="s">
        <v>2</v>
      </c>
      <c r="K31" s="322" t="s">
        <v>2</v>
      </c>
      <c r="L31" s="322" t="s">
        <v>2</v>
      </c>
      <c r="M31" s="322" t="s">
        <v>2</v>
      </c>
      <c r="N31" s="322" t="s">
        <v>2</v>
      </c>
      <c r="O31" s="322" t="s">
        <v>2</v>
      </c>
      <c r="P31" s="322" t="s">
        <v>2</v>
      </c>
      <c r="Q31" s="322" t="s">
        <v>2</v>
      </c>
      <c r="R31" s="322" t="s">
        <v>2</v>
      </c>
      <c r="S31" s="322" t="s">
        <v>2</v>
      </c>
      <c r="T31" s="322" t="s">
        <v>2</v>
      </c>
      <c r="U31" s="322" t="s">
        <v>2</v>
      </c>
      <c r="V31" s="322" t="s">
        <v>2</v>
      </c>
      <c r="W31" s="322" t="s">
        <v>2</v>
      </c>
      <c r="X31" s="322" t="s">
        <v>2</v>
      </c>
      <c r="Y31" s="322" t="s">
        <v>2</v>
      </c>
      <c r="Z31" s="322" t="s">
        <v>2</v>
      </c>
      <c r="AA31" s="322" t="s">
        <v>2</v>
      </c>
      <c r="AB31" s="322" t="s">
        <v>2</v>
      </c>
      <c r="AC31" s="322" t="s">
        <v>2</v>
      </c>
      <c r="AD31" s="322" t="s">
        <v>2</v>
      </c>
      <c r="AE31" s="322" t="s">
        <v>2</v>
      </c>
      <c r="AF31" s="322" t="s">
        <v>2</v>
      </c>
      <c r="AG31" s="322" t="s">
        <v>2</v>
      </c>
      <c r="AH31" s="322" t="s">
        <v>2</v>
      </c>
      <c r="AI31" s="322" t="s">
        <v>2</v>
      </c>
      <c r="AJ31" s="98"/>
      <c r="AK31" s="99"/>
    </row>
    <row r="32" spans="2:37" ht="15" customHeight="1" x14ac:dyDescent="0.2">
      <c r="B32" s="134">
        <v>19</v>
      </c>
      <c r="C32" s="212" t="s">
        <v>330</v>
      </c>
      <c r="D32" s="322" t="s">
        <v>2</v>
      </c>
      <c r="E32" s="322" t="s">
        <v>2</v>
      </c>
      <c r="F32" s="322" t="s">
        <v>2</v>
      </c>
      <c r="G32" s="322" t="s">
        <v>2</v>
      </c>
      <c r="H32" s="322" t="s">
        <v>2</v>
      </c>
      <c r="I32" s="322" t="s">
        <v>2</v>
      </c>
      <c r="J32" s="322" t="s">
        <v>2</v>
      </c>
      <c r="K32" s="322" t="s">
        <v>2</v>
      </c>
      <c r="L32" s="322" t="s">
        <v>2</v>
      </c>
      <c r="M32" s="322" t="s">
        <v>2</v>
      </c>
      <c r="N32" s="322" t="s">
        <v>2</v>
      </c>
      <c r="O32" s="322" t="s">
        <v>2</v>
      </c>
      <c r="P32" s="322" t="s">
        <v>2</v>
      </c>
      <c r="Q32" s="322" t="s">
        <v>2</v>
      </c>
      <c r="R32" s="322" t="s">
        <v>2</v>
      </c>
      <c r="S32" s="322" t="s">
        <v>2</v>
      </c>
      <c r="T32" s="322" t="s">
        <v>2</v>
      </c>
      <c r="U32" s="322" t="s">
        <v>2</v>
      </c>
      <c r="V32" s="322" t="s">
        <v>2</v>
      </c>
      <c r="W32" s="322" t="s">
        <v>2</v>
      </c>
      <c r="X32" s="322" t="s">
        <v>2</v>
      </c>
      <c r="Y32" s="322" t="s">
        <v>2</v>
      </c>
      <c r="Z32" s="322" t="s">
        <v>2</v>
      </c>
      <c r="AA32" s="322" t="s">
        <v>2</v>
      </c>
      <c r="AB32" s="322" t="s">
        <v>2</v>
      </c>
      <c r="AC32" s="322" t="s">
        <v>2</v>
      </c>
      <c r="AD32" s="322" t="s">
        <v>2</v>
      </c>
      <c r="AE32" s="322" t="s">
        <v>2</v>
      </c>
      <c r="AF32" s="322" t="s">
        <v>2</v>
      </c>
      <c r="AG32" s="322" t="s">
        <v>2</v>
      </c>
      <c r="AH32" s="322" t="s">
        <v>2</v>
      </c>
      <c r="AI32" s="322" t="s">
        <v>2</v>
      </c>
      <c r="AJ32" s="98"/>
      <c r="AK32" s="99"/>
    </row>
    <row r="33" spans="2:37" ht="15" customHeight="1" x14ac:dyDescent="0.2">
      <c r="B33" s="134">
        <v>20</v>
      </c>
      <c r="C33" s="212" t="s">
        <v>332</v>
      </c>
      <c r="D33" s="322" t="s">
        <v>2</v>
      </c>
      <c r="E33" s="322" t="s">
        <v>2</v>
      </c>
      <c r="F33" s="322" t="s">
        <v>2</v>
      </c>
      <c r="G33" s="322" t="s">
        <v>2</v>
      </c>
      <c r="H33" s="322" t="s">
        <v>2</v>
      </c>
      <c r="I33" s="322" t="s">
        <v>2</v>
      </c>
      <c r="J33" s="322" t="s">
        <v>2</v>
      </c>
      <c r="K33" s="322" t="s">
        <v>2</v>
      </c>
      <c r="L33" s="322" t="s">
        <v>2</v>
      </c>
      <c r="M33" s="322" t="s">
        <v>2</v>
      </c>
      <c r="N33" s="322" t="s">
        <v>2</v>
      </c>
      <c r="O33" s="322" t="s">
        <v>2</v>
      </c>
      <c r="P33" s="322" t="s">
        <v>2</v>
      </c>
      <c r="Q33" s="322" t="s">
        <v>2</v>
      </c>
      <c r="R33" s="322" t="s">
        <v>2</v>
      </c>
      <c r="S33" s="322" t="s">
        <v>2</v>
      </c>
      <c r="T33" s="322" t="s">
        <v>2</v>
      </c>
      <c r="U33" s="322" t="s">
        <v>2</v>
      </c>
      <c r="V33" s="322" t="s">
        <v>2</v>
      </c>
      <c r="W33" s="322" t="s">
        <v>2</v>
      </c>
      <c r="X33" s="322" t="s">
        <v>2</v>
      </c>
      <c r="Y33" s="322" t="s">
        <v>2</v>
      </c>
      <c r="Z33" s="322" t="s">
        <v>2</v>
      </c>
      <c r="AA33" s="322" t="s">
        <v>2</v>
      </c>
      <c r="AB33" s="322" t="s">
        <v>2</v>
      </c>
      <c r="AC33" s="322" t="s">
        <v>2</v>
      </c>
      <c r="AD33" s="322" t="s">
        <v>2</v>
      </c>
      <c r="AE33" s="322" t="s">
        <v>2</v>
      </c>
      <c r="AF33" s="322" t="s">
        <v>2</v>
      </c>
      <c r="AG33" s="322" t="s">
        <v>2</v>
      </c>
      <c r="AH33" s="322" t="s">
        <v>2</v>
      </c>
      <c r="AI33" s="322" t="s">
        <v>2</v>
      </c>
      <c r="AJ33" s="98"/>
      <c r="AK33" s="99"/>
    </row>
    <row r="34" spans="2:37" ht="15" customHeight="1" x14ac:dyDescent="0.2">
      <c r="B34" s="134">
        <v>21</v>
      </c>
      <c r="C34" s="212" t="s">
        <v>334</v>
      </c>
      <c r="D34" s="322" t="s">
        <v>2</v>
      </c>
      <c r="E34" s="322" t="s">
        <v>2</v>
      </c>
      <c r="F34" s="322" t="s">
        <v>2</v>
      </c>
      <c r="G34" s="322" t="s">
        <v>2</v>
      </c>
      <c r="H34" s="322" t="s">
        <v>2</v>
      </c>
      <c r="I34" s="322" t="s">
        <v>2</v>
      </c>
      <c r="J34" s="322" t="s">
        <v>2</v>
      </c>
      <c r="K34" s="322" t="s">
        <v>2</v>
      </c>
      <c r="L34" s="322" t="s">
        <v>2</v>
      </c>
      <c r="M34" s="322" t="s">
        <v>2</v>
      </c>
      <c r="N34" s="322" t="s">
        <v>2</v>
      </c>
      <c r="O34" s="322" t="s">
        <v>2</v>
      </c>
      <c r="P34" s="322" t="s">
        <v>2</v>
      </c>
      <c r="Q34" s="322" t="s">
        <v>2</v>
      </c>
      <c r="R34" s="322" t="s">
        <v>2</v>
      </c>
      <c r="S34" s="322" t="s">
        <v>2</v>
      </c>
      <c r="T34" s="322" t="s">
        <v>2</v>
      </c>
      <c r="U34" s="322" t="s">
        <v>2</v>
      </c>
      <c r="V34" s="322" t="s">
        <v>2</v>
      </c>
      <c r="W34" s="322" t="s">
        <v>2</v>
      </c>
      <c r="X34" s="322" t="s">
        <v>2</v>
      </c>
      <c r="Y34" s="322" t="s">
        <v>2</v>
      </c>
      <c r="Z34" s="322" t="s">
        <v>2</v>
      </c>
      <c r="AA34" s="322" t="s">
        <v>2</v>
      </c>
      <c r="AB34" s="322" t="s">
        <v>2</v>
      </c>
      <c r="AC34" s="322" t="s">
        <v>2</v>
      </c>
      <c r="AD34" s="322" t="s">
        <v>2</v>
      </c>
      <c r="AE34" s="322" t="s">
        <v>2</v>
      </c>
      <c r="AF34" s="322" t="s">
        <v>2</v>
      </c>
      <c r="AG34" s="322" t="s">
        <v>2</v>
      </c>
      <c r="AH34" s="322" t="s">
        <v>2</v>
      </c>
      <c r="AI34" s="322" t="s">
        <v>2</v>
      </c>
      <c r="AJ34" s="98"/>
      <c r="AK34" s="99"/>
    </row>
    <row r="35" spans="2:37" ht="15" customHeight="1" x14ac:dyDescent="0.2">
      <c r="B35" s="134">
        <v>22</v>
      </c>
      <c r="C35" s="212" t="s">
        <v>364</v>
      </c>
      <c r="D35" s="322" t="s">
        <v>2</v>
      </c>
      <c r="E35" s="322" t="s">
        <v>2</v>
      </c>
      <c r="F35" s="322" t="s">
        <v>2</v>
      </c>
      <c r="G35" s="322" t="s">
        <v>2</v>
      </c>
      <c r="H35" s="322" t="s">
        <v>2</v>
      </c>
      <c r="I35" s="322" t="s">
        <v>2</v>
      </c>
      <c r="J35" s="322" t="s">
        <v>2</v>
      </c>
      <c r="K35" s="322" t="s">
        <v>2</v>
      </c>
      <c r="L35" s="322" t="s">
        <v>2</v>
      </c>
      <c r="M35" s="322" t="s">
        <v>2</v>
      </c>
      <c r="N35" s="322" t="s">
        <v>2</v>
      </c>
      <c r="O35" s="322" t="s">
        <v>2</v>
      </c>
      <c r="P35" s="322" t="s">
        <v>2</v>
      </c>
      <c r="Q35" s="322" t="s">
        <v>2</v>
      </c>
      <c r="R35" s="322" t="s">
        <v>2</v>
      </c>
      <c r="S35" s="322" t="s">
        <v>2</v>
      </c>
      <c r="T35" s="322" t="s">
        <v>2</v>
      </c>
      <c r="U35" s="322" t="s">
        <v>2</v>
      </c>
      <c r="V35" s="322" t="s">
        <v>2</v>
      </c>
      <c r="W35" s="322" t="s">
        <v>2</v>
      </c>
      <c r="X35" s="322" t="s">
        <v>2</v>
      </c>
      <c r="Y35" s="322" t="s">
        <v>2</v>
      </c>
      <c r="Z35" s="322" t="s">
        <v>2</v>
      </c>
      <c r="AA35" s="322" t="s">
        <v>2</v>
      </c>
      <c r="AB35" s="322" t="s">
        <v>2</v>
      </c>
      <c r="AC35" s="322" t="s">
        <v>2</v>
      </c>
      <c r="AD35" s="322" t="s">
        <v>2</v>
      </c>
      <c r="AE35" s="322" t="s">
        <v>2</v>
      </c>
      <c r="AF35" s="322" t="s">
        <v>2</v>
      </c>
      <c r="AG35" s="322" t="s">
        <v>2</v>
      </c>
      <c r="AH35" s="322" t="s">
        <v>2</v>
      </c>
      <c r="AI35" s="322" t="s">
        <v>2</v>
      </c>
      <c r="AJ35" s="98"/>
      <c r="AK35" s="99"/>
    </row>
    <row r="36" spans="2:37" ht="15" customHeight="1" x14ac:dyDescent="0.2">
      <c r="B36" s="134">
        <v>23</v>
      </c>
      <c r="C36" s="212" t="s">
        <v>366</v>
      </c>
      <c r="D36" s="322" t="s">
        <v>2</v>
      </c>
      <c r="E36" s="322" t="s">
        <v>2</v>
      </c>
      <c r="F36" s="322" t="s">
        <v>2</v>
      </c>
      <c r="G36" s="322" t="s">
        <v>2</v>
      </c>
      <c r="H36" s="322" t="s">
        <v>2</v>
      </c>
      <c r="I36" s="322" t="s">
        <v>2</v>
      </c>
      <c r="J36" s="322" t="s">
        <v>2</v>
      </c>
      <c r="K36" s="322" t="s">
        <v>2</v>
      </c>
      <c r="L36" s="322" t="s">
        <v>2</v>
      </c>
      <c r="M36" s="322" t="s">
        <v>2</v>
      </c>
      <c r="N36" s="322" t="s">
        <v>2</v>
      </c>
      <c r="O36" s="322" t="s">
        <v>2</v>
      </c>
      <c r="P36" s="322" t="s">
        <v>2</v>
      </c>
      <c r="Q36" s="322" t="s">
        <v>2</v>
      </c>
      <c r="R36" s="322" t="s">
        <v>2</v>
      </c>
      <c r="S36" s="322" t="s">
        <v>2</v>
      </c>
      <c r="T36" s="322" t="s">
        <v>2</v>
      </c>
      <c r="U36" s="322" t="s">
        <v>2</v>
      </c>
      <c r="V36" s="322" t="s">
        <v>2</v>
      </c>
      <c r="W36" s="322" t="s">
        <v>2</v>
      </c>
      <c r="X36" s="322" t="s">
        <v>2</v>
      </c>
      <c r="Y36" s="322" t="s">
        <v>2</v>
      </c>
      <c r="Z36" s="322" t="s">
        <v>2</v>
      </c>
      <c r="AA36" s="322" t="s">
        <v>2</v>
      </c>
      <c r="AB36" s="322" t="s">
        <v>2</v>
      </c>
      <c r="AC36" s="322" t="s">
        <v>2</v>
      </c>
      <c r="AD36" s="322" t="s">
        <v>2</v>
      </c>
      <c r="AE36" s="322" t="s">
        <v>2</v>
      </c>
      <c r="AF36" s="322" t="s">
        <v>2</v>
      </c>
      <c r="AG36" s="322" t="s">
        <v>2</v>
      </c>
      <c r="AH36" s="322" t="s">
        <v>2</v>
      </c>
      <c r="AI36" s="322" t="s">
        <v>2</v>
      </c>
      <c r="AJ36" s="98"/>
      <c r="AK36" s="99"/>
    </row>
    <row r="37" spans="2:37" ht="15" customHeight="1" x14ac:dyDescent="0.2">
      <c r="B37" s="134">
        <v>24</v>
      </c>
      <c r="C37" s="212" t="s">
        <v>368</v>
      </c>
      <c r="D37" s="322" t="s">
        <v>2</v>
      </c>
      <c r="E37" s="322" t="s">
        <v>2</v>
      </c>
      <c r="F37" s="322" t="s">
        <v>2</v>
      </c>
      <c r="G37" s="322" t="s">
        <v>2</v>
      </c>
      <c r="H37" s="322" t="s">
        <v>2</v>
      </c>
      <c r="I37" s="322" t="s">
        <v>2</v>
      </c>
      <c r="J37" s="322" t="s">
        <v>2</v>
      </c>
      <c r="K37" s="322" t="s">
        <v>2</v>
      </c>
      <c r="L37" s="322" t="s">
        <v>2</v>
      </c>
      <c r="M37" s="322" t="s">
        <v>2</v>
      </c>
      <c r="N37" s="322" t="s">
        <v>2</v>
      </c>
      <c r="O37" s="322" t="s">
        <v>2</v>
      </c>
      <c r="P37" s="322" t="s">
        <v>2</v>
      </c>
      <c r="Q37" s="322" t="s">
        <v>2</v>
      </c>
      <c r="R37" s="322" t="s">
        <v>2</v>
      </c>
      <c r="S37" s="322" t="s">
        <v>2</v>
      </c>
      <c r="T37" s="322" t="s">
        <v>2</v>
      </c>
      <c r="U37" s="322" t="s">
        <v>2</v>
      </c>
      <c r="V37" s="322" t="s">
        <v>2</v>
      </c>
      <c r="W37" s="322" t="s">
        <v>2</v>
      </c>
      <c r="X37" s="322" t="s">
        <v>2</v>
      </c>
      <c r="Y37" s="322" t="s">
        <v>2</v>
      </c>
      <c r="Z37" s="322" t="s">
        <v>2</v>
      </c>
      <c r="AA37" s="322" t="s">
        <v>2</v>
      </c>
      <c r="AB37" s="322" t="s">
        <v>2</v>
      </c>
      <c r="AC37" s="322" t="s">
        <v>2</v>
      </c>
      <c r="AD37" s="322" t="s">
        <v>2</v>
      </c>
      <c r="AE37" s="322" t="s">
        <v>2</v>
      </c>
      <c r="AF37" s="322" t="s">
        <v>2</v>
      </c>
      <c r="AG37" s="322" t="s">
        <v>2</v>
      </c>
      <c r="AH37" s="322" t="s">
        <v>2</v>
      </c>
      <c r="AI37" s="322" t="s">
        <v>2</v>
      </c>
      <c r="AJ37" s="98"/>
      <c r="AK37" s="99"/>
    </row>
    <row r="38" spans="2:37" ht="15" customHeight="1" x14ac:dyDescent="0.2">
      <c r="B38" s="134">
        <v>25</v>
      </c>
      <c r="C38" s="212" t="s">
        <v>370</v>
      </c>
      <c r="D38" s="322" t="s">
        <v>2</v>
      </c>
      <c r="E38" s="322" t="s">
        <v>2</v>
      </c>
      <c r="F38" s="322" t="s">
        <v>2</v>
      </c>
      <c r="G38" s="322" t="s">
        <v>2</v>
      </c>
      <c r="H38" s="322" t="s">
        <v>2</v>
      </c>
      <c r="I38" s="322" t="s">
        <v>2</v>
      </c>
      <c r="J38" s="322" t="s">
        <v>2</v>
      </c>
      <c r="K38" s="322" t="s">
        <v>2</v>
      </c>
      <c r="L38" s="322" t="s">
        <v>2</v>
      </c>
      <c r="M38" s="322" t="s">
        <v>2</v>
      </c>
      <c r="N38" s="322" t="s">
        <v>2</v>
      </c>
      <c r="O38" s="322" t="s">
        <v>2</v>
      </c>
      <c r="P38" s="322" t="s">
        <v>2</v>
      </c>
      <c r="Q38" s="322" t="s">
        <v>2</v>
      </c>
      <c r="R38" s="322" t="s">
        <v>2</v>
      </c>
      <c r="S38" s="322" t="s">
        <v>2</v>
      </c>
      <c r="T38" s="322" t="s">
        <v>2</v>
      </c>
      <c r="U38" s="322" t="s">
        <v>2</v>
      </c>
      <c r="V38" s="322" t="s">
        <v>2</v>
      </c>
      <c r="W38" s="322" t="s">
        <v>2</v>
      </c>
      <c r="X38" s="322" t="s">
        <v>2</v>
      </c>
      <c r="Y38" s="322" t="s">
        <v>2</v>
      </c>
      <c r="Z38" s="322" t="s">
        <v>2</v>
      </c>
      <c r="AA38" s="322" t="s">
        <v>2</v>
      </c>
      <c r="AB38" s="322" t="s">
        <v>2</v>
      </c>
      <c r="AC38" s="322" t="s">
        <v>2</v>
      </c>
      <c r="AD38" s="322" t="s">
        <v>2</v>
      </c>
      <c r="AE38" s="322" t="s">
        <v>2</v>
      </c>
      <c r="AF38" s="322" t="s">
        <v>2</v>
      </c>
      <c r="AG38" s="322" t="s">
        <v>2</v>
      </c>
      <c r="AH38" s="322" t="s">
        <v>2</v>
      </c>
      <c r="AI38" s="322" t="s">
        <v>2</v>
      </c>
      <c r="AJ38" s="98"/>
      <c r="AK38" s="99"/>
    </row>
    <row r="39" spans="2:37" ht="15" customHeight="1" x14ac:dyDescent="0.2">
      <c r="B39" s="134">
        <v>26</v>
      </c>
      <c r="C39" s="212" t="s">
        <v>372</v>
      </c>
      <c r="D39" s="322" t="s">
        <v>2</v>
      </c>
      <c r="E39" s="322" t="s">
        <v>2</v>
      </c>
      <c r="F39" s="322" t="s">
        <v>2</v>
      </c>
      <c r="G39" s="322" t="s">
        <v>2</v>
      </c>
      <c r="H39" s="322" t="s">
        <v>2</v>
      </c>
      <c r="I39" s="322" t="s">
        <v>2</v>
      </c>
      <c r="J39" s="322" t="s">
        <v>2</v>
      </c>
      <c r="K39" s="322" t="s">
        <v>2</v>
      </c>
      <c r="L39" s="322" t="s">
        <v>2</v>
      </c>
      <c r="M39" s="322" t="s">
        <v>2</v>
      </c>
      <c r="N39" s="322" t="s">
        <v>2</v>
      </c>
      <c r="O39" s="322" t="s">
        <v>2</v>
      </c>
      <c r="P39" s="322" t="s">
        <v>2</v>
      </c>
      <c r="Q39" s="322" t="s">
        <v>2</v>
      </c>
      <c r="R39" s="322" t="s">
        <v>2</v>
      </c>
      <c r="S39" s="322" t="s">
        <v>2</v>
      </c>
      <c r="T39" s="322" t="s">
        <v>2</v>
      </c>
      <c r="U39" s="322" t="s">
        <v>2</v>
      </c>
      <c r="V39" s="322" t="s">
        <v>2</v>
      </c>
      <c r="W39" s="322" t="s">
        <v>2</v>
      </c>
      <c r="X39" s="322" t="s">
        <v>2</v>
      </c>
      <c r="Y39" s="322" t="s">
        <v>2</v>
      </c>
      <c r="Z39" s="322" t="s">
        <v>2</v>
      </c>
      <c r="AA39" s="322" t="s">
        <v>2</v>
      </c>
      <c r="AB39" s="322" t="s">
        <v>2</v>
      </c>
      <c r="AC39" s="322" t="s">
        <v>2</v>
      </c>
      <c r="AD39" s="322" t="s">
        <v>2</v>
      </c>
      <c r="AE39" s="322" t="s">
        <v>2</v>
      </c>
      <c r="AF39" s="322" t="s">
        <v>2</v>
      </c>
      <c r="AG39" s="322" t="s">
        <v>2</v>
      </c>
      <c r="AH39" s="322" t="s">
        <v>2</v>
      </c>
      <c r="AI39" s="322" t="s">
        <v>2</v>
      </c>
      <c r="AJ39" s="98"/>
      <c r="AK39" s="99"/>
    </row>
    <row r="40" spans="2:37" ht="15" customHeight="1" x14ac:dyDescent="0.2">
      <c r="B40" s="134">
        <v>27</v>
      </c>
      <c r="C40" s="212" t="s">
        <v>374</v>
      </c>
      <c r="D40" s="322" t="s">
        <v>2</v>
      </c>
      <c r="E40" s="322" t="s">
        <v>2</v>
      </c>
      <c r="F40" s="322" t="s">
        <v>2</v>
      </c>
      <c r="G40" s="322" t="s">
        <v>2</v>
      </c>
      <c r="H40" s="322" t="s">
        <v>2</v>
      </c>
      <c r="I40" s="322" t="s">
        <v>2</v>
      </c>
      <c r="J40" s="322" t="s">
        <v>2</v>
      </c>
      <c r="K40" s="322" t="s">
        <v>2</v>
      </c>
      <c r="L40" s="322" t="s">
        <v>2</v>
      </c>
      <c r="M40" s="322" t="s">
        <v>2</v>
      </c>
      <c r="N40" s="322" t="s">
        <v>2</v>
      </c>
      <c r="O40" s="322" t="s">
        <v>2</v>
      </c>
      <c r="P40" s="322" t="s">
        <v>2</v>
      </c>
      <c r="Q40" s="322" t="s">
        <v>2</v>
      </c>
      <c r="R40" s="322" t="s">
        <v>2</v>
      </c>
      <c r="S40" s="322" t="s">
        <v>2</v>
      </c>
      <c r="T40" s="322" t="s">
        <v>2</v>
      </c>
      <c r="U40" s="322" t="s">
        <v>2</v>
      </c>
      <c r="V40" s="322" t="s">
        <v>2</v>
      </c>
      <c r="W40" s="322" t="s">
        <v>2</v>
      </c>
      <c r="X40" s="322" t="s">
        <v>2</v>
      </c>
      <c r="Y40" s="322" t="s">
        <v>2</v>
      </c>
      <c r="Z40" s="322" t="s">
        <v>2</v>
      </c>
      <c r="AA40" s="322" t="s">
        <v>2</v>
      </c>
      <c r="AB40" s="322" t="s">
        <v>2</v>
      </c>
      <c r="AC40" s="322" t="s">
        <v>2</v>
      </c>
      <c r="AD40" s="322" t="s">
        <v>2</v>
      </c>
      <c r="AE40" s="322" t="s">
        <v>2</v>
      </c>
      <c r="AF40" s="322" t="s">
        <v>2</v>
      </c>
      <c r="AG40" s="322" t="s">
        <v>2</v>
      </c>
      <c r="AH40" s="322" t="s">
        <v>2</v>
      </c>
      <c r="AI40" s="322" t="s">
        <v>2</v>
      </c>
      <c r="AJ40" s="98"/>
      <c r="AK40" s="99"/>
    </row>
    <row r="41" spans="2:37" ht="15" customHeight="1" x14ac:dyDescent="0.2">
      <c r="B41" s="134">
        <v>28</v>
      </c>
      <c r="C41" s="212" t="s">
        <v>376</v>
      </c>
      <c r="D41" s="322" t="s">
        <v>2</v>
      </c>
      <c r="E41" s="322" t="s">
        <v>2</v>
      </c>
      <c r="F41" s="322" t="s">
        <v>2</v>
      </c>
      <c r="G41" s="322" t="s">
        <v>2</v>
      </c>
      <c r="H41" s="322" t="s">
        <v>2</v>
      </c>
      <c r="I41" s="322" t="s">
        <v>2</v>
      </c>
      <c r="J41" s="322" t="s">
        <v>2</v>
      </c>
      <c r="K41" s="322" t="s">
        <v>2</v>
      </c>
      <c r="L41" s="322" t="s">
        <v>2</v>
      </c>
      <c r="M41" s="322" t="s">
        <v>2</v>
      </c>
      <c r="N41" s="322" t="s">
        <v>2</v>
      </c>
      <c r="O41" s="322" t="s">
        <v>2</v>
      </c>
      <c r="P41" s="322" t="s">
        <v>2</v>
      </c>
      <c r="Q41" s="322" t="s">
        <v>2</v>
      </c>
      <c r="R41" s="322" t="s">
        <v>2</v>
      </c>
      <c r="S41" s="322" t="s">
        <v>2</v>
      </c>
      <c r="T41" s="322" t="s">
        <v>2</v>
      </c>
      <c r="U41" s="322" t="s">
        <v>2</v>
      </c>
      <c r="V41" s="322" t="s">
        <v>2</v>
      </c>
      <c r="W41" s="322" t="s">
        <v>2</v>
      </c>
      <c r="X41" s="322" t="s">
        <v>2</v>
      </c>
      <c r="Y41" s="322" t="s">
        <v>2</v>
      </c>
      <c r="Z41" s="322" t="s">
        <v>2</v>
      </c>
      <c r="AA41" s="322" t="s">
        <v>2</v>
      </c>
      <c r="AB41" s="322" t="s">
        <v>2</v>
      </c>
      <c r="AC41" s="322" t="s">
        <v>2</v>
      </c>
      <c r="AD41" s="322" t="s">
        <v>2</v>
      </c>
      <c r="AE41" s="322" t="s">
        <v>2</v>
      </c>
      <c r="AF41" s="322" t="s">
        <v>2</v>
      </c>
      <c r="AG41" s="322" t="s">
        <v>2</v>
      </c>
      <c r="AH41" s="322" t="s">
        <v>2</v>
      </c>
      <c r="AI41" s="322" t="s">
        <v>2</v>
      </c>
      <c r="AJ41" s="98"/>
      <c r="AK41" s="99"/>
    </row>
    <row r="42" spans="2:37" ht="15" customHeight="1" x14ac:dyDescent="0.2">
      <c r="B42" s="134">
        <v>29</v>
      </c>
      <c r="C42" s="212" t="s">
        <v>378</v>
      </c>
      <c r="D42" s="322" t="s">
        <v>2</v>
      </c>
      <c r="E42" s="322" t="s">
        <v>2</v>
      </c>
      <c r="F42" s="322" t="s">
        <v>2</v>
      </c>
      <c r="G42" s="322" t="s">
        <v>2</v>
      </c>
      <c r="H42" s="322" t="s">
        <v>2</v>
      </c>
      <c r="I42" s="322" t="s">
        <v>2</v>
      </c>
      <c r="J42" s="322" t="s">
        <v>2</v>
      </c>
      <c r="K42" s="322" t="s">
        <v>2</v>
      </c>
      <c r="L42" s="322" t="s">
        <v>2</v>
      </c>
      <c r="M42" s="322" t="s">
        <v>2</v>
      </c>
      <c r="N42" s="322" t="s">
        <v>2</v>
      </c>
      <c r="O42" s="322" t="s">
        <v>2</v>
      </c>
      <c r="P42" s="322" t="s">
        <v>2</v>
      </c>
      <c r="Q42" s="322" t="s">
        <v>2</v>
      </c>
      <c r="R42" s="322" t="s">
        <v>2</v>
      </c>
      <c r="S42" s="322" t="s">
        <v>2</v>
      </c>
      <c r="T42" s="322" t="s">
        <v>2</v>
      </c>
      <c r="U42" s="322" t="s">
        <v>2</v>
      </c>
      <c r="V42" s="322" t="s">
        <v>2</v>
      </c>
      <c r="W42" s="322" t="s">
        <v>2</v>
      </c>
      <c r="X42" s="322" t="s">
        <v>2</v>
      </c>
      <c r="Y42" s="322" t="s">
        <v>2</v>
      </c>
      <c r="Z42" s="322" t="s">
        <v>2</v>
      </c>
      <c r="AA42" s="322" t="s">
        <v>2</v>
      </c>
      <c r="AB42" s="322" t="s">
        <v>2</v>
      </c>
      <c r="AC42" s="322" t="s">
        <v>2</v>
      </c>
      <c r="AD42" s="322" t="s">
        <v>2</v>
      </c>
      <c r="AE42" s="322" t="s">
        <v>2</v>
      </c>
      <c r="AF42" s="322" t="s">
        <v>2</v>
      </c>
      <c r="AG42" s="322" t="s">
        <v>2</v>
      </c>
      <c r="AH42" s="322" t="s">
        <v>2</v>
      </c>
      <c r="AI42" s="322" t="s">
        <v>2</v>
      </c>
      <c r="AJ42" s="98"/>
      <c r="AK42" s="99"/>
    </row>
    <row r="43" spans="2:37" ht="15" customHeight="1" x14ac:dyDescent="0.2">
      <c r="B43" s="134">
        <v>30</v>
      </c>
      <c r="C43" s="212" t="s">
        <v>380</v>
      </c>
      <c r="D43" s="322" t="s">
        <v>2</v>
      </c>
      <c r="E43" s="322" t="s">
        <v>2</v>
      </c>
      <c r="F43" s="322" t="s">
        <v>2</v>
      </c>
      <c r="G43" s="322" t="s">
        <v>2</v>
      </c>
      <c r="H43" s="322" t="s">
        <v>2</v>
      </c>
      <c r="I43" s="322" t="s">
        <v>2</v>
      </c>
      <c r="J43" s="322" t="s">
        <v>2</v>
      </c>
      <c r="K43" s="322" t="s">
        <v>2</v>
      </c>
      <c r="L43" s="322" t="s">
        <v>2</v>
      </c>
      <c r="M43" s="322" t="s">
        <v>2</v>
      </c>
      <c r="N43" s="322" t="s">
        <v>2</v>
      </c>
      <c r="O43" s="322" t="s">
        <v>2</v>
      </c>
      <c r="P43" s="322" t="s">
        <v>2</v>
      </c>
      <c r="Q43" s="322" t="s">
        <v>2</v>
      </c>
      <c r="R43" s="322" t="s">
        <v>2</v>
      </c>
      <c r="S43" s="322" t="s">
        <v>2</v>
      </c>
      <c r="T43" s="322" t="s">
        <v>2</v>
      </c>
      <c r="U43" s="322" t="s">
        <v>2</v>
      </c>
      <c r="V43" s="322" t="s">
        <v>2</v>
      </c>
      <c r="W43" s="322" t="s">
        <v>2</v>
      </c>
      <c r="X43" s="322" t="s">
        <v>2</v>
      </c>
      <c r="Y43" s="322" t="s">
        <v>2</v>
      </c>
      <c r="Z43" s="322" t="s">
        <v>2</v>
      </c>
      <c r="AA43" s="322" t="s">
        <v>2</v>
      </c>
      <c r="AB43" s="322" t="s">
        <v>2</v>
      </c>
      <c r="AC43" s="322" t="s">
        <v>2</v>
      </c>
      <c r="AD43" s="322" t="s">
        <v>2</v>
      </c>
      <c r="AE43" s="322" t="s">
        <v>2</v>
      </c>
      <c r="AF43" s="322" t="s">
        <v>2</v>
      </c>
      <c r="AG43" s="322" t="s">
        <v>2</v>
      </c>
      <c r="AH43" s="322" t="s">
        <v>2</v>
      </c>
      <c r="AI43" s="322" t="s">
        <v>2</v>
      </c>
      <c r="AJ43" s="98"/>
      <c r="AK43" s="99"/>
    </row>
    <row r="44" spans="2:37" ht="15" customHeight="1" x14ac:dyDescent="0.2">
      <c r="B44" s="134">
        <v>31</v>
      </c>
      <c r="C44" s="212"/>
      <c r="D44" s="322" t="s">
        <v>2</v>
      </c>
      <c r="E44" s="322" t="s">
        <v>2</v>
      </c>
      <c r="F44" s="322" t="s">
        <v>2</v>
      </c>
      <c r="G44" s="322" t="s">
        <v>2</v>
      </c>
      <c r="H44" s="322" t="s">
        <v>2</v>
      </c>
      <c r="I44" s="322" t="s">
        <v>2</v>
      </c>
      <c r="J44" s="322" t="s">
        <v>2</v>
      </c>
      <c r="K44" s="322" t="s">
        <v>2</v>
      </c>
      <c r="L44" s="322" t="s">
        <v>2</v>
      </c>
      <c r="M44" s="322" t="s">
        <v>2</v>
      </c>
      <c r="N44" s="322" t="s">
        <v>2</v>
      </c>
      <c r="O44" s="322" t="s">
        <v>2</v>
      </c>
      <c r="P44" s="322" t="s">
        <v>2</v>
      </c>
      <c r="Q44" s="322" t="s">
        <v>2</v>
      </c>
      <c r="R44" s="322" t="s">
        <v>2</v>
      </c>
      <c r="S44" s="322" t="s">
        <v>2</v>
      </c>
      <c r="T44" s="322" t="s">
        <v>2</v>
      </c>
      <c r="U44" s="322" t="s">
        <v>2</v>
      </c>
      <c r="V44" s="322" t="s">
        <v>2</v>
      </c>
      <c r="W44" s="322" t="s">
        <v>2</v>
      </c>
      <c r="X44" s="322" t="s">
        <v>2</v>
      </c>
      <c r="Y44" s="322" t="s">
        <v>2</v>
      </c>
      <c r="Z44" s="322" t="s">
        <v>2</v>
      </c>
      <c r="AA44" s="322" t="s">
        <v>2</v>
      </c>
      <c r="AB44" s="322" t="s">
        <v>2</v>
      </c>
      <c r="AC44" s="322" t="s">
        <v>2</v>
      </c>
      <c r="AD44" s="322" t="s">
        <v>2</v>
      </c>
      <c r="AE44" s="322" t="s">
        <v>2</v>
      </c>
      <c r="AF44" s="322" t="s">
        <v>2</v>
      </c>
      <c r="AG44" s="322" t="s">
        <v>2</v>
      </c>
      <c r="AH44" s="322" t="s">
        <v>2</v>
      </c>
      <c r="AI44" s="322" t="s">
        <v>2</v>
      </c>
      <c r="AJ44" s="98"/>
      <c r="AK44" s="99"/>
    </row>
    <row r="45" spans="2:37" ht="15" customHeight="1" x14ac:dyDescent="0.2">
      <c r="B45" s="134">
        <v>32</v>
      </c>
      <c r="C45" s="212"/>
      <c r="D45" s="322" t="s">
        <v>2</v>
      </c>
      <c r="E45" s="322" t="s">
        <v>2</v>
      </c>
      <c r="F45" s="322" t="s">
        <v>2</v>
      </c>
      <c r="G45" s="322" t="s">
        <v>2</v>
      </c>
      <c r="H45" s="322" t="s">
        <v>2</v>
      </c>
      <c r="I45" s="322" t="s">
        <v>2</v>
      </c>
      <c r="J45" s="322" t="s">
        <v>2</v>
      </c>
      <c r="K45" s="322" t="s">
        <v>2</v>
      </c>
      <c r="L45" s="322" t="s">
        <v>2</v>
      </c>
      <c r="M45" s="322" t="s">
        <v>2</v>
      </c>
      <c r="N45" s="322" t="s">
        <v>2</v>
      </c>
      <c r="O45" s="322" t="s">
        <v>2</v>
      </c>
      <c r="P45" s="322" t="s">
        <v>2</v>
      </c>
      <c r="Q45" s="322" t="s">
        <v>2</v>
      </c>
      <c r="R45" s="322" t="s">
        <v>2</v>
      </c>
      <c r="S45" s="322" t="s">
        <v>2</v>
      </c>
      <c r="T45" s="322" t="s">
        <v>2</v>
      </c>
      <c r="U45" s="322" t="s">
        <v>2</v>
      </c>
      <c r="V45" s="322" t="s">
        <v>2</v>
      </c>
      <c r="W45" s="322" t="s">
        <v>2</v>
      </c>
      <c r="X45" s="322" t="s">
        <v>2</v>
      </c>
      <c r="Y45" s="322" t="s">
        <v>2</v>
      </c>
      <c r="Z45" s="322" t="s">
        <v>2</v>
      </c>
      <c r="AA45" s="322" t="s">
        <v>2</v>
      </c>
      <c r="AB45" s="322" t="s">
        <v>2</v>
      </c>
      <c r="AC45" s="322" t="s">
        <v>2</v>
      </c>
      <c r="AD45" s="322" t="s">
        <v>2</v>
      </c>
      <c r="AE45" s="322" t="s">
        <v>2</v>
      </c>
      <c r="AF45" s="322" t="s">
        <v>2</v>
      </c>
      <c r="AG45" s="322" t="s">
        <v>2</v>
      </c>
      <c r="AH45" s="322" t="s">
        <v>2</v>
      </c>
      <c r="AI45" s="322" t="s">
        <v>2</v>
      </c>
      <c r="AJ45" s="98"/>
      <c r="AK45" s="99"/>
    </row>
    <row r="46" spans="2:37" ht="15" customHeight="1" x14ac:dyDescent="0.2">
      <c r="B46" s="134">
        <v>33</v>
      </c>
      <c r="C46" s="212"/>
      <c r="D46" s="322" t="s">
        <v>2</v>
      </c>
      <c r="E46" s="322" t="s">
        <v>2</v>
      </c>
      <c r="F46" s="322" t="s">
        <v>2</v>
      </c>
      <c r="G46" s="322" t="s">
        <v>2</v>
      </c>
      <c r="H46" s="322" t="s">
        <v>2</v>
      </c>
      <c r="I46" s="322" t="s">
        <v>2</v>
      </c>
      <c r="J46" s="322" t="s">
        <v>2</v>
      </c>
      <c r="K46" s="322" t="s">
        <v>2</v>
      </c>
      <c r="L46" s="322" t="s">
        <v>2</v>
      </c>
      <c r="M46" s="322" t="s">
        <v>2</v>
      </c>
      <c r="N46" s="322" t="s">
        <v>2</v>
      </c>
      <c r="O46" s="322" t="s">
        <v>2</v>
      </c>
      <c r="P46" s="322" t="s">
        <v>2</v>
      </c>
      <c r="Q46" s="322" t="s">
        <v>2</v>
      </c>
      <c r="R46" s="322" t="s">
        <v>2</v>
      </c>
      <c r="S46" s="322" t="s">
        <v>2</v>
      </c>
      <c r="T46" s="322" t="s">
        <v>2</v>
      </c>
      <c r="U46" s="322" t="s">
        <v>2</v>
      </c>
      <c r="V46" s="322" t="s">
        <v>2</v>
      </c>
      <c r="W46" s="322" t="s">
        <v>2</v>
      </c>
      <c r="X46" s="322" t="s">
        <v>2</v>
      </c>
      <c r="Y46" s="322" t="s">
        <v>2</v>
      </c>
      <c r="Z46" s="322" t="s">
        <v>2</v>
      </c>
      <c r="AA46" s="322" t="s">
        <v>2</v>
      </c>
      <c r="AB46" s="322" t="s">
        <v>2</v>
      </c>
      <c r="AC46" s="322" t="s">
        <v>2</v>
      </c>
      <c r="AD46" s="322" t="s">
        <v>2</v>
      </c>
      <c r="AE46" s="322" t="s">
        <v>2</v>
      </c>
      <c r="AF46" s="322" t="s">
        <v>2</v>
      </c>
      <c r="AG46" s="322" t="s">
        <v>2</v>
      </c>
      <c r="AH46" s="322" t="s">
        <v>2</v>
      </c>
      <c r="AI46" s="322" t="s">
        <v>2</v>
      </c>
      <c r="AJ46" s="98"/>
      <c r="AK46" s="99"/>
    </row>
    <row r="47" spans="2:37" ht="15" customHeight="1" x14ac:dyDescent="0.2">
      <c r="B47" s="134">
        <v>34</v>
      </c>
      <c r="C47" s="212"/>
      <c r="D47" s="322" t="s">
        <v>2</v>
      </c>
      <c r="E47" s="322" t="s">
        <v>2</v>
      </c>
      <c r="F47" s="322" t="s">
        <v>2</v>
      </c>
      <c r="G47" s="322" t="s">
        <v>2</v>
      </c>
      <c r="H47" s="322" t="s">
        <v>2</v>
      </c>
      <c r="I47" s="322" t="s">
        <v>2</v>
      </c>
      <c r="J47" s="322" t="s">
        <v>2</v>
      </c>
      <c r="K47" s="322" t="s">
        <v>2</v>
      </c>
      <c r="L47" s="322" t="s">
        <v>2</v>
      </c>
      <c r="M47" s="322" t="s">
        <v>2</v>
      </c>
      <c r="N47" s="322" t="s">
        <v>2</v>
      </c>
      <c r="O47" s="322" t="s">
        <v>2</v>
      </c>
      <c r="P47" s="322" t="s">
        <v>2</v>
      </c>
      <c r="Q47" s="322" t="s">
        <v>2</v>
      </c>
      <c r="R47" s="322" t="s">
        <v>2</v>
      </c>
      <c r="S47" s="322" t="s">
        <v>2</v>
      </c>
      <c r="T47" s="322" t="s">
        <v>2</v>
      </c>
      <c r="U47" s="322" t="s">
        <v>2</v>
      </c>
      <c r="V47" s="322" t="s">
        <v>2</v>
      </c>
      <c r="W47" s="322" t="s">
        <v>2</v>
      </c>
      <c r="X47" s="322" t="s">
        <v>2</v>
      </c>
      <c r="Y47" s="322" t="s">
        <v>2</v>
      </c>
      <c r="Z47" s="322" t="s">
        <v>2</v>
      </c>
      <c r="AA47" s="322" t="s">
        <v>2</v>
      </c>
      <c r="AB47" s="322" t="s">
        <v>2</v>
      </c>
      <c r="AC47" s="322" t="s">
        <v>2</v>
      </c>
      <c r="AD47" s="322" t="s">
        <v>2</v>
      </c>
      <c r="AE47" s="322" t="s">
        <v>2</v>
      </c>
      <c r="AF47" s="322" t="s">
        <v>2</v>
      </c>
      <c r="AG47" s="322" t="s">
        <v>2</v>
      </c>
      <c r="AH47" s="322" t="s">
        <v>2</v>
      </c>
      <c r="AI47" s="322" t="s">
        <v>2</v>
      </c>
      <c r="AJ47" s="98"/>
      <c r="AK47" s="99"/>
    </row>
    <row r="48" spans="2:37" ht="15" customHeight="1" x14ac:dyDescent="0.2">
      <c r="B48" s="134">
        <v>35</v>
      </c>
      <c r="C48" s="212"/>
      <c r="D48" s="322" t="s">
        <v>2</v>
      </c>
      <c r="E48" s="322" t="s">
        <v>2</v>
      </c>
      <c r="F48" s="322" t="s">
        <v>2</v>
      </c>
      <c r="G48" s="322" t="s">
        <v>2</v>
      </c>
      <c r="H48" s="322" t="s">
        <v>2</v>
      </c>
      <c r="I48" s="322" t="s">
        <v>2</v>
      </c>
      <c r="J48" s="322" t="s">
        <v>2</v>
      </c>
      <c r="K48" s="322" t="s">
        <v>2</v>
      </c>
      <c r="L48" s="322" t="s">
        <v>2</v>
      </c>
      <c r="M48" s="322" t="s">
        <v>2</v>
      </c>
      <c r="N48" s="322" t="s">
        <v>2</v>
      </c>
      <c r="O48" s="322" t="s">
        <v>2</v>
      </c>
      <c r="P48" s="322" t="s">
        <v>2</v>
      </c>
      <c r="Q48" s="322" t="s">
        <v>2</v>
      </c>
      <c r="R48" s="322" t="s">
        <v>2</v>
      </c>
      <c r="S48" s="322" t="s">
        <v>2</v>
      </c>
      <c r="T48" s="322" t="s">
        <v>2</v>
      </c>
      <c r="U48" s="322" t="s">
        <v>2</v>
      </c>
      <c r="V48" s="322" t="s">
        <v>2</v>
      </c>
      <c r="W48" s="322" t="s">
        <v>2</v>
      </c>
      <c r="X48" s="322" t="s">
        <v>2</v>
      </c>
      <c r="Y48" s="322" t="s">
        <v>2</v>
      </c>
      <c r="Z48" s="322" t="s">
        <v>2</v>
      </c>
      <c r="AA48" s="322" t="s">
        <v>2</v>
      </c>
      <c r="AB48" s="322" t="s">
        <v>2</v>
      </c>
      <c r="AC48" s="322" t="s">
        <v>2</v>
      </c>
      <c r="AD48" s="322" t="s">
        <v>2</v>
      </c>
      <c r="AE48" s="322" t="s">
        <v>2</v>
      </c>
      <c r="AF48" s="322" t="s">
        <v>2</v>
      </c>
      <c r="AG48" s="322" t="s">
        <v>2</v>
      </c>
      <c r="AH48" s="322" t="s">
        <v>2</v>
      </c>
      <c r="AI48" s="322" t="s">
        <v>2</v>
      </c>
      <c r="AJ48" s="98"/>
      <c r="AK48" s="99"/>
    </row>
    <row r="49" spans="2:37" ht="15" customHeight="1" x14ac:dyDescent="0.2">
      <c r="B49" s="134">
        <v>36</v>
      </c>
      <c r="C49" s="212"/>
      <c r="D49" s="322" t="s">
        <v>2</v>
      </c>
      <c r="E49" s="322" t="s">
        <v>2</v>
      </c>
      <c r="F49" s="322" t="s">
        <v>2</v>
      </c>
      <c r="G49" s="322" t="s">
        <v>2</v>
      </c>
      <c r="H49" s="322" t="s">
        <v>2</v>
      </c>
      <c r="I49" s="322" t="s">
        <v>2</v>
      </c>
      <c r="J49" s="322" t="s">
        <v>2</v>
      </c>
      <c r="K49" s="322" t="s">
        <v>2</v>
      </c>
      <c r="L49" s="322" t="s">
        <v>2</v>
      </c>
      <c r="M49" s="322" t="s">
        <v>2</v>
      </c>
      <c r="N49" s="322" t="s">
        <v>2</v>
      </c>
      <c r="O49" s="322" t="s">
        <v>2</v>
      </c>
      <c r="P49" s="322" t="s">
        <v>2</v>
      </c>
      <c r="Q49" s="322" t="s">
        <v>2</v>
      </c>
      <c r="R49" s="322" t="s">
        <v>2</v>
      </c>
      <c r="S49" s="322" t="s">
        <v>2</v>
      </c>
      <c r="T49" s="322" t="s">
        <v>2</v>
      </c>
      <c r="U49" s="322" t="s">
        <v>2</v>
      </c>
      <c r="V49" s="322" t="s">
        <v>2</v>
      </c>
      <c r="W49" s="322" t="s">
        <v>2</v>
      </c>
      <c r="X49" s="322" t="s">
        <v>2</v>
      </c>
      <c r="Y49" s="322" t="s">
        <v>2</v>
      </c>
      <c r="Z49" s="322" t="s">
        <v>2</v>
      </c>
      <c r="AA49" s="322" t="s">
        <v>2</v>
      </c>
      <c r="AB49" s="322" t="s">
        <v>2</v>
      </c>
      <c r="AC49" s="322" t="s">
        <v>2</v>
      </c>
      <c r="AD49" s="322" t="s">
        <v>2</v>
      </c>
      <c r="AE49" s="322" t="s">
        <v>2</v>
      </c>
      <c r="AF49" s="322" t="s">
        <v>2</v>
      </c>
      <c r="AG49" s="322" t="s">
        <v>2</v>
      </c>
      <c r="AH49" s="322" t="s">
        <v>2</v>
      </c>
      <c r="AI49" s="322" t="s">
        <v>2</v>
      </c>
      <c r="AJ49" s="98"/>
      <c r="AK49" s="99"/>
    </row>
    <row r="50" spans="2:37" ht="15" customHeight="1" x14ac:dyDescent="0.2">
      <c r="B50" s="134">
        <v>37</v>
      </c>
      <c r="C50" s="212"/>
      <c r="D50" s="322" t="s">
        <v>2</v>
      </c>
      <c r="E50" s="322" t="s">
        <v>2</v>
      </c>
      <c r="F50" s="322" t="s">
        <v>2</v>
      </c>
      <c r="G50" s="322" t="s">
        <v>2</v>
      </c>
      <c r="H50" s="322" t="s">
        <v>2</v>
      </c>
      <c r="I50" s="322" t="s">
        <v>2</v>
      </c>
      <c r="J50" s="322" t="s">
        <v>2</v>
      </c>
      <c r="K50" s="322" t="s">
        <v>2</v>
      </c>
      <c r="L50" s="322" t="s">
        <v>2</v>
      </c>
      <c r="M50" s="322" t="s">
        <v>2</v>
      </c>
      <c r="N50" s="322" t="s">
        <v>2</v>
      </c>
      <c r="O50" s="322" t="s">
        <v>2</v>
      </c>
      <c r="P50" s="322" t="s">
        <v>2</v>
      </c>
      <c r="Q50" s="322" t="s">
        <v>2</v>
      </c>
      <c r="R50" s="322" t="s">
        <v>2</v>
      </c>
      <c r="S50" s="322" t="s">
        <v>2</v>
      </c>
      <c r="T50" s="322" t="s">
        <v>2</v>
      </c>
      <c r="U50" s="322" t="s">
        <v>2</v>
      </c>
      <c r="V50" s="322" t="s">
        <v>2</v>
      </c>
      <c r="W50" s="322" t="s">
        <v>2</v>
      </c>
      <c r="X50" s="322" t="s">
        <v>2</v>
      </c>
      <c r="Y50" s="322" t="s">
        <v>2</v>
      </c>
      <c r="Z50" s="322" t="s">
        <v>2</v>
      </c>
      <c r="AA50" s="322" t="s">
        <v>2</v>
      </c>
      <c r="AB50" s="322" t="s">
        <v>2</v>
      </c>
      <c r="AC50" s="322" t="s">
        <v>2</v>
      </c>
      <c r="AD50" s="322" t="s">
        <v>2</v>
      </c>
      <c r="AE50" s="322" t="s">
        <v>2</v>
      </c>
      <c r="AF50" s="322" t="s">
        <v>2</v>
      </c>
      <c r="AG50" s="322" t="s">
        <v>2</v>
      </c>
      <c r="AH50" s="322" t="s">
        <v>2</v>
      </c>
      <c r="AI50" s="322" t="s">
        <v>2</v>
      </c>
      <c r="AJ50" s="98"/>
      <c r="AK50" s="99"/>
    </row>
    <row r="51" spans="2:37" ht="15" customHeight="1" x14ac:dyDescent="0.2">
      <c r="B51" s="134">
        <v>38</v>
      </c>
      <c r="C51" s="212"/>
      <c r="D51" s="322" t="s">
        <v>2</v>
      </c>
      <c r="E51" s="322" t="s">
        <v>2</v>
      </c>
      <c r="F51" s="322" t="s">
        <v>2</v>
      </c>
      <c r="G51" s="322" t="s">
        <v>2</v>
      </c>
      <c r="H51" s="322" t="s">
        <v>2</v>
      </c>
      <c r="I51" s="322" t="s">
        <v>2</v>
      </c>
      <c r="J51" s="322" t="s">
        <v>2</v>
      </c>
      <c r="K51" s="322" t="s">
        <v>2</v>
      </c>
      <c r="L51" s="322" t="s">
        <v>2</v>
      </c>
      <c r="M51" s="322" t="s">
        <v>2</v>
      </c>
      <c r="N51" s="322" t="s">
        <v>2</v>
      </c>
      <c r="O51" s="322" t="s">
        <v>2</v>
      </c>
      <c r="P51" s="322" t="s">
        <v>2</v>
      </c>
      <c r="Q51" s="322" t="s">
        <v>2</v>
      </c>
      <c r="R51" s="322" t="s">
        <v>2</v>
      </c>
      <c r="S51" s="322" t="s">
        <v>2</v>
      </c>
      <c r="T51" s="322" t="s">
        <v>2</v>
      </c>
      <c r="U51" s="322" t="s">
        <v>2</v>
      </c>
      <c r="V51" s="322" t="s">
        <v>2</v>
      </c>
      <c r="W51" s="322" t="s">
        <v>2</v>
      </c>
      <c r="X51" s="322" t="s">
        <v>2</v>
      </c>
      <c r="Y51" s="322" t="s">
        <v>2</v>
      </c>
      <c r="Z51" s="322" t="s">
        <v>2</v>
      </c>
      <c r="AA51" s="322" t="s">
        <v>2</v>
      </c>
      <c r="AB51" s="322" t="s">
        <v>2</v>
      </c>
      <c r="AC51" s="322" t="s">
        <v>2</v>
      </c>
      <c r="AD51" s="322" t="s">
        <v>2</v>
      </c>
      <c r="AE51" s="322" t="s">
        <v>2</v>
      </c>
      <c r="AF51" s="322" t="s">
        <v>2</v>
      </c>
      <c r="AG51" s="322" t="s">
        <v>2</v>
      </c>
      <c r="AH51" s="322" t="s">
        <v>2</v>
      </c>
      <c r="AI51" s="322" t="s">
        <v>2</v>
      </c>
      <c r="AJ51" s="98"/>
      <c r="AK51" s="99"/>
    </row>
    <row r="52" spans="2:37" ht="15" customHeight="1" x14ac:dyDescent="0.2">
      <c r="B52" s="134">
        <v>39</v>
      </c>
      <c r="C52" s="212"/>
      <c r="D52" s="322" t="s">
        <v>2</v>
      </c>
      <c r="E52" s="322" t="s">
        <v>2</v>
      </c>
      <c r="F52" s="322" t="s">
        <v>2</v>
      </c>
      <c r="G52" s="322" t="s">
        <v>2</v>
      </c>
      <c r="H52" s="322" t="s">
        <v>2</v>
      </c>
      <c r="I52" s="322" t="s">
        <v>2</v>
      </c>
      <c r="J52" s="322" t="s">
        <v>2</v>
      </c>
      <c r="K52" s="322" t="s">
        <v>2</v>
      </c>
      <c r="L52" s="322" t="s">
        <v>2</v>
      </c>
      <c r="M52" s="322" t="s">
        <v>2</v>
      </c>
      <c r="N52" s="322" t="s">
        <v>2</v>
      </c>
      <c r="O52" s="322" t="s">
        <v>2</v>
      </c>
      <c r="P52" s="322" t="s">
        <v>2</v>
      </c>
      <c r="Q52" s="322" t="s">
        <v>2</v>
      </c>
      <c r="R52" s="322" t="s">
        <v>2</v>
      </c>
      <c r="S52" s="322" t="s">
        <v>2</v>
      </c>
      <c r="T52" s="322" t="s">
        <v>2</v>
      </c>
      <c r="U52" s="322" t="s">
        <v>2</v>
      </c>
      <c r="V52" s="322" t="s">
        <v>2</v>
      </c>
      <c r="W52" s="322" t="s">
        <v>2</v>
      </c>
      <c r="X52" s="322" t="s">
        <v>2</v>
      </c>
      <c r="Y52" s="322" t="s">
        <v>2</v>
      </c>
      <c r="Z52" s="322" t="s">
        <v>2</v>
      </c>
      <c r="AA52" s="322" t="s">
        <v>2</v>
      </c>
      <c r="AB52" s="322" t="s">
        <v>2</v>
      </c>
      <c r="AC52" s="322" t="s">
        <v>2</v>
      </c>
      <c r="AD52" s="322" t="s">
        <v>2</v>
      </c>
      <c r="AE52" s="322" t="s">
        <v>2</v>
      </c>
      <c r="AF52" s="322" t="s">
        <v>2</v>
      </c>
      <c r="AG52" s="322" t="s">
        <v>2</v>
      </c>
      <c r="AH52" s="322" t="s">
        <v>2</v>
      </c>
      <c r="AI52" s="322" t="s">
        <v>2</v>
      </c>
      <c r="AJ52" s="98"/>
      <c r="AK52" s="99"/>
    </row>
    <row r="53" spans="2:37" ht="15" customHeight="1" x14ac:dyDescent="0.2">
      <c r="B53" s="134">
        <v>40</v>
      </c>
      <c r="C53" s="212"/>
      <c r="D53" s="322" t="s">
        <v>2</v>
      </c>
      <c r="E53" s="322" t="s">
        <v>2</v>
      </c>
      <c r="F53" s="322" t="s">
        <v>2</v>
      </c>
      <c r="G53" s="322" t="s">
        <v>2</v>
      </c>
      <c r="H53" s="322" t="s">
        <v>2</v>
      </c>
      <c r="I53" s="322" t="s">
        <v>2</v>
      </c>
      <c r="J53" s="322" t="s">
        <v>2</v>
      </c>
      <c r="K53" s="322" t="s">
        <v>2</v>
      </c>
      <c r="L53" s="322" t="s">
        <v>2</v>
      </c>
      <c r="M53" s="322" t="s">
        <v>2</v>
      </c>
      <c r="N53" s="322" t="s">
        <v>2</v>
      </c>
      <c r="O53" s="322" t="s">
        <v>2</v>
      </c>
      <c r="P53" s="322" t="s">
        <v>2</v>
      </c>
      <c r="Q53" s="322" t="s">
        <v>2</v>
      </c>
      <c r="R53" s="322" t="s">
        <v>2</v>
      </c>
      <c r="S53" s="322" t="s">
        <v>2</v>
      </c>
      <c r="T53" s="322" t="s">
        <v>2</v>
      </c>
      <c r="U53" s="322" t="s">
        <v>2</v>
      </c>
      <c r="V53" s="322" t="s">
        <v>2</v>
      </c>
      <c r="W53" s="322" t="s">
        <v>2</v>
      </c>
      <c r="X53" s="322" t="s">
        <v>2</v>
      </c>
      <c r="Y53" s="322" t="s">
        <v>2</v>
      </c>
      <c r="Z53" s="322" t="s">
        <v>2</v>
      </c>
      <c r="AA53" s="322" t="s">
        <v>2</v>
      </c>
      <c r="AB53" s="322" t="s">
        <v>2</v>
      </c>
      <c r="AC53" s="322" t="s">
        <v>2</v>
      </c>
      <c r="AD53" s="322" t="s">
        <v>2</v>
      </c>
      <c r="AE53" s="322" t="s">
        <v>2</v>
      </c>
      <c r="AF53" s="322" t="s">
        <v>2</v>
      </c>
      <c r="AG53" s="322" t="s">
        <v>2</v>
      </c>
      <c r="AH53" s="322" t="s">
        <v>2</v>
      </c>
      <c r="AI53" s="322" t="s">
        <v>2</v>
      </c>
      <c r="AJ53" s="98"/>
      <c r="AK53" s="99"/>
    </row>
    <row r="54" spans="2:37" ht="15" customHeight="1" x14ac:dyDescent="0.2">
      <c r="B54" s="134">
        <v>41</v>
      </c>
      <c r="C54" s="212"/>
      <c r="D54" s="322" t="s">
        <v>2</v>
      </c>
      <c r="E54" s="322" t="s">
        <v>2</v>
      </c>
      <c r="F54" s="322" t="s">
        <v>2</v>
      </c>
      <c r="G54" s="322" t="s">
        <v>2</v>
      </c>
      <c r="H54" s="322" t="s">
        <v>2</v>
      </c>
      <c r="I54" s="322" t="s">
        <v>2</v>
      </c>
      <c r="J54" s="322" t="s">
        <v>2</v>
      </c>
      <c r="K54" s="322" t="s">
        <v>2</v>
      </c>
      <c r="L54" s="322" t="s">
        <v>2</v>
      </c>
      <c r="M54" s="322" t="s">
        <v>2</v>
      </c>
      <c r="N54" s="322" t="s">
        <v>2</v>
      </c>
      <c r="O54" s="322" t="s">
        <v>2</v>
      </c>
      <c r="P54" s="322" t="s">
        <v>2</v>
      </c>
      <c r="Q54" s="322" t="s">
        <v>2</v>
      </c>
      <c r="R54" s="322" t="s">
        <v>2</v>
      </c>
      <c r="S54" s="322" t="s">
        <v>2</v>
      </c>
      <c r="T54" s="322" t="s">
        <v>2</v>
      </c>
      <c r="U54" s="322" t="s">
        <v>2</v>
      </c>
      <c r="V54" s="322" t="s">
        <v>2</v>
      </c>
      <c r="W54" s="322" t="s">
        <v>2</v>
      </c>
      <c r="X54" s="322" t="s">
        <v>2</v>
      </c>
      <c r="Y54" s="322" t="s">
        <v>2</v>
      </c>
      <c r="Z54" s="322" t="s">
        <v>2</v>
      </c>
      <c r="AA54" s="322" t="s">
        <v>2</v>
      </c>
      <c r="AB54" s="322" t="s">
        <v>2</v>
      </c>
      <c r="AC54" s="322" t="s">
        <v>2</v>
      </c>
      <c r="AD54" s="322" t="s">
        <v>2</v>
      </c>
      <c r="AE54" s="322" t="s">
        <v>2</v>
      </c>
      <c r="AF54" s="322" t="s">
        <v>2</v>
      </c>
      <c r="AG54" s="322" t="s">
        <v>2</v>
      </c>
      <c r="AH54" s="322" t="s">
        <v>2</v>
      </c>
      <c r="AI54" s="322" t="s">
        <v>2</v>
      </c>
      <c r="AJ54" s="98"/>
      <c r="AK54" s="99"/>
    </row>
    <row r="55" spans="2:37" ht="15" customHeight="1" x14ac:dyDescent="0.2">
      <c r="B55" s="134">
        <v>42</v>
      </c>
      <c r="C55" s="212"/>
      <c r="D55" s="322" t="s">
        <v>2</v>
      </c>
      <c r="E55" s="322" t="s">
        <v>2</v>
      </c>
      <c r="F55" s="322" t="s">
        <v>2</v>
      </c>
      <c r="G55" s="322" t="s">
        <v>2</v>
      </c>
      <c r="H55" s="322" t="s">
        <v>2</v>
      </c>
      <c r="I55" s="322" t="s">
        <v>2</v>
      </c>
      <c r="J55" s="322" t="s">
        <v>2</v>
      </c>
      <c r="K55" s="322" t="s">
        <v>2</v>
      </c>
      <c r="L55" s="322" t="s">
        <v>2</v>
      </c>
      <c r="M55" s="322" t="s">
        <v>2</v>
      </c>
      <c r="N55" s="322" t="s">
        <v>2</v>
      </c>
      <c r="O55" s="322" t="s">
        <v>2</v>
      </c>
      <c r="P55" s="322" t="s">
        <v>2</v>
      </c>
      <c r="Q55" s="322" t="s">
        <v>2</v>
      </c>
      <c r="R55" s="322" t="s">
        <v>2</v>
      </c>
      <c r="S55" s="322" t="s">
        <v>2</v>
      </c>
      <c r="T55" s="322" t="s">
        <v>2</v>
      </c>
      <c r="U55" s="322" t="s">
        <v>2</v>
      </c>
      <c r="V55" s="322" t="s">
        <v>2</v>
      </c>
      <c r="W55" s="322" t="s">
        <v>2</v>
      </c>
      <c r="X55" s="322" t="s">
        <v>2</v>
      </c>
      <c r="Y55" s="322" t="s">
        <v>2</v>
      </c>
      <c r="Z55" s="322" t="s">
        <v>2</v>
      </c>
      <c r="AA55" s="322" t="s">
        <v>2</v>
      </c>
      <c r="AB55" s="322" t="s">
        <v>2</v>
      </c>
      <c r="AC55" s="322" t="s">
        <v>2</v>
      </c>
      <c r="AD55" s="322" t="s">
        <v>2</v>
      </c>
      <c r="AE55" s="322" t="s">
        <v>2</v>
      </c>
      <c r="AF55" s="322" t="s">
        <v>2</v>
      </c>
      <c r="AG55" s="322" t="s">
        <v>2</v>
      </c>
      <c r="AH55" s="322" t="s">
        <v>2</v>
      </c>
      <c r="AI55" s="322" t="s">
        <v>2</v>
      </c>
      <c r="AJ55" s="98"/>
      <c r="AK55" s="99"/>
    </row>
    <row r="56" spans="2:37" ht="15" customHeight="1" x14ac:dyDescent="0.2">
      <c r="B56" s="134">
        <v>43</v>
      </c>
      <c r="C56" s="212"/>
      <c r="D56" s="322" t="s">
        <v>2</v>
      </c>
      <c r="E56" s="322" t="s">
        <v>2</v>
      </c>
      <c r="F56" s="322" t="s">
        <v>2</v>
      </c>
      <c r="G56" s="322" t="s">
        <v>2</v>
      </c>
      <c r="H56" s="322" t="s">
        <v>2</v>
      </c>
      <c r="I56" s="322" t="s">
        <v>2</v>
      </c>
      <c r="J56" s="322" t="s">
        <v>2</v>
      </c>
      <c r="K56" s="322" t="s">
        <v>2</v>
      </c>
      <c r="L56" s="322" t="s">
        <v>2</v>
      </c>
      <c r="M56" s="322" t="s">
        <v>2</v>
      </c>
      <c r="N56" s="322" t="s">
        <v>2</v>
      </c>
      <c r="O56" s="322" t="s">
        <v>2</v>
      </c>
      <c r="P56" s="322" t="s">
        <v>2</v>
      </c>
      <c r="Q56" s="322" t="s">
        <v>2</v>
      </c>
      <c r="R56" s="322" t="s">
        <v>2</v>
      </c>
      <c r="S56" s="322" t="s">
        <v>2</v>
      </c>
      <c r="T56" s="322" t="s">
        <v>2</v>
      </c>
      <c r="U56" s="322" t="s">
        <v>2</v>
      </c>
      <c r="V56" s="322" t="s">
        <v>2</v>
      </c>
      <c r="W56" s="322" t="s">
        <v>2</v>
      </c>
      <c r="X56" s="322" t="s">
        <v>2</v>
      </c>
      <c r="Y56" s="322" t="s">
        <v>2</v>
      </c>
      <c r="Z56" s="322" t="s">
        <v>2</v>
      </c>
      <c r="AA56" s="322" t="s">
        <v>2</v>
      </c>
      <c r="AB56" s="322" t="s">
        <v>2</v>
      </c>
      <c r="AC56" s="322" t="s">
        <v>2</v>
      </c>
      <c r="AD56" s="322" t="s">
        <v>2</v>
      </c>
      <c r="AE56" s="322" t="s">
        <v>2</v>
      </c>
      <c r="AF56" s="322" t="s">
        <v>2</v>
      </c>
      <c r="AG56" s="322" t="s">
        <v>2</v>
      </c>
      <c r="AH56" s="322" t="s">
        <v>2</v>
      </c>
      <c r="AI56" s="322" t="s">
        <v>2</v>
      </c>
      <c r="AJ56" s="98"/>
      <c r="AK56" s="99"/>
    </row>
    <row r="57" spans="2:37" ht="15" customHeight="1" x14ac:dyDescent="0.2">
      <c r="B57" s="134">
        <v>44</v>
      </c>
      <c r="C57" s="212"/>
      <c r="D57" s="322" t="s">
        <v>2</v>
      </c>
      <c r="E57" s="322" t="s">
        <v>2</v>
      </c>
      <c r="F57" s="322" t="s">
        <v>2</v>
      </c>
      <c r="G57" s="322" t="s">
        <v>2</v>
      </c>
      <c r="H57" s="322" t="s">
        <v>2</v>
      </c>
      <c r="I57" s="322" t="s">
        <v>2</v>
      </c>
      <c r="J57" s="322" t="s">
        <v>2</v>
      </c>
      <c r="K57" s="322" t="s">
        <v>2</v>
      </c>
      <c r="L57" s="322" t="s">
        <v>2</v>
      </c>
      <c r="M57" s="322" t="s">
        <v>2</v>
      </c>
      <c r="N57" s="322" t="s">
        <v>2</v>
      </c>
      <c r="O57" s="322" t="s">
        <v>2</v>
      </c>
      <c r="P57" s="322" t="s">
        <v>2</v>
      </c>
      <c r="Q57" s="322" t="s">
        <v>2</v>
      </c>
      <c r="R57" s="322" t="s">
        <v>2</v>
      </c>
      <c r="S57" s="322" t="s">
        <v>2</v>
      </c>
      <c r="T57" s="322" t="s">
        <v>2</v>
      </c>
      <c r="U57" s="322" t="s">
        <v>2</v>
      </c>
      <c r="V57" s="322" t="s">
        <v>2</v>
      </c>
      <c r="W57" s="322" t="s">
        <v>2</v>
      </c>
      <c r="X57" s="322" t="s">
        <v>2</v>
      </c>
      <c r="Y57" s="322" t="s">
        <v>2</v>
      </c>
      <c r="Z57" s="322" t="s">
        <v>2</v>
      </c>
      <c r="AA57" s="322" t="s">
        <v>2</v>
      </c>
      <c r="AB57" s="322" t="s">
        <v>2</v>
      </c>
      <c r="AC57" s="322" t="s">
        <v>2</v>
      </c>
      <c r="AD57" s="322" t="s">
        <v>2</v>
      </c>
      <c r="AE57" s="322" t="s">
        <v>2</v>
      </c>
      <c r="AF57" s="322" t="s">
        <v>2</v>
      </c>
      <c r="AG57" s="322" t="s">
        <v>2</v>
      </c>
      <c r="AH57" s="322" t="s">
        <v>2</v>
      </c>
      <c r="AI57" s="322" t="s">
        <v>2</v>
      </c>
      <c r="AJ57" s="98"/>
      <c r="AK57" s="99"/>
    </row>
    <row r="58" spans="2:37" ht="15" customHeight="1" x14ac:dyDescent="0.2">
      <c r="B58" s="134">
        <v>45</v>
      </c>
      <c r="C58" s="212"/>
      <c r="D58" s="322" t="s">
        <v>2</v>
      </c>
      <c r="E58" s="322" t="s">
        <v>2</v>
      </c>
      <c r="F58" s="322" t="s">
        <v>2</v>
      </c>
      <c r="G58" s="322" t="s">
        <v>2</v>
      </c>
      <c r="H58" s="322" t="s">
        <v>2</v>
      </c>
      <c r="I58" s="322" t="s">
        <v>2</v>
      </c>
      <c r="J58" s="322" t="s">
        <v>2</v>
      </c>
      <c r="K58" s="322" t="s">
        <v>2</v>
      </c>
      <c r="L58" s="322" t="s">
        <v>2</v>
      </c>
      <c r="M58" s="322" t="s">
        <v>2</v>
      </c>
      <c r="N58" s="322" t="s">
        <v>2</v>
      </c>
      <c r="O58" s="322" t="s">
        <v>2</v>
      </c>
      <c r="P58" s="322" t="s">
        <v>2</v>
      </c>
      <c r="Q58" s="322" t="s">
        <v>2</v>
      </c>
      <c r="R58" s="322" t="s">
        <v>2</v>
      </c>
      <c r="S58" s="322" t="s">
        <v>2</v>
      </c>
      <c r="T58" s="322" t="s">
        <v>2</v>
      </c>
      <c r="U58" s="322" t="s">
        <v>2</v>
      </c>
      <c r="V58" s="322" t="s">
        <v>2</v>
      </c>
      <c r="W58" s="322" t="s">
        <v>2</v>
      </c>
      <c r="X58" s="322" t="s">
        <v>2</v>
      </c>
      <c r="Y58" s="322" t="s">
        <v>2</v>
      </c>
      <c r="Z58" s="322" t="s">
        <v>2</v>
      </c>
      <c r="AA58" s="322" t="s">
        <v>2</v>
      </c>
      <c r="AB58" s="322" t="s">
        <v>2</v>
      </c>
      <c r="AC58" s="322" t="s">
        <v>2</v>
      </c>
      <c r="AD58" s="322" t="s">
        <v>2</v>
      </c>
      <c r="AE58" s="322" t="s">
        <v>2</v>
      </c>
      <c r="AF58" s="322" t="s">
        <v>2</v>
      </c>
      <c r="AG58" s="322" t="s">
        <v>2</v>
      </c>
      <c r="AH58" s="322" t="s">
        <v>2</v>
      </c>
      <c r="AI58" s="322" t="s">
        <v>2</v>
      </c>
      <c r="AJ58" s="98"/>
      <c r="AK58" s="99"/>
    </row>
    <row r="59" spans="2:37" ht="15" customHeight="1" x14ac:dyDescent="0.2">
      <c r="B59" s="134">
        <v>46</v>
      </c>
      <c r="C59" s="212"/>
      <c r="D59" s="322" t="s">
        <v>2</v>
      </c>
      <c r="E59" s="322" t="s">
        <v>2</v>
      </c>
      <c r="F59" s="322" t="s">
        <v>2</v>
      </c>
      <c r="G59" s="322" t="s">
        <v>2</v>
      </c>
      <c r="H59" s="322" t="s">
        <v>2</v>
      </c>
      <c r="I59" s="322" t="s">
        <v>2</v>
      </c>
      <c r="J59" s="322" t="s">
        <v>2</v>
      </c>
      <c r="K59" s="322" t="s">
        <v>2</v>
      </c>
      <c r="L59" s="322" t="s">
        <v>2</v>
      </c>
      <c r="M59" s="322" t="s">
        <v>2</v>
      </c>
      <c r="N59" s="322" t="s">
        <v>2</v>
      </c>
      <c r="O59" s="322" t="s">
        <v>2</v>
      </c>
      <c r="P59" s="322" t="s">
        <v>2</v>
      </c>
      <c r="Q59" s="322" t="s">
        <v>2</v>
      </c>
      <c r="R59" s="322" t="s">
        <v>2</v>
      </c>
      <c r="S59" s="322" t="s">
        <v>2</v>
      </c>
      <c r="T59" s="322" t="s">
        <v>2</v>
      </c>
      <c r="U59" s="322" t="s">
        <v>2</v>
      </c>
      <c r="V59" s="322" t="s">
        <v>2</v>
      </c>
      <c r="W59" s="322" t="s">
        <v>2</v>
      </c>
      <c r="X59" s="322" t="s">
        <v>2</v>
      </c>
      <c r="Y59" s="322" t="s">
        <v>2</v>
      </c>
      <c r="Z59" s="322" t="s">
        <v>2</v>
      </c>
      <c r="AA59" s="322" t="s">
        <v>2</v>
      </c>
      <c r="AB59" s="322" t="s">
        <v>2</v>
      </c>
      <c r="AC59" s="322" t="s">
        <v>2</v>
      </c>
      <c r="AD59" s="322" t="s">
        <v>2</v>
      </c>
      <c r="AE59" s="322" t="s">
        <v>2</v>
      </c>
      <c r="AF59" s="322" t="s">
        <v>2</v>
      </c>
      <c r="AG59" s="322" t="s">
        <v>2</v>
      </c>
      <c r="AH59" s="322" t="s">
        <v>2</v>
      </c>
      <c r="AI59" s="322" t="s">
        <v>2</v>
      </c>
      <c r="AJ59" s="98"/>
      <c r="AK59" s="99"/>
    </row>
    <row r="60" spans="2:37" ht="15" customHeight="1" x14ac:dyDescent="0.2">
      <c r="B60" s="134">
        <v>47</v>
      </c>
      <c r="C60" s="212"/>
      <c r="D60" s="322" t="s">
        <v>2</v>
      </c>
      <c r="E60" s="322" t="s">
        <v>2</v>
      </c>
      <c r="F60" s="322" t="s">
        <v>2</v>
      </c>
      <c r="G60" s="322" t="s">
        <v>2</v>
      </c>
      <c r="H60" s="322" t="s">
        <v>2</v>
      </c>
      <c r="I60" s="322" t="s">
        <v>2</v>
      </c>
      <c r="J60" s="322" t="s">
        <v>2</v>
      </c>
      <c r="K60" s="322" t="s">
        <v>2</v>
      </c>
      <c r="L60" s="322" t="s">
        <v>2</v>
      </c>
      <c r="M60" s="322" t="s">
        <v>2</v>
      </c>
      <c r="N60" s="322" t="s">
        <v>2</v>
      </c>
      <c r="O60" s="322" t="s">
        <v>2</v>
      </c>
      <c r="P60" s="322" t="s">
        <v>2</v>
      </c>
      <c r="Q60" s="322" t="s">
        <v>2</v>
      </c>
      <c r="R60" s="322" t="s">
        <v>2</v>
      </c>
      <c r="S60" s="322" t="s">
        <v>2</v>
      </c>
      <c r="T60" s="322" t="s">
        <v>2</v>
      </c>
      <c r="U60" s="322" t="s">
        <v>2</v>
      </c>
      <c r="V60" s="322" t="s">
        <v>2</v>
      </c>
      <c r="W60" s="322" t="s">
        <v>2</v>
      </c>
      <c r="X60" s="322" t="s">
        <v>2</v>
      </c>
      <c r="Y60" s="322" t="s">
        <v>2</v>
      </c>
      <c r="Z60" s="322" t="s">
        <v>2</v>
      </c>
      <c r="AA60" s="322" t="s">
        <v>2</v>
      </c>
      <c r="AB60" s="322" t="s">
        <v>2</v>
      </c>
      <c r="AC60" s="322" t="s">
        <v>2</v>
      </c>
      <c r="AD60" s="322" t="s">
        <v>2</v>
      </c>
      <c r="AE60" s="322" t="s">
        <v>2</v>
      </c>
      <c r="AF60" s="322" t="s">
        <v>2</v>
      </c>
      <c r="AG60" s="322" t="s">
        <v>2</v>
      </c>
      <c r="AH60" s="322" t="s">
        <v>2</v>
      </c>
      <c r="AI60" s="322" t="s">
        <v>2</v>
      </c>
      <c r="AJ60" s="98"/>
      <c r="AK60" s="99"/>
    </row>
    <row r="61" spans="2:37" ht="15" customHeight="1" x14ac:dyDescent="0.2">
      <c r="B61" s="134">
        <v>48</v>
      </c>
      <c r="C61" s="212"/>
      <c r="D61" s="322" t="s">
        <v>2</v>
      </c>
      <c r="E61" s="322" t="s">
        <v>2</v>
      </c>
      <c r="F61" s="322" t="s">
        <v>2</v>
      </c>
      <c r="G61" s="322" t="s">
        <v>2</v>
      </c>
      <c r="H61" s="322" t="s">
        <v>2</v>
      </c>
      <c r="I61" s="322" t="s">
        <v>2</v>
      </c>
      <c r="J61" s="322" t="s">
        <v>2</v>
      </c>
      <c r="K61" s="322" t="s">
        <v>2</v>
      </c>
      <c r="L61" s="322" t="s">
        <v>2</v>
      </c>
      <c r="M61" s="322" t="s">
        <v>2</v>
      </c>
      <c r="N61" s="322" t="s">
        <v>2</v>
      </c>
      <c r="O61" s="322" t="s">
        <v>2</v>
      </c>
      <c r="P61" s="322" t="s">
        <v>2</v>
      </c>
      <c r="Q61" s="322" t="s">
        <v>2</v>
      </c>
      <c r="R61" s="322" t="s">
        <v>2</v>
      </c>
      <c r="S61" s="322" t="s">
        <v>2</v>
      </c>
      <c r="T61" s="322" t="s">
        <v>2</v>
      </c>
      <c r="U61" s="322" t="s">
        <v>2</v>
      </c>
      <c r="V61" s="322" t="s">
        <v>2</v>
      </c>
      <c r="W61" s="322" t="s">
        <v>2</v>
      </c>
      <c r="X61" s="322" t="s">
        <v>2</v>
      </c>
      <c r="Y61" s="322" t="s">
        <v>2</v>
      </c>
      <c r="Z61" s="322" t="s">
        <v>2</v>
      </c>
      <c r="AA61" s="322" t="s">
        <v>2</v>
      </c>
      <c r="AB61" s="322" t="s">
        <v>2</v>
      </c>
      <c r="AC61" s="322" t="s">
        <v>2</v>
      </c>
      <c r="AD61" s="322" t="s">
        <v>2</v>
      </c>
      <c r="AE61" s="322" t="s">
        <v>2</v>
      </c>
      <c r="AF61" s="322" t="s">
        <v>2</v>
      </c>
      <c r="AG61" s="322" t="s">
        <v>2</v>
      </c>
      <c r="AH61" s="322" t="s">
        <v>2</v>
      </c>
      <c r="AI61" s="322" t="s">
        <v>2</v>
      </c>
      <c r="AJ61" s="98"/>
      <c r="AK61" s="99"/>
    </row>
    <row r="62" spans="2:37" ht="15" customHeight="1" x14ac:dyDescent="0.2">
      <c r="B62" s="134">
        <v>49</v>
      </c>
      <c r="C62" s="212"/>
      <c r="D62" s="322" t="s">
        <v>2</v>
      </c>
      <c r="E62" s="322" t="s">
        <v>2</v>
      </c>
      <c r="F62" s="322" t="s">
        <v>2</v>
      </c>
      <c r="G62" s="322" t="s">
        <v>2</v>
      </c>
      <c r="H62" s="322" t="s">
        <v>2</v>
      </c>
      <c r="I62" s="322" t="s">
        <v>2</v>
      </c>
      <c r="J62" s="322" t="s">
        <v>2</v>
      </c>
      <c r="K62" s="322" t="s">
        <v>2</v>
      </c>
      <c r="L62" s="322" t="s">
        <v>2</v>
      </c>
      <c r="M62" s="322" t="s">
        <v>2</v>
      </c>
      <c r="N62" s="322" t="s">
        <v>2</v>
      </c>
      <c r="O62" s="322" t="s">
        <v>2</v>
      </c>
      <c r="P62" s="322" t="s">
        <v>2</v>
      </c>
      <c r="Q62" s="322" t="s">
        <v>2</v>
      </c>
      <c r="R62" s="322" t="s">
        <v>2</v>
      </c>
      <c r="S62" s="322" t="s">
        <v>2</v>
      </c>
      <c r="T62" s="322" t="s">
        <v>2</v>
      </c>
      <c r="U62" s="322" t="s">
        <v>2</v>
      </c>
      <c r="V62" s="322" t="s">
        <v>2</v>
      </c>
      <c r="W62" s="322" t="s">
        <v>2</v>
      </c>
      <c r="X62" s="322" t="s">
        <v>2</v>
      </c>
      <c r="Y62" s="322" t="s">
        <v>2</v>
      </c>
      <c r="Z62" s="322" t="s">
        <v>2</v>
      </c>
      <c r="AA62" s="322" t="s">
        <v>2</v>
      </c>
      <c r="AB62" s="322" t="s">
        <v>2</v>
      </c>
      <c r="AC62" s="322" t="s">
        <v>2</v>
      </c>
      <c r="AD62" s="322" t="s">
        <v>2</v>
      </c>
      <c r="AE62" s="322" t="s">
        <v>2</v>
      </c>
      <c r="AF62" s="322" t="s">
        <v>2</v>
      </c>
      <c r="AG62" s="322" t="s">
        <v>2</v>
      </c>
      <c r="AH62" s="322" t="s">
        <v>2</v>
      </c>
      <c r="AI62" s="322" t="s">
        <v>2</v>
      </c>
      <c r="AJ62" s="98"/>
      <c r="AK62" s="99"/>
    </row>
    <row r="63" spans="2:37" ht="15" customHeight="1" x14ac:dyDescent="0.2">
      <c r="B63" s="134">
        <v>50</v>
      </c>
      <c r="C63" s="212"/>
      <c r="D63" s="322" t="s">
        <v>2</v>
      </c>
      <c r="E63" s="322" t="s">
        <v>2</v>
      </c>
      <c r="F63" s="322" t="s">
        <v>2</v>
      </c>
      <c r="G63" s="322" t="s">
        <v>2</v>
      </c>
      <c r="H63" s="322" t="s">
        <v>2</v>
      </c>
      <c r="I63" s="322" t="s">
        <v>2</v>
      </c>
      <c r="J63" s="322" t="s">
        <v>2</v>
      </c>
      <c r="K63" s="322" t="s">
        <v>2</v>
      </c>
      <c r="L63" s="322" t="s">
        <v>2</v>
      </c>
      <c r="M63" s="322" t="s">
        <v>2</v>
      </c>
      <c r="N63" s="322" t="s">
        <v>2</v>
      </c>
      <c r="O63" s="322" t="s">
        <v>2</v>
      </c>
      <c r="P63" s="322" t="s">
        <v>2</v>
      </c>
      <c r="Q63" s="322" t="s">
        <v>2</v>
      </c>
      <c r="R63" s="322" t="s">
        <v>2</v>
      </c>
      <c r="S63" s="322" t="s">
        <v>2</v>
      </c>
      <c r="T63" s="322" t="s">
        <v>2</v>
      </c>
      <c r="U63" s="322" t="s">
        <v>2</v>
      </c>
      <c r="V63" s="322" t="s">
        <v>2</v>
      </c>
      <c r="W63" s="322" t="s">
        <v>2</v>
      </c>
      <c r="X63" s="322" t="s">
        <v>2</v>
      </c>
      <c r="Y63" s="322" t="s">
        <v>2</v>
      </c>
      <c r="Z63" s="322" t="s">
        <v>2</v>
      </c>
      <c r="AA63" s="322" t="s">
        <v>2</v>
      </c>
      <c r="AB63" s="322" t="s">
        <v>2</v>
      </c>
      <c r="AC63" s="322" t="s">
        <v>2</v>
      </c>
      <c r="AD63" s="322" t="s">
        <v>2</v>
      </c>
      <c r="AE63" s="322" t="s">
        <v>2</v>
      </c>
      <c r="AF63" s="322" t="s">
        <v>2</v>
      </c>
      <c r="AG63" s="322" t="s">
        <v>2</v>
      </c>
      <c r="AH63" s="322" t="s">
        <v>2</v>
      </c>
      <c r="AI63" s="322" t="s">
        <v>2</v>
      </c>
      <c r="AJ63" s="98"/>
      <c r="AK63" s="99"/>
    </row>
    <row r="64" spans="2:37" ht="15" customHeight="1" x14ac:dyDescent="0.2">
      <c r="B64" s="134">
        <v>51</v>
      </c>
      <c r="C64" s="212"/>
      <c r="D64" s="322" t="s">
        <v>2</v>
      </c>
      <c r="E64" s="322" t="s">
        <v>2</v>
      </c>
      <c r="F64" s="322" t="s">
        <v>2</v>
      </c>
      <c r="G64" s="322" t="s">
        <v>2</v>
      </c>
      <c r="H64" s="322" t="s">
        <v>2</v>
      </c>
      <c r="I64" s="322" t="s">
        <v>2</v>
      </c>
      <c r="J64" s="322" t="s">
        <v>2</v>
      </c>
      <c r="K64" s="322" t="s">
        <v>2</v>
      </c>
      <c r="L64" s="322" t="s">
        <v>2</v>
      </c>
      <c r="M64" s="322" t="s">
        <v>2</v>
      </c>
      <c r="N64" s="322" t="s">
        <v>2</v>
      </c>
      <c r="O64" s="322" t="s">
        <v>2</v>
      </c>
      <c r="P64" s="322" t="s">
        <v>2</v>
      </c>
      <c r="Q64" s="322" t="s">
        <v>2</v>
      </c>
      <c r="R64" s="322" t="s">
        <v>2</v>
      </c>
      <c r="S64" s="322" t="s">
        <v>2</v>
      </c>
      <c r="T64" s="322" t="s">
        <v>2</v>
      </c>
      <c r="U64" s="322" t="s">
        <v>2</v>
      </c>
      <c r="V64" s="322" t="s">
        <v>2</v>
      </c>
      <c r="W64" s="322" t="s">
        <v>2</v>
      </c>
      <c r="X64" s="322" t="s">
        <v>2</v>
      </c>
      <c r="Y64" s="322" t="s">
        <v>2</v>
      </c>
      <c r="Z64" s="322" t="s">
        <v>2</v>
      </c>
      <c r="AA64" s="322" t="s">
        <v>2</v>
      </c>
      <c r="AB64" s="322" t="s">
        <v>2</v>
      </c>
      <c r="AC64" s="322" t="s">
        <v>2</v>
      </c>
      <c r="AD64" s="322" t="s">
        <v>2</v>
      </c>
      <c r="AE64" s="322" t="s">
        <v>2</v>
      </c>
      <c r="AF64" s="322" t="s">
        <v>2</v>
      </c>
      <c r="AG64" s="322" t="s">
        <v>2</v>
      </c>
      <c r="AH64" s="322" t="s">
        <v>2</v>
      </c>
      <c r="AI64" s="322" t="s">
        <v>2</v>
      </c>
      <c r="AJ64" s="98"/>
      <c r="AK64" s="99"/>
    </row>
    <row r="65" spans="2:37" ht="15" customHeight="1" x14ac:dyDescent="0.2">
      <c r="B65" s="134">
        <v>52</v>
      </c>
      <c r="C65" s="212"/>
      <c r="D65" s="322" t="s">
        <v>2</v>
      </c>
      <c r="E65" s="322" t="s">
        <v>2</v>
      </c>
      <c r="F65" s="322" t="s">
        <v>2</v>
      </c>
      <c r="G65" s="322" t="s">
        <v>2</v>
      </c>
      <c r="H65" s="322" t="s">
        <v>2</v>
      </c>
      <c r="I65" s="322" t="s">
        <v>2</v>
      </c>
      <c r="J65" s="322" t="s">
        <v>2</v>
      </c>
      <c r="K65" s="322" t="s">
        <v>2</v>
      </c>
      <c r="L65" s="322" t="s">
        <v>2</v>
      </c>
      <c r="M65" s="322" t="s">
        <v>2</v>
      </c>
      <c r="N65" s="322" t="s">
        <v>2</v>
      </c>
      <c r="O65" s="322" t="s">
        <v>2</v>
      </c>
      <c r="P65" s="322" t="s">
        <v>2</v>
      </c>
      <c r="Q65" s="322" t="s">
        <v>2</v>
      </c>
      <c r="R65" s="322" t="s">
        <v>2</v>
      </c>
      <c r="S65" s="322" t="s">
        <v>2</v>
      </c>
      <c r="T65" s="322" t="s">
        <v>2</v>
      </c>
      <c r="U65" s="322" t="s">
        <v>2</v>
      </c>
      <c r="V65" s="322" t="s">
        <v>2</v>
      </c>
      <c r="W65" s="322" t="s">
        <v>2</v>
      </c>
      <c r="X65" s="322" t="s">
        <v>2</v>
      </c>
      <c r="Y65" s="322" t="s">
        <v>2</v>
      </c>
      <c r="Z65" s="322" t="s">
        <v>2</v>
      </c>
      <c r="AA65" s="322" t="s">
        <v>2</v>
      </c>
      <c r="AB65" s="322" t="s">
        <v>2</v>
      </c>
      <c r="AC65" s="322" t="s">
        <v>2</v>
      </c>
      <c r="AD65" s="322" t="s">
        <v>2</v>
      </c>
      <c r="AE65" s="322" t="s">
        <v>2</v>
      </c>
      <c r="AF65" s="322" t="s">
        <v>2</v>
      </c>
      <c r="AG65" s="322" t="s">
        <v>2</v>
      </c>
      <c r="AH65" s="322" t="s">
        <v>2</v>
      </c>
      <c r="AI65" s="322" t="s">
        <v>2</v>
      </c>
      <c r="AJ65" s="98"/>
      <c r="AK65" s="99"/>
    </row>
    <row r="66" spans="2:37" ht="15" customHeight="1" x14ac:dyDescent="0.2">
      <c r="B66" s="134">
        <v>53</v>
      </c>
      <c r="C66" s="212"/>
      <c r="D66" s="322" t="s">
        <v>2</v>
      </c>
      <c r="E66" s="322" t="s">
        <v>2</v>
      </c>
      <c r="F66" s="322" t="s">
        <v>2</v>
      </c>
      <c r="G66" s="322" t="s">
        <v>2</v>
      </c>
      <c r="H66" s="322" t="s">
        <v>2</v>
      </c>
      <c r="I66" s="322" t="s">
        <v>2</v>
      </c>
      <c r="J66" s="322" t="s">
        <v>2</v>
      </c>
      <c r="K66" s="322" t="s">
        <v>2</v>
      </c>
      <c r="L66" s="322" t="s">
        <v>2</v>
      </c>
      <c r="M66" s="322" t="s">
        <v>2</v>
      </c>
      <c r="N66" s="322" t="s">
        <v>2</v>
      </c>
      <c r="O66" s="322" t="s">
        <v>2</v>
      </c>
      <c r="P66" s="322" t="s">
        <v>2</v>
      </c>
      <c r="Q66" s="322" t="s">
        <v>2</v>
      </c>
      <c r="R66" s="322" t="s">
        <v>2</v>
      </c>
      <c r="S66" s="322" t="s">
        <v>2</v>
      </c>
      <c r="T66" s="322" t="s">
        <v>2</v>
      </c>
      <c r="U66" s="322" t="s">
        <v>2</v>
      </c>
      <c r="V66" s="322" t="s">
        <v>2</v>
      </c>
      <c r="W66" s="322" t="s">
        <v>2</v>
      </c>
      <c r="X66" s="322" t="s">
        <v>2</v>
      </c>
      <c r="Y66" s="322" t="s">
        <v>2</v>
      </c>
      <c r="Z66" s="322" t="s">
        <v>2</v>
      </c>
      <c r="AA66" s="322" t="s">
        <v>2</v>
      </c>
      <c r="AB66" s="322" t="s">
        <v>2</v>
      </c>
      <c r="AC66" s="322" t="s">
        <v>2</v>
      </c>
      <c r="AD66" s="322" t="s">
        <v>2</v>
      </c>
      <c r="AE66" s="322" t="s">
        <v>2</v>
      </c>
      <c r="AF66" s="322" t="s">
        <v>2</v>
      </c>
      <c r="AG66" s="322" t="s">
        <v>2</v>
      </c>
      <c r="AH66" s="322" t="s">
        <v>2</v>
      </c>
      <c r="AI66" s="322" t="s">
        <v>2</v>
      </c>
      <c r="AJ66" s="98"/>
      <c r="AK66" s="99"/>
    </row>
    <row r="67" spans="2:37" ht="15" customHeight="1" x14ac:dyDescent="0.2">
      <c r="B67" s="134">
        <v>54</v>
      </c>
      <c r="C67" s="212"/>
      <c r="D67" s="322" t="s">
        <v>2</v>
      </c>
      <c r="E67" s="322" t="s">
        <v>2</v>
      </c>
      <c r="F67" s="322" t="s">
        <v>2</v>
      </c>
      <c r="G67" s="322" t="s">
        <v>2</v>
      </c>
      <c r="H67" s="322" t="s">
        <v>2</v>
      </c>
      <c r="I67" s="322" t="s">
        <v>2</v>
      </c>
      <c r="J67" s="322" t="s">
        <v>2</v>
      </c>
      <c r="K67" s="322" t="s">
        <v>2</v>
      </c>
      <c r="L67" s="322" t="s">
        <v>2</v>
      </c>
      <c r="M67" s="322" t="s">
        <v>2</v>
      </c>
      <c r="N67" s="322" t="s">
        <v>2</v>
      </c>
      <c r="O67" s="322" t="s">
        <v>2</v>
      </c>
      <c r="P67" s="322" t="s">
        <v>2</v>
      </c>
      <c r="Q67" s="322" t="s">
        <v>2</v>
      </c>
      <c r="R67" s="322" t="s">
        <v>2</v>
      </c>
      <c r="S67" s="322" t="s">
        <v>2</v>
      </c>
      <c r="T67" s="322" t="s">
        <v>2</v>
      </c>
      <c r="U67" s="322" t="s">
        <v>2</v>
      </c>
      <c r="V67" s="322" t="s">
        <v>2</v>
      </c>
      <c r="W67" s="322" t="s">
        <v>2</v>
      </c>
      <c r="X67" s="322" t="s">
        <v>2</v>
      </c>
      <c r="Y67" s="322" t="s">
        <v>2</v>
      </c>
      <c r="Z67" s="322" t="s">
        <v>2</v>
      </c>
      <c r="AA67" s="322" t="s">
        <v>2</v>
      </c>
      <c r="AB67" s="322" t="s">
        <v>2</v>
      </c>
      <c r="AC67" s="322" t="s">
        <v>2</v>
      </c>
      <c r="AD67" s="322" t="s">
        <v>2</v>
      </c>
      <c r="AE67" s="322" t="s">
        <v>2</v>
      </c>
      <c r="AF67" s="322" t="s">
        <v>2</v>
      </c>
      <c r="AG67" s="322" t="s">
        <v>2</v>
      </c>
      <c r="AH67" s="322" t="s">
        <v>2</v>
      </c>
      <c r="AI67" s="322" t="s">
        <v>2</v>
      </c>
      <c r="AJ67" s="98"/>
      <c r="AK67" s="99"/>
    </row>
    <row r="68" spans="2:37" ht="15" customHeight="1" x14ac:dyDescent="0.2">
      <c r="B68" s="134">
        <v>55</v>
      </c>
      <c r="C68" s="212"/>
      <c r="D68" s="322" t="s">
        <v>2</v>
      </c>
      <c r="E68" s="322" t="s">
        <v>2</v>
      </c>
      <c r="F68" s="322" t="s">
        <v>2</v>
      </c>
      <c r="G68" s="322" t="s">
        <v>2</v>
      </c>
      <c r="H68" s="322" t="s">
        <v>2</v>
      </c>
      <c r="I68" s="322" t="s">
        <v>2</v>
      </c>
      <c r="J68" s="322" t="s">
        <v>2</v>
      </c>
      <c r="K68" s="322" t="s">
        <v>2</v>
      </c>
      <c r="L68" s="322" t="s">
        <v>2</v>
      </c>
      <c r="M68" s="322" t="s">
        <v>2</v>
      </c>
      <c r="N68" s="322" t="s">
        <v>2</v>
      </c>
      <c r="O68" s="322" t="s">
        <v>2</v>
      </c>
      <c r="P68" s="322" t="s">
        <v>2</v>
      </c>
      <c r="Q68" s="322" t="s">
        <v>2</v>
      </c>
      <c r="R68" s="322" t="s">
        <v>2</v>
      </c>
      <c r="S68" s="322" t="s">
        <v>2</v>
      </c>
      <c r="T68" s="322" t="s">
        <v>2</v>
      </c>
      <c r="U68" s="322" t="s">
        <v>2</v>
      </c>
      <c r="V68" s="322" t="s">
        <v>2</v>
      </c>
      <c r="W68" s="322" t="s">
        <v>2</v>
      </c>
      <c r="X68" s="322" t="s">
        <v>2</v>
      </c>
      <c r="Y68" s="322" t="s">
        <v>2</v>
      </c>
      <c r="Z68" s="322" t="s">
        <v>2</v>
      </c>
      <c r="AA68" s="322" t="s">
        <v>2</v>
      </c>
      <c r="AB68" s="322" t="s">
        <v>2</v>
      </c>
      <c r="AC68" s="322" t="s">
        <v>2</v>
      </c>
      <c r="AD68" s="322" t="s">
        <v>2</v>
      </c>
      <c r="AE68" s="322" t="s">
        <v>2</v>
      </c>
      <c r="AF68" s="322" t="s">
        <v>2</v>
      </c>
      <c r="AG68" s="322" t="s">
        <v>2</v>
      </c>
      <c r="AH68" s="322" t="s">
        <v>2</v>
      </c>
      <c r="AI68" s="322" t="s">
        <v>2</v>
      </c>
      <c r="AJ68" s="98"/>
      <c r="AK68" s="99"/>
    </row>
    <row r="69" spans="2:37" ht="15" customHeight="1" x14ac:dyDescent="0.2">
      <c r="B69" s="134">
        <v>56</v>
      </c>
      <c r="C69" s="212"/>
      <c r="D69" s="322" t="s">
        <v>2</v>
      </c>
      <c r="E69" s="322" t="s">
        <v>2</v>
      </c>
      <c r="F69" s="322" t="s">
        <v>2</v>
      </c>
      <c r="G69" s="322" t="s">
        <v>2</v>
      </c>
      <c r="H69" s="322" t="s">
        <v>2</v>
      </c>
      <c r="I69" s="322" t="s">
        <v>2</v>
      </c>
      <c r="J69" s="322" t="s">
        <v>2</v>
      </c>
      <c r="K69" s="322" t="s">
        <v>2</v>
      </c>
      <c r="L69" s="322" t="s">
        <v>2</v>
      </c>
      <c r="M69" s="322" t="s">
        <v>2</v>
      </c>
      <c r="N69" s="322" t="s">
        <v>2</v>
      </c>
      <c r="O69" s="322" t="s">
        <v>2</v>
      </c>
      <c r="P69" s="322" t="s">
        <v>2</v>
      </c>
      <c r="Q69" s="322" t="s">
        <v>2</v>
      </c>
      <c r="R69" s="322" t="s">
        <v>2</v>
      </c>
      <c r="S69" s="322" t="s">
        <v>2</v>
      </c>
      <c r="T69" s="322" t="s">
        <v>2</v>
      </c>
      <c r="U69" s="322" t="s">
        <v>2</v>
      </c>
      <c r="V69" s="322" t="s">
        <v>2</v>
      </c>
      <c r="W69" s="322" t="s">
        <v>2</v>
      </c>
      <c r="X69" s="322" t="s">
        <v>2</v>
      </c>
      <c r="Y69" s="322" t="s">
        <v>2</v>
      </c>
      <c r="Z69" s="322" t="s">
        <v>2</v>
      </c>
      <c r="AA69" s="322" t="s">
        <v>2</v>
      </c>
      <c r="AB69" s="322" t="s">
        <v>2</v>
      </c>
      <c r="AC69" s="322" t="s">
        <v>2</v>
      </c>
      <c r="AD69" s="322" t="s">
        <v>2</v>
      </c>
      <c r="AE69" s="322" t="s">
        <v>2</v>
      </c>
      <c r="AF69" s="322" t="s">
        <v>2</v>
      </c>
      <c r="AG69" s="322" t="s">
        <v>2</v>
      </c>
      <c r="AH69" s="322" t="s">
        <v>2</v>
      </c>
      <c r="AI69" s="322" t="s">
        <v>2</v>
      </c>
      <c r="AJ69" s="98"/>
      <c r="AK69" s="99"/>
    </row>
    <row r="70" spans="2:37" ht="15" customHeight="1" x14ac:dyDescent="0.2">
      <c r="B70" s="134">
        <v>57</v>
      </c>
      <c r="C70" s="212"/>
      <c r="D70" s="322" t="s">
        <v>2</v>
      </c>
      <c r="E70" s="322" t="s">
        <v>2</v>
      </c>
      <c r="F70" s="322" t="s">
        <v>2</v>
      </c>
      <c r="G70" s="322" t="s">
        <v>2</v>
      </c>
      <c r="H70" s="322" t="s">
        <v>2</v>
      </c>
      <c r="I70" s="322" t="s">
        <v>2</v>
      </c>
      <c r="J70" s="322" t="s">
        <v>2</v>
      </c>
      <c r="K70" s="322" t="s">
        <v>2</v>
      </c>
      <c r="L70" s="322" t="s">
        <v>2</v>
      </c>
      <c r="M70" s="322" t="s">
        <v>2</v>
      </c>
      <c r="N70" s="322" t="s">
        <v>2</v>
      </c>
      <c r="O70" s="322" t="s">
        <v>2</v>
      </c>
      <c r="P70" s="322" t="s">
        <v>2</v>
      </c>
      <c r="Q70" s="322" t="s">
        <v>2</v>
      </c>
      <c r="R70" s="322" t="s">
        <v>2</v>
      </c>
      <c r="S70" s="322" t="s">
        <v>2</v>
      </c>
      <c r="T70" s="322" t="s">
        <v>2</v>
      </c>
      <c r="U70" s="322" t="s">
        <v>2</v>
      </c>
      <c r="V70" s="322" t="s">
        <v>2</v>
      </c>
      <c r="W70" s="322" t="s">
        <v>2</v>
      </c>
      <c r="X70" s="322" t="s">
        <v>2</v>
      </c>
      <c r="Y70" s="322" t="s">
        <v>2</v>
      </c>
      <c r="Z70" s="322" t="s">
        <v>2</v>
      </c>
      <c r="AA70" s="322" t="s">
        <v>2</v>
      </c>
      <c r="AB70" s="322" t="s">
        <v>2</v>
      </c>
      <c r="AC70" s="322" t="s">
        <v>2</v>
      </c>
      <c r="AD70" s="322" t="s">
        <v>2</v>
      </c>
      <c r="AE70" s="322" t="s">
        <v>2</v>
      </c>
      <c r="AF70" s="322" t="s">
        <v>2</v>
      </c>
      <c r="AG70" s="322" t="s">
        <v>2</v>
      </c>
      <c r="AH70" s="322" t="s">
        <v>2</v>
      </c>
      <c r="AI70" s="322" t="s">
        <v>2</v>
      </c>
      <c r="AJ70" s="98"/>
      <c r="AK70" s="99"/>
    </row>
    <row r="71" spans="2:37" ht="15" customHeight="1" x14ac:dyDescent="0.2">
      <c r="B71" s="134">
        <v>58</v>
      </c>
      <c r="C71" s="212"/>
      <c r="D71" s="322" t="s">
        <v>2</v>
      </c>
      <c r="E71" s="322" t="s">
        <v>2</v>
      </c>
      <c r="F71" s="322" t="s">
        <v>2</v>
      </c>
      <c r="G71" s="322" t="s">
        <v>2</v>
      </c>
      <c r="H71" s="322" t="s">
        <v>2</v>
      </c>
      <c r="I71" s="322" t="s">
        <v>2</v>
      </c>
      <c r="J71" s="322" t="s">
        <v>2</v>
      </c>
      <c r="K71" s="322" t="s">
        <v>2</v>
      </c>
      <c r="L71" s="322" t="s">
        <v>2</v>
      </c>
      <c r="M71" s="322" t="s">
        <v>2</v>
      </c>
      <c r="N71" s="322" t="s">
        <v>2</v>
      </c>
      <c r="O71" s="322" t="s">
        <v>2</v>
      </c>
      <c r="P71" s="322" t="s">
        <v>2</v>
      </c>
      <c r="Q71" s="322" t="s">
        <v>2</v>
      </c>
      <c r="R71" s="322" t="s">
        <v>2</v>
      </c>
      <c r="S71" s="322" t="s">
        <v>2</v>
      </c>
      <c r="T71" s="322" t="s">
        <v>2</v>
      </c>
      <c r="U71" s="322" t="s">
        <v>2</v>
      </c>
      <c r="V71" s="322" t="s">
        <v>2</v>
      </c>
      <c r="W71" s="322" t="s">
        <v>2</v>
      </c>
      <c r="X71" s="322" t="s">
        <v>2</v>
      </c>
      <c r="Y71" s="322" t="s">
        <v>2</v>
      </c>
      <c r="Z71" s="322" t="s">
        <v>2</v>
      </c>
      <c r="AA71" s="322" t="s">
        <v>2</v>
      </c>
      <c r="AB71" s="322" t="s">
        <v>2</v>
      </c>
      <c r="AC71" s="322" t="s">
        <v>2</v>
      </c>
      <c r="AD71" s="322" t="s">
        <v>2</v>
      </c>
      <c r="AE71" s="322" t="s">
        <v>2</v>
      </c>
      <c r="AF71" s="322" t="s">
        <v>2</v>
      </c>
      <c r="AG71" s="322" t="s">
        <v>2</v>
      </c>
      <c r="AH71" s="322" t="s">
        <v>2</v>
      </c>
      <c r="AI71" s="322" t="s">
        <v>2</v>
      </c>
      <c r="AJ71" s="98"/>
      <c r="AK71" s="99"/>
    </row>
    <row r="72" spans="2:37" ht="15" customHeight="1" x14ac:dyDescent="0.2">
      <c r="B72" s="134">
        <v>59</v>
      </c>
      <c r="C72" s="212"/>
      <c r="D72" s="322" t="s">
        <v>2</v>
      </c>
      <c r="E72" s="322" t="s">
        <v>2</v>
      </c>
      <c r="F72" s="322" t="s">
        <v>2</v>
      </c>
      <c r="G72" s="322" t="s">
        <v>2</v>
      </c>
      <c r="H72" s="322" t="s">
        <v>2</v>
      </c>
      <c r="I72" s="322" t="s">
        <v>2</v>
      </c>
      <c r="J72" s="322" t="s">
        <v>2</v>
      </c>
      <c r="K72" s="322" t="s">
        <v>2</v>
      </c>
      <c r="L72" s="322" t="s">
        <v>2</v>
      </c>
      <c r="M72" s="322" t="s">
        <v>2</v>
      </c>
      <c r="N72" s="322" t="s">
        <v>2</v>
      </c>
      <c r="O72" s="322" t="s">
        <v>2</v>
      </c>
      <c r="P72" s="322" t="s">
        <v>2</v>
      </c>
      <c r="Q72" s="322" t="s">
        <v>2</v>
      </c>
      <c r="R72" s="322" t="s">
        <v>2</v>
      </c>
      <c r="S72" s="322" t="s">
        <v>2</v>
      </c>
      <c r="T72" s="322" t="s">
        <v>2</v>
      </c>
      <c r="U72" s="322" t="s">
        <v>2</v>
      </c>
      <c r="V72" s="322" t="s">
        <v>2</v>
      </c>
      <c r="W72" s="322" t="s">
        <v>2</v>
      </c>
      <c r="X72" s="322" t="s">
        <v>2</v>
      </c>
      <c r="Y72" s="322" t="s">
        <v>2</v>
      </c>
      <c r="Z72" s="322" t="s">
        <v>2</v>
      </c>
      <c r="AA72" s="322" t="s">
        <v>2</v>
      </c>
      <c r="AB72" s="322" t="s">
        <v>2</v>
      </c>
      <c r="AC72" s="322" t="s">
        <v>2</v>
      </c>
      <c r="AD72" s="322" t="s">
        <v>2</v>
      </c>
      <c r="AE72" s="322" t="s">
        <v>2</v>
      </c>
      <c r="AF72" s="322" t="s">
        <v>2</v>
      </c>
      <c r="AG72" s="322" t="s">
        <v>2</v>
      </c>
      <c r="AH72" s="322" t="s">
        <v>2</v>
      </c>
      <c r="AI72" s="322" t="s">
        <v>2</v>
      </c>
      <c r="AJ72" s="98"/>
      <c r="AK72" s="99"/>
    </row>
    <row r="73" spans="2:37" ht="15" customHeight="1" x14ac:dyDescent="0.2">
      <c r="B73" s="134" t="s">
        <v>855</v>
      </c>
      <c r="C73" s="212"/>
      <c r="D73" s="322" t="s">
        <v>2</v>
      </c>
      <c r="E73" s="322" t="s">
        <v>2</v>
      </c>
      <c r="F73" s="322" t="s">
        <v>2</v>
      </c>
      <c r="G73" s="322" t="s">
        <v>2</v>
      </c>
      <c r="H73" s="322" t="s">
        <v>2</v>
      </c>
      <c r="I73" s="322" t="s">
        <v>2</v>
      </c>
      <c r="J73" s="322" t="s">
        <v>2</v>
      </c>
      <c r="K73" s="322" t="s">
        <v>2</v>
      </c>
      <c r="L73" s="322" t="s">
        <v>2</v>
      </c>
      <c r="M73" s="322" t="s">
        <v>2</v>
      </c>
      <c r="N73" s="322" t="s">
        <v>2</v>
      </c>
      <c r="O73" s="322" t="s">
        <v>2</v>
      </c>
      <c r="P73" s="322" t="s">
        <v>2</v>
      </c>
      <c r="Q73" s="322" t="s">
        <v>2</v>
      </c>
      <c r="R73" s="322" t="s">
        <v>2</v>
      </c>
      <c r="S73" s="322" t="s">
        <v>2</v>
      </c>
      <c r="T73" s="322" t="s">
        <v>2</v>
      </c>
      <c r="U73" s="322" t="s">
        <v>2</v>
      </c>
      <c r="V73" s="322" t="s">
        <v>2</v>
      </c>
      <c r="W73" s="322" t="s">
        <v>2</v>
      </c>
      <c r="X73" s="322" t="s">
        <v>2</v>
      </c>
      <c r="Y73" s="322" t="s">
        <v>2</v>
      </c>
      <c r="Z73" s="322" t="s">
        <v>2</v>
      </c>
      <c r="AA73" s="322" t="s">
        <v>2</v>
      </c>
      <c r="AB73" s="322" t="s">
        <v>2</v>
      </c>
      <c r="AC73" s="322" t="s">
        <v>2</v>
      </c>
      <c r="AD73" s="322" t="s">
        <v>2</v>
      </c>
      <c r="AE73" s="322" t="s">
        <v>2</v>
      </c>
      <c r="AF73" s="322" t="s">
        <v>2</v>
      </c>
      <c r="AG73" s="322" t="s">
        <v>2</v>
      </c>
      <c r="AH73" s="322" t="s">
        <v>2</v>
      </c>
      <c r="AI73" s="322" t="s">
        <v>2</v>
      </c>
      <c r="AJ73" s="98"/>
      <c r="AK73" s="99"/>
    </row>
    <row r="74" spans="2:37" ht="15" customHeight="1" x14ac:dyDescent="0.2">
      <c r="B74" s="89"/>
      <c r="C74" s="100"/>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row>
    <row r="75" spans="2:37" ht="15" customHeight="1" x14ac:dyDescent="0.2">
      <c r="B75" s="428" t="s">
        <v>1672</v>
      </c>
      <c r="C75" s="429"/>
      <c r="D75" s="430"/>
      <c r="E75" s="430"/>
      <c r="F75" s="430"/>
      <c r="G75" s="430"/>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row>
    <row r="76" spans="2:37" ht="15" customHeight="1" x14ac:dyDescent="0.25">
      <c r="B76" s="89"/>
      <c r="C76" s="100"/>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row>
    <row r="77" spans="2:37" ht="15" customHeight="1" x14ac:dyDescent="0.2">
      <c r="B77" s="89"/>
      <c r="C77" s="100"/>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row>
    <row r="78" spans="2:37" ht="15" customHeight="1" x14ac:dyDescent="0.2">
      <c r="B78" s="89"/>
      <c r="C78" s="100"/>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row>
    <row r="79" spans="2:37" ht="15" customHeight="1" x14ac:dyDescent="0.2">
      <c r="B79" s="89"/>
      <c r="C79" s="100"/>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row>
    <row r="80" spans="2:37" ht="15" customHeight="1" x14ac:dyDescent="0.2">
      <c r="B80" s="89"/>
      <c r="C80" s="100"/>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row>
    <row r="81" spans="2:36" ht="15" customHeight="1" x14ac:dyDescent="0.2">
      <c r="B81" s="89"/>
      <c r="C81" s="100"/>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row>
    <row r="82" spans="2:36" ht="15" customHeight="1" x14ac:dyDescent="0.2">
      <c r="C82" s="100"/>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row>
    <row r="83" spans="2:36" ht="15" customHeight="1" x14ac:dyDescent="0.2">
      <c r="C83" s="103"/>
      <c r="D83" s="90"/>
      <c r="E83" s="90"/>
      <c r="AI83" s="102"/>
    </row>
    <row r="84" spans="2:36" ht="15" customHeight="1" x14ac:dyDescent="0.2">
      <c r="C84" s="103"/>
      <c r="D84" s="90"/>
      <c r="E84" s="90"/>
      <c r="AI84" s="102"/>
    </row>
    <row r="85" spans="2:36" ht="15" customHeight="1" x14ac:dyDescent="0.25">
      <c r="AJ85" s="35"/>
    </row>
  </sheetData>
  <sheetProtection sheet="1" objects="1" scenarios="1" selectLockedCells="1"/>
  <mergeCells count="25">
    <mergeCell ref="D9:H9"/>
    <mergeCell ref="I9:L9"/>
    <mergeCell ref="M9:Q9"/>
    <mergeCell ref="R9:V9"/>
    <mergeCell ref="W9:Z9"/>
    <mergeCell ref="AC10:AD10"/>
    <mergeCell ref="AE10:AF10"/>
    <mergeCell ref="AG10:AH10"/>
    <mergeCell ref="AE9:AH9"/>
    <mergeCell ref="AI9:AI11"/>
    <mergeCell ref="AA9:AD9"/>
    <mergeCell ref="D12:E12"/>
    <mergeCell ref="M12:N12"/>
    <mergeCell ref="W10:X10"/>
    <mergeCell ref="Y10:Z10"/>
    <mergeCell ref="AA10:AB10"/>
    <mergeCell ref="D10:F10"/>
    <mergeCell ref="G10:H10"/>
    <mergeCell ref="I10:J10"/>
    <mergeCell ref="K10:L10"/>
    <mergeCell ref="M10:O10"/>
    <mergeCell ref="P10:Q10"/>
    <mergeCell ref="R10:T10"/>
    <mergeCell ref="U10:V10"/>
    <mergeCell ref="R12:S12"/>
  </mergeCells>
  <pageMargins left="0.31496062992125984" right="0" top="0.74803149606299213" bottom="0.35433070866141736" header="0.31496062992125984" footer="0.31496062992125984"/>
  <pageSetup paperSize="8" scale="39" orientation="landscape" cellComments="asDisplayed" r:id="rId1"/>
  <headerFooter alignWithMargins="0">
    <oddHeader>&amp;A</oddHeader>
    <oddFooter>&amp;L&amp;F&amp;CPage &amp;P&amp;R&amp;D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7">
    <tabColor theme="9" tint="-0.249977111117893"/>
    <pageSetUpPr fitToPage="1"/>
  </sheetPr>
  <dimension ref="A1:R23"/>
  <sheetViews>
    <sheetView showGridLines="0" zoomScaleNormal="100" workbookViewId="0"/>
  </sheetViews>
  <sheetFormatPr defaultColWidth="9.140625" defaultRowHeight="15" x14ac:dyDescent="0.25"/>
  <cols>
    <col min="1" max="1" width="9.140625" style="123"/>
    <col min="2" max="2" width="69.140625" customWidth="1"/>
    <col min="4" max="13" width="18.5703125" customWidth="1"/>
  </cols>
  <sheetData>
    <row r="1" spans="1:18" ht="15" customHeight="1" x14ac:dyDescent="0.35">
      <c r="A1" s="327" t="s">
        <v>857</v>
      </c>
      <c r="B1" s="199"/>
      <c r="C1" s="129"/>
      <c r="D1" s="199"/>
      <c r="E1" s="204"/>
      <c r="F1" s="204"/>
      <c r="G1" s="129"/>
      <c r="H1" s="199"/>
      <c r="I1" s="204"/>
      <c r="J1" s="204"/>
      <c r="K1" s="204"/>
      <c r="L1" s="204"/>
      <c r="M1" s="262" t="str">
        <f>_ParticipantName</f>
        <v>[Participant's name]</v>
      </c>
      <c r="N1" s="123"/>
      <c r="O1" s="123"/>
      <c r="P1" s="123"/>
      <c r="Q1" s="123"/>
      <c r="R1" s="123"/>
    </row>
    <row r="2" spans="1:18" s="123" customFormat="1" ht="15" customHeight="1" x14ac:dyDescent="0.35">
      <c r="A2" s="199"/>
      <c r="B2" s="199"/>
      <c r="C2" s="199"/>
      <c r="D2" s="199"/>
      <c r="E2" s="281"/>
      <c r="F2" s="281"/>
      <c r="G2" s="199"/>
      <c r="H2" s="199"/>
      <c r="I2" s="281"/>
      <c r="J2" s="281"/>
      <c r="K2" s="281"/>
      <c r="L2" s="281"/>
      <c r="M2" s="273" t="str">
        <f>_SCRMethod</f>
        <v>[Method of Calculation of the SCR]</v>
      </c>
    </row>
    <row r="3" spans="1:18" ht="15" customHeight="1" x14ac:dyDescent="0.35">
      <c r="A3" s="271" t="s">
        <v>858</v>
      </c>
      <c r="B3" s="132"/>
      <c r="C3" s="131"/>
      <c r="D3" s="132"/>
      <c r="E3" s="131"/>
      <c r="F3" s="131"/>
      <c r="G3" s="131"/>
      <c r="H3" s="132"/>
      <c r="I3" s="131"/>
      <c r="J3" s="131"/>
      <c r="K3" s="131"/>
      <c r="L3" s="131"/>
      <c r="M3" s="263" t="str">
        <f>_Version</f>
        <v>EIOPA-16-339-ST16_Templates-(20160629)</v>
      </c>
      <c r="N3" s="123"/>
      <c r="O3" s="123"/>
      <c r="P3" s="123"/>
      <c r="Q3" s="123"/>
      <c r="R3" s="123"/>
    </row>
    <row r="4" spans="1:18" x14ac:dyDescent="0.25">
      <c r="B4" s="106"/>
      <c r="C4" s="106"/>
      <c r="D4" s="106"/>
      <c r="E4" s="104"/>
      <c r="F4" s="104"/>
      <c r="G4" s="107"/>
      <c r="H4" s="107"/>
      <c r="I4" s="108"/>
      <c r="J4" s="108"/>
      <c r="K4" s="108"/>
      <c r="L4" s="108"/>
      <c r="M4" s="104"/>
      <c r="N4" s="123"/>
      <c r="O4" s="123"/>
      <c r="P4" s="123"/>
      <c r="Q4" s="123"/>
      <c r="R4" s="123"/>
    </row>
    <row r="5" spans="1:18" ht="16.5" customHeight="1" x14ac:dyDescent="0.35">
      <c r="A5" s="300" t="s">
        <v>859</v>
      </c>
      <c r="B5" s="205"/>
      <c r="C5" s="205"/>
      <c r="D5" s="205"/>
      <c r="E5" s="225"/>
      <c r="F5" s="225"/>
      <c r="G5" s="205"/>
      <c r="H5" s="205"/>
      <c r="I5" s="225"/>
      <c r="J5" s="225"/>
      <c r="K5" s="225"/>
      <c r="L5" s="225"/>
      <c r="M5" s="298"/>
      <c r="N5" s="123"/>
      <c r="O5" s="123"/>
      <c r="P5" s="123"/>
      <c r="Q5" s="123"/>
      <c r="R5" s="123"/>
    </row>
    <row r="6" spans="1:18" x14ac:dyDescent="0.25">
      <c r="B6" s="106"/>
      <c r="C6" s="106"/>
      <c r="D6" s="106"/>
      <c r="E6" s="104"/>
      <c r="F6" s="104"/>
      <c r="G6" s="107"/>
      <c r="H6" s="107"/>
      <c r="I6" s="108"/>
      <c r="J6" s="108"/>
      <c r="K6" s="105"/>
      <c r="L6" s="104"/>
      <c r="M6" s="104"/>
      <c r="N6" s="123"/>
      <c r="O6" s="123"/>
      <c r="P6" s="123"/>
      <c r="Q6" s="123"/>
      <c r="R6" s="123"/>
    </row>
    <row r="7" spans="1:18" x14ac:dyDescent="0.25">
      <c r="B7" s="297" t="s">
        <v>858</v>
      </c>
      <c r="C7" s="106"/>
      <c r="D7" s="106"/>
      <c r="E7" s="104"/>
      <c r="F7" s="104"/>
      <c r="G7" s="107"/>
      <c r="H7" s="107"/>
      <c r="I7" s="108"/>
      <c r="J7" s="108"/>
      <c r="K7" s="105"/>
      <c r="L7" s="104"/>
      <c r="M7" s="104"/>
      <c r="N7" s="123"/>
      <c r="O7" s="123"/>
      <c r="P7" s="123"/>
      <c r="Q7" s="123"/>
      <c r="R7" s="123"/>
    </row>
    <row r="8" spans="1:18" x14ac:dyDescent="0.25">
      <c r="B8" s="106"/>
      <c r="C8" s="106"/>
      <c r="D8" s="104"/>
      <c r="E8" s="104"/>
      <c r="F8" s="104"/>
      <c r="G8" s="105"/>
      <c r="H8" s="105"/>
      <c r="I8" s="104"/>
      <c r="J8" s="104"/>
      <c r="K8" s="105"/>
      <c r="L8" s="104"/>
      <c r="M8" s="104"/>
      <c r="N8" s="123"/>
      <c r="O8" s="123"/>
      <c r="P8" s="123"/>
      <c r="Q8" s="123"/>
      <c r="R8" s="123"/>
    </row>
    <row r="9" spans="1:18" x14ac:dyDescent="0.25">
      <c r="B9" s="106"/>
      <c r="C9" s="106"/>
      <c r="D9" s="547" t="s">
        <v>860</v>
      </c>
      <c r="E9" s="571" t="s">
        <v>861</v>
      </c>
      <c r="F9" s="572"/>
      <c r="G9" s="572"/>
      <c r="H9" s="572"/>
      <c r="I9" s="572"/>
      <c r="J9" s="572"/>
      <c r="K9" s="572"/>
      <c r="L9" s="572"/>
      <c r="M9" s="573"/>
      <c r="N9" s="109"/>
      <c r="O9" s="109"/>
      <c r="P9" s="109"/>
      <c r="Q9" s="109"/>
      <c r="R9" s="110"/>
    </row>
    <row r="10" spans="1:18" ht="63.75" x14ac:dyDescent="0.25">
      <c r="B10" s="111"/>
      <c r="C10" s="111"/>
      <c r="D10" s="548"/>
      <c r="E10" s="242" t="s">
        <v>862</v>
      </c>
      <c r="F10" s="242" t="s">
        <v>863</v>
      </c>
      <c r="G10" s="242" t="s">
        <v>864</v>
      </c>
      <c r="H10" s="242" t="s">
        <v>865</v>
      </c>
      <c r="I10" s="242" t="s">
        <v>866</v>
      </c>
      <c r="J10" s="242" t="s">
        <v>867</v>
      </c>
      <c r="K10" s="242" t="s">
        <v>868</v>
      </c>
      <c r="L10" s="242" t="s">
        <v>869</v>
      </c>
      <c r="M10" s="242" t="s">
        <v>870</v>
      </c>
      <c r="N10" s="110"/>
      <c r="O10" s="110"/>
      <c r="P10" s="110"/>
      <c r="Q10" s="110"/>
      <c r="R10" s="110"/>
    </row>
    <row r="11" spans="1:18" x14ac:dyDescent="0.25">
      <c r="B11" s="112"/>
      <c r="C11" s="112"/>
      <c r="D11" s="228" t="s">
        <v>300</v>
      </c>
      <c r="E11" s="228" t="s">
        <v>484</v>
      </c>
      <c r="F11" s="228" t="s">
        <v>485</v>
      </c>
      <c r="G11" s="228" t="s">
        <v>504</v>
      </c>
      <c r="H11" s="228" t="s">
        <v>508</v>
      </c>
      <c r="I11" s="228" t="s">
        <v>509</v>
      </c>
      <c r="J11" s="228" t="s">
        <v>516</v>
      </c>
      <c r="K11" s="228" t="s">
        <v>536</v>
      </c>
      <c r="L11" s="228" t="s">
        <v>538</v>
      </c>
      <c r="M11" s="228" t="s">
        <v>539</v>
      </c>
      <c r="N11" s="109"/>
      <c r="O11" s="109"/>
      <c r="P11" s="110"/>
      <c r="Q11" s="110"/>
      <c r="R11" s="110"/>
    </row>
    <row r="12" spans="1:18" x14ac:dyDescent="0.25">
      <c r="B12" s="244" t="s">
        <v>871</v>
      </c>
      <c r="C12" s="228" t="s">
        <v>302</v>
      </c>
      <c r="D12" s="376">
        <f>SUM('0.BS'!D53,'0.BS'!D62,'0.BS'!D71)</f>
        <v>0</v>
      </c>
      <c r="E12" s="197" t="s">
        <v>2</v>
      </c>
      <c r="F12" s="322" t="s">
        <v>2</v>
      </c>
      <c r="G12" s="322" t="s">
        <v>2</v>
      </c>
      <c r="H12" s="322" t="s">
        <v>2</v>
      </c>
      <c r="I12" s="322" t="s">
        <v>2</v>
      </c>
      <c r="J12" s="322" t="s">
        <v>2</v>
      </c>
      <c r="K12" s="322" t="s">
        <v>2</v>
      </c>
      <c r="L12" s="322" t="s">
        <v>2</v>
      </c>
      <c r="M12" s="322" t="s">
        <v>2</v>
      </c>
      <c r="N12" s="109"/>
      <c r="O12" s="20"/>
      <c r="P12" s="110"/>
      <c r="Q12" s="110"/>
      <c r="R12" s="110"/>
    </row>
    <row r="13" spans="1:18" x14ac:dyDescent="0.25">
      <c r="B13" s="244" t="s">
        <v>872</v>
      </c>
      <c r="C13" s="228" t="s">
        <v>304</v>
      </c>
      <c r="D13" s="376">
        <f>'0.OF'!D26</f>
        <v>0</v>
      </c>
      <c r="E13" s="322" t="s">
        <v>2</v>
      </c>
      <c r="F13" s="322" t="s">
        <v>2</v>
      </c>
      <c r="G13" s="322" t="s">
        <v>2</v>
      </c>
      <c r="H13" s="322" t="s">
        <v>2</v>
      </c>
      <c r="I13" s="322" t="s">
        <v>2</v>
      </c>
      <c r="J13" s="322" t="s">
        <v>2</v>
      </c>
      <c r="K13" s="322" t="s">
        <v>2</v>
      </c>
      <c r="L13" s="322" t="s">
        <v>2</v>
      </c>
      <c r="M13" s="322" t="s">
        <v>2</v>
      </c>
      <c r="N13" s="109"/>
      <c r="O13" s="20"/>
      <c r="P13" s="110"/>
      <c r="Q13" s="110"/>
      <c r="R13" s="110"/>
    </row>
    <row r="14" spans="1:18" x14ac:dyDescent="0.25">
      <c r="B14" s="220" t="s">
        <v>473</v>
      </c>
      <c r="C14" s="228" t="s">
        <v>342</v>
      </c>
      <c r="D14" s="166"/>
      <c r="E14" s="166"/>
      <c r="F14" s="166"/>
      <c r="G14" s="166"/>
      <c r="H14" s="166"/>
      <c r="I14" s="166"/>
      <c r="J14" s="166"/>
      <c r="K14" s="166"/>
      <c r="L14" s="166"/>
      <c r="M14" s="166"/>
      <c r="N14" s="109"/>
      <c r="O14" s="64"/>
      <c r="P14" s="110"/>
      <c r="Q14" s="34"/>
      <c r="R14" s="36"/>
    </row>
    <row r="15" spans="1:18" x14ac:dyDescent="0.25">
      <c r="B15" s="245" t="s">
        <v>873</v>
      </c>
      <c r="C15" s="228" t="s">
        <v>306</v>
      </c>
      <c r="D15" s="166"/>
      <c r="E15" s="166"/>
      <c r="F15" s="166"/>
      <c r="G15" s="166"/>
      <c r="H15" s="166"/>
      <c r="I15" s="166"/>
      <c r="J15" s="166"/>
      <c r="K15" s="166"/>
      <c r="L15" s="166"/>
      <c r="M15" s="166"/>
      <c r="N15" s="64"/>
      <c r="O15" s="64"/>
      <c r="P15" s="110"/>
      <c r="Q15" s="110"/>
      <c r="R15" s="110"/>
    </row>
    <row r="16" spans="1:18" x14ac:dyDescent="0.25">
      <c r="B16" s="244" t="s">
        <v>874</v>
      </c>
      <c r="C16" s="228" t="s">
        <v>308</v>
      </c>
      <c r="D16" s="376" t="str">
        <f>'0.OF'!D41</f>
        <v>-</v>
      </c>
      <c r="E16" s="322" t="s">
        <v>2</v>
      </c>
      <c r="F16" s="322" t="s">
        <v>2</v>
      </c>
      <c r="G16" s="322" t="s">
        <v>2</v>
      </c>
      <c r="H16" s="322" t="s">
        <v>2</v>
      </c>
      <c r="I16" s="322" t="s">
        <v>2</v>
      </c>
      <c r="J16" s="322" t="s">
        <v>2</v>
      </c>
      <c r="K16" s="322" t="s">
        <v>2</v>
      </c>
      <c r="L16" s="322" t="s">
        <v>2</v>
      </c>
      <c r="M16" s="322" t="s">
        <v>2</v>
      </c>
      <c r="N16" s="110"/>
      <c r="O16" s="20"/>
      <c r="P16" s="20"/>
      <c r="Q16" s="110"/>
      <c r="R16" s="110"/>
    </row>
    <row r="17" spans="2:18" x14ac:dyDescent="0.25">
      <c r="B17" s="220" t="s">
        <v>875</v>
      </c>
      <c r="C17" s="228" t="s">
        <v>346</v>
      </c>
      <c r="D17" s="166"/>
      <c r="E17" s="166"/>
      <c r="F17" s="166"/>
      <c r="G17" s="166"/>
      <c r="H17" s="166"/>
      <c r="I17" s="166"/>
      <c r="J17" s="166"/>
      <c r="K17" s="166"/>
      <c r="L17" s="166"/>
      <c r="M17" s="166"/>
      <c r="N17" s="110"/>
      <c r="O17" s="20"/>
      <c r="P17" s="20"/>
      <c r="Q17" s="110"/>
      <c r="R17" s="110"/>
    </row>
    <row r="18" spans="2:18" x14ac:dyDescent="0.25">
      <c r="B18" s="220" t="s">
        <v>620</v>
      </c>
      <c r="C18" s="228" t="s">
        <v>310</v>
      </c>
      <c r="D18" s="166"/>
      <c r="E18" s="166"/>
      <c r="F18" s="166"/>
      <c r="G18" s="166"/>
      <c r="H18" s="166"/>
      <c r="I18" s="166"/>
      <c r="J18" s="166"/>
      <c r="K18" s="166"/>
      <c r="L18" s="166"/>
      <c r="M18" s="166"/>
      <c r="N18" s="110"/>
      <c r="O18" s="20"/>
      <c r="P18" s="20"/>
      <c r="Q18" s="110"/>
      <c r="R18" s="110"/>
    </row>
    <row r="19" spans="2:18" x14ac:dyDescent="0.25">
      <c r="B19" s="220" t="s">
        <v>621</v>
      </c>
      <c r="C19" s="228" t="s">
        <v>312</v>
      </c>
      <c r="D19" s="166"/>
      <c r="E19" s="166"/>
      <c r="F19" s="166"/>
      <c r="G19" s="166"/>
      <c r="H19" s="166"/>
      <c r="I19" s="166"/>
      <c r="J19" s="166"/>
      <c r="K19" s="166"/>
      <c r="L19" s="166"/>
      <c r="M19" s="166"/>
      <c r="N19" s="110"/>
      <c r="O19" s="20"/>
      <c r="P19" s="20"/>
      <c r="Q19" s="110"/>
      <c r="R19" s="110"/>
    </row>
    <row r="20" spans="2:18" x14ac:dyDescent="0.25">
      <c r="B20" s="244" t="s">
        <v>876</v>
      </c>
      <c r="C20" s="228" t="s">
        <v>314</v>
      </c>
      <c r="D20" s="376">
        <f>O.Overview!C119</f>
        <v>0</v>
      </c>
      <c r="E20" s="322" t="s">
        <v>2</v>
      </c>
      <c r="F20" s="322" t="s">
        <v>2</v>
      </c>
      <c r="G20" s="322" t="s">
        <v>2</v>
      </c>
      <c r="H20" s="322" t="s">
        <v>2</v>
      </c>
      <c r="I20" s="322" t="s">
        <v>2</v>
      </c>
      <c r="J20" s="322" t="s">
        <v>2</v>
      </c>
      <c r="K20" s="322" t="s">
        <v>2</v>
      </c>
      <c r="L20" s="322" t="s">
        <v>2</v>
      </c>
      <c r="M20" s="322" t="s">
        <v>2</v>
      </c>
      <c r="N20" s="110"/>
      <c r="O20" s="20"/>
      <c r="P20" s="110"/>
      <c r="Q20" s="110"/>
      <c r="R20" s="110"/>
    </row>
    <row r="21" spans="2:18" x14ac:dyDescent="0.25">
      <c r="B21" s="244" t="s">
        <v>877</v>
      </c>
      <c r="C21" s="228" t="s">
        <v>316</v>
      </c>
      <c r="D21" s="376" t="str">
        <f>'0.OF'!D42</f>
        <v>-</v>
      </c>
      <c r="E21" s="322" t="s">
        <v>2</v>
      </c>
      <c r="F21" s="322" t="s">
        <v>2</v>
      </c>
      <c r="G21" s="322" t="s">
        <v>2</v>
      </c>
      <c r="H21" s="322" t="s">
        <v>2</v>
      </c>
      <c r="I21" s="322" t="s">
        <v>2</v>
      </c>
      <c r="J21" s="322" t="s">
        <v>2</v>
      </c>
      <c r="K21" s="322" t="s">
        <v>2</v>
      </c>
      <c r="L21" s="322" t="s">
        <v>2</v>
      </c>
      <c r="M21" s="322" t="s">
        <v>2</v>
      </c>
      <c r="N21" s="110"/>
      <c r="O21" s="20"/>
      <c r="P21" s="20"/>
      <c r="Q21" s="110"/>
      <c r="R21" s="110"/>
    </row>
    <row r="22" spans="2:18" x14ac:dyDescent="0.25">
      <c r="B22" s="244" t="s">
        <v>523</v>
      </c>
      <c r="C22" s="228" t="s">
        <v>318</v>
      </c>
      <c r="D22" s="376">
        <f>O.Overview!C124</f>
        <v>0</v>
      </c>
      <c r="E22" s="322" t="s">
        <v>2</v>
      </c>
      <c r="F22" s="322" t="s">
        <v>2</v>
      </c>
      <c r="G22" s="322" t="s">
        <v>2</v>
      </c>
      <c r="H22" s="322" t="s">
        <v>2</v>
      </c>
      <c r="I22" s="322" t="s">
        <v>2</v>
      </c>
      <c r="J22" s="322" t="s">
        <v>2</v>
      </c>
      <c r="K22" s="322" t="s">
        <v>2</v>
      </c>
      <c r="L22" s="322" t="s">
        <v>2</v>
      </c>
      <c r="M22" s="322" t="s">
        <v>2</v>
      </c>
      <c r="N22" s="110"/>
      <c r="O22" s="20"/>
      <c r="P22" s="110"/>
      <c r="Q22" s="110"/>
      <c r="R22" s="110"/>
    </row>
    <row r="23" spans="2:18" x14ac:dyDescent="0.25">
      <c r="B23" s="123"/>
      <c r="C23" s="123"/>
      <c r="D23" s="123"/>
      <c r="E23" s="113"/>
      <c r="F23" s="113"/>
      <c r="G23" s="113"/>
      <c r="H23" s="113"/>
      <c r="I23" s="113"/>
      <c r="J23" s="113"/>
      <c r="K23" s="113"/>
      <c r="L23" s="113"/>
      <c r="M23" s="113"/>
      <c r="N23" s="110"/>
      <c r="O23" s="110"/>
      <c r="P23" s="110"/>
      <c r="Q23" s="110"/>
      <c r="R23" s="110"/>
    </row>
  </sheetData>
  <sheetProtection sheet="1" objects="1" scenarios="1" selectLockedCells="1"/>
  <mergeCells count="2">
    <mergeCell ref="D9:D10"/>
    <mergeCell ref="E9:M9"/>
  </mergeCells>
  <pageMargins left="0.7" right="0.7" top="0.75" bottom="0.75" header="0.3" footer="0.3"/>
  <pageSetup scale="4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FFFF00"/>
  </sheetPr>
  <dimension ref="A1"/>
  <sheetViews>
    <sheetView showGridLines="0" workbookViewId="0"/>
  </sheetViews>
  <sheetFormatPr defaultColWidth="11.42578125"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theme="6" tint="-0.249977111117893"/>
    <pageSetUpPr fitToPage="1"/>
  </sheetPr>
  <dimension ref="A1:U102"/>
  <sheetViews>
    <sheetView showGridLines="0" zoomScaleNormal="100" workbookViewId="0"/>
  </sheetViews>
  <sheetFormatPr defaultColWidth="11.42578125" defaultRowHeight="15" x14ac:dyDescent="0.25"/>
  <cols>
    <col min="1" max="1" width="7.140625" style="16" customWidth="1"/>
    <col min="2" max="2" width="75.7109375" style="16" customWidth="1"/>
    <col min="3" max="3" width="10" style="16" customWidth="1"/>
    <col min="4" max="4" width="21.42578125" customWidth="1"/>
    <col min="5" max="5" width="16.7109375" style="16" customWidth="1"/>
    <col min="6" max="6" width="18.42578125" customWidth="1"/>
    <col min="7" max="7" width="13.7109375" customWidth="1"/>
    <col min="8" max="8" width="6" style="16" customWidth="1"/>
    <col min="9" max="9" width="15.140625" style="16" customWidth="1"/>
    <col min="10" max="10" width="62.85546875" style="22" customWidth="1"/>
    <col min="11" max="11" width="13" style="22" customWidth="1"/>
    <col min="12" max="13" width="11.42578125" style="16" customWidth="1"/>
    <col min="14" max="14" width="14.140625" style="16" customWidth="1"/>
    <col min="15" max="15" width="14.7109375" style="16" customWidth="1"/>
    <col min="16" max="16" width="24.42578125" style="16" customWidth="1"/>
    <col min="17" max="16384" width="11.42578125" style="16"/>
  </cols>
  <sheetData>
    <row r="1" spans="1:17" ht="15" customHeight="1" x14ac:dyDescent="0.35">
      <c r="A1" s="327" t="s">
        <v>335</v>
      </c>
      <c r="B1" s="129"/>
      <c r="C1" s="129"/>
      <c r="D1" s="262" t="str">
        <f>_ParticipantName</f>
        <v>[Participant's name]</v>
      </c>
      <c r="F1" s="123"/>
      <c r="G1" s="123"/>
    </row>
    <row r="2" spans="1:17" ht="15" customHeight="1" x14ac:dyDescent="0.35">
      <c r="A2" s="275"/>
      <c r="B2" s="199"/>
      <c r="C2" s="273"/>
      <c r="D2" s="273" t="str">
        <f>_SCRMethod</f>
        <v>[Method of Calculation of the SCR]</v>
      </c>
      <c r="F2" s="123"/>
      <c r="G2" s="123"/>
    </row>
    <row r="3" spans="1:17" ht="15" customHeight="1" x14ac:dyDescent="0.35">
      <c r="A3" s="271" t="s">
        <v>336</v>
      </c>
      <c r="B3" s="131"/>
      <c r="C3" s="263"/>
      <c r="D3" s="263" t="str">
        <f>_Version</f>
        <v>EIOPA-16-339-ST16_Templates-(20160629)</v>
      </c>
      <c r="F3" s="123"/>
      <c r="G3" s="123"/>
      <c r="H3" s="25"/>
      <c r="I3" s="25"/>
      <c r="J3" s="26"/>
      <c r="K3" s="26"/>
    </row>
    <row r="4" spans="1:17" ht="15" customHeight="1" x14ac:dyDescent="0.25">
      <c r="A4" s="23"/>
      <c r="B4" s="23"/>
      <c r="C4" s="24"/>
      <c r="D4" s="123"/>
      <c r="F4" s="123"/>
      <c r="G4" s="123"/>
      <c r="H4" s="25"/>
      <c r="I4" s="25"/>
      <c r="J4" s="26"/>
      <c r="K4" s="26"/>
    </row>
    <row r="5" spans="1:17" ht="15" customHeight="1" x14ac:dyDescent="0.25">
      <c r="B5" s="23"/>
      <c r="C5" s="27"/>
      <c r="D5" s="123"/>
      <c r="E5" s="28"/>
      <c r="F5" s="123"/>
      <c r="G5" s="123"/>
      <c r="H5" s="27"/>
      <c r="I5" s="27"/>
      <c r="J5" s="27"/>
      <c r="K5" s="27"/>
    </row>
    <row r="6" spans="1:17" ht="15" customHeight="1" x14ac:dyDescent="0.25">
      <c r="B6" s="29"/>
      <c r="C6" s="29"/>
      <c r="D6" s="216" t="s">
        <v>337</v>
      </c>
      <c r="F6" s="123"/>
      <c r="G6" s="123"/>
      <c r="H6" s="30"/>
      <c r="I6" s="30"/>
      <c r="J6" s="31"/>
      <c r="K6" s="31"/>
    </row>
    <row r="7" spans="1:17" x14ac:dyDescent="0.25">
      <c r="B7" s="29"/>
      <c r="C7" s="29"/>
      <c r="D7" s="216" t="s">
        <v>300</v>
      </c>
      <c r="F7" s="123"/>
      <c r="G7" s="123"/>
      <c r="H7" s="30"/>
      <c r="I7" s="30"/>
      <c r="J7" s="31"/>
      <c r="K7" s="31"/>
    </row>
    <row r="8" spans="1:17" x14ac:dyDescent="0.25">
      <c r="B8" s="244" t="s">
        <v>338</v>
      </c>
      <c r="C8" s="246"/>
      <c r="D8" s="203"/>
      <c r="E8" s="32"/>
      <c r="F8" s="32"/>
      <c r="G8" s="123"/>
      <c r="H8" s="33"/>
      <c r="I8" s="33"/>
      <c r="J8" s="16"/>
      <c r="K8" s="16"/>
    </row>
    <row r="9" spans="1:17" x14ac:dyDescent="0.25">
      <c r="B9" s="249" t="s">
        <v>339</v>
      </c>
      <c r="C9" s="246" t="s">
        <v>302</v>
      </c>
      <c r="D9" s="203"/>
      <c r="E9" s="32"/>
      <c r="F9" s="34"/>
      <c r="G9" s="34"/>
      <c r="H9" s="34"/>
      <c r="I9" s="19"/>
      <c r="J9" s="19"/>
      <c r="K9" s="19"/>
      <c r="L9" s="19"/>
      <c r="M9" s="19"/>
      <c r="N9" s="19"/>
      <c r="O9" s="35"/>
      <c r="P9" s="35"/>
      <c r="Q9" s="19"/>
    </row>
    <row r="10" spans="1:17" x14ac:dyDescent="0.25">
      <c r="B10" s="249" t="s">
        <v>340</v>
      </c>
      <c r="C10" s="246" t="s">
        <v>304</v>
      </c>
      <c r="D10" s="203"/>
      <c r="E10" s="32"/>
      <c r="F10" s="34"/>
      <c r="G10" s="36"/>
      <c r="H10" s="36"/>
      <c r="I10" s="19"/>
      <c r="J10" s="19"/>
      <c r="K10" s="19"/>
      <c r="L10" s="19"/>
      <c r="M10" s="19"/>
      <c r="N10" s="19"/>
      <c r="O10" s="35"/>
      <c r="P10" s="35"/>
      <c r="Q10" s="19"/>
    </row>
    <row r="11" spans="1:17" x14ac:dyDescent="0.25">
      <c r="B11" s="249" t="s">
        <v>341</v>
      </c>
      <c r="C11" s="246" t="s">
        <v>342</v>
      </c>
      <c r="D11" s="284" t="s">
        <v>2</v>
      </c>
      <c r="E11" s="32"/>
      <c r="F11" s="34"/>
      <c r="G11" s="36"/>
      <c r="H11" s="36"/>
      <c r="I11" s="19"/>
      <c r="J11" s="19"/>
      <c r="K11" s="19"/>
      <c r="L11" s="19"/>
      <c r="M11" s="19"/>
      <c r="N11" s="19"/>
      <c r="O11" s="35"/>
      <c r="P11" s="35"/>
      <c r="Q11" s="19"/>
    </row>
    <row r="12" spans="1:17" x14ac:dyDescent="0.25">
      <c r="B12" s="249" t="s">
        <v>343</v>
      </c>
      <c r="C12" s="246" t="s">
        <v>306</v>
      </c>
      <c r="D12" s="284" t="s">
        <v>2</v>
      </c>
      <c r="E12" s="32"/>
      <c r="F12" s="34"/>
      <c r="G12" s="36"/>
      <c r="H12" s="36"/>
      <c r="I12" s="37"/>
      <c r="J12" s="19"/>
      <c r="K12" s="19"/>
      <c r="L12" s="19"/>
      <c r="M12" s="19"/>
      <c r="N12" s="19"/>
      <c r="O12" s="35"/>
      <c r="P12" s="35"/>
      <c r="Q12" s="19"/>
    </row>
    <row r="13" spans="1:17" x14ac:dyDescent="0.25">
      <c r="B13" s="249" t="s">
        <v>344</v>
      </c>
      <c r="C13" s="246" t="s">
        <v>308</v>
      </c>
      <c r="D13" s="284" t="s">
        <v>2</v>
      </c>
      <c r="E13" s="32"/>
      <c r="F13" s="34"/>
      <c r="G13" s="36"/>
      <c r="H13" s="36"/>
      <c r="I13" s="20"/>
      <c r="J13" s="20"/>
      <c r="K13" s="19"/>
      <c r="L13" s="19"/>
      <c r="M13" s="19"/>
      <c r="N13" s="19"/>
      <c r="O13" s="35"/>
      <c r="P13" s="35"/>
      <c r="Q13" s="19"/>
    </row>
    <row r="14" spans="1:17" x14ac:dyDescent="0.25">
      <c r="B14" s="249" t="s">
        <v>345</v>
      </c>
      <c r="C14" s="246" t="s">
        <v>346</v>
      </c>
      <c r="D14" s="284" t="s">
        <v>2</v>
      </c>
      <c r="E14" s="32"/>
      <c r="F14" s="34"/>
      <c r="G14" s="36"/>
      <c r="H14" s="36"/>
      <c r="I14" s="36"/>
      <c r="J14" s="20"/>
      <c r="K14" s="19"/>
      <c r="L14" s="19"/>
      <c r="M14" s="19"/>
      <c r="N14" s="19"/>
      <c r="O14" s="35"/>
      <c r="P14" s="35"/>
      <c r="Q14" s="19"/>
    </row>
    <row r="15" spans="1:17" s="32" customFormat="1" x14ac:dyDescent="0.25">
      <c r="B15" s="245" t="s">
        <v>347</v>
      </c>
      <c r="C15" s="246" t="s">
        <v>310</v>
      </c>
      <c r="D15" s="376">
        <f>SUM(D16,D17,D18,D21,D26,D27,D28,D29)</f>
        <v>0</v>
      </c>
      <c r="F15" s="34"/>
      <c r="G15" s="36"/>
      <c r="H15" s="36"/>
      <c r="I15" s="20"/>
      <c r="J15" s="20"/>
      <c r="K15" s="19"/>
      <c r="L15" s="19"/>
      <c r="M15" s="20"/>
      <c r="N15" s="19"/>
      <c r="O15" s="35"/>
      <c r="P15" s="35"/>
      <c r="Q15" s="19"/>
    </row>
    <row r="16" spans="1:17" x14ac:dyDescent="0.25">
      <c r="B16" s="250" t="s">
        <v>348</v>
      </c>
      <c r="C16" s="246" t="s">
        <v>312</v>
      </c>
      <c r="D16" s="284" t="s">
        <v>2</v>
      </c>
      <c r="E16" s="32"/>
      <c r="F16" s="34"/>
      <c r="G16" s="36"/>
      <c r="H16" s="36"/>
      <c r="I16" s="36"/>
      <c r="J16" s="20"/>
      <c r="K16" s="19"/>
      <c r="L16" s="19"/>
      <c r="M16" s="20"/>
      <c r="N16" s="19"/>
      <c r="O16" s="35"/>
      <c r="P16" s="35"/>
      <c r="Q16" s="19"/>
    </row>
    <row r="17" spans="2:17" x14ac:dyDescent="0.25">
      <c r="B17" s="250" t="s">
        <v>349</v>
      </c>
      <c r="C17" s="246" t="s">
        <v>314</v>
      </c>
      <c r="D17" s="284" t="s">
        <v>2</v>
      </c>
      <c r="E17" s="32"/>
      <c r="F17" s="34"/>
      <c r="G17" s="36"/>
      <c r="H17" s="36"/>
      <c r="I17" s="36"/>
      <c r="J17" s="20"/>
      <c r="K17" s="19"/>
      <c r="L17" s="19"/>
      <c r="M17" s="20"/>
      <c r="N17" s="19"/>
      <c r="O17" s="35"/>
      <c r="P17" s="35"/>
      <c r="Q17" s="19"/>
    </row>
    <row r="18" spans="2:17" x14ac:dyDescent="0.25">
      <c r="B18" s="250" t="s">
        <v>350</v>
      </c>
      <c r="C18" s="246" t="s">
        <v>316</v>
      </c>
      <c r="D18" s="376">
        <f>SUM(D19:D20)</f>
        <v>0</v>
      </c>
      <c r="E18" s="32"/>
      <c r="F18" s="34"/>
      <c r="G18" s="36"/>
      <c r="H18" s="36"/>
      <c r="I18" s="36"/>
      <c r="J18" s="20"/>
      <c r="K18" s="19"/>
      <c r="L18" s="19"/>
      <c r="M18" s="20"/>
      <c r="N18" s="19"/>
      <c r="O18" s="35"/>
      <c r="P18" s="35"/>
      <c r="Q18" s="19"/>
    </row>
    <row r="19" spans="2:17" x14ac:dyDescent="0.25">
      <c r="B19" s="251" t="s">
        <v>351</v>
      </c>
      <c r="C19" s="246" t="s">
        <v>318</v>
      </c>
      <c r="D19" s="284" t="s">
        <v>2</v>
      </c>
      <c r="E19" s="32"/>
      <c r="F19" s="34"/>
      <c r="G19" s="36"/>
      <c r="H19" s="36"/>
      <c r="I19" s="20"/>
      <c r="J19" s="20"/>
      <c r="K19" s="19"/>
      <c r="L19" s="19"/>
      <c r="M19" s="20"/>
      <c r="N19" s="19"/>
      <c r="O19" s="35"/>
      <c r="P19" s="35"/>
      <c r="Q19" s="19"/>
    </row>
    <row r="20" spans="2:17" x14ac:dyDescent="0.25">
      <c r="B20" s="251" t="s">
        <v>352</v>
      </c>
      <c r="C20" s="246" t="s">
        <v>320</v>
      </c>
      <c r="D20" s="284" t="s">
        <v>2</v>
      </c>
      <c r="E20" s="32"/>
      <c r="F20" s="34"/>
      <c r="G20" s="36"/>
      <c r="H20" s="36"/>
      <c r="I20" s="20"/>
      <c r="J20" s="20"/>
      <c r="K20" s="19"/>
      <c r="L20" s="19"/>
      <c r="M20" s="20"/>
      <c r="N20" s="19"/>
      <c r="O20" s="35"/>
      <c r="P20" s="35"/>
      <c r="Q20" s="19"/>
    </row>
    <row r="21" spans="2:17" x14ac:dyDescent="0.25">
      <c r="B21" s="250" t="s">
        <v>353</v>
      </c>
      <c r="C21" s="246" t="s">
        <v>322</v>
      </c>
      <c r="D21" s="376">
        <f>SUM(D22:D25)</f>
        <v>0</v>
      </c>
      <c r="E21" s="32"/>
      <c r="F21" s="34"/>
      <c r="G21" s="36"/>
      <c r="H21" s="36"/>
      <c r="I21" s="20"/>
      <c r="J21" s="20"/>
      <c r="K21" s="19"/>
      <c r="L21" s="19"/>
      <c r="M21" s="20"/>
      <c r="N21" s="19"/>
      <c r="O21" s="35"/>
      <c r="P21" s="35"/>
      <c r="Q21" s="19"/>
    </row>
    <row r="22" spans="2:17" x14ac:dyDescent="0.25">
      <c r="B22" s="251" t="s">
        <v>354</v>
      </c>
      <c r="C22" s="246" t="s">
        <v>324</v>
      </c>
      <c r="D22" s="284" t="s">
        <v>2</v>
      </c>
      <c r="E22" s="32"/>
      <c r="F22" s="34"/>
      <c r="G22" s="36"/>
      <c r="H22" s="36"/>
      <c r="I22" s="20"/>
      <c r="J22" s="20"/>
      <c r="K22" s="20"/>
      <c r="L22" s="19"/>
      <c r="M22" s="20"/>
      <c r="N22" s="19"/>
      <c r="O22" s="35"/>
      <c r="P22" s="35"/>
      <c r="Q22" s="19"/>
    </row>
    <row r="23" spans="2:17" x14ac:dyDescent="0.25">
      <c r="B23" s="251" t="s">
        <v>355</v>
      </c>
      <c r="C23" s="246" t="s">
        <v>326</v>
      </c>
      <c r="D23" s="284" t="s">
        <v>2</v>
      </c>
      <c r="E23" s="32"/>
      <c r="F23" s="34"/>
      <c r="G23" s="36"/>
      <c r="H23" s="36"/>
      <c r="I23" s="20"/>
      <c r="J23" s="20"/>
      <c r="K23" s="19"/>
      <c r="L23" s="19"/>
      <c r="M23" s="20"/>
      <c r="N23" s="19"/>
      <c r="O23" s="35"/>
      <c r="P23" s="35"/>
      <c r="Q23" s="19"/>
    </row>
    <row r="24" spans="2:17" x14ac:dyDescent="0.25">
      <c r="B24" s="251" t="s">
        <v>356</v>
      </c>
      <c r="C24" s="246" t="s">
        <v>357</v>
      </c>
      <c r="D24" s="284" t="s">
        <v>2</v>
      </c>
      <c r="E24" s="32"/>
      <c r="F24" s="34"/>
      <c r="G24" s="36"/>
      <c r="H24" s="36"/>
      <c r="I24" s="20"/>
      <c r="J24" s="20"/>
      <c r="K24" s="19"/>
      <c r="L24" s="19"/>
      <c r="M24" s="20"/>
      <c r="N24" s="19"/>
      <c r="O24" s="35"/>
      <c r="P24" s="35"/>
      <c r="Q24" s="19"/>
    </row>
    <row r="25" spans="2:17" x14ac:dyDescent="0.25">
      <c r="B25" s="251" t="s">
        <v>358</v>
      </c>
      <c r="C25" s="246" t="s">
        <v>327</v>
      </c>
      <c r="D25" s="284" t="s">
        <v>2</v>
      </c>
      <c r="E25" s="32"/>
      <c r="F25" s="34"/>
      <c r="G25" s="36"/>
      <c r="H25" s="36"/>
      <c r="I25" s="20"/>
      <c r="J25" s="20"/>
      <c r="K25" s="19"/>
      <c r="L25" s="19"/>
      <c r="M25" s="20"/>
      <c r="N25" s="19"/>
      <c r="O25" s="35"/>
      <c r="P25" s="35"/>
      <c r="Q25" s="19"/>
    </row>
    <row r="26" spans="2:17" x14ac:dyDescent="0.25">
      <c r="B26" s="250" t="s">
        <v>359</v>
      </c>
      <c r="C26" s="246" t="s">
        <v>328</v>
      </c>
      <c r="D26" s="284" t="s">
        <v>2</v>
      </c>
      <c r="E26" s="32"/>
      <c r="F26" s="34"/>
      <c r="G26" s="36"/>
      <c r="H26" s="36"/>
      <c r="I26" s="20"/>
      <c r="J26" s="20"/>
      <c r="K26" s="19"/>
      <c r="L26" s="19"/>
      <c r="M26" s="20"/>
      <c r="N26" s="19"/>
      <c r="O26" s="35"/>
      <c r="P26" s="35"/>
      <c r="Q26" s="19"/>
    </row>
    <row r="27" spans="2:17" x14ac:dyDescent="0.25">
      <c r="B27" s="250" t="s">
        <v>360</v>
      </c>
      <c r="C27" s="246" t="s">
        <v>330</v>
      </c>
      <c r="D27" s="284" t="s">
        <v>2</v>
      </c>
      <c r="E27" s="32"/>
      <c r="F27" s="34"/>
      <c r="G27" s="36"/>
      <c r="H27" s="36"/>
      <c r="I27" s="20"/>
      <c r="J27" s="20"/>
      <c r="K27" s="20"/>
      <c r="L27" s="19"/>
      <c r="M27" s="20"/>
      <c r="N27" s="19"/>
      <c r="O27" s="35"/>
      <c r="P27" s="35"/>
      <c r="Q27" s="19"/>
    </row>
    <row r="28" spans="2:17" x14ac:dyDescent="0.25">
      <c r="B28" s="250" t="s">
        <v>361</v>
      </c>
      <c r="C28" s="246" t="s">
        <v>332</v>
      </c>
      <c r="D28" s="284" t="s">
        <v>2</v>
      </c>
      <c r="E28" s="32"/>
      <c r="F28" s="34"/>
      <c r="G28" s="36"/>
      <c r="H28" s="36"/>
      <c r="I28" s="20"/>
      <c r="J28" s="20"/>
      <c r="K28" s="19"/>
      <c r="L28" s="19"/>
      <c r="M28" s="20"/>
      <c r="N28" s="19"/>
      <c r="O28" s="35"/>
      <c r="P28" s="35"/>
      <c r="Q28" s="19"/>
    </row>
    <row r="29" spans="2:17" x14ac:dyDescent="0.25">
      <c r="B29" s="250" t="s">
        <v>362</v>
      </c>
      <c r="C29" s="246" t="s">
        <v>334</v>
      </c>
      <c r="D29" s="284" t="s">
        <v>2</v>
      </c>
      <c r="E29" s="32"/>
      <c r="F29" s="34"/>
      <c r="G29" s="36"/>
      <c r="H29" s="36"/>
      <c r="I29" s="20"/>
      <c r="J29" s="20"/>
      <c r="K29" s="19"/>
      <c r="L29" s="19"/>
      <c r="M29" s="20"/>
      <c r="N29" s="19"/>
      <c r="O29" s="35"/>
      <c r="P29" s="35"/>
      <c r="Q29" s="19"/>
    </row>
    <row r="30" spans="2:17" x14ac:dyDescent="0.25">
      <c r="B30" s="249" t="s">
        <v>363</v>
      </c>
      <c r="C30" s="246" t="s">
        <v>364</v>
      </c>
      <c r="D30" s="284" t="s">
        <v>2</v>
      </c>
      <c r="E30" s="32"/>
      <c r="F30" s="34"/>
      <c r="G30" s="36"/>
      <c r="H30" s="36"/>
      <c r="I30" s="20"/>
      <c r="J30" s="20"/>
      <c r="K30" s="19"/>
      <c r="L30" s="19"/>
      <c r="M30" s="20"/>
      <c r="N30" s="19"/>
      <c r="O30" s="35"/>
      <c r="P30" s="35"/>
      <c r="Q30" s="19"/>
    </row>
    <row r="31" spans="2:17" x14ac:dyDescent="0.25">
      <c r="B31" s="249" t="s">
        <v>365</v>
      </c>
      <c r="C31" s="246" t="s">
        <v>366</v>
      </c>
      <c r="D31" s="284" t="s">
        <v>2</v>
      </c>
      <c r="E31" s="32"/>
      <c r="F31" s="34"/>
      <c r="G31" s="36"/>
      <c r="H31" s="36"/>
      <c r="I31" s="20"/>
      <c r="J31" s="20"/>
      <c r="K31" s="19"/>
      <c r="L31" s="19"/>
      <c r="M31" s="19"/>
      <c r="N31" s="19"/>
      <c r="O31" s="35"/>
      <c r="P31" s="35"/>
      <c r="Q31" s="19"/>
    </row>
    <row r="32" spans="2:17" x14ac:dyDescent="0.25">
      <c r="B32" s="250" t="s">
        <v>367</v>
      </c>
      <c r="C32" s="246" t="s">
        <v>368</v>
      </c>
      <c r="D32" s="166"/>
      <c r="E32" s="32"/>
      <c r="F32" s="34"/>
      <c r="G32" s="36"/>
      <c r="H32" s="20"/>
      <c r="I32" s="20"/>
      <c r="J32" s="20"/>
      <c r="K32" s="35"/>
      <c r="L32" s="19"/>
      <c r="M32" s="19"/>
      <c r="N32" s="19"/>
      <c r="O32" s="35"/>
      <c r="P32" s="35"/>
      <c r="Q32" s="19"/>
    </row>
    <row r="33" spans="2:18" x14ac:dyDescent="0.25">
      <c r="B33" s="250" t="s">
        <v>369</v>
      </c>
      <c r="C33" s="246" t="s">
        <v>370</v>
      </c>
      <c r="D33" s="166"/>
      <c r="E33" s="32"/>
      <c r="F33" s="34"/>
      <c r="G33" s="36"/>
      <c r="H33" s="20"/>
      <c r="I33" s="20"/>
      <c r="J33" s="20"/>
      <c r="K33" s="19"/>
      <c r="L33" s="19"/>
      <c r="M33" s="19"/>
      <c r="N33" s="19"/>
      <c r="O33" s="35"/>
      <c r="P33" s="35"/>
      <c r="Q33" s="19"/>
    </row>
    <row r="34" spans="2:18" x14ac:dyDescent="0.25">
      <c r="B34" s="250" t="s">
        <v>371</v>
      </c>
      <c r="C34" s="246" t="s">
        <v>372</v>
      </c>
      <c r="D34" s="166"/>
      <c r="E34" s="32"/>
      <c r="F34" s="34"/>
      <c r="G34" s="36"/>
      <c r="H34" s="20"/>
      <c r="I34" s="20"/>
      <c r="J34" s="20"/>
      <c r="K34" s="19"/>
      <c r="L34" s="19"/>
      <c r="M34" s="19"/>
      <c r="N34" s="19"/>
      <c r="O34" s="35"/>
      <c r="P34" s="35"/>
      <c r="Q34" s="19"/>
    </row>
    <row r="35" spans="2:18" s="21" customFormat="1" x14ac:dyDescent="0.25">
      <c r="B35" s="220" t="s">
        <v>373</v>
      </c>
      <c r="C35" s="246" t="s">
        <v>374</v>
      </c>
      <c r="D35" s="197" t="s">
        <v>2</v>
      </c>
      <c r="E35" s="32"/>
      <c r="F35" s="34"/>
      <c r="G35" s="36"/>
      <c r="H35" s="36"/>
      <c r="I35" s="20"/>
      <c r="J35" s="20"/>
      <c r="K35" s="34"/>
      <c r="L35" s="39"/>
      <c r="M35" s="20"/>
      <c r="N35" s="19"/>
      <c r="O35" s="39"/>
      <c r="P35" s="39"/>
      <c r="Q35" s="19"/>
    </row>
    <row r="36" spans="2:18" s="21" customFormat="1" x14ac:dyDescent="0.25">
      <c r="B36" s="252" t="s">
        <v>375</v>
      </c>
      <c r="C36" s="246" t="s">
        <v>376</v>
      </c>
      <c r="D36" s="166"/>
      <c r="E36" s="32"/>
      <c r="F36" s="34"/>
      <c r="G36" s="36"/>
      <c r="H36" s="36"/>
      <c r="I36" s="20"/>
      <c r="J36" s="20"/>
      <c r="K36" s="34"/>
      <c r="L36" s="39"/>
      <c r="M36" s="20"/>
      <c r="N36" s="19"/>
      <c r="O36" s="39"/>
      <c r="P36" s="39"/>
      <c r="Q36" s="19"/>
    </row>
    <row r="37" spans="2:18" x14ac:dyDescent="0.25">
      <c r="B37" s="251" t="s">
        <v>377</v>
      </c>
      <c r="C37" s="246" t="s">
        <v>378</v>
      </c>
      <c r="D37" s="166"/>
      <c r="E37" s="32"/>
      <c r="F37" s="34"/>
      <c r="G37" s="36"/>
      <c r="H37" s="36"/>
      <c r="I37" s="20"/>
      <c r="J37" s="20"/>
      <c r="K37" s="34"/>
      <c r="L37" s="35"/>
      <c r="M37" s="20"/>
      <c r="N37" s="19"/>
      <c r="O37" s="35"/>
      <c r="P37" s="35"/>
      <c r="Q37" s="19"/>
    </row>
    <row r="38" spans="2:18" x14ac:dyDescent="0.25">
      <c r="B38" s="251" t="s">
        <v>379</v>
      </c>
      <c r="C38" s="246" t="s">
        <v>380</v>
      </c>
      <c r="D38" s="166"/>
      <c r="E38" s="32"/>
      <c r="F38" s="34"/>
      <c r="G38" s="36"/>
      <c r="H38" s="36"/>
      <c r="I38" s="20"/>
      <c r="J38" s="20"/>
      <c r="K38" s="34"/>
      <c r="L38" s="35"/>
      <c r="M38" s="20"/>
      <c r="N38" s="19"/>
      <c r="O38" s="35"/>
      <c r="P38" s="35"/>
      <c r="Q38" s="19"/>
    </row>
    <row r="39" spans="2:18" s="18" customFormat="1" x14ac:dyDescent="0.25">
      <c r="B39" s="253" t="s">
        <v>381</v>
      </c>
      <c r="C39" s="246" t="s">
        <v>382</v>
      </c>
      <c r="D39" s="166"/>
      <c r="E39" s="32"/>
      <c r="F39" s="34"/>
      <c r="G39" s="36"/>
      <c r="H39" s="36"/>
      <c r="I39" s="20"/>
      <c r="J39" s="20"/>
      <c r="K39" s="34"/>
      <c r="L39" s="40"/>
      <c r="M39" s="20"/>
      <c r="N39" s="19"/>
      <c r="O39" s="40"/>
      <c r="P39" s="40"/>
      <c r="Q39" s="19"/>
    </row>
    <row r="40" spans="2:18" x14ac:dyDescent="0.25">
      <c r="B40" s="251" t="s">
        <v>383</v>
      </c>
      <c r="C40" s="246" t="s">
        <v>384</v>
      </c>
      <c r="D40" s="166"/>
      <c r="E40" s="32"/>
      <c r="F40" s="34"/>
      <c r="G40" s="36"/>
      <c r="H40" s="36"/>
      <c r="I40" s="20"/>
      <c r="J40" s="20"/>
      <c r="K40" s="34"/>
      <c r="L40" s="35"/>
      <c r="M40" s="20"/>
      <c r="N40" s="19"/>
      <c r="O40" s="35"/>
      <c r="P40" s="35"/>
      <c r="Q40" s="19"/>
    </row>
    <row r="41" spans="2:18" x14ac:dyDescent="0.25">
      <c r="B41" s="251" t="s">
        <v>385</v>
      </c>
      <c r="C41" s="246" t="s">
        <v>386</v>
      </c>
      <c r="D41" s="166"/>
      <c r="E41" s="32"/>
      <c r="F41" s="34"/>
      <c r="G41" s="36"/>
      <c r="H41" s="36"/>
      <c r="I41" s="20"/>
      <c r="J41" s="20"/>
      <c r="K41" s="34"/>
      <c r="L41" s="35"/>
      <c r="M41" s="20"/>
      <c r="N41" s="19"/>
      <c r="O41" s="35"/>
      <c r="P41" s="35"/>
      <c r="Q41" s="19"/>
    </row>
    <row r="42" spans="2:18" x14ac:dyDescent="0.25">
      <c r="B42" s="250" t="s">
        <v>387</v>
      </c>
      <c r="C42" s="246" t="s">
        <v>388</v>
      </c>
      <c r="D42" s="166"/>
      <c r="E42" s="32"/>
      <c r="F42" s="34"/>
      <c r="G42" s="36"/>
      <c r="H42" s="36"/>
      <c r="I42" s="20"/>
      <c r="J42" s="20"/>
      <c r="K42" s="34"/>
      <c r="L42" s="35"/>
      <c r="M42" s="20"/>
      <c r="N42" s="19"/>
      <c r="O42" s="35"/>
      <c r="P42" s="35"/>
      <c r="Q42" s="19"/>
    </row>
    <row r="43" spans="2:18" x14ac:dyDescent="0.25">
      <c r="B43" s="249" t="s">
        <v>389</v>
      </c>
      <c r="C43" s="246" t="s">
        <v>390</v>
      </c>
      <c r="D43" s="197" t="s">
        <v>2</v>
      </c>
      <c r="E43" s="32"/>
      <c r="F43" s="34"/>
      <c r="G43" s="36"/>
      <c r="H43" s="36"/>
      <c r="I43" s="20"/>
      <c r="J43" s="20"/>
      <c r="K43" s="36"/>
      <c r="L43" s="35"/>
      <c r="M43" s="20"/>
      <c r="N43" s="19"/>
      <c r="O43" s="35"/>
      <c r="P43" s="35"/>
      <c r="Q43" s="19"/>
      <c r="R43" s="42"/>
    </row>
    <row r="44" spans="2:18" x14ac:dyDescent="0.25">
      <c r="B44" s="249" t="s">
        <v>391</v>
      </c>
      <c r="C44" s="246" t="s">
        <v>392</v>
      </c>
      <c r="D44" s="197" t="s">
        <v>2</v>
      </c>
      <c r="E44" s="32"/>
      <c r="F44" s="34"/>
      <c r="G44" s="36"/>
      <c r="H44" s="36"/>
      <c r="I44" s="20"/>
      <c r="J44" s="20"/>
      <c r="K44" s="36"/>
      <c r="L44" s="35"/>
      <c r="M44" s="20"/>
      <c r="N44" s="19"/>
      <c r="O44" s="35"/>
      <c r="P44" s="35"/>
      <c r="Q44" s="19"/>
    </row>
    <row r="45" spans="2:18" x14ac:dyDescent="0.25">
      <c r="B45" s="249" t="s">
        <v>393</v>
      </c>
      <c r="C45" s="246" t="s">
        <v>394</v>
      </c>
      <c r="D45" s="197" t="s">
        <v>2</v>
      </c>
      <c r="E45" s="32"/>
      <c r="F45" s="34"/>
      <c r="G45" s="36"/>
      <c r="H45" s="36"/>
      <c r="I45" s="20"/>
      <c r="J45" s="20"/>
      <c r="K45" s="36"/>
      <c r="L45" s="35"/>
      <c r="M45" s="20"/>
      <c r="N45" s="19"/>
      <c r="O45" s="35"/>
      <c r="P45" s="35"/>
      <c r="Q45" s="19"/>
    </row>
    <row r="46" spans="2:18" x14ac:dyDescent="0.25">
      <c r="B46" s="249" t="s">
        <v>395</v>
      </c>
      <c r="C46" s="246" t="s">
        <v>396</v>
      </c>
      <c r="D46" s="197" t="s">
        <v>2</v>
      </c>
      <c r="E46" s="32"/>
      <c r="F46" s="34"/>
      <c r="G46" s="36"/>
      <c r="H46" s="36"/>
      <c r="I46" s="20"/>
      <c r="J46" s="20"/>
      <c r="K46" s="19"/>
      <c r="L46" s="19"/>
      <c r="M46" s="20"/>
      <c r="N46" s="19"/>
      <c r="O46" s="35"/>
      <c r="P46" s="35"/>
      <c r="Q46" s="19"/>
    </row>
    <row r="47" spans="2:18" x14ac:dyDescent="0.25">
      <c r="B47" s="249" t="s">
        <v>397</v>
      </c>
      <c r="C47" s="246" t="s">
        <v>398</v>
      </c>
      <c r="D47" s="197" t="s">
        <v>2</v>
      </c>
      <c r="E47" s="32"/>
      <c r="F47" s="34"/>
      <c r="G47" s="36"/>
      <c r="H47" s="36"/>
      <c r="I47" s="20"/>
      <c r="J47" s="20"/>
      <c r="K47" s="19"/>
      <c r="L47" s="19"/>
      <c r="M47" s="20"/>
      <c r="N47" s="19"/>
      <c r="O47" s="35"/>
      <c r="P47" s="35"/>
      <c r="Q47" s="19"/>
    </row>
    <row r="48" spans="2:18" x14ac:dyDescent="0.25">
      <c r="B48" s="254" t="s">
        <v>399</v>
      </c>
      <c r="C48" s="246" t="s">
        <v>400</v>
      </c>
      <c r="D48" s="197" t="s">
        <v>2</v>
      </c>
      <c r="E48" s="32"/>
      <c r="F48" s="34"/>
      <c r="G48" s="36"/>
      <c r="H48" s="36"/>
      <c r="I48" s="20"/>
      <c r="J48" s="20"/>
      <c r="K48" s="19"/>
      <c r="L48" s="19"/>
      <c r="M48" s="20"/>
      <c r="N48" s="19"/>
      <c r="O48" s="35"/>
      <c r="P48" s="35"/>
      <c r="Q48" s="19"/>
    </row>
    <row r="49" spans="2:17" x14ac:dyDescent="0.25">
      <c r="B49" s="249" t="s">
        <v>401</v>
      </c>
      <c r="C49" s="246" t="s">
        <v>402</v>
      </c>
      <c r="D49" s="197" t="s">
        <v>2</v>
      </c>
      <c r="E49" s="32"/>
      <c r="F49" s="34"/>
      <c r="G49" s="36"/>
      <c r="H49" s="36"/>
      <c r="I49" s="20"/>
      <c r="J49" s="20"/>
      <c r="K49" s="19"/>
      <c r="L49" s="19"/>
      <c r="M49" s="20"/>
      <c r="N49" s="19"/>
      <c r="O49" s="35"/>
      <c r="P49" s="35"/>
      <c r="Q49" s="19"/>
    </row>
    <row r="50" spans="2:17" x14ac:dyDescent="0.25">
      <c r="B50" s="249" t="s">
        <v>403</v>
      </c>
      <c r="C50" s="246" t="s">
        <v>404</v>
      </c>
      <c r="D50" s="197" t="s">
        <v>2</v>
      </c>
      <c r="E50" s="32"/>
      <c r="F50" s="34"/>
      <c r="G50" s="36"/>
      <c r="H50" s="36"/>
      <c r="I50" s="20"/>
      <c r="J50" s="20"/>
      <c r="K50" s="19"/>
      <c r="L50" s="19"/>
      <c r="M50" s="20"/>
      <c r="N50" s="19"/>
      <c r="O50" s="35"/>
      <c r="P50" s="35"/>
      <c r="Q50" s="19"/>
    </row>
    <row r="51" spans="2:17" x14ac:dyDescent="0.25">
      <c r="B51" s="255" t="s">
        <v>405</v>
      </c>
      <c r="C51" s="247" t="s">
        <v>406</v>
      </c>
      <c r="D51" s="376">
        <f>SUM(D11,D12,D13,D14,D15,D30,D31,D35,D43,D44,D45,D46,D47,D48,D49,D50)</f>
        <v>0</v>
      </c>
      <c r="E51" s="32"/>
      <c r="F51" s="34"/>
      <c r="G51" s="34"/>
      <c r="H51" s="34"/>
      <c r="I51" s="20"/>
      <c r="J51" s="36"/>
      <c r="K51" s="34"/>
      <c r="L51" s="19"/>
      <c r="M51" s="19"/>
      <c r="N51" s="19"/>
      <c r="O51" s="19"/>
      <c r="P51" s="20"/>
      <c r="Q51" s="43"/>
    </row>
    <row r="52" spans="2:17" x14ac:dyDescent="0.25">
      <c r="B52" s="244" t="s">
        <v>407</v>
      </c>
      <c r="C52" s="246"/>
      <c r="D52" s="203"/>
      <c r="E52" s="32"/>
      <c r="F52" s="34"/>
      <c r="G52" s="44"/>
      <c r="H52" s="44"/>
      <c r="I52" s="19"/>
      <c r="J52" s="19"/>
      <c r="K52" s="19"/>
      <c r="L52" s="19"/>
      <c r="M52" s="19"/>
      <c r="N52" s="19"/>
      <c r="O52" s="19"/>
      <c r="P52" s="19"/>
      <c r="Q52" s="45"/>
    </row>
    <row r="53" spans="2:17" x14ac:dyDescent="0.25">
      <c r="B53" s="249" t="s">
        <v>408</v>
      </c>
      <c r="C53" s="246" t="s">
        <v>409</v>
      </c>
      <c r="D53" s="376">
        <f>SUM(D54,D58)</f>
        <v>0</v>
      </c>
      <c r="E53" s="38"/>
      <c r="F53" s="34"/>
      <c r="G53" s="20"/>
      <c r="H53" s="20"/>
      <c r="I53" s="20"/>
      <c r="J53" s="19"/>
      <c r="K53" s="19"/>
      <c r="L53" s="35"/>
      <c r="M53" s="19"/>
      <c r="N53" s="19"/>
      <c r="O53" s="19"/>
      <c r="P53" s="19"/>
      <c r="Q53" s="45"/>
    </row>
    <row r="54" spans="2:17" x14ac:dyDescent="0.25">
      <c r="B54" s="250" t="s">
        <v>410</v>
      </c>
      <c r="C54" s="246" t="s">
        <v>411</v>
      </c>
      <c r="D54" s="376">
        <f>SUM(D55:D57)</f>
        <v>0</v>
      </c>
      <c r="E54" s="38"/>
      <c r="F54" s="34"/>
      <c r="G54" s="20"/>
      <c r="H54" s="20"/>
      <c r="I54" s="19"/>
      <c r="J54" s="19"/>
      <c r="K54" s="19"/>
      <c r="L54" s="35"/>
      <c r="M54" s="19"/>
      <c r="N54" s="19"/>
      <c r="O54" s="19"/>
      <c r="P54" s="19"/>
      <c r="Q54" s="45"/>
    </row>
    <row r="55" spans="2:17" x14ac:dyDescent="0.25">
      <c r="B55" s="251" t="s">
        <v>412</v>
      </c>
      <c r="C55" s="246" t="s">
        <v>413</v>
      </c>
      <c r="D55" s="284" t="s">
        <v>2</v>
      </c>
      <c r="E55" s="38"/>
      <c r="F55" s="34"/>
      <c r="G55" s="20"/>
      <c r="H55" s="20"/>
      <c r="I55" s="19"/>
      <c r="J55" s="19"/>
      <c r="K55" s="19"/>
      <c r="L55" s="35"/>
      <c r="M55" s="19"/>
      <c r="N55" s="19"/>
      <c r="O55" s="19"/>
      <c r="P55" s="19"/>
      <c r="Q55" s="45"/>
    </row>
    <row r="56" spans="2:17" x14ac:dyDescent="0.25">
      <c r="B56" s="251" t="s">
        <v>414</v>
      </c>
      <c r="C56" s="246" t="s">
        <v>415</v>
      </c>
      <c r="D56" s="284" t="s">
        <v>2</v>
      </c>
      <c r="E56" s="38"/>
      <c r="F56" s="34"/>
      <c r="G56" s="20"/>
      <c r="H56" s="20"/>
      <c r="I56" s="19"/>
      <c r="J56" s="19"/>
      <c r="K56" s="19"/>
      <c r="L56" s="35"/>
      <c r="M56" s="19"/>
      <c r="N56" s="19"/>
      <c r="O56" s="19"/>
      <c r="P56" s="19"/>
      <c r="Q56" s="45"/>
    </row>
    <row r="57" spans="2:17" x14ac:dyDescent="0.25">
      <c r="B57" s="251" t="s">
        <v>416</v>
      </c>
      <c r="C57" s="246" t="s">
        <v>417</v>
      </c>
      <c r="D57" s="284" t="s">
        <v>2</v>
      </c>
      <c r="E57" s="38"/>
      <c r="F57" s="34"/>
      <c r="G57" s="20"/>
      <c r="H57" s="20"/>
      <c r="I57" s="19"/>
      <c r="J57" s="19"/>
      <c r="K57" s="19"/>
      <c r="L57" s="35"/>
      <c r="M57" s="19"/>
      <c r="N57" s="19"/>
      <c r="O57" s="19"/>
      <c r="P57" s="19"/>
      <c r="Q57" s="45"/>
    </row>
    <row r="58" spans="2:17" x14ac:dyDescent="0.25">
      <c r="B58" s="250" t="s">
        <v>418</v>
      </c>
      <c r="C58" s="246" t="s">
        <v>419</v>
      </c>
      <c r="D58" s="376">
        <f>SUM(D59:D61)</f>
        <v>0</v>
      </c>
      <c r="E58" s="38"/>
      <c r="F58" s="34"/>
      <c r="G58" s="20"/>
      <c r="H58" s="20"/>
      <c r="I58" s="19"/>
      <c r="J58" s="19"/>
      <c r="K58" s="19"/>
      <c r="L58" s="35"/>
      <c r="M58" s="19"/>
      <c r="N58" s="19"/>
      <c r="O58" s="19"/>
      <c r="P58" s="19"/>
      <c r="Q58" s="45"/>
    </row>
    <row r="59" spans="2:17" x14ac:dyDescent="0.25">
      <c r="B59" s="251" t="s">
        <v>412</v>
      </c>
      <c r="C59" s="246" t="s">
        <v>420</v>
      </c>
      <c r="D59" s="284" t="s">
        <v>2</v>
      </c>
      <c r="E59" s="38"/>
      <c r="F59" s="34"/>
      <c r="G59" s="20"/>
      <c r="H59" s="20"/>
      <c r="I59" s="19"/>
      <c r="J59" s="19"/>
      <c r="K59" s="19"/>
      <c r="L59" s="35"/>
      <c r="M59" s="19"/>
      <c r="N59" s="19"/>
      <c r="O59" s="19"/>
      <c r="P59" s="19"/>
      <c r="Q59" s="45"/>
    </row>
    <row r="60" spans="2:17" x14ac:dyDescent="0.25">
      <c r="B60" s="251" t="s">
        <v>414</v>
      </c>
      <c r="C60" s="246" t="s">
        <v>421</v>
      </c>
      <c r="D60" s="284" t="s">
        <v>2</v>
      </c>
      <c r="E60" s="38"/>
      <c r="F60" s="34"/>
      <c r="G60" s="20"/>
      <c r="H60" s="20"/>
      <c r="I60" s="19"/>
      <c r="J60" s="19"/>
      <c r="K60" s="19"/>
      <c r="L60" s="35"/>
      <c r="M60" s="19"/>
      <c r="N60" s="19"/>
      <c r="O60" s="19"/>
      <c r="P60" s="19"/>
      <c r="Q60" s="45"/>
    </row>
    <row r="61" spans="2:17" x14ac:dyDescent="0.25">
      <c r="B61" s="251" t="s">
        <v>416</v>
      </c>
      <c r="C61" s="246" t="s">
        <v>422</v>
      </c>
      <c r="D61" s="284" t="s">
        <v>2</v>
      </c>
      <c r="E61" s="38"/>
      <c r="F61" s="34"/>
      <c r="G61" s="20"/>
      <c r="H61" s="20"/>
      <c r="I61" s="19"/>
      <c r="J61" s="19"/>
      <c r="K61" s="19"/>
      <c r="L61" s="35"/>
      <c r="M61" s="19"/>
      <c r="N61" s="19"/>
      <c r="O61" s="19"/>
      <c r="P61" s="19"/>
      <c r="Q61" s="45"/>
    </row>
    <row r="62" spans="2:17" x14ac:dyDescent="0.25">
      <c r="B62" s="249" t="s">
        <v>423</v>
      </c>
      <c r="C62" s="246" t="s">
        <v>424</v>
      </c>
      <c r="D62" s="376">
        <f>SUM(D63,D67)</f>
        <v>0</v>
      </c>
      <c r="E62" s="38"/>
      <c r="F62" s="34"/>
      <c r="G62" s="46"/>
      <c r="H62" s="46"/>
      <c r="I62" s="19"/>
      <c r="J62" s="19"/>
      <c r="K62" s="19"/>
      <c r="L62" s="35"/>
      <c r="M62" s="19"/>
      <c r="N62" s="19"/>
      <c r="O62" s="19"/>
      <c r="P62" s="19"/>
      <c r="Q62" s="45"/>
    </row>
    <row r="63" spans="2:17" x14ac:dyDescent="0.25">
      <c r="B63" s="250" t="s">
        <v>425</v>
      </c>
      <c r="C63" s="246" t="s">
        <v>426</v>
      </c>
      <c r="D63" s="376">
        <f>SUM(D64:D66)</f>
        <v>0</v>
      </c>
      <c r="E63" s="38"/>
      <c r="F63" s="34"/>
      <c r="G63" s="46"/>
      <c r="H63" s="46"/>
      <c r="I63" s="19"/>
      <c r="J63" s="19"/>
      <c r="K63" s="19"/>
      <c r="L63" s="35"/>
      <c r="M63" s="19"/>
      <c r="N63" s="19"/>
      <c r="O63" s="19"/>
      <c r="P63" s="19"/>
      <c r="Q63" s="45"/>
    </row>
    <row r="64" spans="2:17" x14ac:dyDescent="0.25">
      <c r="B64" s="251" t="s">
        <v>412</v>
      </c>
      <c r="C64" s="246" t="s">
        <v>427</v>
      </c>
      <c r="D64" s="284" t="s">
        <v>2</v>
      </c>
      <c r="E64" s="38"/>
      <c r="F64" s="34"/>
      <c r="G64" s="46"/>
      <c r="H64" s="46"/>
      <c r="I64" s="19"/>
      <c r="J64" s="19"/>
      <c r="K64" s="19"/>
      <c r="L64" s="35"/>
      <c r="M64" s="19"/>
      <c r="N64" s="19"/>
      <c r="O64" s="19"/>
      <c r="P64" s="19"/>
      <c r="Q64" s="45"/>
    </row>
    <row r="65" spans="2:17" x14ac:dyDescent="0.25">
      <c r="B65" s="251" t="s">
        <v>414</v>
      </c>
      <c r="C65" s="246" t="s">
        <v>428</v>
      </c>
      <c r="D65" s="284" t="s">
        <v>2</v>
      </c>
      <c r="E65" s="38"/>
      <c r="F65" s="34"/>
      <c r="G65" s="46"/>
      <c r="H65" s="46"/>
      <c r="I65" s="19"/>
      <c r="J65" s="19"/>
      <c r="K65" s="19"/>
      <c r="L65" s="35"/>
      <c r="M65" s="19"/>
      <c r="N65" s="19"/>
      <c r="O65" s="19"/>
      <c r="P65" s="19"/>
      <c r="Q65" s="45"/>
    </row>
    <row r="66" spans="2:17" x14ac:dyDescent="0.25">
      <c r="B66" s="251" t="s">
        <v>416</v>
      </c>
      <c r="C66" s="246" t="s">
        <v>429</v>
      </c>
      <c r="D66" s="284" t="s">
        <v>2</v>
      </c>
      <c r="E66" s="38"/>
      <c r="F66" s="34"/>
      <c r="G66" s="46"/>
      <c r="H66" s="46"/>
      <c r="I66" s="19"/>
      <c r="J66" s="19"/>
      <c r="K66" s="19"/>
      <c r="L66" s="35"/>
      <c r="M66" s="19"/>
      <c r="N66" s="19"/>
      <c r="O66" s="19"/>
      <c r="P66" s="19"/>
      <c r="Q66" s="45"/>
    </row>
    <row r="67" spans="2:17" x14ac:dyDescent="0.25">
      <c r="B67" s="253" t="s">
        <v>430</v>
      </c>
      <c r="C67" s="246" t="s">
        <v>431</v>
      </c>
      <c r="D67" s="376">
        <f>SUM(D68:D70)</f>
        <v>0</v>
      </c>
      <c r="E67" s="38"/>
      <c r="F67" s="34"/>
      <c r="G67" s="46"/>
      <c r="H67" s="46"/>
      <c r="I67" s="19"/>
      <c r="J67" s="19"/>
      <c r="K67" s="19"/>
      <c r="L67" s="35"/>
      <c r="M67" s="19"/>
      <c r="N67" s="19"/>
      <c r="O67" s="19"/>
      <c r="P67" s="19"/>
      <c r="Q67" s="45"/>
    </row>
    <row r="68" spans="2:17" x14ac:dyDescent="0.25">
      <c r="B68" s="251" t="s">
        <v>412</v>
      </c>
      <c r="C68" s="246" t="s">
        <v>432</v>
      </c>
      <c r="D68" s="284" t="s">
        <v>2</v>
      </c>
      <c r="E68" s="38"/>
      <c r="F68" s="34"/>
      <c r="G68" s="46"/>
      <c r="H68" s="46"/>
      <c r="I68" s="19"/>
      <c r="J68" s="19"/>
      <c r="K68" s="19"/>
      <c r="L68" s="35"/>
      <c r="M68" s="19"/>
      <c r="N68" s="19"/>
      <c r="O68" s="19"/>
      <c r="P68" s="19"/>
      <c r="Q68" s="45"/>
    </row>
    <row r="69" spans="2:17" x14ac:dyDescent="0.25">
      <c r="B69" s="251" t="s">
        <v>414</v>
      </c>
      <c r="C69" s="246" t="s">
        <v>433</v>
      </c>
      <c r="D69" s="284" t="s">
        <v>2</v>
      </c>
      <c r="E69" s="38"/>
      <c r="F69" s="34"/>
      <c r="G69" s="46"/>
      <c r="H69" s="46"/>
      <c r="I69" s="19"/>
      <c r="J69" s="19"/>
      <c r="K69" s="19"/>
      <c r="L69" s="35"/>
      <c r="M69" s="19"/>
      <c r="N69" s="19"/>
      <c r="O69" s="19"/>
      <c r="P69" s="19"/>
      <c r="Q69" s="45"/>
    </row>
    <row r="70" spans="2:17" x14ac:dyDescent="0.25">
      <c r="B70" s="251" t="s">
        <v>416</v>
      </c>
      <c r="C70" s="246" t="s">
        <v>434</v>
      </c>
      <c r="D70" s="284" t="s">
        <v>2</v>
      </c>
      <c r="E70" s="38"/>
      <c r="F70" s="34"/>
      <c r="G70" s="46"/>
      <c r="H70" s="46"/>
      <c r="I70" s="19"/>
      <c r="J70" s="19"/>
      <c r="K70" s="19"/>
      <c r="L70" s="35"/>
      <c r="M70" s="19"/>
      <c r="N70" s="19"/>
      <c r="O70" s="19"/>
      <c r="P70" s="19"/>
      <c r="Q70" s="45"/>
    </row>
    <row r="71" spans="2:17" x14ac:dyDescent="0.25">
      <c r="B71" s="249" t="s">
        <v>435</v>
      </c>
      <c r="C71" s="246" t="s">
        <v>436</v>
      </c>
      <c r="D71" s="376">
        <f>SUM(D72:D74)</f>
        <v>0</v>
      </c>
      <c r="E71" s="38"/>
      <c r="F71" s="34"/>
      <c r="G71" s="46"/>
      <c r="H71" s="46"/>
      <c r="I71" s="19"/>
      <c r="J71" s="19"/>
      <c r="K71" s="19"/>
      <c r="L71" s="35"/>
      <c r="M71" s="19"/>
      <c r="N71" s="19"/>
      <c r="O71" s="19"/>
      <c r="P71" s="19"/>
      <c r="Q71" s="45"/>
    </row>
    <row r="72" spans="2:17" x14ac:dyDescent="0.25">
      <c r="B72" s="250" t="s">
        <v>412</v>
      </c>
      <c r="C72" s="246" t="s">
        <v>437</v>
      </c>
      <c r="D72" s="284" t="s">
        <v>2</v>
      </c>
      <c r="E72" s="38"/>
      <c r="F72" s="34"/>
      <c r="G72" s="46"/>
      <c r="H72" s="46"/>
      <c r="I72" s="19"/>
      <c r="J72" s="19"/>
      <c r="K72" s="19"/>
      <c r="L72" s="35"/>
      <c r="M72" s="19"/>
      <c r="N72" s="19"/>
      <c r="O72" s="19"/>
      <c r="P72" s="19"/>
      <c r="Q72" s="45"/>
    </row>
    <row r="73" spans="2:17" x14ac:dyDescent="0.25">
      <c r="B73" s="250" t="s">
        <v>414</v>
      </c>
      <c r="C73" s="246" t="s">
        <v>438</v>
      </c>
      <c r="D73" s="284" t="s">
        <v>2</v>
      </c>
      <c r="E73" s="38"/>
      <c r="F73" s="34"/>
      <c r="G73" s="20"/>
      <c r="H73" s="20"/>
      <c r="I73" s="19"/>
      <c r="J73" s="19"/>
      <c r="K73" s="19"/>
      <c r="L73" s="35"/>
      <c r="M73" s="19"/>
      <c r="N73" s="19"/>
      <c r="O73" s="19"/>
      <c r="P73" s="19"/>
      <c r="Q73" s="45"/>
    </row>
    <row r="74" spans="2:17" x14ac:dyDescent="0.25">
      <c r="B74" s="250" t="s">
        <v>416</v>
      </c>
      <c r="C74" s="246" t="s">
        <v>439</v>
      </c>
      <c r="D74" s="284" t="s">
        <v>2</v>
      </c>
      <c r="E74" s="38"/>
      <c r="F74" s="34"/>
      <c r="G74" s="20"/>
      <c r="H74" s="20"/>
      <c r="I74" s="19"/>
      <c r="J74" s="19"/>
      <c r="K74" s="19"/>
      <c r="L74" s="35"/>
      <c r="M74" s="19"/>
      <c r="N74" s="19"/>
      <c r="O74" s="19"/>
      <c r="P74" s="19"/>
      <c r="Q74" s="45"/>
    </row>
    <row r="75" spans="2:17" x14ac:dyDescent="0.25">
      <c r="B75" s="249" t="s">
        <v>440</v>
      </c>
      <c r="C75" s="246" t="s">
        <v>441</v>
      </c>
      <c r="D75" s="203"/>
      <c r="E75" s="32"/>
      <c r="F75" s="34"/>
      <c r="G75" s="20"/>
      <c r="H75" s="20"/>
      <c r="I75" s="19"/>
      <c r="J75" s="19"/>
      <c r="K75" s="19"/>
      <c r="L75" s="19"/>
      <c r="M75" s="19"/>
      <c r="N75" s="19"/>
      <c r="O75" s="19"/>
      <c r="P75" s="19"/>
      <c r="Q75" s="45"/>
    </row>
    <row r="76" spans="2:17" x14ac:dyDescent="0.25">
      <c r="B76" s="249" t="s">
        <v>442</v>
      </c>
      <c r="C76" s="246" t="s">
        <v>443</v>
      </c>
      <c r="D76" s="284" t="s">
        <v>2</v>
      </c>
      <c r="E76" s="32"/>
      <c r="F76" s="34"/>
      <c r="G76" s="20"/>
      <c r="H76" s="20"/>
      <c r="I76" s="19"/>
      <c r="J76" s="19"/>
      <c r="K76" s="19"/>
      <c r="L76" s="19"/>
      <c r="M76" s="19"/>
      <c r="N76" s="19"/>
      <c r="O76" s="19"/>
      <c r="P76" s="19"/>
      <c r="Q76" s="45"/>
    </row>
    <row r="77" spans="2:17" x14ac:dyDescent="0.25">
      <c r="B77" s="249" t="s">
        <v>444</v>
      </c>
      <c r="C77" s="246" t="s">
        <v>445</v>
      </c>
      <c r="D77" s="284" t="s">
        <v>2</v>
      </c>
      <c r="E77" s="32"/>
      <c r="F77" s="34"/>
      <c r="G77" s="20"/>
      <c r="H77" s="20"/>
      <c r="I77" s="19"/>
      <c r="J77" s="19"/>
      <c r="K77" s="19"/>
      <c r="L77" s="19"/>
      <c r="M77" s="19"/>
      <c r="N77" s="19"/>
      <c r="O77" s="19"/>
      <c r="P77" s="19"/>
      <c r="Q77" s="45"/>
    </row>
    <row r="78" spans="2:17" x14ac:dyDescent="0.25">
      <c r="B78" s="249" t="s">
        <v>446</v>
      </c>
      <c r="C78" s="246" t="s">
        <v>447</v>
      </c>
      <c r="D78" s="284" t="s">
        <v>2</v>
      </c>
      <c r="E78" s="32"/>
      <c r="F78" s="34"/>
      <c r="G78" s="20"/>
      <c r="H78" s="20"/>
      <c r="I78" s="19"/>
      <c r="J78" s="19"/>
      <c r="K78" s="19"/>
      <c r="L78" s="19"/>
      <c r="M78" s="19"/>
      <c r="N78" s="19"/>
      <c r="O78" s="19"/>
      <c r="P78" s="19"/>
      <c r="Q78" s="45"/>
    </row>
    <row r="79" spans="2:17" s="32" customFormat="1" x14ac:dyDescent="0.25">
      <c r="B79" s="249" t="s">
        <v>448</v>
      </c>
      <c r="C79" s="246" t="s">
        <v>449</v>
      </c>
      <c r="D79" s="284" t="s">
        <v>2</v>
      </c>
      <c r="F79" s="34"/>
      <c r="G79" s="20"/>
      <c r="H79" s="20"/>
      <c r="I79" s="20"/>
      <c r="J79" s="19"/>
      <c r="K79" s="19"/>
      <c r="L79" s="19"/>
      <c r="M79" s="19"/>
      <c r="N79" s="19"/>
      <c r="O79" s="19"/>
      <c r="P79" s="19"/>
      <c r="Q79" s="38"/>
    </row>
    <row r="80" spans="2:17" x14ac:dyDescent="0.25">
      <c r="B80" s="249" t="s">
        <v>450</v>
      </c>
      <c r="C80" s="246" t="s">
        <v>451</v>
      </c>
      <c r="D80" s="284" t="s">
        <v>2</v>
      </c>
      <c r="E80" s="32"/>
      <c r="F80" s="34"/>
      <c r="G80" s="20"/>
      <c r="H80" s="20"/>
      <c r="I80" s="19"/>
      <c r="J80" s="19"/>
      <c r="K80" s="19"/>
      <c r="L80" s="19"/>
      <c r="M80" s="19"/>
      <c r="N80" s="19"/>
      <c r="O80" s="19"/>
      <c r="P80" s="19"/>
      <c r="Q80" s="45"/>
    </row>
    <row r="81" spans="1:21" x14ac:dyDescent="0.25">
      <c r="B81" s="249" t="s">
        <v>360</v>
      </c>
      <c r="C81" s="246" t="s">
        <v>452</v>
      </c>
      <c r="D81" s="284" t="s">
        <v>2</v>
      </c>
      <c r="E81" s="32"/>
      <c r="F81" s="34"/>
      <c r="G81" s="20"/>
      <c r="H81" s="20"/>
      <c r="I81" s="19"/>
      <c r="J81" s="19"/>
      <c r="K81" s="19"/>
      <c r="L81" s="19"/>
      <c r="M81" s="19"/>
      <c r="N81" s="19"/>
      <c r="O81" s="19"/>
      <c r="P81" s="19"/>
      <c r="Q81" s="45"/>
    </row>
    <row r="82" spans="1:21" s="21" customFormat="1" x14ac:dyDescent="0.25">
      <c r="B82" s="249" t="s">
        <v>453</v>
      </c>
      <c r="C82" s="246" t="s">
        <v>454</v>
      </c>
      <c r="D82" s="284" t="s">
        <v>2</v>
      </c>
      <c r="E82" s="32"/>
      <c r="F82" s="34"/>
      <c r="G82" s="20"/>
      <c r="H82" s="20"/>
      <c r="I82" s="20"/>
      <c r="J82" s="20"/>
      <c r="K82" s="39"/>
      <c r="L82" s="20"/>
      <c r="M82" s="20"/>
      <c r="N82" s="20"/>
      <c r="O82" s="20"/>
      <c r="P82" s="20"/>
      <c r="Q82" s="48"/>
    </row>
    <row r="83" spans="1:21" s="21" customFormat="1" x14ac:dyDescent="0.25">
      <c r="B83" s="254" t="s">
        <v>455</v>
      </c>
      <c r="C83" s="246" t="s">
        <v>456</v>
      </c>
      <c r="D83" s="284" t="s">
        <v>2</v>
      </c>
      <c r="E83" s="32"/>
      <c r="F83" s="34"/>
      <c r="G83" s="20"/>
      <c r="H83" s="20"/>
      <c r="I83" s="20"/>
      <c r="J83" s="20"/>
      <c r="K83" s="39"/>
      <c r="L83" s="20"/>
      <c r="M83" s="20"/>
      <c r="N83" s="20"/>
      <c r="O83" s="20"/>
      <c r="P83" s="20"/>
      <c r="Q83" s="48"/>
    </row>
    <row r="84" spans="1:21" s="21" customFormat="1" x14ac:dyDescent="0.25">
      <c r="B84" s="249" t="s">
        <v>457</v>
      </c>
      <c r="C84" s="246" t="s">
        <v>458</v>
      </c>
      <c r="D84" s="284" t="s">
        <v>2</v>
      </c>
      <c r="E84" s="32"/>
      <c r="F84" s="34"/>
      <c r="G84" s="20"/>
      <c r="H84" s="20"/>
      <c r="I84" s="20"/>
      <c r="J84" s="20"/>
      <c r="K84" s="20"/>
      <c r="L84" s="20"/>
      <c r="M84" s="20"/>
      <c r="N84" s="20"/>
      <c r="O84" s="20"/>
      <c r="P84" s="20"/>
      <c r="Q84" s="48"/>
    </row>
    <row r="85" spans="1:21" s="21" customFormat="1" x14ac:dyDescent="0.25">
      <c r="B85" s="249" t="s">
        <v>459</v>
      </c>
      <c r="C85" s="246" t="s">
        <v>460</v>
      </c>
      <c r="D85" s="284" t="s">
        <v>2</v>
      </c>
      <c r="E85" s="32"/>
      <c r="F85" s="34"/>
      <c r="G85" s="20"/>
      <c r="H85" s="20"/>
      <c r="I85" s="19"/>
      <c r="J85" s="19"/>
      <c r="K85" s="20"/>
      <c r="L85" s="20"/>
      <c r="M85" s="20"/>
      <c r="N85" s="20"/>
      <c r="O85" s="20"/>
      <c r="P85" s="20"/>
      <c r="Q85" s="47"/>
      <c r="R85" s="49"/>
      <c r="T85" s="49"/>
      <c r="U85" s="49"/>
    </row>
    <row r="86" spans="1:21" s="21" customFormat="1" x14ac:dyDescent="0.25">
      <c r="B86" s="249" t="s">
        <v>461</v>
      </c>
      <c r="C86" s="246" t="s">
        <v>462</v>
      </c>
      <c r="D86" s="284" t="s">
        <v>2</v>
      </c>
      <c r="E86" s="32"/>
      <c r="F86" s="34"/>
      <c r="G86" s="20"/>
      <c r="H86" s="20"/>
      <c r="I86" s="19"/>
      <c r="J86" s="19"/>
      <c r="K86" s="20"/>
      <c r="L86" s="19"/>
      <c r="M86" s="19"/>
      <c r="N86" s="19"/>
      <c r="O86" s="19"/>
      <c r="P86" s="19"/>
      <c r="Q86" s="38"/>
      <c r="R86" s="32"/>
      <c r="T86" s="32"/>
      <c r="U86" s="32"/>
    </row>
    <row r="87" spans="1:21" s="50" customFormat="1" x14ac:dyDescent="0.25">
      <c r="B87" s="249" t="s">
        <v>463</v>
      </c>
      <c r="C87" s="246" t="s">
        <v>464</v>
      </c>
      <c r="D87" s="376">
        <f>SUM(D88:D89)</f>
        <v>0</v>
      </c>
      <c r="E87" s="32"/>
      <c r="F87" s="34"/>
      <c r="G87" s="20"/>
      <c r="H87" s="20"/>
      <c r="I87" s="20"/>
      <c r="J87" s="20"/>
      <c r="K87" s="20"/>
      <c r="L87" s="19"/>
      <c r="M87" s="20"/>
      <c r="N87" s="20"/>
      <c r="O87" s="20"/>
      <c r="P87" s="20"/>
      <c r="Q87" s="47"/>
      <c r="R87" s="49"/>
      <c r="T87" s="49"/>
      <c r="U87" s="49"/>
    </row>
    <row r="88" spans="1:21" s="21" customFormat="1" x14ac:dyDescent="0.25">
      <c r="B88" s="250" t="s">
        <v>465</v>
      </c>
      <c r="C88" s="246" t="s">
        <v>466</v>
      </c>
      <c r="D88" s="284" t="s">
        <v>2</v>
      </c>
      <c r="E88" s="32"/>
      <c r="F88" s="34"/>
      <c r="G88" s="20"/>
      <c r="H88" s="20"/>
      <c r="I88" s="20"/>
      <c r="J88" s="20"/>
      <c r="K88" s="39"/>
      <c r="L88" s="19"/>
      <c r="M88" s="20"/>
      <c r="N88" s="20"/>
      <c r="O88" s="20"/>
      <c r="P88" s="20"/>
      <c r="Q88" s="47"/>
      <c r="R88" s="49"/>
      <c r="U88" s="49"/>
    </row>
    <row r="89" spans="1:21" s="21" customFormat="1" x14ac:dyDescent="0.25">
      <c r="B89" s="250" t="s">
        <v>467</v>
      </c>
      <c r="C89" s="246" t="s">
        <v>468</v>
      </c>
      <c r="D89" s="284" t="s">
        <v>2</v>
      </c>
      <c r="E89" s="32"/>
      <c r="F89" s="34"/>
      <c r="G89" s="20"/>
      <c r="H89" s="20"/>
      <c r="I89" s="20"/>
      <c r="J89" s="20"/>
      <c r="K89" s="39"/>
      <c r="L89" s="19"/>
      <c r="M89" s="20"/>
      <c r="N89" s="20"/>
      <c r="O89" s="20"/>
      <c r="P89" s="20"/>
      <c r="Q89" s="47"/>
      <c r="R89" s="49"/>
      <c r="U89" s="49"/>
    </row>
    <row r="90" spans="1:21" x14ac:dyDescent="0.25">
      <c r="B90" s="249" t="s">
        <v>469</v>
      </c>
      <c r="C90" s="246" t="s">
        <v>470</v>
      </c>
      <c r="D90" s="284" t="s">
        <v>2</v>
      </c>
      <c r="E90" s="32"/>
      <c r="F90" s="34"/>
      <c r="G90" s="20"/>
      <c r="H90" s="20"/>
      <c r="I90" s="20"/>
      <c r="J90" s="20"/>
      <c r="K90" s="20"/>
      <c r="L90" s="20"/>
      <c r="M90" s="20"/>
      <c r="N90" s="20"/>
      <c r="O90" s="20"/>
      <c r="P90" s="20"/>
      <c r="Q90" s="47"/>
      <c r="R90" s="49"/>
      <c r="T90" s="49"/>
      <c r="U90" s="49"/>
    </row>
    <row r="91" spans="1:21" x14ac:dyDescent="0.25">
      <c r="B91" s="255" t="s">
        <v>471</v>
      </c>
      <c r="C91" s="247" t="s">
        <v>472</v>
      </c>
      <c r="D91" s="376">
        <f>SUM(D53,D62,D71,D76:D87,D90)</f>
        <v>0</v>
      </c>
      <c r="E91" s="32"/>
      <c r="F91" s="34"/>
      <c r="G91" s="46"/>
      <c r="H91" s="46"/>
      <c r="I91" s="20"/>
      <c r="J91" s="20"/>
      <c r="K91" s="20"/>
      <c r="L91" s="20"/>
      <c r="M91" s="20"/>
      <c r="N91" s="20"/>
      <c r="O91" s="20"/>
      <c r="P91" s="20"/>
      <c r="Q91" s="47"/>
      <c r="R91" s="49"/>
      <c r="T91" s="49"/>
      <c r="U91" s="49"/>
    </row>
    <row r="92" spans="1:21" x14ac:dyDescent="0.25">
      <c r="B92" s="256" t="s">
        <v>473</v>
      </c>
      <c r="C92" s="247" t="s">
        <v>474</v>
      </c>
      <c r="D92" s="376">
        <f>D51-D91</f>
        <v>0</v>
      </c>
      <c r="E92" s="32"/>
      <c r="F92" s="34"/>
      <c r="G92" s="36"/>
      <c r="H92" s="36"/>
      <c r="I92" s="19"/>
      <c r="J92" s="19"/>
      <c r="K92" s="19"/>
      <c r="L92" s="19"/>
      <c r="M92" s="19"/>
      <c r="N92" s="19"/>
      <c r="O92" s="19"/>
      <c r="P92" s="19"/>
      <c r="Q92" s="45"/>
    </row>
    <row r="93" spans="1:21" x14ac:dyDescent="0.25">
      <c r="A93" s="51"/>
      <c r="B93" s="51"/>
      <c r="C93" s="52"/>
      <c r="D93" s="123"/>
      <c r="E93" s="32"/>
      <c r="F93" s="32"/>
      <c r="G93" s="123"/>
      <c r="H93" s="53"/>
      <c r="I93" s="53"/>
      <c r="J93" s="16"/>
      <c r="K93" s="16"/>
    </row>
    <row r="94" spans="1:21" x14ac:dyDescent="0.25">
      <c r="A94" s="54"/>
      <c r="B94" s="54"/>
      <c r="C94" s="53"/>
      <c r="D94" s="123"/>
      <c r="F94" s="123"/>
      <c r="G94" s="123"/>
      <c r="H94" s="53"/>
      <c r="I94" s="53"/>
      <c r="J94" s="16"/>
      <c r="K94" s="16"/>
    </row>
    <row r="95" spans="1:21" x14ac:dyDescent="0.25">
      <c r="C95" s="22"/>
      <c r="D95" s="123"/>
      <c r="F95" s="123"/>
      <c r="G95" s="123"/>
      <c r="H95" s="22"/>
      <c r="I95" s="22"/>
      <c r="J95" s="16"/>
      <c r="K95" s="16"/>
    </row>
    <row r="96" spans="1:21" x14ac:dyDescent="0.25">
      <c r="B96" s="42"/>
      <c r="D96" s="123"/>
      <c r="F96" s="123"/>
      <c r="G96" s="123"/>
      <c r="K96" s="16"/>
    </row>
    <row r="97" spans="2:11" x14ac:dyDescent="0.25">
      <c r="B97" s="42"/>
      <c r="D97" s="123"/>
      <c r="F97" s="123"/>
      <c r="G97" s="123"/>
      <c r="K97" s="16"/>
    </row>
    <row r="98" spans="2:11" x14ac:dyDescent="0.25">
      <c r="B98" s="42"/>
      <c r="D98" s="16"/>
      <c r="F98" s="16"/>
      <c r="G98" s="16"/>
      <c r="J98" s="16"/>
      <c r="K98" s="16"/>
    </row>
    <row r="100" spans="2:11" x14ac:dyDescent="0.25">
      <c r="D100" s="16"/>
      <c r="F100" s="16"/>
      <c r="G100" s="16"/>
      <c r="J100" s="16"/>
      <c r="K100" s="16"/>
    </row>
    <row r="101" spans="2:11" x14ac:dyDescent="0.25">
      <c r="D101" s="16"/>
      <c r="F101" s="16"/>
      <c r="G101" s="16"/>
      <c r="J101" s="16"/>
      <c r="K101" s="16"/>
    </row>
    <row r="102" spans="2:11" x14ac:dyDescent="0.25">
      <c r="D102" s="16"/>
      <c r="F102" s="16"/>
      <c r="G102" s="16"/>
      <c r="J102" s="16"/>
      <c r="K102" s="16"/>
    </row>
  </sheetData>
  <sheetProtection sheet="1" objects="1" scenarios="1" selectLockedCells="1"/>
  <pageMargins left="0.7" right="0.7" top="0.75" bottom="0.75" header="0.3" footer="0.3"/>
  <pageSetup scale="31"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tint="-0.249977111117893"/>
    <pageSetUpPr fitToPage="1"/>
  </sheetPr>
  <dimension ref="A1:V75"/>
  <sheetViews>
    <sheetView showGridLines="0" zoomScaleNormal="100" workbookViewId="0"/>
  </sheetViews>
  <sheetFormatPr defaultColWidth="9.140625" defaultRowHeight="15" x14ac:dyDescent="0.25"/>
  <cols>
    <col min="1" max="1" width="7.140625" style="32" customWidth="1"/>
    <col min="2" max="2" width="102" style="32" customWidth="1"/>
    <col min="3" max="3" width="8.5703125" style="32" customWidth="1"/>
    <col min="4" max="8" width="21.42578125" style="32" customWidth="1"/>
    <col min="9" max="9" width="16" style="32" customWidth="1"/>
    <col min="10" max="10" width="28.5703125" style="32" customWidth="1"/>
    <col min="11" max="11" width="23.140625" style="32" customWidth="1"/>
    <col min="12" max="12" width="117.42578125" style="32" bestFit="1" customWidth="1"/>
    <col min="13" max="13" width="16.85546875" style="32" customWidth="1"/>
    <col min="14" max="14" width="17.140625" style="32" customWidth="1"/>
    <col min="15" max="240" width="9.140625" style="32"/>
    <col min="241" max="241" width="11.28515625" style="32" customWidth="1"/>
    <col min="242" max="242" width="53" style="32" customWidth="1"/>
    <col min="243" max="243" width="20.7109375" style="32" customWidth="1"/>
    <col min="244" max="244" width="18.7109375" style="32" customWidth="1"/>
    <col min="245" max="245" width="19.28515625" style="32" customWidth="1"/>
    <col min="246" max="246" width="20.5703125" style="32" customWidth="1"/>
    <col min="247" max="247" width="24.140625" style="32" customWidth="1"/>
    <col min="248" max="248" width="20.7109375" style="32" customWidth="1"/>
    <col min="249" max="249" width="20.5703125" style="32" customWidth="1"/>
    <col min="250" max="250" width="17.140625" style="32" customWidth="1"/>
    <col min="251" max="251" width="14.5703125" style="32" customWidth="1"/>
    <col min="252" max="252" width="13.140625" style="32" customWidth="1"/>
    <col min="253" max="253" width="20" style="32" customWidth="1"/>
    <col min="254" max="254" width="15.85546875" style="32" customWidth="1"/>
    <col min="255" max="255" width="14.42578125" style="32" customWidth="1"/>
    <col min="256" max="256" width="17.28515625" style="32" customWidth="1"/>
    <col min="257" max="257" width="14.28515625" style="32" customWidth="1"/>
    <col min="258" max="258" width="18.42578125" style="32" customWidth="1"/>
    <col min="259" max="259" width="15.28515625" style="32" customWidth="1"/>
    <col min="260" max="496" width="9.140625" style="32"/>
    <col min="497" max="497" width="11.28515625" style="32" customWidth="1"/>
    <col min="498" max="498" width="53" style="32" customWidth="1"/>
    <col min="499" max="499" width="20.7109375" style="32" customWidth="1"/>
    <col min="500" max="500" width="18.7109375" style="32" customWidth="1"/>
    <col min="501" max="501" width="19.28515625" style="32" customWidth="1"/>
    <col min="502" max="502" width="20.5703125" style="32" customWidth="1"/>
    <col min="503" max="503" width="24.140625" style="32" customWidth="1"/>
    <col min="504" max="504" width="20.7109375" style="32" customWidth="1"/>
    <col min="505" max="505" width="20.5703125" style="32" customWidth="1"/>
    <col min="506" max="506" width="17.140625" style="32" customWidth="1"/>
    <col min="507" max="507" width="14.5703125" style="32" customWidth="1"/>
    <col min="508" max="508" width="13.140625" style="32" customWidth="1"/>
    <col min="509" max="509" width="20" style="32" customWidth="1"/>
    <col min="510" max="510" width="15.85546875" style="32" customWidth="1"/>
    <col min="511" max="511" width="14.42578125" style="32" customWidth="1"/>
    <col min="512" max="512" width="17.28515625" style="32" customWidth="1"/>
    <col min="513" max="513" width="14.28515625" style="32" customWidth="1"/>
    <col min="514" max="514" width="18.42578125" style="32" customWidth="1"/>
    <col min="515" max="515" width="15.28515625" style="32" customWidth="1"/>
    <col min="516" max="752" width="9.140625" style="32"/>
    <col min="753" max="753" width="11.28515625" style="32" customWidth="1"/>
    <col min="754" max="754" width="53" style="32" customWidth="1"/>
    <col min="755" max="755" width="20.7109375" style="32" customWidth="1"/>
    <col min="756" max="756" width="18.7109375" style="32" customWidth="1"/>
    <col min="757" max="757" width="19.28515625" style="32" customWidth="1"/>
    <col min="758" max="758" width="20.5703125" style="32" customWidth="1"/>
    <col min="759" max="759" width="24.140625" style="32" customWidth="1"/>
    <col min="760" max="760" width="20.7109375" style="32" customWidth="1"/>
    <col min="761" max="761" width="20.5703125" style="32" customWidth="1"/>
    <col min="762" max="762" width="17.140625" style="32" customWidth="1"/>
    <col min="763" max="763" width="14.5703125" style="32" customWidth="1"/>
    <col min="764" max="764" width="13.140625" style="32" customWidth="1"/>
    <col min="765" max="765" width="20" style="32" customWidth="1"/>
    <col min="766" max="766" width="15.85546875" style="32" customWidth="1"/>
    <col min="767" max="767" width="14.42578125" style="32" customWidth="1"/>
    <col min="768" max="768" width="17.28515625" style="32" customWidth="1"/>
    <col min="769" max="769" width="14.28515625" style="32" customWidth="1"/>
    <col min="770" max="770" width="18.42578125" style="32" customWidth="1"/>
    <col min="771" max="771" width="15.28515625" style="32" customWidth="1"/>
    <col min="772" max="1008" width="9.140625" style="32"/>
    <col min="1009" max="1009" width="11.28515625" style="32" customWidth="1"/>
    <col min="1010" max="1010" width="53" style="32" customWidth="1"/>
    <col min="1011" max="1011" width="20.7109375" style="32" customWidth="1"/>
    <col min="1012" max="1012" width="18.7109375" style="32" customWidth="1"/>
    <col min="1013" max="1013" width="19.28515625" style="32" customWidth="1"/>
    <col min="1014" max="1014" width="20.5703125" style="32" customWidth="1"/>
    <col min="1015" max="1015" width="24.140625" style="32" customWidth="1"/>
    <col min="1016" max="1016" width="20.7109375" style="32" customWidth="1"/>
    <col min="1017" max="1017" width="20.5703125" style="32" customWidth="1"/>
    <col min="1018" max="1018" width="17.140625" style="32" customWidth="1"/>
    <col min="1019" max="1019" width="14.5703125" style="32" customWidth="1"/>
    <col min="1020" max="1020" width="13.140625" style="32" customWidth="1"/>
    <col min="1021" max="1021" width="20" style="32" customWidth="1"/>
    <col min="1022" max="1022" width="15.85546875" style="32" customWidth="1"/>
    <col min="1023" max="1023" width="14.42578125" style="32" customWidth="1"/>
    <col min="1024" max="1024" width="17.28515625" style="32" customWidth="1"/>
    <col min="1025" max="1025" width="14.28515625" style="32" customWidth="1"/>
    <col min="1026" max="1026" width="18.42578125" style="32" customWidth="1"/>
    <col min="1027" max="1027" width="15.28515625" style="32" customWidth="1"/>
    <col min="1028" max="1264" width="9.140625" style="32"/>
    <col min="1265" max="1265" width="11.28515625" style="32" customWidth="1"/>
    <col min="1266" max="1266" width="53" style="32" customWidth="1"/>
    <col min="1267" max="1267" width="20.7109375" style="32" customWidth="1"/>
    <col min="1268" max="1268" width="18.7109375" style="32" customWidth="1"/>
    <col min="1269" max="1269" width="19.28515625" style="32" customWidth="1"/>
    <col min="1270" max="1270" width="20.5703125" style="32" customWidth="1"/>
    <col min="1271" max="1271" width="24.140625" style="32" customWidth="1"/>
    <col min="1272" max="1272" width="20.7109375" style="32" customWidth="1"/>
    <col min="1273" max="1273" width="20.5703125" style="32" customWidth="1"/>
    <col min="1274" max="1274" width="17.140625" style="32" customWidth="1"/>
    <col min="1275" max="1275" width="14.5703125" style="32" customWidth="1"/>
    <col min="1276" max="1276" width="13.140625" style="32" customWidth="1"/>
    <col min="1277" max="1277" width="20" style="32" customWidth="1"/>
    <col min="1278" max="1278" width="15.85546875" style="32" customWidth="1"/>
    <col min="1279" max="1279" width="14.42578125" style="32" customWidth="1"/>
    <col min="1280" max="1280" width="17.28515625" style="32" customWidth="1"/>
    <col min="1281" max="1281" width="14.28515625" style="32" customWidth="1"/>
    <col min="1282" max="1282" width="18.42578125" style="32" customWidth="1"/>
    <col min="1283" max="1283" width="15.28515625" style="32" customWidth="1"/>
    <col min="1284" max="1520" width="9.140625" style="32"/>
    <col min="1521" max="1521" width="11.28515625" style="32" customWidth="1"/>
    <col min="1522" max="1522" width="53" style="32" customWidth="1"/>
    <col min="1523" max="1523" width="20.7109375" style="32" customWidth="1"/>
    <col min="1524" max="1524" width="18.7109375" style="32" customWidth="1"/>
    <col min="1525" max="1525" width="19.28515625" style="32" customWidth="1"/>
    <col min="1526" max="1526" width="20.5703125" style="32" customWidth="1"/>
    <col min="1527" max="1527" width="24.140625" style="32" customWidth="1"/>
    <col min="1528" max="1528" width="20.7109375" style="32" customWidth="1"/>
    <col min="1529" max="1529" width="20.5703125" style="32" customWidth="1"/>
    <col min="1530" max="1530" width="17.140625" style="32" customWidth="1"/>
    <col min="1531" max="1531" width="14.5703125" style="32" customWidth="1"/>
    <col min="1532" max="1532" width="13.140625" style="32" customWidth="1"/>
    <col min="1533" max="1533" width="20" style="32" customWidth="1"/>
    <col min="1534" max="1534" width="15.85546875" style="32" customWidth="1"/>
    <col min="1535" max="1535" width="14.42578125" style="32" customWidth="1"/>
    <col min="1536" max="1536" width="17.28515625" style="32" customWidth="1"/>
    <col min="1537" max="1537" width="14.28515625" style="32" customWidth="1"/>
    <col min="1538" max="1538" width="18.42578125" style="32" customWidth="1"/>
    <col min="1539" max="1539" width="15.28515625" style="32" customWidth="1"/>
    <col min="1540" max="1776" width="9.140625" style="32"/>
    <col min="1777" max="1777" width="11.28515625" style="32" customWidth="1"/>
    <col min="1778" max="1778" width="53" style="32" customWidth="1"/>
    <col min="1779" max="1779" width="20.7109375" style="32" customWidth="1"/>
    <col min="1780" max="1780" width="18.7109375" style="32" customWidth="1"/>
    <col min="1781" max="1781" width="19.28515625" style="32" customWidth="1"/>
    <col min="1782" max="1782" width="20.5703125" style="32" customWidth="1"/>
    <col min="1783" max="1783" width="24.140625" style="32" customWidth="1"/>
    <col min="1784" max="1784" width="20.7109375" style="32" customWidth="1"/>
    <col min="1785" max="1785" width="20.5703125" style="32" customWidth="1"/>
    <col min="1786" max="1786" width="17.140625" style="32" customWidth="1"/>
    <col min="1787" max="1787" width="14.5703125" style="32" customWidth="1"/>
    <col min="1788" max="1788" width="13.140625" style="32" customWidth="1"/>
    <col min="1789" max="1789" width="20" style="32" customWidth="1"/>
    <col min="1790" max="1790" width="15.85546875" style="32" customWidth="1"/>
    <col min="1791" max="1791" width="14.42578125" style="32" customWidth="1"/>
    <col min="1792" max="1792" width="17.28515625" style="32" customWidth="1"/>
    <col min="1793" max="1793" width="14.28515625" style="32" customWidth="1"/>
    <col min="1794" max="1794" width="18.42578125" style="32" customWidth="1"/>
    <col min="1795" max="1795" width="15.28515625" style="32" customWidth="1"/>
    <col min="1796" max="2032" width="9.140625" style="32"/>
    <col min="2033" max="2033" width="11.28515625" style="32" customWidth="1"/>
    <col min="2034" max="2034" width="53" style="32" customWidth="1"/>
    <col min="2035" max="2035" width="20.7109375" style="32" customWidth="1"/>
    <col min="2036" max="2036" width="18.7109375" style="32" customWidth="1"/>
    <col min="2037" max="2037" width="19.28515625" style="32" customWidth="1"/>
    <col min="2038" max="2038" width="20.5703125" style="32" customWidth="1"/>
    <col min="2039" max="2039" width="24.140625" style="32" customWidth="1"/>
    <col min="2040" max="2040" width="20.7109375" style="32" customWidth="1"/>
    <col min="2041" max="2041" width="20.5703125" style="32" customWidth="1"/>
    <col min="2042" max="2042" width="17.140625" style="32" customWidth="1"/>
    <col min="2043" max="2043" width="14.5703125" style="32" customWidth="1"/>
    <col min="2044" max="2044" width="13.140625" style="32" customWidth="1"/>
    <col min="2045" max="2045" width="20" style="32" customWidth="1"/>
    <col min="2046" max="2046" width="15.85546875" style="32" customWidth="1"/>
    <col min="2047" max="2047" width="14.42578125" style="32" customWidth="1"/>
    <col min="2048" max="2048" width="17.28515625" style="32" customWidth="1"/>
    <col min="2049" max="2049" width="14.28515625" style="32" customWidth="1"/>
    <col min="2050" max="2050" width="18.42578125" style="32" customWidth="1"/>
    <col min="2051" max="2051" width="15.28515625" style="32" customWidth="1"/>
    <col min="2052" max="2288" width="9.140625" style="32"/>
    <col min="2289" max="2289" width="11.28515625" style="32" customWidth="1"/>
    <col min="2290" max="2290" width="53" style="32" customWidth="1"/>
    <col min="2291" max="2291" width="20.7109375" style="32" customWidth="1"/>
    <col min="2292" max="2292" width="18.7109375" style="32" customWidth="1"/>
    <col min="2293" max="2293" width="19.28515625" style="32" customWidth="1"/>
    <col min="2294" max="2294" width="20.5703125" style="32" customWidth="1"/>
    <col min="2295" max="2295" width="24.140625" style="32" customWidth="1"/>
    <col min="2296" max="2296" width="20.7109375" style="32" customWidth="1"/>
    <col min="2297" max="2297" width="20.5703125" style="32" customWidth="1"/>
    <col min="2298" max="2298" width="17.140625" style="32" customWidth="1"/>
    <col min="2299" max="2299" width="14.5703125" style="32" customWidth="1"/>
    <col min="2300" max="2300" width="13.140625" style="32" customWidth="1"/>
    <col min="2301" max="2301" width="20" style="32" customWidth="1"/>
    <col min="2302" max="2302" width="15.85546875" style="32" customWidth="1"/>
    <col min="2303" max="2303" width="14.42578125" style="32" customWidth="1"/>
    <col min="2304" max="2304" width="17.28515625" style="32" customWidth="1"/>
    <col min="2305" max="2305" width="14.28515625" style="32" customWidth="1"/>
    <col min="2306" max="2306" width="18.42578125" style="32" customWidth="1"/>
    <col min="2307" max="2307" width="15.28515625" style="32" customWidth="1"/>
    <col min="2308" max="2544" width="9.140625" style="32"/>
    <col min="2545" max="2545" width="11.28515625" style="32" customWidth="1"/>
    <col min="2546" max="2546" width="53" style="32" customWidth="1"/>
    <col min="2547" max="2547" width="20.7109375" style="32" customWidth="1"/>
    <col min="2548" max="2548" width="18.7109375" style="32" customWidth="1"/>
    <col min="2549" max="2549" width="19.28515625" style="32" customWidth="1"/>
    <col min="2550" max="2550" width="20.5703125" style="32" customWidth="1"/>
    <col min="2551" max="2551" width="24.140625" style="32" customWidth="1"/>
    <col min="2552" max="2552" width="20.7109375" style="32" customWidth="1"/>
    <col min="2553" max="2553" width="20.5703125" style="32" customWidth="1"/>
    <col min="2554" max="2554" width="17.140625" style="32" customWidth="1"/>
    <col min="2555" max="2555" width="14.5703125" style="32" customWidth="1"/>
    <col min="2556" max="2556" width="13.140625" style="32" customWidth="1"/>
    <col min="2557" max="2557" width="20" style="32" customWidth="1"/>
    <col min="2558" max="2558" width="15.85546875" style="32" customWidth="1"/>
    <col min="2559" max="2559" width="14.42578125" style="32" customWidth="1"/>
    <col min="2560" max="2560" width="17.28515625" style="32" customWidth="1"/>
    <col min="2561" max="2561" width="14.28515625" style="32" customWidth="1"/>
    <col min="2562" max="2562" width="18.42578125" style="32" customWidth="1"/>
    <col min="2563" max="2563" width="15.28515625" style="32" customWidth="1"/>
    <col min="2564" max="2800" width="9.140625" style="32"/>
    <col min="2801" max="2801" width="11.28515625" style="32" customWidth="1"/>
    <col min="2802" max="2802" width="53" style="32" customWidth="1"/>
    <col min="2803" max="2803" width="20.7109375" style="32" customWidth="1"/>
    <col min="2804" max="2804" width="18.7109375" style="32" customWidth="1"/>
    <col min="2805" max="2805" width="19.28515625" style="32" customWidth="1"/>
    <col min="2806" max="2806" width="20.5703125" style="32" customWidth="1"/>
    <col min="2807" max="2807" width="24.140625" style="32" customWidth="1"/>
    <col min="2808" max="2808" width="20.7109375" style="32" customWidth="1"/>
    <col min="2809" max="2809" width="20.5703125" style="32" customWidth="1"/>
    <col min="2810" max="2810" width="17.140625" style="32" customWidth="1"/>
    <col min="2811" max="2811" width="14.5703125" style="32" customWidth="1"/>
    <col min="2812" max="2812" width="13.140625" style="32" customWidth="1"/>
    <col min="2813" max="2813" width="20" style="32" customWidth="1"/>
    <col min="2814" max="2814" width="15.85546875" style="32" customWidth="1"/>
    <col min="2815" max="2815" width="14.42578125" style="32" customWidth="1"/>
    <col min="2816" max="2816" width="17.28515625" style="32" customWidth="1"/>
    <col min="2817" max="2817" width="14.28515625" style="32" customWidth="1"/>
    <col min="2818" max="2818" width="18.42578125" style="32" customWidth="1"/>
    <col min="2819" max="2819" width="15.28515625" style="32" customWidth="1"/>
    <col min="2820" max="3056" width="9.140625" style="32"/>
    <col min="3057" max="3057" width="11.28515625" style="32" customWidth="1"/>
    <col min="3058" max="3058" width="53" style="32" customWidth="1"/>
    <col min="3059" max="3059" width="20.7109375" style="32" customWidth="1"/>
    <col min="3060" max="3060" width="18.7109375" style="32" customWidth="1"/>
    <col min="3061" max="3061" width="19.28515625" style="32" customWidth="1"/>
    <col min="3062" max="3062" width="20.5703125" style="32" customWidth="1"/>
    <col min="3063" max="3063" width="24.140625" style="32" customWidth="1"/>
    <col min="3064" max="3064" width="20.7109375" style="32" customWidth="1"/>
    <col min="3065" max="3065" width="20.5703125" style="32" customWidth="1"/>
    <col min="3066" max="3066" width="17.140625" style="32" customWidth="1"/>
    <col min="3067" max="3067" width="14.5703125" style="32" customWidth="1"/>
    <col min="3068" max="3068" width="13.140625" style="32" customWidth="1"/>
    <col min="3069" max="3069" width="20" style="32" customWidth="1"/>
    <col min="3070" max="3070" width="15.85546875" style="32" customWidth="1"/>
    <col min="3071" max="3071" width="14.42578125" style="32" customWidth="1"/>
    <col min="3072" max="3072" width="17.28515625" style="32" customWidth="1"/>
    <col min="3073" max="3073" width="14.28515625" style="32" customWidth="1"/>
    <col min="3074" max="3074" width="18.42578125" style="32" customWidth="1"/>
    <col min="3075" max="3075" width="15.28515625" style="32" customWidth="1"/>
    <col min="3076" max="3312" width="9.140625" style="32"/>
    <col min="3313" max="3313" width="11.28515625" style="32" customWidth="1"/>
    <col min="3314" max="3314" width="53" style="32" customWidth="1"/>
    <col min="3315" max="3315" width="20.7109375" style="32" customWidth="1"/>
    <col min="3316" max="3316" width="18.7109375" style="32" customWidth="1"/>
    <col min="3317" max="3317" width="19.28515625" style="32" customWidth="1"/>
    <col min="3318" max="3318" width="20.5703125" style="32" customWidth="1"/>
    <col min="3319" max="3319" width="24.140625" style="32" customWidth="1"/>
    <col min="3320" max="3320" width="20.7109375" style="32" customWidth="1"/>
    <col min="3321" max="3321" width="20.5703125" style="32" customWidth="1"/>
    <col min="3322" max="3322" width="17.140625" style="32" customWidth="1"/>
    <col min="3323" max="3323" width="14.5703125" style="32" customWidth="1"/>
    <col min="3324" max="3324" width="13.140625" style="32" customWidth="1"/>
    <col min="3325" max="3325" width="20" style="32" customWidth="1"/>
    <col min="3326" max="3326" width="15.85546875" style="32" customWidth="1"/>
    <col min="3327" max="3327" width="14.42578125" style="32" customWidth="1"/>
    <col min="3328" max="3328" width="17.28515625" style="32" customWidth="1"/>
    <col min="3329" max="3329" width="14.28515625" style="32" customWidth="1"/>
    <col min="3330" max="3330" width="18.42578125" style="32" customWidth="1"/>
    <col min="3331" max="3331" width="15.28515625" style="32" customWidth="1"/>
    <col min="3332" max="3568" width="9.140625" style="32"/>
    <col min="3569" max="3569" width="11.28515625" style="32" customWidth="1"/>
    <col min="3570" max="3570" width="53" style="32" customWidth="1"/>
    <col min="3571" max="3571" width="20.7109375" style="32" customWidth="1"/>
    <col min="3572" max="3572" width="18.7109375" style="32" customWidth="1"/>
    <col min="3573" max="3573" width="19.28515625" style="32" customWidth="1"/>
    <col min="3574" max="3574" width="20.5703125" style="32" customWidth="1"/>
    <col min="3575" max="3575" width="24.140625" style="32" customWidth="1"/>
    <col min="3576" max="3576" width="20.7109375" style="32" customWidth="1"/>
    <col min="3577" max="3577" width="20.5703125" style="32" customWidth="1"/>
    <col min="3578" max="3578" width="17.140625" style="32" customWidth="1"/>
    <col min="3579" max="3579" width="14.5703125" style="32" customWidth="1"/>
    <col min="3580" max="3580" width="13.140625" style="32" customWidth="1"/>
    <col min="3581" max="3581" width="20" style="32" customWidth="1"/>
    <col min="3582" max="3582" width="15.85546875" style="32" customWidth="1"/>
    <col min="3583" max="3583" width="14.42578125" style="32" customWidth="1"/>
    <col min="3584" max="3584" width="17.28515625" style="32" customWidth="1"/>
    <col min="3585" max="3585" width="14.28515625" style="32" customWidth="1"/>
    <col min="3586" max="3586" width="18.42578125" style="32" customWidth="1"/>
    <col min="3587" max="3587" width="15.28515625" style="32" customWidth="1"/>
    <col min="3588" max="3824" width="9.140625" style="32"/>
    <col min="3825" max="3825" width="11.28515625" style="32" customWidth="1"/>
    <col min="3826" max="3826" width="53" style="32" customWidth="1"/>
    <col min="3827" max="3827" width="20.7109375" style="32" customWidth="1"/>
    <col min="3828" max="3828" width="18.7109375" style="32" customWidth="1"/>
    <col min="3829" max="3829" width="19.28515625" style="32" customWidth="1"/>
    <col min="3830" max="3830" width="20.5703125" style="32" customWidth="1"/>
    <col min="3831" max="3831" width="24.140625" style="32" customWidth="1"/>
    <col min="3832" max="3832" width="20.7109375" style="32" customWidth="1"/>
    <col min="3833" max="3833" width="20.5703125" style="32" customWidth="1"/>
    <col min="3834" max="3834" width="17.140625" style="32" customWidth="1"/>
    <col min="3835" max="3835" width="14.5703125" style="32" customWidth="1"/>
    <col min="3836" max="3836" width="13.140625" style="32" customWidth="1"/>
    <col min="3837" max="3837" width="20" style="32" customWidth="1"/>
    <col min="3838" max="3838" width="15.85546875" style="32" customWidth="1"/>
    <col min="3839" max="3839" width="14.42578125" style="32" customWidth="1"/>
    <col min="3840" max="3840" width="17.28515625" style="32" customWidth="1"/>
    <col min="3841" max="3841" width="14.28515625" style="32" customWidth="1"/>
    <col min="3842" max="3842" width="18.42578125" style="32" customWidth="1"/>
    <col min="3843" max="3843" width="15.28515625" style="32" customWidth="1"/>
    <col min="3844" max="4080" width="9.140625" style="32"/>
    <col min="4081" max="4081" width="11.28515625" style="32" customWidth="1"/>
    <col min="4082" max="4082" width="53" style="32" customWidth="1"/>
    <col min="4083" max="4083" width="20.7109375" style="32" customWidth="1"/>
    <col min="4084" max="4084" width="18.7109375" style="32" customWidth="1"/>
    <col min="4085" max="4085" width="19.28515625" style="32" customWidth="1"/>
    <col min="4086" max="4086" width="20.5703125" style="32" customWidth="1"/>
    <col min="4087" max="4087" width="24.140625" style="32" customWidth="1"/>
    <col min="4088" max="4088" width="20.7109375" style="32" customWidth="1"/>
    <col min="4089" max="4089" width="20.5703125" style="32" customWidth="1"/>
    <col min="4090" max="4090" width="17.140625" style="32" customWidth="1"/>
    <col min="4091" max="4091" width="14.5703125" style="32" customWidth="1"/>
    <col min="4092" max="4092" width="13.140625" style="32" customWidth="1"/>
    <col min="4093" max="4093" width="20" style="32" customWidth="1"/>
    <col min="4094" max="4094" width="15.85546875" style="32" customWidth="1"/>
    <col min="4095" max="4095" width="14.42578125" style="32" customWidth="1"/>
    <col min="4096" max="4096" width="17.28515625" style="32" customWidth="1"/>
    <col min="4097" max="4097" width="14.28515625" style="32" customWidth="1"/>
    <col min="4098" max="4098" width="18.42578125" style="32" customWidth="1"/>
    <col min="4099" max="4099" width="15.28515625" style="32" customWidth="1"/>
    <col min="4100" max="4336" width="9.140625" style="32"/>
    <col min="4337" max="4337" width="11.28515625" style="32" customWidth="1"/>
    <col min="4338" max="4338" width="53" style="32" customWidth="1"/>
    <col min="4339" max="4339" width="20.7109375" style="32" customWidth="1"/>
    <col min="4340" max="4340" width="18.7109375" style="32" customWidth="1"/>
    <col min="4341" max="4341" width="19.28515625" style="32" customWidth="1"/>
    <col min="4342" max="4342" width="20.5703125" style="32" customWidth="1"/>
    <col min="4343" max="4343" width="24.140625" style="32" customWidth="1"/>
    <col min="4344" max="4344" width="20.7109375" style="32" customWidth="1"/>
    <col min="4345" max="4345" width="20.5703125" style="32" customWidth="1"/>
    <col min="4346" max="4346" width="17.140625" style="32" customWidth="1"/>
    <col min="4347" max="4347" width="14.5703125" style="32" customWidth="1"/>
    <col min="4348" max="4348" width="13.140625" style="32" customWidth="1"/>
    <col min="4349" max="4349" width="20" style="32" customWidth="1"/>
    <col min="4350" max="4350" width="15.85546875" style="32" customWidth="1"/>
    <col min="4351" max="4351" width="14.42578125" style="32" customWidth="1"/>
    <col min="4352" max="4352" width="17.28515625" style="32" customWidth="1"/>
    <col min="4353" max="4353" width="14.28515625" style="32" customWidth="1"/>
    <col min="4354" max="4354" width="18.42578125" style="32" customWidth="1"/>
    <col min="4355" max="4355" width="15.28515625" style="32" customWidth="1"/>
    <col min="4356" max="4592" width="9.140625" style="32"/>
    <col min="4593" max="4593" width="11.28515625" style="32" customWidth="1"/>
    <col min="4594" max="4594" width="53" style="32" customWidth="1"/>
    <col min="4595" max="4595" width="20.7109375" style="32" customWidth="1"/>
    <col min="4596" max="4596" width="18.7109375" style="32" customWidth="1"/>
    <col min="4597" max="4597" width="19.28515625" style="32" customWidth="1"/>
    <col min="4598" max="4598" width="20.5703125" style="32" customWidth="1"/>
    <col min="4599" max="4599" width="24.140625" style="32" customWidth="1"/>
    <col min="4600" max="4600" width="20.7109375" style="32" customWidth="1"/>
    <col min="4601" max="4601" width="20.5703125" style="32" customWidth="1"/>
    <col min="4602" max="4602" width="17.140625" style="32" customWidth="1"/>
    <col min="4603" max="4603" width="14.5703125" style="32" customWidth="1"/>
    <col min="4604" max="4604" width="13.140625" style="32" customWidth="1"/>
    <col min="4605" max="4605" width="20" style="32" customWidth="1"/>
    <col min="4606" max="4606" width="15.85546875" style="32" customWidth="1"/>
    <col min="4607" max="4607" width="14.42578125" style="32" customWidth="1"/>
    <col min="4608" max="4608" width="17.28515625" style="32" customWidth="1"/>
    <col min="4609" max="4609" width="14.28515625" style="32" customWidth="1"/>
    <col min="4610" max="4610" width="18.42578125" style="32" customWidth="1"/>
    <col min="4611" max="4611" width="15.28515625" style="32" customWidth="1"/>
    <col min="4612" max="4848" width="9.140625" style="32"/>
    <col min="4849" max="4849" width="11.28515625" style="32" customWidth="1"/>
    <col min="4850" max="4850" width="53" style="32" customWidth="1"/>
    <col min="4851" max="4851" width="20.7109375" style="32" customWidth="1"/>
    <col min="4852" max="4852" width="18.7109375" style="32" customWidth="1"/>
    <col min="4853" max="4853" width="19.28515625" style="32" customWidth="1"/>
    <col min="4854" max="4854" width="20.5703125" style="32" customWidth="1"/>
    <col min="4855" max="4855" width="24.140625" style="32" customWidth="1"/>
    <col min="4856" max="4856" width="20.7109375" style="32" customWidth="1"/>
    <col min="4857" max="4857" width="20.5703125" style="32" customWidth="1"/>
    <col min="4858" max="4858" width="17.140625" style="32" customWidth="1"/>
    <col min="4859" max="4859" width="14.5703125" style="32" customWidth="1"/>
    <col min="4860" max="4860" width="13.140625" style="32" customWidth="1"/>
    <col min="4861" max="4861" width="20" style="32" customWidth="1"/>
    <col min="4862" max="4862" width="15.85546875" style="32" customWidth="1"/>
    <col min="4863" max="4863" width="14.42578125" style="32" customWidth="1"/>
    <col min="4864" max="4864" width="17.28515625" style="32" customWidth="1"/>
    <col min="4865" max="4865" width="14.28515625" style="32" customWidth="1"/>
    <col min="4866" max="4866" width="18.42578125" style="32" customWidth="1"/>
    <col min="4867" max="4867" width="15.28515625" style="32" customWidth="1"/>
    <col min="4868" max="5104" width="9.140625" style="32"/>
    <col min="5105" max="5105" width="11.28515625" style="32" customWidth="1"/>
    <col min="5106" max="5106" width="53" style="32" customWidth="1"/>
    <col min="5107" max="5107" width="20.7109375" style="32" customWidth="1"/>
    <col min="5108" max="5108" width="18.7109375" style="32" customWidth="1"/>
    <col min="5109" max="5109" width="19.28515625" style="32" customWidth="1"/>
    <col min="5110" max="5110" width="20.5703125" style="32" customWidth="1"/>
    <col min="5111" max="5111" width="24.140625" style="32" customWidth="1"/>
    <col min="5112" max="5112" width="20.7109375" style="32" customWidth="1"/>
    <col min="5113" max="5113" width="20.5703125" style="32" customWidth="1"/>
    <col min="5114" max="5114" width="17.140625" style="32" customWidth="1"/>
    <col min="5115" max="5115" width="14.5703125" style="32" customWidth="1"/>
    <col min="5116" max="5116" width="13.140625" style="32" customWidth="1"/>
    <col min="5117" max="5117" width="20" style="32" customWidth="1"/>
    <col min="5118" max="5118" width="15.85546875" style="32" customWidth="1"/>
    <col min="5119" max="5119" width="14.42578125" style="32" customWidth="1"/>
    <col min="5120" max="5120" width="17.28515625" style="32" customWidth="1"/>
    <col min="5121" max="5121" width="14.28515625" style="32" customWidth="1"/>
    <col min="5122" max="5122" width="18.42578125" style="32" customWidth="1"/>
    <col min="5123" max="5123" width="15.28515625" style="32" customWidth="1"/>
    <col min="5124" max="5360" width="9.140625" style="32"/>
    <col min="5361" max="5361" width="11.28515625" style="32" customWidth="1"/>
    <col min="5362" max="5362" width="53" style="32" customWidth="1"/>
    <col min="5363" max="5363" width="20.7109375" style="32" customWidth="1"/>
    <col min="5364" max="5364" width="18.7109375" style="32" customWidth="1"/>
    <col min="5365" max="5365" width="19.28515625" style="32" customWidth="1"/>
    <col min="5366" max="5366" width="20.5703125" style="32" customWidth="1"/>
    <col min="5367" max="5367" width="24.140625" style="32" customWidth="1"/>
    <col min="5368" max="5368" width="20.7109375" style="32" customWidth="1"/>
    <col min="5369" max="5369" width="20.5703125" style="32" customWidth="1"/>
    <col min="5370" max="5370" width="17.140625" style="32" customWidth="1"/>
    <col min="5371" max="5371" width="14.5703125" style="32" customWidth="1"/>
    <col min="5372" max="5372" width="13.140625" style="32" customWidth="1"/>
    <col min="5373" max="5373" width="20" style="32" customWidth="1"/>
    <col min="5374" max="5374" width="15.85546875" style="32" customWidth="1"/>
    <col min="5375" max="5375" width="14.42578125" style="32" customWidth="1"/>
    <col min="5376" max="5376" width="17.28515625" style="32" customWidth="1"/>
    <col min="5377" max="5377" width="14.28515625" style="32" customWidth="1"/>
    <col min="5378" max="5378" width="18.42578125" style="32" customWidth="1"/>
    <col min="5379" max="5379" width="15.28515625" style="32" customWidth="1"/>
    <col min="5380" max="5616" width="9.140625" style="32"/>
    <col min="5617" max="5617" width="11.28515625" style="32" customWidth="1"/>
    <col min="5618" max="5618" width="53" style="32" customWidth="1"/>
    <col min="5619" max="5619" width="20.7109375" style="32" customWidth="1"/>
    <col min="5620" max="5620" width="18.7109375" style="32" customWidth="1"/>
    <col min="5621" max="5621" width="19.28515625" style="32" customWidth="1"/>
    <col min="5622" max="5622" width="20.5703125" style="32" customWidth="1"/>
    <col min="5623" max="5623" width="24.140625" style="32" customWidth="1"/>
    <col min="5624" max="5624" width="20.7109375" style="32" customWidth="1"/>
    <col min="5625" max="5625" width="20.5703125" style="32" customWidth="1"/>
    <col min="5626" max="5626" width="17.140625" style="32" customWidth="1"/>
    <col min="5627" max="5627" width="14.5703125" style="32" customWidth="1"/>
    <col min="5628" max="5628" width="13.140625" style="32" customWidth="1"/>
    <col min="5629" max="5629" width="20" style="32" customWidth="1"/>
    <col min="5630" max="5630" width="15.85546875" style="32" customWidth="1"/>
    <col min="5631" max="5631" width="14.42578125" style="32" customWidth="1"/>
    <col min="5632" max="5632" width="17.28515625" style="32" customWidth="1"/>
    <col min="5633" max="5633" width="14.28515625" style="32" customWidth="1"/>
    <col min="5634" max="5634" width="18.42578125" style="32" customWidth="1"/>
    <col min="5635" max="5635" width="15.28515625" style="32" customWidth="1"/>
    <col min="5636" max="5872" width="9.140625" style="32"/>
    <col min="5873" max="5873" width="11.28515625" style="32" customWidth="1"/>
    <col min="5874" max="5874" width="53" style="32" customWidth="1"/>
    <col min="5875" max="5875" width="20.7109375" style="32" customWidth="1"/>
    <col min="5876" max="5876" width="18.7109375" style="32" customWidth="1"/>
    <col min="5877" max="5877" width="19.28515625" style="32" customWidth="1"/>
    <col min="5878" max="5878" width="20.5703125" style="32" customWidth="1"/>
    <col min="5879" max="5879" width="24.140625" style="32" customWidth="1"/>
    <col min="5880" max="5880" width="20.7109375" style="32" customWidth="1"/>
    <col min="5881" max="5881" width="20.5703125" style="32" customWidth="1"/>
    <col min="5882" max="5882" width="17.140625" style="32" customWidth="1"/>
    <col min="5883" max="5883" width="14.5703125" style="32" customWidth="1"/>
    <col min="5884" max="5884" width="13.140625" style="32" customWidth="1"/>
    <col min="5885" max="5885" width="20" style="32" customWidth="1"/>
    <col min="5886" max="5886" width="15.85546875" style="32" customWidth="1"/>
    <col min="5887" max="5887" width="14.42578125" style="32" customWidth="1"/>
    <col min="5888" max="5888" width="17.28515625" style="32" customWidth="1"/>
    <col min="5889" max="5889" width="14.28515625" style="32" customWidth="1"/>
    <col min="5890" max="5890" width="18.42578125" style="32" customWidth="1"/>
    <col min="5891" max="5891" width="15.28515625" style="32" customWidth="1"/>
    <col min="5892" max="6128" width="9.140625" style="32"/>
    <col min="6129" max="6129" width="11.28515625" style="32" customWidth="1"/>
    <col min="6130" max="6130" width="53" style="32" customWidth="1"/>
    <col min="6131" max="6131" width="20.7109375" style="32" customWidth="1"/>
    <col min="6132" max="6132" width="18.7109375" style="32" customWidth="1"/>
    <col min="6133" max="6133" width="19.28515625" style="32" customWidth="1"/>
    <col min="6134" max="6134" width="20.5703125" style="32" customWidth="1"/>
    <col min="6135" max="6135" width="24.140625" style="32" customWidth="1"/>
    <col min="6136" max="6136" width="20.7109375" style="32" customWidth="1"/>
    <col min="6137" max="6137" width="20.5703125" style="32" customWidth="1"/>
    <col min="6138" max="6138" width="17.140625" style="32" customWidth="1"/>
    <col min="6139" max="6139" width="14.5703125" style="32" customWidth="1"/>
    <col min="6140" max="6140" width="13.140625" style="32" customWidth="1"/>
    <col min="6141" max="6141" width="20" style="32" customWidth="1"/>
    <col min="6142" max="6142" width="15.85546875" style="32" customWidth="1"/>
    <col min="6143" max="6143" width="14.42578125" style="32" customWidth="1"/>
    <col min="6144" max="6144" width="17.28515625" style="32" customWidth="1"/>
    <col min="6145" max="6145" width="14.28515625" style="32" customWidth="1"/>
    <col min="6146" max="6146" width="18.42578125" style="32" customWidth="1"/>
    <col min="6147" max="6147" width="15.28515625" style="32" customWidth="1"/>
    <col min="6148" max="6384" width="9.140625" style="32"/>
    <col min="6385" max="6385" width="11.28515625" style="32" customWidth="1"/>
    <col min="6386" max="6386" width="53" style="32" customWidth="1"/>
    <col min="6387" max="6387" width="20.7109375" style="32" customWidth="1"/>
    <col min="6388" max="6388" width="18.7109375" style="32" customWidth="1"/>
    <col min="6389" max="6389" width="19.28515625" style="32" customWidth="1"/>
    <col min="6390" max="6390" width="20.5703125" style="32" customWidth="1"/>
    <col min="6391" max="6391" width="24.140625" style="32" customWidth="1"/>
    <col min="6392" max="6392" width="20.7109375" style="32" customWidth="1"/>
    <col min="6393" max="6393" width="20.5703125" style="32" customWidth="1"/>
    <col min="6394" max="6394" width="17.140625" style="32" customWidth="1"/>
    <col min="6395" max="6395" width="14.5703125" style="32" customWidth="1"/>
    <col min="6396" max="6396" width="13.140625" style="32" customWidth="1"/>
    <col min="6397" max="6397" width="20" style="32" customWidth="1"/>
    <col min="6398" max="6398" width="15.85546875" style="32" customWidth="1"/>
    <col min="6399" max="6399" width="14.42578125" style="32" customWidth="1"/>
    <col min="6400" max="6400" width="17.28515625" style="32" customWidth="1"/>
    <col min="6401" max="6401" width="14.28515625" style="32" customWidth="1"/>
    <col min="6402" max="6402" width="18.42578125" style="32" customWidth="1"/>
    <col min="6403" max="6403" width="15.28515625" style="32" customWidth="1"/>
    <col min="6404" max="6640" width="9.140625" style="32"/>
    <col min="6641" max="6641" width="11.28515625" style="32" customWidth="1"/>
    <col min="6642" max="6642" width="53" style="32" customWidth="1"/>
    <col min="6643" max="6643" width="20.7109375" style="32" customWidth="1"/>
    <col min="6644" max="6644" width="18.7109375" style="32" customWidth="1"/>
    <col min="6645" max="6645" width="19.28515625" style="32" customWidth="1"/>
    <col min="6646" max="6646" width="20.5703125" style="32" customWidth="1"/>
    <col min="6647" max="6647" width="24.140625" style="32" customWidth="1"/>
    <col min="6648" max="6648" width="20.7109375" style="32" customWidth="1"/>
    <col min="6649" max="6649" width="20.5703125" style="32" customWidth="1"/>
    <col min="6650" max="6650" width="17.140625" style="32" customWidth="1"/>
    <col min="6651" max="6651" width="14.5703125" style="32" customWidth="1"/>
    <col min="6652" max="6652" width="13.140625" style="32" customWidth="1"/>
    <col min="6653" max="6653" width="20" style="32" customWidth="1"/>
    <col min="6654" max="6654" width="15.85546875" style="32" customWidth="1"/>
    <col min="6655" max="6655" width="14.42578125" style="32" customWidth="1"/>
    <col min="6656" max="6656" width="17.28515625" style="32" customWidth="1"/>
    <col min="6657" max="6657" width="14.28515625" style="32" customWidth="1"/>
    <col min="6658" max="6658" width="18.42578125" style="32" customWidth="1"/>
    <col min="6659" max="6659" width="15.28515625" style="32" customWidth="1"/>
    <col min="6660" max="6896" width="9.140625" style="32"/>
    <col min="6897" max="6897" width="11.28515625" style="32" customWidth="1"/>
    <col min="6898" max="6898" width="53" style="32" customWidth="1"/>
    <col min="6899" max="6899" width="20.7109375" style="32" customWidth="1"/>
    <col min="6900" max="6900" width="18.7109375" style="32" customWidth="1"/>
    <col min="6901" max="6901" width="19.28515625" style="32" customWidth="1"/>
    <col min="6902" max="6902" width="20.5703125" style="32" customWidth="1"/>
    <col min="6903" max="6903" width="24.140625" style="32" customWidth="1"/>
    <col min="6904" max="6904" width="20.7109375" style="32" customWidth="1"/>
    <col min="6905" max="6905" width="20.5703125" style="32" customWidth="1"/>
    <col min="6906" max="6906" width="17.140625" style="32" customWidth="1"/>
    <col min="6907" max="6907" width="14.5703125" style="32" customWidth="1"/>
    <col min="6908" max="6908" width="13.140625" style="32" customWidth="1"/>
    <col min="6909" max="6909" width="20" style="32" customWidth="1"/>
    <col min="6910" max="6910" width="15.85546875" style="32" customWidth="1"/>
    <col min="6911" max="6911" width="14.42578125" style="32" customWidth="1"/>
    <col min="6912" max="6912" width="17.28515625" style="32" customWidth="1"/>
    <col min="6913" max="6913" width="14.28515625" style="32" customWidth="1"/>
    <col min="6914" max="6914" width="18.42578125" style="32" customWidth="1"/>
    <col min="6915" max="6915" width="15.28515625" style="32" customWidth="1"/>
    <col min="6916" max="7152" width="9.140625" style="32"/>
    <col min="7153" max="7153" width="11.28515625" style="32" customWidth="1"/>
    <col min="7154" max="7154" width="53" style="32" customWidth="1"/>
    <col min="7155" max="7155" width="20.7109375" style="32" customWidth="1"/>
    <col min="7156" max="7156" width="18.7109375" style="32" customWidth="1"/>
    <col min="7157" max="7157" width="19.28515625" style="32" customWidth="1"/>
    <col min="7158" max="7158" width="20.5703125" style="32" customWidth="1"/>
    <col min="7159" max="7159" width="24.140625" style="32" customWidth="1"/>
    <col min="7160" max="7160" width="20.7109375" style="32" customWidth="1"/>
    <col min="7161" max="7161" width="20.5703125" style="32" customWidth="1"/>
    <col min="7162" max="7162" width="17.140625" style="32" customWidth="1"/>
    <col min="7163" max="7163" width="14.5703125" style="32" customWidth="1"/>
    <col min="7164" max="7164" width="13.140625" style="32" customWidth="1"/>
    <col min="7165" max="7165" width="20" style="32" customWidth="1"/>
    <col min="7166" max="7166" width="15.85546875" style="32" customWidth="1"/>
    <col min="7167" max="7167" width="14.42578125" style="32" customWidth="1"/>
    <col min="7168" max="7168" width="17.28515625" style="32" customWidth="1"/>
    <col min="7169" max="7169" width="14.28515625" style="32" customWidth="1"/>
    <col min="7170" max="7170" width="18.42578125" style="32" customWidth="1"/>
    <col min="7171" max="7171" width="15.28515625" style="32" customWidth="1"/>
    <col min="7172" max="7408" width="9.140625" style="32"/>
    <col min="7409" max="7409" width="11.28515625" style="32" customWidth="1"/>
    <col min="7410" max="7410" width="53" style="32" customWidth="1"/>
    <col min="7411" max="7411" width="20.7109375" style="32" customWidth="1"/>
    <col min="7412" max="7412" width="18.7109375" style="32" customWidth="1"/>
    <col min="7413" max="7413" width="19.28515625" style="32" customWidth="1"/>
    <col min="7414" max="7414" width="20.5703125" style="32" customWidth="1"/>
    <col min="7415" max="7415" width="24.140625" style="32" customWidth="1"/>
    <col min="7416" max="7416" width="20.7109375" style="32" customWidth="1"/>
    <col min="7417" max="7417" width="20.5703125" style="32" customWidth="1"/>
    <col min="7418" max="7418" width="17.140625" style="32" customWidth="1"/>
    <col min="7419" max="7419" width="14.5703125" style="32" customWidth="1"/>
    <col min="7420" max="7420" width="13.140625" style="32" customWidth="1"/>
    <col min="7421" max="7421" width="20" style="32" customWidth="1"/>
    <col min="7422" max="7422" width="15.85546875" style="32" customWidth="1"/>
    <col min="7423" max="7423" width="14.42578125" style="32" customWidth="1"/>
    <col min="7424" max="7424" width="17.28515625" style="32" customWidth="1"/>
    <col min="7425" max="7425" width="14.28515625" style="32" customWidth="1"/>
    <col min="7426" max="7426" width="18.42578125" style="32" customWidth="1"/>
    <col min="7427" max="7427" width="15.28515625" style="32" customWidth="1"/>
    <col min="7428" max="7664" width="9.140625" style="32"/>
    <col min="7665" max="7665" width="11.28515625" style="32" customWidth="1"/>
    <col min="7666" max="7666" width="53" style="32" customWidth="1"/>
    <col min="7667" max="7667" width="20.7109375" style="32" customWidth="1"/>
    <col min="7668" max="7668" width="18.7109375" style="32" customWidth="1"/>
    <col min="7669" max="7669" width="19.28515625" style="32" customWidth="1"/>
    <col min="7670" max="7670" width="20.5703125" style="32" customWidth="1"/>
    <col min="7671" max="7671" width="24.140625" style="32" customWidth="1"/>
    <col min="7672" max="7672" width="20.7109375" style="32" customWidth="1"/>
    <col min="7673" max="7673" width="20.5703125" style="32" customWidth="1"/>
    <col min="7674" max="7674" width="17.140625" style="32" customWidth="1"/>
    <col min="7675" max="7675" width="14.5703125" style="32" customWidth="1"/>
    <col min="7676" max="7676" width="13.140625" style="32" customWidth="1"/>
    <col min="7677" max="7677" width="20" style="32" customWidth="1"/>
    <col min="7678" max="7678" width="15.85546875" style="32" customWidth="1"/>
    <col min="7679" max="7679" width="14.42578125" style="32" customWidth="1"/>
    <col min="7680" max="7680" width="17.28515625" style="32" customWidth="1"/>
    <col min="7681" max="7681" width="14.28515625" style="32" customWidth="1"/>
    <col min="7682" max="7682" width="18.42578125" style="32" customWidth="1"/>
    <col min="7683" max="7683" width="15.28515625" style="32" customWidth="1"/>
    <col min="7684" max="7920" width="9.140625" style="32"/>
    <col min="7921" max="7921" width="11.28515625" style="32" customWidth="1"/>
    <col min="7922" max="7922" width="53" style="32" customWidth="1"/>
    <col min="7923" max="7923" width="20.7109375" style="32" customWidth="1"/>
    <col min="7924" max="7924" width="18.7109375" style="32" customWidth="1"/>
    <col min="7925" max="7925" width="19.28515625" style="32" customWidth="1"/>
    <col min="7926" max="7926" width="20.5703125" style="32" customWidth="1"/>
    <col min="7927" max="7927" width="24.140625" style="32" customWidth="1"/>
    <col min="7928" max="7928" width="20.7109375" style="32" customWidth="1"/>
    <col min="7929" max="7929" width="20.5703125" style="32" customWidth="1"/>
    <col min="7930" max="7930" width="17.140625" style="32" customWidth="1"/>
    <col min="7931" max="7931" width="14.5703125" style="32" customWidth="1"/>
    <col min="7932" max="7932" width="13.140625" style="32" customWidth="1"/>
    <col min="7933" max="7933" width="20" style="32" customWidth="1"/>
    <col min="7934" max="7934" width="15.85546875" style="32" customWidth="1"/>
    <col min="7935" max="7935" width="14.42578125" style="32" customWidth="1"/>
    <col min="7936" max="7936" width="17.28515625" style="32" customWidth="1"/>
    <col min="7937" max="7937" width="14.28515625" style="32" customWidth="1"/>
    <col min="7938" max="7938" width="18.42578125" style="32" customWidth="1"/>
    <col min="7939" max="7939" width="15.28515625" style="32" customWidth="1"/>
    <col min="7940" max="8176" width="9.140625" style="32"/>
    <col min="8177" max="8177" width="11.28515625" style="32" customWidth="1"/>
    <col min="8178" max="8178" width="53" style="32" customWidth="1"/>
    <col min="8179" max="8179" width="20.7109375" style="32" customWidth="1"/>
    <col min="8180" max="8180" width="18.7109375" style="32" customWidth="1"/>
    <col min="8181" max="8181" width="19.28515625" style="32" customWidth="1"/>
    <col min="8182" max="8182" width="20.5703125" style="32" customWidth="1"/>
    <col min="8183" max="8183" width="24.140625" style="32" customWidth="1"/>
    <col min="8184" max="8184" width="20.7109375" style="32" customWidth="1"/>
    <col min="8185" max="8185" width="20.5703125" style="32" customWidth="1"/>
    <col min="8186" max="8186" width="17.140625" style="32" customWidth="1"/>
    <col min="8187" max="8187" width="14.5703125" style="32" customWidth="1"/>
    <col min="8188" max="8188" width="13.140625" style="32" customWidth="1"/>
    <col min="8189" max="8189" width="20" style="32" customWidth="1"/>
    <col min="8190" max="8190" width="15.85546875" style="32" customWidth="1"/>
    <col min="8191" max="8191" width="14.42578125" style="32" customWidth="1"/>
    <col min="8192" max="8192" width="17.28515625" style="32" customWidth="1"/>
    <col min="8193" max="8193" width="14.28515625" style="32" customWidth="1"/>
    <col min="8194" max="8194" width="18.42578125" style="32" customWidth="1"/>
    <col min="8195" max="8195" width="15.28515625" style="32" customWidth="1"/>
    <col min="8196" max="8432" width="9.140625" style="32"/>
    <col min="8433" max="8433" width="11.28515625" style="32" customWidth="1"/>
    <col min="8434" max="8434" width="53" style="32" customWidth="1"/>
    <col min="8435" max="8435" width="20.7109375" style="32" customWidth="1"/>
    <col min="8436" max="8436" width="18.7109375" style="32" customWidth="1"/>
    <col min="8437" max="8437" width="19.28515625" style="32" customWidth="1"/>
    <col min="8438" max="8438" width="20.5703125" style="32" customWidth="1"/>
    <col min="8439" max="8439" width="24.140625" style="32" customWidth="1"/>
    <col min="8440" max="8440" width="20.7109375" style="32" customWidth="1"/>
    <col min="8441" max="8441" width="20.5703125" style="32" customWidth="1"/>
    <col min="8442" max="8442" width="17.140625" style="32" customWidth="1"/>
    <col min="8443" max="8443" width="14.5703125" style="32" customWidth="1"/>
    <col min="8444" max="8444" width="13.140625" style="32" customWidth="1"/>
    <col min="8445" max="8445" width="20" style="32" customWidth="1"/>
    <col min="8446" max="8446" width="15.85546875" style="32" customWidth="1"/>
    <col min="8447" max="8447" width="14.42578125" style="32" customWidth="1"/>
    <col min="8448" max="8448" width="17.28515625" style="32" customWidth="1"/>
    <col min="8449" max="8449" width="14.28515625" style="32" customWidth="1"/>
    <col min="8450" max="8450" width="18.42578125" style="32" customWidth="1"/>
    <col min="8451" max="8451" width="15.28515625" style="32" customWidth="1"/>
    <col min="8452" max="8688" width="9.140625" style="32"/>
    <col min="8689" max="8689" width="11.28515625" style="32" customWidth="1"/>
    <col min="8690" max="8690" width="53" style="32" customWidth="1"/>
    <col min="8691" max="8691" width="20.7109375" style="32" customWidth="1"/>
    <col min="8692" max="8692" width="18.7109375" style="32" customWidth="1"/>
    <col min="8693" max="8693" width="19.28515625" style="32" customWidth="1"/>
    <col min="8694" max="8694" width="20.5703125" style="32" customWidth="1"/>
    <col min="8695" max="8695" width="24.140625" style="32" customWidth="1"/>
    <col min="8696" max="8696" width="20.7109375" style="32" customWidth="1"/>
    <col min="8697" max="8697" width="20.5703125" style="32" customWidth="1"/>
    <col min="8698" max="8698" width="17.140625" style="32" customWidth="1"/>
    <col min="8699" max="8699" width="14.5703125" style="32" customWidth="1"/>
    <col min="8700" max="8700" width="13.140625" style="32" customWidth="1"/>
    <col min="8701" max="8701" width="20" style="32" customWidth="1"/>
    <col min="8702" max="8702" width="15.85546875" style="32" customWidth="1"/>
    <col min="8703" max="8703" width="14.42578125" style="32" customWidth="1"/>
    <col min="8704" max="8704" width="17.28515625" style="32" customWidth="1"/>
    <col min="8705" max="8705" width="14.28515625" style="32" customWidth="1"/>
    <col min="8706" max="8706" width="18.42578125" style="32" customWidth="1"/>
    <col min="8707" max="8707" width="15.28515625" style="32" customWidth="1"/>
    <col min="8708" max="8944" width="9.140625" style="32"/>
    <col min="8945" max="8945" width="11.28515625" style="32" customWidth="1"/>
    <col min="8946" max="8946" width="53" style="32" customWidth="1"/>
    <col min="8947" max="8947" width="20.7109375" style="32" customWidth="1"/>
    <col min="8948" max="8948" width="18.7109375" style="32" customWidth="1"/>
    <col min="8949" max="8949" width="19.28515625" style="32" customWidth="1"/>
    <col min="8950" max="8950" width="20.5703125" style="32" customWidth="1"/>
    <col min="8951" max="8951" width="24.140625" style="32" customWidth="1"/>
    <col min="8952" max="8952" width="20.7109375" style="32" customWidth="1"/>
    <col min="8953" max="8953" width="20.5703125" style="32" customWidth="1"/>
    <col min="8954" max="8954" width="17.140625" style="32" customWidth="1"/>
    <col min="8955" max="8955" width="14.5703125" style="32" customWidth="1"/>
    <col min="8956" max="8956" width="13.140625" style="32" customWidth="1"/>
    <col min="8957" max="8957" width="20" style="32" customWidth="1"/>
    <col min="8958" max="8958" width="15.85546875" style="32" customWidth="1"/>
    <col min="8959" max="8959" width="14.42578125" style="32" customWidth="1"/>
    <col min="8960" max="8960" width="17.28515625" style="32" customWidth="1"/>
    <col min="8961" max="8961" width="14.28515625" style="32" customWidth="1"/>
    <col min="8962" max="8962" width="18.42578125" style="32" customWidth="1"/>
    <col min="8963" max="8963" width="15.28515625" style="32" customWidth="1"/>
    <col min="8964" max="9200" width="9.140625" style="32"/>
    <col min="9201" max="9201" width="11.28515625" style="32" customWidth="1"/>
    <col min="9202" max="9202" width="53" style="32" customWidth="1"/>
    <col min="9203" max="9203" width="20.7109375" style="32" customWidth="1"/>
    <col min="9204" max="9204" width="18.7109375" style="32" customWidth="1"/>
    <col min="9205" max="9205" width="19.28515625" style="32" customWidth="1"/>
    <col min="9206" max="9206" width="20.5703125" style="32" customWidth="1"/>
    <col min="9207" max="9207" width="24.140625" style="32" customWidth="1"/>
    <col min="9208" max="9208" width="20.7109375" style="32" customWidth="1"/>
    <col min="9209" max="9209" width="20.5703125" style="32" customWidth="1"/>
    <col min="9210" max="9210" width="17.140625" style="32" customWidth="1"/>
    <col min="9211" max="9211" width="14.5703125" style="32" customWidth="1"/>
    <col min="9212" max="9212" width="13.140625" style="32" customWidth="1"/>
    <col min="9213" max="9213" width="20" style="32" customWidth="1"/>
    <col min="9214" max="9214" width="15.85546875" style="32" customWidth="1"/>
    <col min="9215" max="9215" width="14.42578125" style="32" customWidth="1"/>
    <col min="9216" max="9216" width="17.28515625" style="32" customWidth="1"/>
    <col min="9217" max="9217" width="14.28515625" style="32" customWidth="1"/>
    <col min="9218" max="9218" width="18.42578125" style="32" customWidth="1"/>
    <col min="9219" max="9219" width="15.28515625" style="32" customWidth="1"/>
    <col min="9220" max="9456" width="9.140625" style="32"/>
    <col min="9457" max="9457" width="11.28515625" style="32" customWidth="1"/>
    <col min="9458" max="9458" width="53" style="32" customWidth="1"/>
    <col min="9459" max="9459" width="20.7109375" style="32" customWidth="1"/>
    <col min="9460" max="9460" width="18.7109375" style="32" customWidth="1"/>
    <col min="9461" max="9461" width="19.28515625" style="32" customWidth="1"/>
    <col min="9462" max="9462" width="20.5703125" style="32" customWidth="1"/>
    <col min="9463" max="9463" width="24.140625" style="32" customWidth="1"/>
    <col min="9464" max="9464" width="20.7109375" style="32" customWidth="1"/>
    <col min="9465" max="9465" width="20.5703125" style="32" customWidth="1"/>
    <col min="9466" max="9466" width="17.140625" style="32" customWidth="1"/>
    <col min="9467" max="9467" width="14.5703125" style="32" customWidth="1"/>
    <col min="9468" max="9468" width="13.140625" style="32" customWidth="1"/>
    <col min="9469" max="9469" width="20" style="32" customWidth="1"/>
    <col min="9470" max="9470" width="15.85546875" style="32" customWidth="1"/>
    <col min="9471" max="9471" width="14.42578125" style="32" customWidth="1"/>
    <col min="9472" max="9472" width="17.28515625" style="32" customWidth="1"/>
    <col min="9473" max="9473" width="14.28515625" style="32" customWidth="1"/>
    <col min="9474" max="9474" width="18.42578125" style="32" customWidth="1"/>
    <col min="9475" max="9475" width="15.28515625" style="32" customWidth="1"/>
    <col min="9476" max="9712" width="9.140625" style="32"/>
    <col min="9713" max="9713" width="11.28515625" style="32" customWidth="1"/>
    <col min="9714" max="9714" width="53" style="32" customWidth="1"/>
    <col min="9715" max="9715" width="20.7109375" style="32" customWidth="1"/>
    <col min="9716" max="9716" width="18.7109375" style="32" customWidth="1"/>
    <col min="9717" max="9717" width="19.28515625" style="32" customWidth="1"/>
    <col min="9718" max="9718" width="20.5703125" style="32" customWidth="1"/>
    <col min="9719" max="9719" width="24.140625" style="32" customWidth="1"/>
    <col min="9720" max="9720" width="20.7109375" style="32" customWidth="1"/>
    <col min="9721" max="9721" width="20.5703125" style="32" customWidth="1"/>
    <col min="9722" max="9722" width="17.140625" style="32" customWidth="1"/>
    <col min="9723" max="9723" width="14.5703125" style="32" customWidth="1"/>
    <col min="9724" max="9724" width="13.140625" style="32" customWidth="1"/>
    <col min="9725" max="9725" width="20" style="32" customWidth="1"/>
    <col min="9726" max="9726" width="15.85546875" style="32" customWidth="1"/>
    <col min="9727" max="9727" width="14.42578125" style="32" customWidth="1"/>
    <col min="9728" max="9728" width="17.28515625" style="32" customWidth="1"/>
    <col min="9729" max="9729" width="14.28515625" style="32" customWidth="1"/>
    <col min="9730" max="9730" width="18.42578125" style="32" customWidth="1"/>
    <col min="9731" max="9731" width="15.28515625" style="32" customWidth="1"/>
    <col min="9732" max="9968" width="9.140625" style="32"/>
    <col min="9969" max="9969" width="11.28515625" style="32" customWidth="1"/>
    <col min="9970" max="9970" width="53" style="32" customWidth="1"/>
    <col min="9971" max="9971" width="20.7109375" style="32" customWidth="1"/>
    <col min="9972" max="9972" width="18.7109375" style="32" customWidth="1"/>
    <col min="9973" max="9973" width="19.28515625" style="32" customWidth="1"/>
    <col min="9974" max="9974" width="20.5703125" style="32" customWidth="1"/>
    <col min="9975" max="9975" width="24.140625" style="32" customWidth="1"/>
    <col min="9976" max="9976" width="20.7109375" style="32" customWidth="1"/>
    <col min="9977" max="9977" width="20.5703125" style="32" customWidth="1"/>
    <col min="9978" max="9978" width="17.140625" style="32" customWidth="1"/>
    <col min="9979" max="9979" width="14.5703125" style="32" customWidth="1"/>
    <col min="9980" max="9980" width="13.140625" style="32" customWidth="1"/>
    <col min="9981" max="9981" width="20" style="32" customWidth="1"/>
    <col min="9982" max="9982" width="15.85546875" style="32" customWidth="1"/>
    <col min="9983" max="9983" width="14.42578125" style="32" customWidth="1"/>
    <col min="9984" max="9984" width="17.28515625" style="32" customWidth="1"/>
    <col min="9985" max="9985" width="14.28515625" style="32" customWidth="1"/>
    <col min="9986" max="9986" width="18.42578125" style="32" customWidth="1"/>
    <col min="9987" max="9987" width="15.28515625" style="32" customWidth="1"/>
    <col min="9988" max="10224" width="9.140625" style="32"/>
    <col min="10225" max="10225" width="11.28515625" style="32" customWidth="1"/>
    <col min="10226" max="10226" width="53" style="32" customWidth="1"/>
    <col min="10227" max="10227" width="20.7109375" style="32" customWidth="1"/>
    <col min="10228" max="10228" width="18.7109375" style="32" customWidth="1"/>
    <col min="10229" max="10229" width="19.28515625" style="32" customWidth="1"/>
    <col min="10230" max="10230" width="20.5703125" style="32" customWidth="1"/>
    <col min="10231" max="10231" width="24.140625" style="32" customWidth="1"/>
    <col min="10232" max="10232" width="20.7109375" style="32" customWidth="1"/>
    <col min="10233" max="10233" width="20.5703125" style="32" customWidth="1"/>
    <col min="10234" max="10234" width="17.140625" style="32" customWidth="1"/>
    <col min="10235" max="10235" width="14.5703125" style="32" customWidth="1"/>
    <col min="10236" max="10236" width="13.140625" style="32" customWidth="1"/>
    <col min="10237" max="10237" width="20" style="32" customWidth="1"/>
    <col min="10238" max="10238" width="15.85546875" style="32" customWidth="1"/>
    <col min="10239" max="10239" width="14.42578125" style="32" customWidth="1"/>
    <col min="10240" max="10240" width="17.28515625" style="32" customWidth="1"/>
    <col min="10241" max="10241" width="14.28515625" style="32" customWidth="1"/>
    <col min="10242" max="10242" width="18.42578125" style="32" customWidth="1"/>
    <col min="10243" max="10243" width="15.28515625" style="32" customWidth="1"/>
    <col min="10244" max="10480" width="9.140625" style="32"/>
    <col min="10481" max="10481" width="11.28515625" style="32" customWidth="1"/>
    <col min="10482" max="10482" width="53" style="32" customWidth="1"/>
    <col min="10483" max="10483" width="20.7109375" style="32" customWidth="1"/>
    <col min="10484" max="10484" width="18.7109375" style="32" customWidth="1"/>
    <col min="10485" max="10485" width="19.28515625" style="32" customWidth="1"/>
    <col min="10486" max="10486" width="20.5703125" style="32" customWidth="1"/>
    <col min="10487" max="10487" width="24.140625" style="32" customWidth="1"/>
    <col min="10488" max="10488" width="20.7109375" style="32" customWidth="1"/>
    <col min="10489" max="10489" width="20.5703125" style="32" customWidth="1"/>
    <col min="10490" max="10490" width="17.140625" style="32" customWidth="1"/>
    <col min="10491" max="10491" width="14.5703125" style="32" customWidth="1"/>
    <col min="10492" max="10492" width="13.140625" style="32" customWidth="1"/>
    <col min="10493" max="10493" width="20" style="32" customWidth="1"/>
    <col min="10494" max="10494" width="15.85546875" style="32" customWidth="1"/>
    <col min="10495" max="10495" width="14.42578125" style="32" customWidth="1"/>
    <col min="10496" max="10496" width="17.28515625" style="32" customWidth="1"/>
    <col min="10497" max="10497" width="14.28515625" style="32" customWidth="1"/>
    <col min="10498" max="10498" width="18.42578125" style="32" customWidth="1"/>
    <col min="10499" max="10499" width="15.28515625" style="32" customWidth="1"/>
    <col min="10500" max="10736" width="9.140625" style="32"/>
    <col min="10737" max="10737" width="11.28515625" style="32" customWidth="1"/>
    <col min="10738" max="10738" width="53" style="32" customWidth="1"/>
    <col min="10739" max="10739" width="20.7109375" style="32" customWidth="1"/>
    <col min="10740" max="10740" width="18.7109375" style="32" customWidth="1"/>
    <col min="10741" max="10741" width="19.28515625" style="32" customWidth="1"/>
    <col min="10742" max="10742" width="20.5703125" style="32" customWidth="1"/>
    <col min="10743" max="10743" width="24.140625" style="32" customWidth="1"/>
    <col min="10744" max="10744" width="20.7109375" style="32" customWidth="1"/>
    <col min="10745" max="10745" width="20.5703125" style="32" customWidth="1"/>
    <col min="10746" max="10746" width="17.140625" style="32" customWidth="1"/>
    <col min="10747" max="10747" width="14.5703125" style="32" customWidth="1"/>
    <col min="10748" max="10748" width="13.140625" style="32" customWidth="1"/>
    <col min="10749" max="10749" width="20" style="32" customWidth="1"/>
    <col min="10750" max="10750" width="15.85546875" style="32" customWidth="1"/>
    <col min="10751" max="10751" width="14.42578125" style="32" customWidth="1"/>
    <col min="10752" max="10752" width="17.28515625" style="32" customWidth="1"/>
    <col min="10753" max="10753" width="14.28515625" style="32" customWidth="1"/>
    <col min="10754" max="10754" width="18.42578125" style="32" customWidth="1"/>
    <col min="10755" max="10755" width="15.28515625" style="32" customWidth="1"/>
    <col min="10756" max="10992" width="9.140625" style="32"/>
    <col min="10993" max="10993" width="11.28515625" style="32" customWidth="1"/>
    <col min="10994" max="10994" width="53" style="32" customWidth="1"/>
    <col min="10995" max="10995" width="20.7109375" style="32" customWidth="1"/>
    <col min="10996" max="10996" width="18.7109375" style="32" customWidth="1"/>
    <col min="10997" max="10997" width="19.28515625" style="32" customWidth="1"/>
    <col min="10998" max="10998" width="20.5703125" style="32" customWidth="1"/>
    <col min="10999" max="10999" width="24.140625" style="32" customWidth="1"/>
    <col min="11000" max="11000" width="20.7109375" style="32" customWidth="1"/>
    <col min="11001" max="11001" width="20.5703125" style="32" customWidth="1"/>
    <col min="11002" max="11002" width="17.140625" style="32" customWidth="1"/>
    <col min="11003" max="11003" width="14.5703125" style="32" customWidth="1"/>
    <col min="11004" max="11004" width="13.140625" style="32" customWidth="1"/>
    <col min="11005" max="11005" width="20" style="32" customWidth="1"/>
    <col min="11006" max="11006" width="15.85546875" style="32" customWidth="1"/>
    <col min="11007" max="11007" width="14.42578125" style="32" customWidth="1"/>
    <col min="11008" max="11008" width="17.28515625" style="32" customWidth="1"/>
    <col min="11009" max="11009" width="14.28515625" style="32" customWidth="1"/>
    <col min="11010" max="11010" width="18.42578125" style="32" customWidth="1"/>
    <col min="11011" max="11011" width="15.28515625" style="32" customWidth="1"/>
    <col min="11012" max="11248" width="9.140625" style="32"/>
    <col min="11249" max="11249" width="11.28515625" style="32" customWidth="1"/>
    <col min="11250" max="11250" width="53" style="32" customWidth="1"/>
    <col min="11251" max="11251" width="20.7109375" style="32" customWidth="1"/>
    <col min="11252" max="11252" width="18.7109375" style="32" customWidth="1"/>
    <col min="11253" max="11253" width="19.28515625" style="32" customWidth="1"/>
    <col min="11254" max="11254" width="20.5703125" style="32" customWidth="1"/>
    <col min="11255" max="11255" width="24.140625" style="32" customWidth="1"/>
    <col min="11256" max="11256" width="20.7109375" style="32" customWidth="1"/>
    <col min="11257" max="11257" width="20.5703125" style="32" customWidth="1"/>
    <col min="11258" max="11258" width="17.140625" style="32" customWidth="1"/>
    <col min="11259" max="11259" width="14.5703125" style="32" customWidth="1"/>
    <col min="11260" max="11260" width="13.140625" style="32" customWidth="1"/>
    <col min="11261" max="11261" width="20" style="32" customWidth="1"/>
    <col min="11262" max="11262" width="15.85546875" style="32" customWidth="1"/>
    <col min="11263" max="11263" width="14.42578125" style="32" customWidth="1"/>
    <col min="11264" max="11264" width="17.28515625" style="32" customWidth="1"/>
    <col min="11265" max="11265" width="14.28515625" style="32" customWidth="1"/>
    <col min="11266" max="11266" width="18.42578125" style="32" customWidth="1"/>
    <col min="11267" max="11267" width="15.28515625" style="32" customWidth="1"/>
    <col min="11268" max="11504" width="9.140625" style="32"/>
    <col min="11505" max="11505" width="11.28515625" style="32" customWidth="1"/>
    <col min="11506" max="11506" width="53" style="32" customWidth="1"/>
    <col min="11507" max="11507" width="20.7109375" style="32" customWidth="1"/>
    <col min="11508" max="11508" width="18.7109375" style="32" customWidth="1"/>
    <col min="11509" max="11509" width="19.28515625" style="32" customWidth="1"/>
    <col min="11510" max="11510" width="20.5703125" style="32" customWidth="1"/>
    <col min="11511" max="11511" width="24.140625" style="32" customWidth="1"/>
    <col min="11512" max="11512" width="20.7109375" style="32" customWidth="1"/>
    <col min="11513" max="11513" width="20.5703125" style="32" customWidth="1"/>
    <col min="11514" max="11514" width="17.140625" style="32" customWidth="1"/>
    <col min="11515" max="11515" width="14.5703125" style="32" customWidth="1"/>
    <col min="11516" max="11516" width="13.140625" style="32" customWidth="1"/>
    <col min="11517" max="11517" width="20" style="32" customWidth="1"/>
    <col min="11518" max="11518" width="15.85546875" style="32" customWidth="1"/>
    <col min="11519" max="11519" width="14.42578125" style="32" customWidth="1"/>
    <col min="11520" max="11520" width="17.28515625" style="32" customWidth="1"/>
    <col min="11521" max="11521" width="14.28515625" style="32" customWidth="1"/>
    <col min="11522" max="11522" width="18.42578125" style="32" customWidth="1"/>
    <col min="11523" max="11523" width="15.28515625" style="32" customWidth="1"/>
    <col min="11524" max="11760" width="9.140625" style="32"/>
    <col min="11761" max="11761" width="11.28515625" style="32" customWidth="1"/>
    <col min="11762" max="11762" width="53" style="32" customWidth="1"/>
    <col min="11763" max="11763" width="20.7109375" style="32" customWidth="1"/>
    <col min="11764" max="11764" width="18.7109375" style="32" customWidth="1"/>
    <col min="11765" max="11765" width="19.28515625" style="32" customWidth="1"/>
    <col min="11766" max="11766" width="20.5703125" style="32" customWidth="1"/>
    <col min="11767" max="11767" width="24.140625" style="32" customWidth="1"/>
    <col min="11768" max="11768" width="20.7109375" style="32" customWidth="1"/>
    <col min="11769" max="11769" width="20.5703125" style="32" customWidth="1"/>
    <col min="11770" max="11770" width="17.140625" style="32" customWidth="1"/>
    <col min="11771" max="11771" width="14.5703125" style="32" customWidth="1"/>
    <col min="11772" max="11772" width="13.140625" style="32" customWidth="1"/>
    <col min="11773" max="11773" width="20" style="32" customWidth="1"/>
    <col min="11774" max="11774" width="15.85546875" style="32" customWidth="1"/>
    <col min="11775" max="11775" width="14.42578125" style="32" customWidth="1"/>
    <col min="11776" max="11776" width="17.28515625" style="32" customWidth="1"/>
    <col min="11777" max="11777" width="14.28515625" style="32" customWidth="1"/>
    <col min="11778" max="11778" width="18.42578125" style="32" customWidth="1"/>
    <col min="11779" max="11779" width="15.28515625" style="32" customWidth="1"/>
    <col min="11780" max="12016" width="9.140625" style="32"/>
    <col min="12017" max="12017" width="11.28515625" style="32" customWidth="1"/>
    <col min="12018" max="12018" width="53" style="32" customWidth="1"/>
    <col min="12019" max="12019" width="20.7109375" style="32" customWidth="1"/>
    <col min="12020" max="12020" width="18.7109375" style="32" customWidth="1"/>
    <col min="12021" max="12021" width="19.28515625" style="32" customWidth="1"/>
    <col min="12022" max="12022" width="20.5703125" style="32" customWidth="1"/>
    <col min="12023" max="12023" width="24.140625" style="32" customWidth="1"/>
    <col min="12024" max="12024" width="20.7109375" style="32" customWidth="1"/>
    <col min="12025" max="12025" width="20.5703125" style="32" customWidth="1"/>
    <col min="12026" max="12026" width="17.140625" style="32" customWidth="1"/>
    <col min="12027" max="12027" width="14.5703125" style="32" customWidth="1"/>
    <col min="12028" max="12028" width="13.140625" style="32" customWidth="1"/>
    <col min="12029" max="12029" width="20" style="32" customWidth="1"/>
    <col min="12030" max="12030" width="15.85546875" style="32" customWidth="1"/>
    <col min="12031" max="12031" width="14.42578125" style="32" customWidth="1"/>
    <col min="12032" max="12032" width="17.28515625" style="32" customWidth="1"/>
    <col min="12033" max="12033" width="14.28515625" style="32" customWidth="1"/>
    <col min="12034" max="12034" width="18.42578125" style="32" customWidth="1"/>
    <col min="12035" max="12035" width="15.28515625" style="32" customWidth="1"/>
    <col min="12036" max="12272" width="9.140625" style="32"/>
    <col min="12273" max="12273" width="11.28515625" style="32" customWidth="1"/>
    <col min="12274" max="12274" width="53" style="32" customWidth="1"/>
    <col min="12275" max="12275" width="20.7109375" style="32" customWidth="1"/>
    <col min="12276" max="12276" width="18.7109375" style="32" customWidth="1"/>
    <col min="12277" max="12277" width="19.28515625" style="32" customWidth="1"/>
    <col min="12278" max="12278" width="20.5703125" style="32" customWidth="1"/>
    <col min="12279" max="12279" width="24.140625" style="32" customWidth="1"/>
    <col min="12280" max="12280" width="20.7109375" style="32" customWidth="1"/>
    <col min="12281" max="12281" width="20.5703125" style="32" customWidth="1"/>
    <col min="12282" max="12282" width="17.140625" style="32" customWidth="1"/>
    <col min="12283" max="12283" width="14.5703125" style="32" customWidth="1"/>
    <col min="12284" max="12284" width="13.140625" style="32" customWidth="1"/>
    <col min="12285" max="12285" width="20" style="32" customWidth="1"/>
    <col min="12286" max="12286" width="15.85546875" style="32" customWidth="1"/>
    <col min="12287" max="12287" width="14.42578125" style="32" customWidth="1"/>
    <col min="12288" max="12288" width="17.28515625" style="32" customWidth="1"/>
    <col min="12289" max="12289" width="14.28515625" style="32" customWidth="1"/>
    <col min="12290" max="12290" width="18.42578125" style="32" customWidth="1"/>
    <col min="12291" max="12291" width="15.28515625" style="32" customWidth="1"/>
    <col min="12292" max="12528" width="9.140625" style="32"/>
    <col min="12529" max="12529" width="11.28515625" style="32" customWidth="1"/>
    <col min="12530" max="12530" width="53" style="32" customWidth="1"/>
    <col min="12531" max="12531" width="20.7109375" style="32" customWidth="1"/>
    <col min="12532" max="12532" width="18.7109375" style="32" customWidth="1"/>
    <col min="12533" max="12533" width="19.28515625" style="32" customWidth="1"/>
    <col min="12534" max="12534" width="20.5703125" style="32" customWidth="1"/>
    <col min="12535" max="12535" width="24.140625" style="32" customWidth="1"/>
    <col min="12536" max="12536" width="20.7109375" style="32" customWidth="1"/>
    <col min="12537" max="12537" width="20.5703125" style="32" customWidth="1"/>
    <col min="12538" max="12538" width="17.140625" style="32" customWidth="1"/>
    <col min="12539" max="12539" width="14.5703125" style="32" customWidth="1"/>
    <col min="12540" max="12540" width="13.140625" style="32" customWidth="1"/>
    <col min="12541" max="12541" width="20" style="32" customWidth="1"/>
    <col min="12542" max="12542" width="15.85546875" style="32" customWidth="1"/>
    <col min="12543" max="12543" width="14.42578125" style="32" customWidth="1"/>
    <col min="12544" max="12544" width="17.28515625" style="32" customWidth="1"/>
    <col min="12545" max="12545" width="14.28515625" style="32" customWidth="1"/>
    <col min="12546" max="12546" width="18.42578125" style="32" customWidth="1"/>
    <col min="12547" max="12547" width="15.28515625" style="32" customWidth="1"/>
    <col min="12548" max="12784" width="9.140625" style="32"/>
    <col min="12785" max="12785" width="11.28515625" style="32" customWidth="1"/>
    <col min="12786" max="12786" width="53" style="32" customWidth="1"/>
    <col min="12787" max="12787" width="20.7109375" style="32" customWidth="1"/>
    <col min="12788" max="12788" width="18.7109375" style="32" customWidth="1"/>
    <col min="12789" max="12789" width="19.28515625" style="32" customWidth="1"/>
    <col min="12790" max="12790" width="20.5703125" style="32" customWidth="1"/>
    <col min="12791" max="12791" width="24.140625" style="32" customWidth="1"/>
    <col min="12792" max="12792" width="20.7109375" style="32" customWidth="1"/>
    <col min="12793" max="12793" width="20.5703125" style="32" customWidth="1"/>
    <col min="12794" max="12794" width="17.140625" style="32" customWidth="1"/>
    <col min="12795" max="12795" width="14.5703125" style="32" customWidth="1"/>
    <col min="12796" max="12796" width="13.140625" style="32" customWidth="1"/>
    <col min="12797" max="12797" width="20" style="32" customWidth="1"/>
    <col min="12798" max="12798" width="15.85546875" style="32" customWidth="1"/>
    <col min="12799" max="12799" width="14.42578125" style="32" customWidth="1"/>
    <col min="12800" max="12800" width="17.28515625" style="32" customWidth="1"/>
    <col min="12801" max="12801" width="14.28515625" style="32" customWidth="1"/>
    <col min="12802" max="12802" width="18.42578125" style="32" customWidth="1"/>
    <col min="12803" max="12803" width="15.28515625" style="32" customWidth="1"/>
    <col min="12804" max="13040" width="9.140625" style="32"/>
    <col min="13041" max="13041" width="11.28515625" style="32" customWidth="1"/>
    <col min="13042" max="13042" width="53" style="32" customWidth="1"/>
    <col min="13043" max="13043" width="20.7109375" style="32" customWidth="1"/>
    <col min="13044" max="13044" width="18.7109375" style="32" customWidth="1"/>
    <col min="13045" max="13045" width="19.28515625" style="32" customWidth="1"/>
    <col min="13046" max="13046" width="20.5703125" style="32" customWidth="1"/>
    <col min="13047" max="13047" width="24.140625" style="32" customWidth="1"/>
    <col min="13048" max="13048" width="20.7109375" style="32" customWidth="1"/>
    <col min="13049" max="13049" width="20.5703125" style="32" customWidth="1"/>
    <col min="13050" max="13050" width="17.140625" style="32" customWidth="1"/>
    <col min="13051" max="13051" width="14.5703125" style="32" customWidth="1"/>
    <col min="13052" max="13052" width="13.140625" style="32" customWidth="1"/>
    <col min="13053" max="13053" width="20" style="32" customWidth="1"/>
    <col min="13054" max="13054" width="15.85546875" style="32" customWidth="1"/>
    <col min="13055" max="13055" width="14.42578125" style="32" customWidth="1"/>
    <col min="13056" max="13056" width="17.28515625" style="32" customWidth="1"/>
    <col min="13057" max="13057" width="14.28515625" style="32" customWidth="1"/>
    <col min="13058" max="13058" width="18.42578125" style="32" customWidth="1"/>
    <col min="13059" max="13059" width="15.28515625" style="32" customWidth="1"/>
    <col min="13060" max="13296" width="9.140625" style="32"/>
    <col min="13297" max="13297" width="11.28515625" style="32" customWidth="1"/>
    <col min="13298" max="13298" width="53" style="32" customWidth="1"/>
    <col min="13299" max="13299" width="20.7109375" style="32" customWidth="1"/>
    <col min="13300" max="13300" width="18.7109375" style="32" customWidth="1"/>
    <col min="13301" max="13301" width="19.28515625" style="32" customWidth="1"/>
    <col min="13302" max="13302" width="20.5703125" style="32" customWidth="1"/>
    <col min="13303" max="13303" width="24.140625" style="32" customWidth="1"/>
    <col min="13304" max="13304" width="20.7109375" style="32" customWidth="1"/>
    <col min="13305" max="13305" width="20.5703125" style="32" customWidth="1"/>
    <col min="13306" max="13306" width="17.140625" style="32" customWidth="1"/>
    <col min="13307" max="13307" width="14.5703125" style="32" customWidth="1"/>
    <col min="13308" max="13308" width="13.140625" style="32" customWidth="1"/>
    <col min="13309" max="13309" width="20" style="32" customWidth="1"/>
    <col min="13310" max="13310" width="15.85546875" style="32" customWidth="1"/>
    <col min="13311" max="13311" width="14.42578125" style="32" customWidth="1"/>
    <col min="13312" max="13312" width="17.28515625" style="32" customWidth="1"/>
    <col min="13313" max="13313" width="14.28515625" style="32" customWidth="1"/>
    <col min="13314" max="13314" width="18.42578125" style="32" customWidth="1"/>
    <col min="13315" max="13315" width="15.28515625" style="32" customWidth="1"/>
    <col min="13316" max="13552" width="9.140625" style="32"/>
    <col min="13553" max="13553" width="11.28515625" style="32" customWidth="1"/>
    <col min="13554" max="13554" width="53" style="32" customWidth="1"/>
    <col min="13555" max="13555" width="20.7109375" style="32" customWidth="1"/>
    <col min="13556" max="13556" width="18.7109375" style="32" customWidth="1"/>
    <col min="13557" max="13557" width="19.28515625" style="32" customWidth="1"/>
    <col min="13558" max="13558" width="20.5703125" style="32" customWidth="1"/>
    <col min="13559" max="13559" width="24.140625" style="32" customWidth="1"/>
    <col min="13560" max="13560" width="20.7109375" style="32" customWidth="1"/>
    <col min="13561" max="13561" width="20.5703125" style="32" customWidth="1"/>
    <col min="13562" max="13562" width="17.140625" style="32" customWidth="1"/>
    <col min="13563" max="13563" width="14.5703125" style="32" customWidth="1"/>
    <col min="13564" max="13564" width="13.140625" style="32" customWidth="1"/>
    <col min="13565" max="13565" width="20" style="32" customWidth="1"/>
    <col min="13566" max="13566" width="15.85546875" style="32" customWidth="1"/>
    <col min="13567" max="13567" width="14.42578125" style="32" customWidth="1"/>
    <col min="13568" max="13568" width="17.28515625" style="32" customWidth="1"/>
    <col min="13569" max="13569" width="14.28515625" style="32" customWidth="1"/>
    <col min="13570" max="13570" width="18.42578125" style="32" customWidth="1"/>
    <col min="13571" max="13571" width="15.28515625" style="32" customWidth="1"/>
    <col min="13572" max="13808" width="9.140625" style="32"/>
    <col min="13809" max="13809" width="11.28515625" style="32" customWidth="1"/>
    <col min="13810" max="13810" width="53" style="32" customWidth="1"/>
    <col min="13811" max="13811" width="20.7109375" style="32" customWidth="1"/>
    <col min="13812" max="13812" width="18.7109375" style="32" customWidth="1"/>
    <col min="13813" max="13813" width="19.28515625" style="32" customWidth="1"/>
    <col min="13814" max="13814" width="20.5703125" style="32" customWidth="1"/>
    <col min="13815" max="13815" width="24.140625" style="32" customWidth="1"/>
    <col min="13816" max="13816" width="20.7109375" style="32" customWidth="1"/>
    <col min="13817" max="13817" width="20.5703125" style="32" customWidth="1"/>
    <col min="13818" max="13818" width="17.140625" style="32" customWidth="1"/>
    <col min="13819" max="13819" width="14.5703125" style="32" customWidth="1"/>
    <col min="13820" max="13820" width="13.140625" style="32" customWidth="1"/>
    <col min="13821" max="13821" width="20" style="32" customWidth="1"/>
    <col min="13822" max="13822" width="15.85546875" style="32" customWidth="1"/>
    <col min="13823" max="13823" width="14.42578125" style="32" customWidth="1"/>
    <col min="13824" max="13824" width="17.28515625" style="32" customWidth="1"/>
    <col min="13825" max="13825" width="14.28515625" style="32" customWidth="1"/>
    <col min="13826" max="13826" width="18.42578125" style="32" customWidth="1"/>
    <col min="13827" max="13827" width="15.28515625" style="32" customWidth="1"/>
    <col min="13828" max="14064" width="9.140625" style="32"/>
    <col min="14065" max="14065" width="11.28515625" style="32" customWidth="1"/>
    <col min="14066" max="14066" width="53" style="32" customWidth="1"/>
    <col min="14067" max="14067" width="20.7109375" style="32" customWidth="1"/>
    <col min="14068" max="14068" width="18.7109375" style="32" customWidth="1"/>
    <col min="14069" max="14069" width="19.28515625" style="32" customWidth="1"/>
    <col min="14070" max="14070" width="20.5703125" style="32" customWidth="1"/>
    <col min="14071" max="14071" width="24.140625" style="32" customWidth="1"/>
    <col min="14072" max="14072" width="20.7109375" style="32" customWidth="1"/>
    <col min="14073" max="14073" width="20.5703125" style="32" customWidth="1"/>
    <col min="14074" max="14074" width="17.140625" style="32" customWidth="1"/>
    <col min="14075" max="14075" width="14.5703125" style="32" customWidth="1"/>
    <col min="14076" max="14076" width="13.140625" style="32" customWidth="1"/>
    <col min="14077" max="14077" width="20" style="32" customWidth="1"/>
    <col min="14078" max="14078" width="15.85546875" style="32" customWidth="1"/>
    <col min="14079" max="14079" width="14.42578125" style="32" customWidth="1"/>
    <col min="14080" max="14080" width="17.28515625" style="32" customWidth="1"/>
    <col min="14081" max="14081" width="14.28515625" style="32" customWidth="1"/>
    <col min="14082" max="14082" width="18.42578125" style="32" customWidth="1"/>
    <col min="14083" max="14083" width="15.28515625" style="32" customWidth="1"/>
    <col min="14084" max="14320" width="9.140625" style="32"/>
    <col min="14321" max="14321" width="11.28515625" style="32" customWidth="1"/>
    <col min="14322" max="14322" width="53" style="32" customWidth="1"/>
    <col min="14323" max="14323" width="20.7109375" style="32" customWidth="1"/>
    <col min="14324" max="14324" width="18.7109375" style="32" customWidth="1"/>
    <col min="14325" max="14325" width="19.28515625" style="32" customWidth="1"/>
    <col min="14326" max="14326" width="20.5703125" style="32" customWidth="1"/>
    <col min="14327" max="14327" width="24.140625" style="32" customWidth="1"/>
    <col min="14328" max="14328" width="20.7109375" style="32" customWidth="1"/>
    <col min="14329" max="14329" width="20.5703125" style="32" customWidth="1"/>
    <col min="14330" max="14330" width="17.140625" style="32" customWidth="1"/>
    <col min="14331" max="14331" width="14.5703125" style="32" customWidth="1"/>
    <col min="14332" max="14332" width="13.140625" style="32" customWidth="1"/>
    <col min="14333" max="14333" width="20" style="32" customWidth="1"/>
    <col min="14334" max="14334" width="15.85546875" style="32" customWidth="1"/>
    <col min="14335" max="14335" width="14.42578125" style="32" customWidth="1"/>
    <col min="14336" max="14336" width="17.28515625" style="32" customWidth="1"/>
    <col min="14337" max="14337" width="14.28515625" style="32" customWidth="1"/>
    <col min="14338" max="14338" width="18.42578125" style="32" customWidth="1"/>
    <col min="14339" max="14339" width="15.28515625" style="32" customWidth="1"/>
    <col min="14340" max="14576" width="9.140625" style="32"/>
    <col min="14577" max="14577" width="11.28515625" style="32" customWidth="1"/>
    <col min="14578" max="14578" width="53" style="32" customWidth="1"/>
    <col min="14579" max="14579" width="20.7109375" style="32" customWidth="1"/>
    <col min="14580" max="14580" width="18.7109375" style="32" customWidth="1"/>
    <col min="14581" max="14581" width="19.28515625" style="32" customWidth="1"/>
    <col min="14582" max="14582" width="20.5703125" style="32" customWidth="1"/>
    <col min="14583" max="14583" width="24.140625" style="32" customWidth="1"/>
    <col min="14584" max="14584" width="20.7109375" style="32" customWidth="1"/>
    <col min="14585" max="14585" width="20.5703125" style="32" customWidth="1"/>
    <col min="14586" max="14586" width="17.140625" style="32" customWidth="1"/>
    <col min="14587" max="14587" width="14.5703125" style="32" customWidth="1"/>
    <col min="14588" max="14588" width="13.140625" style="32" customWidth="1"/>
    <col min="14589" max="14589" width="20" style="32" customWidth="1"/>
    <col min="14590" max="14590" width="15.85546875" style="32" customWidth="1"/>
    <col min="14591" max="14591" width="14.42578125" style="32" customWidth="1"/>
    <col min="14592" max="14592" width="17.28515625" style="32" customWidth="1"/>
    <col min="14593" max="14593" width="14.28515625" style="32" customWidth="1"/>
    <col min="14594" max="14594" width="18.42578125" style="32" customWidth="1"/>
    <col min="14595" max="14595" width="15.28515625" style="32" customWidth="1"/>
    <col min="14596" max="14832" width="9.140625" style="32"/>
    <col min="14833" max="14833" width="11.28515625" style="32" customWidth="1"/>
    <col min="14834" max="14834" width="53" style="32" customWidth="1"/>
    <col min="14835" max="14835" width="20.7109375" style="32" customWidth="1"/>
    <col min="14836" max="14836" width="18.7109375" style="32" customWidth="1"/>
    <col min="14837" max="14837" width="19.28515625" style="32" customWidth="1"/>
    <col min="14838" max="14838" width="20.5703125" style="32" customWidth="1"/>
    <col min="14839" max="14839" width="24.140625" style="32" customWidth="1"/>
    <col min="14840" max="14840" width="20.7109375" style="32" customWidth="1"/>
    <col min="14841" max="14841" width="20.5703125" style="32" customWidth="1"/>
    <col min="14842" max="14842" width="17.140625" style="32" customWidth="1"/>
    <col min="14843" max="14843" width="14.5703125" style="32" customWidth="1"/>
    <col min="14844" max="14844" width="13.140625" style="32" customWidth="1"/>
    <col min="14845" max="14845" width="20" style="32" customWidth="1"/>
    <col min="14846" max="14846" width="15.85546875" style="32" customWidth="1"/>
    <col min="14847" max="14847" width="14.42578125" style="32" customWidth="1"/>
    <col min="14848" max="14848" width="17.28515625" style="32" customWidth="1"/>
    <col min="14849" max="14849" width="14.28515625" style="32" customWidth="1"/>
    <col min="14850" max="14850" width="18.42578125" style="32" customWidth="1"/>
    <col min="14851" max="14851" width="15.28515625" style="32" customWidth="1"/>
    <col min="14852" max="15088" width="9.140625" style="32"/>
    <col min="15089" max="15089" width="11.28515625" style="32" customWidth="1"/>
    <col min="15090" max="15090" width="53" style="32" customWidth="1"/>
    <col min="15091" max="15091" width="20.7109375" style="32" customWidth="1"/>
    <col min="15092" max="15092" width="18.7109375" style="32" customWidth="1"/>
    <col min="15093" max="15093" width="19.28515625" style="32" customWidth="1"/>
    <col min="15094" max="15094" width="20.5703125" style="32" customWidth="1"/>
    <col min="15095" max="15095" width="24.140625" style="32" customWidth="1"/>
    <col min="15096" max="15096" width="20.7109375" style="32" customWidth="1"/>
    <col min="15097" max="15097" width="20.5703125" style="32" customWidth="1"/>
    <col min="15098" max="15098" width="17.140625" style="32" customWidth="1"/>
    <col min="15099" max="15099" width="14.5703125" style="32" customWidth="1"/>
    <col min="15100" max="15100" width="13.140625" style="32" customWidth="1"/>
    <col min="15101" max="15101" width="20" style="32" customWidth="1"/>
    <col min="15102" max="15102" width="15.85546875" style="32" customWidth="1"/>
    <col min="15103" max="15103" width="14.42578125" style="32" customWidth="1"/>
    <col min="15104" max="15104" width="17.28515625" style="32" customWidth="1"/>
    <col min="15105" max="15105" width="14.28515625" style="32" customWidth="1"/>
    <col min="15106" max="15106" width="18.42578125" style="32" customWidth="1"/>
    <col min="15107" max="15107" width="15.28515625" style="32" customWidth="1"/>
    <col min="15108" max="15344" width="9.140625" style="32"/>
    <col min="15345" max="15345" width="11.28515625" style="32" customWidth="1"/>
    <col min="15346" max="15346" width="53" style="32" customWidth="1"/>
    <col min="15347" max="15347" width="20.7109375" style="32" customWidth="1"/>
    <col min="15348" max="15348" width="18.7109375" style="32" customWidth="1"/>
    <col min="15349" max="15349" width="19.28515625" style="32" customWidth="1"/>
    <col min="15350" max="15350" width="20.5703125" style="32" customWidth="1"/>
    <col min="15351" max="15351" width="24.140625" style="32" customWidth="1"/>
    <col min="15352" max="15352" width="20.7109375" style="32" customWidth="1"/>
    <col min="15353" max="15353" width="20.5703125" style="32" customWidth="1"/>
    <col min="15354" max="15354" width="17.140625" style="32" customWidth="1"/>
    <col min="15355" max="15355" width="14.5703125" style="32" customWidth="1"/>
    <col min="15356" max="15356" width="13.140625" style="32" customWidth="1"/>
    <col min="15357" max="15357" width="20" style="32" customWidth="1"/>
    <col min="15358" max="15358" width="15.85546875" style="32" customWidth="1"/>
    <col min="15359" max="15359" width="14.42578125" style="32" customWidth="1"/>
    <col min="15360" max="15360" width="17.28515625" style="32" customWidth="1"/>
    <col min="15361" max="15361" width="14.28515625" style="32" customWidth="1"/>
    <col min="15362" max="15362" width="18.42578125" style="32" customWidth="1"/>
    <col min="15363" max="15363" width="15.28515625" style="32" customWidth="1"/>
    <col min="15364" max="15600" width="9.140625" style="32"/>
    <col min="15601" max="15601" width="11.28515625" style="32" customWidth="1"/>
    <col min="15602" max="15602" width="53" style="32" customWidth="1"/>
    <col min="15603" max="15603" width="20.7109375" style="32" customWidth="1"/>
    <col min="15604" max="15604" width="18.7109375" style="32" customWidth="1"/>
    <col min="15605" max="15605" width="19.28515625" style="32" customWidth="1"/>
    <col min="15606" max="15606" width="20.5703125" style="32" customWidth="1"/>
    <col min="15607" max="15607" width="24.140625" style="32" customWidth="1"/>
    <col min="15608" max="15608" width="20.7109375" style="32" customWidth="1"/>
    <col min="15609" max="15609" width="20.5703125" style="32" customWidth="1"/>
    <col min="15610" max="15610" width="17.140625" style="32" customWidth="1"/>
    <col min="15611" max="15611" width="14.5703125" style="32" customWidth="1"/>
    <col min="15612" max="15612" width="13.140625" style="32" customWidth="1"/>
    <col min="15613" max="15613" width="20" style="32" customWidth="1"/>
    <col min="15614" max="15614" width="15.85546875" style="32" customWidth="1"/>
    <col min="15615" max="15615" width="14.42578125" style="32" customWidth="1"/>
    <col min="15616" max="15616" width="17.28515625" style="32" customWidth="1"/>
    <col min="15617" max="15617" width="14.28515625" style="32" customWidth="1"/>
    <col min="15618" max="15618" width="18.42578125" style="32" customWidth="1"/>
    <col min="15619" max="15619" width="15.28515625" style="32" customWidth="1"/>
    <col min="15620" max="15856" width="9.140625" style="32"/>
    <col min="15857" max="15857" width="11.28515625" style="32" customWidth="1"/>
    <col min="15858" max="15858" width="53" style="32" customWidth="1"/>
    <col min="15859" max="15859" width="20.7109375" style="32" customWidth="1"/>
    <col min="15860" max="15860" width="18.7109375" style="32" customWidth="1"/>
    <col min="15861" max="15861" width="19.28515625" style="32" customWidth="1"/>
    <col min="15862" max="15862" width="20.5703125" style="32" customWidth="1"/>
    <col min="15863" max="15863" width="24.140625" style="32" customWidth="1"/>
    <col min="15864" max="15864" width="20.7109375" style="32" customWidth="1"/>
    <col min="15865" max="15865" width="20.5703125" style="32" customWidth="1"/>
    <col min="15866" max="15866" width="17.140625" style="32" customWidth="1"/>
    <col min="15867" max="15867" width="14.5703125" style="32" customWidth="1"/>
    <col min="15868" max="15868" width="13.140625" style="32" customWidth="1"/>
    <col min="15869" max="15869" width="20" style="32" customWidth="1"/>
    <col min="15870" max="15870" width="15.85546875" style="32" customWidth="1"/>
    <col min="15871" max="15871" width="14.42578125" style="32" customWidth="1"/>
    <col min="15872" max="15872" width="17.28515625" style="32" customWidth="1"/>
    <col min="15873" max="15873" width="14.28515625" style="32" customWidth="1"/>
    <col min="15874" max="15874" width="18.42578125" style="32" customWidth="1"/>
    <col min="15875" max="15875" width="15.28515625" style="32" customWidth="1"/>
    <col min="15876" max="16112" width="9.140625" style="32"/>
    <col min="16113" max="16113" width="11.28515625" style="32" customWidth="1"/>
    <col min="16114" max="16114" width="53" style="32" customWidth="1"/>
    <col min="16115" max="16115" width="20.7109375" style="32" customWidth="1"/>
    <col min="16116" max="16116" width="18.7109375" style="32" customWidth="1"/>
    <col min="16117" max="16117" width="19.28515625" style="32" customWidth="1"/>
    <col min="16118" max="16118" width="20.5703125" style="32" customWidth="1"/>
    <col min="16119" max="16119" width="24.140625" style="32" customWidth="1"/>
    <col min="16120" max="16120" width="20.7109375" style="32" customWidth="1"/>
    <col min="16121" max="16121" width="20.5703125" style="32" customWidth="1"/>
    <col min="16122" max="16122" width="17.140625" style="32" customWidth="1"/>
    <col min="16123" max="16123" width="14.5703125" style="32" customWidth="1"/>
    <col min="16124" max="16124" width="13.140625" style="32" customWidth="1"/>
    <col min="16125" max="16125" width="20" style="32" customWidth="1"/>
    <col min="16126" max="16126" width="15.85546875" style="32" customWidth="1"/>
    <col min="16127" max="16127" width="14.42578125" style="32" customWidth="1"/>
    <col min="16128" max="16128" width="17.28515625" style="32" customWidth="1"/>
    <col min="16129" max="16129" width="14.28515625" style="32" customWidth="1"/>
    <col min="16130" max="16130" width="18.42578125" style="32" customWidth="1"/>
    <col min="16131" max="16131" width="15.28515625" style="32" customWidth="1"/>
    <col min="16132" max="16384" width="9.140625" style="32"/>
  </cols>
  <sheetData>
    <row r="1" spans="1:19" ht="15" customHeight="1" x14ac:dyDescent="0.35">
      <c r="A1" s="327" t="s">
        <v>614</v>
      </c>
      <c r="B1" s="332"/>
      <c r="C1" s="199"/>
      <c r="D1" s="204"/>
      <c r="E1" s="204"/>
      <c r="F1" s="129"/>
      <c r="G1" s="199"/>
      <c r="H1" s="262" t="str">
        <f>_ParticipantName</f>
        <v>[Participant's name]</v>
      </c>
    </row>
    <row r="2" spans="1:19" ht="15" customHeight="1" x14ac:dyDescent="0.35">
      <c r="A2" s="275"/>
      <c r="B2" s="199"/>
      <c r="C2" s="199"/>
      <c r="D2" s="281"/>
      <c r="E2" s="281"/>
      <c r="F2" s="199"/>
      <c r="G2" s="199"/>
      <c r="H2" s="273" t="str">
        <f>_SCRMethod</f>
        <v>[Method of Calculation of the SCR]</v>
      </c>
    </row>
    <row r="3" spans="1:19" ht="15" customHeight="1" x14ac:dyDescent="0.35">
      <c r="A3" s="271" t="s">
        <v>615</v>
      </c>
      <c r="B3" s="131"/>
      <c r="C3" s="132"/>
      <c r="D3" s="131"/>
      <c r="E3" s="131"/>
      <c r="F3" s="131"/>
      <c r="G3" s="132"/>
      <c r="H3" s="263" t="str">
        <f>_Version</f>
        <v>EIOPA-16-339-ST16_Templates-(20160629)</v>
      </c>
    </row>
    <row r="5" spans="1:19" ht="15.75" customHeight="1" x14ac:dyDescent="0.35">
      <c r="A5" s="279" t="s">
        <v>616</v>
      </c>
      <c r="B5" s="205"/>
      <c r="C5" s="205"/>
      <c r="D5" s="225"/>
      <c r="E5" s="225"/>
      <c r="F5" s="205"/>
      <c r="G5" s="205"/>
      <c r="H5" s="225"/>
    </row>
    <row r="7" spans="1:19" x14ac:dyDescent="0.25">
      <c r="B7" s="297" t="s">
        <v>615</v>
      </c>
    </row>
    <row r="8" spans="1:19" x14ac:dyDescent="0.25">
      <c r="C8" s="55"/>
      <c r="D8" s="231" t="s">
        <v>617</v>
      </c>
      <c r="E8" s="231" t="s">
        <v>618</v>
      </c>
      <c r="F8" s="231" t="s">
        <v>619</v>
      </c>
      <c r="G8" s="231" t="s">
        <v>620</v>
      </c>
      <c r="H8" s="231" t="s">
        <v>621</v>
      </c>
      <c r="I8" s="56"/>
      <c r="J8" s="56"/>
      <c r="K8" s="30"/>
      <c r="L8" s="30"/>
      <c r="M8" s="30"/>
    </row>
    <row r="9" spans="1:19" x14ac:dyDescent="0.25">
      <c r="C9" s="55"/>
      <c r="D9" s="228" t="s">
        <v>300</v>
      </c>
      <c r="E9" s="228" t="s">
        <v>484</v>
      </c>
      <c r="F9" s="228" t="s">
        <v>485</v>
      </c>
      <c r="G9" s="228" t="s">
        <v>504</v>
      </c>
      <c r="H9" s="228" t="s">
        <v>508</v>
      </c>
      <c r="I9" s="56"/>
      <c r="J9" s="56"/>
      <c r="K9" s="30"/>
      <c r="L9" s="30"/>
      <c r="M9" s="30"/>
    </row>
    <row r="10" spans="1:19" ht="25.5" x14ac:dyDescent="0.25">
      <c r="B10" s="227" t="s">
        <v>622</v>
      </c>
      <c r="C10" s="228"/>
      <c r="D10" s="203"/>
      <c r="E10" s="203"/>
      <c r="F10" s="203"/>
      <c r="G10" s="203"/>
      <c r="H10" s="203"/>
      <c r="I10" s="56"/>
      <c r="J10" s="56"/>
      <c r="K10" s="30"/>
      <c r="L10" s="49"/>
      <c r="M10" s="30"/>
    </row>
    <row r="11" spans="1:19" x14ac:dyDescent="0.25">
      <c r="B11" s="222" t="s">
        <v>623</v>
      </c>
      <c r="C11" s="228" t="s">
        <v>302</v>
      </c>
      <c r="D11" s="376">
        <f>SUM(E11,G11)</f>
        <v>0</v>
      </c>
      <c r="E11" s="284" t="s">
        <v>2</v>
      </c>
      <c r="F11" s="203"/>
      <c r="G11" s="284" t="s">
        <v>2</v>
      </c>
      <c r="H11" s="203"/>
      <c r="I11" s="35"/>
      <c r="J11" s="35"/>
      <c r="K11" s="35"/>
      <c r="L11" s="57"/>
      <c r="N11" s="35"/>
      <c r="O11" s="35"/>
      <c r="P11" s="35"/>
      <c r="Q11" s="35"/>
      <c r="R11" s="35"/>
      <c r="S11" s="35"/>
    </row>
    <row r="12" spans="1:19" x14ac:dyDescent="0.25">
      <c r="B12" s="222" t="s">
        <v>624</v>
      </c>
      <c r="C12" s="228" t="s">
        <v>342</v>
      </c>
      <c r="D12" s="376">
        <f>SUM(E12,G12)</f>
        <v>0</v>
      </c>
      <c r="E12" s="284" t="s">
        <v>2</v>
      </c>
      <c r="F12" s="203"/>
      <c r="G12" s="284" t="s">
        <v>2</v>
      </c>
      <c r="H12" s="203"/>
      <c r="I12" s="35"/>
      <c r="J12" s="35"/>
      <c r="K12" s="35"/>
      <c r="L12" s="57"/>
      <c r="N12" s="35"/>
      <c r="O12" s="35"/>
      <c r="P12" s="35"/>
      <c r="Q12" s="35"/>
      <c r="R12" s="35"/>
      <c r="S12" s="35"/>
    </row>
    <row r="13" spans="1:19" x14ac:dyDescent="0.25">
      <c r="B13" s="222" t="s">
        <v>1345</v>
      </c>
      <c r="C13" s="228" t="s">
        <v>306</v>
      </c>
      <c r="D13" s="376">
        <f>SUM(E13,G13)</f>
        <v>0</v>
      </c>
      <c r="E13" s="284" t="s">
        <v>2</v>
      </c>
      <c r="F13" s="203"/>
      <c r="G13" s="284" t="s">
        <v>2</v>
      </c>
      <c r="H13" s="203"/>
      <c r="I13" s="35"/>
      <c r="J13" s="35"/>
      <c r="K13" s="35"/>
      <c r="L13" s="57"/>
      <c r="N13" s="35"/>
      <c r="O13" s="35"/>
      <c r="P13" s="35"/>
      <c r="Q13" s="35"/>
      <c r="R13" s="35"/>
      <c r="S13" s="35"/>
    </row>
    <row r="14" spans="1:19" x14ac:dyDescent="0.25">
      <c r="B14" s="222" t="s">
        <v>625</v>
      </c>
      <c r="C14" s="228" t="s">
        <v>308</v>
      </c>
      <c r="D14" s="376">
        <f>SUM(F14:H14)</f>
        <v>0</v>
      </c>
      <c r="E14" s="203"/>
      <c r="F14" s="284" t="s">
        <v>2</v>
      </c>
      <c r="G14" s="284" t="s">
        <v>2</v>
      </c>
      <c r="H14" s="284" t="s">
        <v>2</v>
      </c>
      <c r="I14" s="35"/>
      <c r="J14" s="35"/>
      <c r="K14" s="35"/>
      <c r="L14" s="57"/>
      <c r="N14" s="35"/>
      <c r="O14" s="35"/>
      <c r="P14" s="35"/>
      <c r="Q14" s="35"/>
      <c r="R14" s="35"/>
      <c r="S14" s="35"/>
    </row>
    <row r="15" spans="1:19" x14ac:dyDescent="0.25">
      <c r="B15" s="222" t="s">
        <v>626</v>
      </c>
      <c r="C15" s="228" t="s">
        <v>310</v>
      </c>
      <c r="D15" s="376">
        <f>SUM(E15)</f>
        <v>0</v>
      </c>
      <c r="E15" s="284" t="s">
        <v>2</v>
      </c>
      <c r="F15" s="203"/>
      <c r="G15" s="203"/>
      <c r="H15" s="203"/>
      <c r="I15" s="35"/>
      <c r="J15" s="35"/>
      <c r="K15" s="35"/>
      <c r="L15" s="57"/>
      <c r="N15" s="35"/>
      <c r="O15" s="35"/>
      <c r="P15" s="35"/>
      <c r="Q15" s="35"/>
      <c r="R15" s="35"/>
      <c r="S15" s="35"/>
    </row>
    <row r="16" spans="1:19" x14ac:dyDescent="0.25">
      <c r="B16" s="222" t="s">
        <v>627</v>
      </c>
      <c r="C16" s="228" t="s">
        <v>314</v>
      </c>
      <c r="D16" s="376">
        <f>SUM(F16:H16)</f>
        <v>0</v>
      </c>
      <c r="E16" s="203"/>
      <c r="F16" s="284" t="s">
        <v>2</v>
      </c>
      <c r="G16" s="284" t="s">
        <v>2</v>
      </c>
      <c r="H16" s="284" t="s">
        <v>2</v>
      </c>
      <c r="I16" s="35"/>
      <c r="J16" s="35"/>
      <c r="K16" s="35"/>
      <c r="L16" s="57"/>
      <c r="N16" s="35"/>
      <c r="O16" s="35"/>
      <c r="P16" s="35"/>
      <c r="Q16" s="35"/>
      <c r="R16" s="35"/>
      <c r="S16" s="35"/>
    </row>
    <row r="17" spans="2:22" x14ac:dyDescent="0.25">
      <c r="B17" s="222" t="s">
        <v>628</v>
      </c>
      <c r="C17" s="228" t="s">
        <v>318</v>
      </c>
      <c r="D17" s="376">
        <f>SUM(F17:H17)</f>
        <v>0</v>
      </c>
      <c r="E17" s="203"/>
      <c r="F17" s="284" t="s">
        <v>2</v>
      </c>
      <c r="G17" s="284" t="s">
        <v>2</v>
      </c>
      <c r="H17" s="284" t="s">
        <v>2</v>
      </c>
      <c r="I17" s="35"/>
      <c r="J17" s="35"/>
      <c r="K17" s="35"/>
      <c r="L17" s="57"/>
      <c r="N17" s="35"/>
      <c r="O17" s="35"/>
      <c r="P17" s="35"/>
      <c r="Q17" s="35"/>
      <c r="R17" s="35"/>
      <c r="S17" s="35"/>
    </row>
    <row r="18" spans="2:22" x14ac:dyDescent="0.25">
      <c r="B18" s="222" t="s">
        <v>629</v>
      </c>
      <c r="C18" s="228" t="s">
        <v>322</v>
      </c>
      <c r="D18" s="376">
        <f>SUM(E18)</f>
        <v>0</v>
      </c>
      <c r="E18" s="284" t="s">
        <v>2</v>
      </c>
      <c r="F18" s="203"/>
      <c r="G18" s="203"/>
      <c r="H18" s="203"/>
      <c r="I18" s="35"/>
      <c r="J18" s="35"/>
      <c r="K18" s="35"/>
      <c r="L18" s="57"/>
      <c r="N18" s="35"/>
      <c r="O18" s="35"/>
      <c r="P18" s="35"/>
      <c r="Q18" s="35"/>
      <c r="R18" s="35"/>
      <c r="S18" s="35"/>
    </row>
    <row r="19" spans="2:22" x14ac:dyDescent="0.25">
      <c r="B19" s="222" t="s">
        <v>463</v>
      </c>
      <c r="C19" s="228" t="s">
        <v>324</v>
      </c>
      <c r="D19" s="376">
        <f>SUM(F19:H19)</f>
        <v>0</v>
      </c>
      <c r="E19" s="203"/>
      <c r="F19" s="284" t="s">
        <v>2</v>
      </c>
      <c r="G19" s="284" t="s">
        <v>2</v>
      </c>
      <c r="H19" s="284" t="s">
        <v>2</v>
      </c>
      <c r="I19" s="35"/>
      <c r="J19" s="35"/>
      <c r="K19" s="35"/>
      <c r="L19" s="57"/>
      <c r="N19" s="35"/>
      <c r="O19" s="35"/>
      <c r="P19" s="35"/>
      <c r="Q19" s="35"/>
      <c r="R19" s="35"/>
      <c r="S19" s="35"/>
    </row>
    <row r="20" spans="2:22" x14ac:dyDescent="0.25">
      <c r="B20" s="222" t="s">
        <v>630</v>
      </c>
      <c r="C20" s="228" t="s">
        <v>357</v>
      </c>
      <c r="D20" s="376">
        <f>SUM(H20)</f>
        <v>0</v>
      </c>
      <c r="E20" s="203"/>
      <c r="F20" s="203"/>
      <c r="G20" s="203"/>
      <c r="H20" s="284" t="s">
        <v>2</v>
      </c>
      <c r="I20" s="35"/>
      <c r="J20" s="35"/>
      <c r="K20" s="35"/>
      <c r="L20" s="58"/>
      <c r="N20" s="35"/>
      <c r="O20" s="35"/>
      <c r="P20" s="35"/>
      <c r="Q20" s="35"/>
      <c r="R20" s="35"/>
      <c r="S20" s="35"/>
    </row>
    <row r="21" spans="2:22" x14ac:dyDescent="0.25">
      <c r="B21" s="222" t="s">
        <v>631</v>
      </c>
      <c r="C21" s="228" t="s">
        <v>328</v>
      </c>
      <c r="D21" s="376">
        <f>SUM(E21:H21)</f>
        <v>0</v>
      </c>
      <c r="E21" s="284" t="s">
        <v>2</v>
      </c>
      <c r="F21" s="284" t="s">
        <v>2</v>
      </c>
      <c r="G21" s="284" t="s">
        <v>2</v>
      </c>
      <c r="H21" s="284" t="s">
        <v>2</v>
      </c>
      <c r="I21" s="35"/>
      <c r="J21" s="35"/>
      <c r="K21" s="35"/>
      <c r="L21" s="57"/>
      <c r="N21" s="35"/>
      <c r="O21" s="35"/>
      <c r="P21" s="35"/>
      <c r="Q21" s="35"/>
      <c r="R21" s="35"/>
      <c r="S21" s="35"/>
    </row>
    <row r="22" spans="2:22" ht="25.5" x14ac:dyDescent="0.25">
      <c r="B22" s="227" t="s">
        <v>632</v>
      </c>
      <c r="C22" s="228"/>
      <c r="D22" s="203"/>
      <c r="E22" s="203"/>
      <c r="F22" s="203"/>
      <c r="G22" s="203"/>
      <c r="H22" s="203"/>
      <c r="I22" s="56"/>
      <c r="J22" s="56"/>
      <c r="K22" s="30"/>
      <c r="L22" s="49"/>
      <c r="M22" s="30"/>
    </row>
    <row r="23" spans="2:22" ht="25.5" x14ac:dyDescent="0.25">
      <c r="B23" s="222" t="s">
        <v>632</v>
      </c>
      <c r="C23" s="228" t="s">
        <v>364</v>
      </c>
      <c r="D23" s="284" t="s">
        <v>2</v>
      </c>
      <c r="E23" s="203"/>
      <c r="F23" s="203"/>
      <c r="G23" s="203"/>
      <c r="H23" s="203"/>
      <c r="I23" s="34"/>
      <c r="J23" s="37"/>
      <c r="K23" s="20"/>
      <c r="L23" s="20"/>
      <c r="M23" s="59"/>
      <c r="N23" s="45"/>
      <c r="O23" s="45"/>
      <c r="P23" s="16"/>
      <c r="Q23" s="16"/>
    </row>
    <row r="24" spans="2:22" x14ac:dyDescent="0.25">
      <c r="B24" s="227" t="s">
        <v>633</v>
      </c>
      <c r="C24" s="228"/>
      <c r="D24" s="203"/>
      <c r="E24" s="203"/>
      <c r="F24" s="203"/>
      <c r="G24" s="203"/>
      <c r="H24" s="203"/>
      <c r="I24" s="56"/>
      <c r="J24" s="56"/>
      <c r="K24" s="30"/>
      <c r="L24" s="49"/>
      <c r="M24" s="30"/>
    </row>
    <row r="25" spans="2:22" x14ac:dyDescent="0.25">
      <c r="B25" s="222" t="s">
        <v>634</v>
      </c>
      <c r="C25" s="228" t="s">
        <v>366</v>
      </c>
      <c r="D25" s="376">
        <f>SUM(E25:G25)</f>
        <v>0</v>
      </c>
      <c r="E25" s="284" t="s">
        <v>2</v>
      </c>
      <c r="F25" s="284" t="s">
        <v>2</v>
      </c>
      <c r="G25" s="284" t="s">
        <v>2</v>
      </c>
      <c r="H25" s="203"/>
      <c r="I25" s="36"/>
      <c r="J25" s="37"/>
      <c r="K25" s="20"/>
      <c r="L25" s="46"/>
      <c r="M25" s="30"/>
      <c r="N25" s="30"/>
      <c r="P25" s="35"/>
      <c r="Q25" s="35"/>
      <c r="R25" s="35"/>
      <c r="T25" s="35"/>
      <c r="V25" s="35"/>
    </row>
    <row r="26" spans="2:22" x14ac:dyDescent="0.25">
      <c r="B26" s="227" t="s">
        <v>635</v>
      </c>
      <c r="C26" s="228" t="s">
        <v>378</v>
      </c>
      <c r="D26" s="376">
        <f>SUM(D11:D21)-SUM(D23,D25)</f>
        <v>0</v>
      </c>
      <c r="E26" s="376">
        <f>SUM(E11:E13,E15,E18,E21)-SUM(E25)</f>
        <v>0</v>
      </c>
      <c r="F26" s="376">
        <f>SUM(F14,F16,F17,F19,F21)-SUM(F25)</f>
        <v>0</v>
      </c>
      <c r="G26" s="376">
        <f>SUM(G11:G14,G16:G17,G19,G21)-SUM(G25)</f>
        <v>0</v>
      </c>
      <c r="H26" s="376">
        <f>SUM(H14,H16:H17,H19:H21)</f>
        <v>0</v>
      </c>
      <c r="I26" s="34"/>
      <c r="J26" s="37"/>
      <c r="K26" s="20"/>
      <c r="M26" s="35"/>
      <c r="N26" s="35"/>
      <c r="Q26" s="16"/>
    </row>
    <row r="27" spans="2:22" x14ac:dyDescent="0.25">
      <c r="B27" s="229" t="s">
        <v>636</v>
      </c>
      <c r="C27" s="228"/>
      <c r="D27" s="203"/>
      <c r="E27" s="203"/>
      <c r="F27" s="203"/>
      <c r="G27" s="203"/>
      <c r="H27" s="203"/>
      <c r="I27" s="56"/>
      <c r="J27" s="56"/>
      <c r="K27" s="30"/>
      <c r="L27" s="30"/>
    </row>
    <row r="28" spans="2:22" x14ac:dyDescent="0.25">
      <c r="B28" s="222" t="s">
        <v>637</v>
      </c>
      <c r="C28" s="228" t="s">
        <v>380</v>
      </c>
      <c r="D28" s="376">
        <f>SUM(G28)</f>
        <v>0</v>
      </c>
      <c r="E28" s="203"/>
      <c r="F28" s="203"/>
      <c r="G28" s="284" t="s">
        <v>2</v>
      </c>
      <c r="H28" s="203"/>
      <c r="I28" s="19"/>
      <c r="J28" s="19"/>
      <c r="K28" s="19"/>
      <c r="L28" s="37"/>
      <c r="M28" s="20"/>
      <c r="N28" s="35"/>
      <c r="O28" s="19"/>
      <c r="P28" s="35"/>
      <c r="Q28" s="35"/>
      <c r="R28" s="35"/>
    </row>
    <row r="29" spans="2:22" ht="25.5" x14ac:dyDescent="0.25">
      <c r="B29" s="222" t="s">
        <v>638</v>
      </c>
      <c r="C29" s="228" t="s">
        <v>382</v>
      </c>
      <c r="D29" s="376">
        <f>SUM(G29)</f>
        <v>0</v>
      </c>
      <c r="E29" s="203"/>
      <c r="F29" s="203"/>
      <c r="G29" s="284" t="s">
        <v>2</v>
      </c>
      <c r="H29" s="203"/>
      <c r="I29" s="19"/>
      <c r="J29" s="19"/>
      <c r="K29" s="19"/>
      <c r="L29" s="37"/>
      <c r="M29" s="46"/>
      <c r="N29" s="19"/>
      <c r="O29" s="19"/>
      <c r="P29" s="35"/>
      <c r="Q29" s="35"/>
      <c r="R29" s="35"/>
    </row>
    <row r="30" spans="2:22" x14ac:dyDescent="0.25">
      <c r="B30" s="222" t="s">
        <v>639</v>
      </c>
      <c r="C30" s="228" t="s">
        <v>384</v>
      </c>
      <c r="D30" s="376">
        <f>SUM(G30:H30)</f>
        <v>0</v>
      </c>
      <c r="E30" s="203"/>
      <c r="F30" s="203"/>
      <c r="G30" s="284" t="s">
        <v>2</v>
      </c>
      <c r="H30" s="284" t="s">
        <v>2</v>
      </c>
      <c r="I30" s="19"/>
      <c r="J30" s="19"/>
      <c r="K30" s="19"/>
      <c r="L30" s="37"/>
      <c r="M30" s="46"/>
      <c r="N30" s="19"/>
      <c r="O30" s="19"/>
      <c r="P30" s="35"/>
      <c r="Q30" s="35"/>
      <c r="R30" s="35"/>
    </row>
    <row r="31" spans="2:22" x14ac:dyDescent="0.25">
      <c r="B31" s="222" t="s">
        <v>640</v>
      </c>
      <c r="C31" s="228" t="s">
        <v>386</v>
      </c>
      <c r="D31" s="376">
        <f>SUM(G31:H31)</f>
        <v>0</v>
      </c>
      <c r="E31" s="203"/>
      <c r="F31" s="203"/>
      <c r="G31" s="284" t="s">
        <v>2</v>
      </c>
      <c r="H31" s="284" t="s">
        <v>2</v>
      </c>
      <c r="I31" s="19"/>
      <c r="J31" s="19"/>
      <c r="K31" s="19"/>
      <c r="L31" s="37"/>
      <c r="M31" s="46"/>
      <c r="N31" s="19"/>
      <c r="O31" s="19"/>
      <c r="P31" s="35"/>
      <c r="Q31" s="35"/>
      <c r="R31" s="35"/>
    </row>
    <row r="32" spans="2:22" x14ac:dyDescent="0.25">
      <c r="B32" s="222" t="s">
        <v>641</v>
      </c>
      <c r="C32" s="228" t="s">
        <v>388</v>
      </c>
      <c r="D32" s="376">
        <f>SUM(G32)</f>
        <v>0</v>
      </c>
      <c r="E32" s="203"/>
      <c r="F32" s="203"/>
      <c r="G32" s="284" t="s">
        <v>2</v>
      </c>
      <c r="H32" s="203"/>
      <c r="I32" s="19"/>
      <c r="J32" s="19"/>
      <c r="K32" s="19"/>
      <c r="L32" s="37"/>
      <c r="M32" s="46"/>
      <c r="N32" s="19"/>
      <c r="O32" s="19"/>
      <c r="P32" s="35"/>
      <c r="Q32" s="35"/>
      <c r="R32" s="35"/>
    </row>
    <row r="33" spans="2:20" x14ac:dyDescent="0.25">
      <c r="B33" s="222" t="s">
        <v>642</v>
      </c>
      <c r="C33" s="228" t="s">
        <v>390</v>
      </c>
      <c r="D33" s="376">
        <f>SUM(G33:H33)</f>
        <v>0</v>
      </c>
      <c r="E33" s="203"/>
      <c r="F33" s="203"/>
      <c r="G33" s="284" t="s">
        <v>2</v>
      </c>
      <c r="H33" s="284" t="s">
        <v>2</v>
      </c>
      <c r="I33" s="19"/>
      <c r="J33" s="19"/>
      <c r="K33" s="19"/>
      <c r="L33" s="37"/>
      <c r="M33" s="46"/>
      <c r="N33" s="19"/>
      <c r="O33" s="19"/>
      <c r="P33" s="35"/>
      <c r="Q33" s="35"/>
      <c r="R33" s="35"/>
    </row>
    <row r="34" spans="2:20" x14ac:dyDescent="0.25">
      <c r="B34" s="222" t="s">
        <v>643</v>
      </c>
      <c r="C34" s="228" t="s">
        <v>392</v>
      </c>
      <c r="D34" s="376">
        <f>SUM(G34)</f>
        <v>0</v>
      </c>
      <c r="E34" s="203"/>
      <c r="F34" s="203"/>
      <c r="G34" s="284" t="s">
        <v>2</v>
      </c>
      <c r="H34" s="203"/>
      <c r="I34" s="19"/>
      <c r="J34" s="19"/>
      <c r="K34" s="19"/>
      <c r="L34" s="37"/>
      <c r="M34" s="46"/>
      <c r="N34" s="19"/>
      <c r="O34" s="19"/>
      <c r="P34" s="35"/>
      <c r="Q34" s="35"/>
      <c r="R34" s="35"/>
    </row>
    <row r="35" spans="2:20" x14ac:dyDescent="0.25">
      <c r="B35" s="222" t="s">
        <v>644</v>
      </c>
      <c r="C35" s="228" t="s">
        <v>394</v>
      </c>
      <c r="D35" s="376">
        <f>SUM(G35:H35)</f>
        <v>0</v>
      </c>
      <c r="E35" s="203"/>
      <c r="F35" s="203"/>
      <c r="G35" s="284" t="s">
        <v>2</v>
      </c>
      <c r="H35" s="284" t="s">
        <v>2</v>
      </c>
      <c r="I35" s="19"/>
      <c r="J35" s="19"/>
      <c r="K35" s="19"/>
      <c r="L35" s="37"/>
      <c r="M35" s="46"/>
      <c r="N35" s="19"/>
      <c r="O35" s="19"/>
      <c r="P35" s="35"/>
      <c r="Q35" s="35"/>
      <c r="R35" s="35"/>
    </row>
    <row r="36" spans="2:20" x14ac:dyDescent="0.25">
      <c r="B36" s="230" t="s">
        <v>645</v>
      </c>
      <c r="C36" s="228" t="s">
        <v>398</v>
      </c>
      <c r="D36" s="376">
        <f>SUM(G36:H36)</f>
        <v>0</v>
      </c>
      <c r="E36" s="203"/>
      <c r="F36" s="203"/>
      <c r="G36" s="284" t="s">
        <v>2</v>
      </c>
      <c r="H36" s="284" t="s">
        <v>2</v>
      </c>
      <c r="I36" s="19"/>
      <c r="J36" s="19"/>
      <c r="K36" s="19"/>
      <c r="L36" s="37"/>
      <c r="M36" s="46"/>
      <c r="N36" s="19"/>
      <c r="O36" s="19"/>
      <c r="P36" s="35"/>
      <c r="Q36" s="35"/>
      <c r="R36" s="35"/>
    </row>
    <row r="37" spans="2:20" x14ac:dyDescent="0.25">
      <c r="B37" s="229" t="s">
        <v>646</v>
      </c>
      <c r="C37" s="228" t="s">
        <v>400</v>
      </c>
      <c r="D37" s="376">
        <f>SUM(D28:D36)</f>
        <v>0</v>
      </c>
      <c r="E37" s="203"/>
      <c r="F37" s="203"/>
      <c r="G37" s="376">
        <f>SUM(G28:G36)</f>
        <v>0</v>
      </c>
      <c r="H37" s="376">
        <f>SUM(H30:H31,H33,H35:H36)</f>
        <v>0</v>
      </c>
      <c r="I37" s="19"/>
      <c r="J37" s="19"/>
      <c r="K37" s="19"/>
      <c r="L37" s="37"/>
      <c r="M37" s="46"/>
      <c r="N37" s="19"/>
      <c r="O37" s="19"/>
      <c r="P37" s="35"/>
      <c r="Q37" s="35"/>
      <c r="R37" s="35"/>
    </row>
    <row r="38" spans="2:20" x14ac:dyDescent="0.25">
      <c r="B38" s="229" t="s">
        <v>647</v>
      </c>
      <c r="C38" s="228"/>
      <c r="D38" s="203"/>
      <c r="E38" s="203"/>
      <c r="F38" s="203"/>
      <c r="G38" s="203"/>
      <c r="H38" s="203"/>
      <c r="I38" s="56"/>
      <c r="K38" s="30"/>
      <c r="L38" s="30"/>
    </row>
    <row r="39" spans="2:20" x14ac:dyDescent="0.25">
      <c r="B39" s="230" t="s">
        <v>648</v>
      </c>
      <c r="C39" s="228" t="s">
        <v>406</v>
      </c>
      <c r="D39" s="376">
        <f>SUM(D26,D37)</f>
        <v>0</v>
      </c>
      <c r="E39" s="376">
        <f>E26</f>
        <v>0</v>
      </c>
      <c r="F39" s="376">
        <f>F26</f>
        <v>0</v>
      </c>
      <c r="G39" s="376">
        <f t="shared" ref="G39:H39" si="0">SUM(G26,G37)</f>
        <v>0</v>
      </c>
      <c r="H39" s="376">
        <f t="shared" si="0"/>
        <v>0</v>
      </c>
      <c r="I39" s="19"/>
      <c r="J39" s="19"/>
      <c r="K39" s="19"/>
      <c r="L39" s="36"/>
      <c r="N39" s="35"/>
      <c r="O39" s="35"/>
      <c r="P39" s="35"/>
      <c r="Q39" s="35"/>
      <c r="R39" s="35"/>
      <c r="S39" s="35"/>
    </row>
    <row r="40" spans="2:20" x14ac:dyDescent="0.25">
      <c r="B40" s="230" t="s">
        <v>649</v>
      </c>
      <c r="C40" s="228" t="s">
        <v>409</v>
      </c>
      <c r="D40" s="284" t="s">
        <v>2</v>
      </c>
      <c r="E40" s="284" t="s">
        <v>2</v>
      </c>
      <c r="F40" s="284" t="s">
        <v>2</v>
      </c>
      <c r="G40" s="284" t="s">
        <v>2</v>
      </c>
      <c r="H40" s="203"/>
      <c r="I40" s="19"/>
      <c r="J40" s="19"/>
      <c r="K40" s="20"/>
      <c r="L40" s="36"/>
      <c r="N40" s="39"/>
      <c r="O40" s="35"/>
      <c r="P40" s="35"/>
      <c r="Q40" s="35"/>
      <c r="R40" s="35"/>
      <c r="S40" s="35"/>
    </row>
    <row r="41" spans="2:20" x14ac:dyDescent="0.25">
      <c r="B41" s="222" t="s">
        <v>650</v>
      </c>
      <c r="C41" s="228" t="s">
        <v>415</v>
      </c>
      <c r="D41" s="284" t="s">
        <v>2</v>
      </c>
      <c r="E41" s="284" t="s">
        <v>2</v>
      </c>
      <c r="F41" s="284" t="s">
        <v>2</v>
      </c>
      <c r="G41" s="284" t="s">
        <v>2</v>
      </c>
      <c r="H41" s="284" t="s">
        <v>2</v>
      </c>
      <c r="I41" s="60"/>
      <c r="J41" s="60"/>
      <c r="K41" s="19"/>
      <c r="L41" s="19"/>
      <c r="N41" s="35"/>
      <c r="O41" s="35"/>
      <c r="P41" s="35"/>
      <c r="Q41" s="35"/>
      <c r="S41" s="35"/>
      <c r="T41" s="35"/>
    </row>
    <row r="42" spans="2:20" x14ac:dyDescent="0.25">
      <c r="B42" s="230" t="s">
        <v>651</v>
      </c>
      <c r="C42" s="228" t="s">
        <v>417</v>
      </c>
      <c r="D42" s="284" t="s">
        <v>2</v>
      </c>
      <c r="E42" s="284" t="s">
        <v>2</v>
      </c>
      <c r="F42" s="284" t="s">
        <v>2</v>
      </c>
      <c r="G42" s="284" t="s">
        <v>2</v>
      </c>
      <c r="H42" s="203"/>
      <c r="I42" s="60"/>
      <c r="J42" s="60"/>
      <c r="K42" s="20"/>
      <c r="L42" s="19"/>
      <c r="N42" s="35"/>
      <c r="O42" s="35"/>
      <c r="P42" s="35"/>
      <c r="Q42" s="35"/>
      <c r="S42" s="35"/>
      <c r="T42" s="35"/>
    </row>
    <row r="43" spans="2:20" x14ac:dyDescent="0.25">
      <c r="B43" s="227" t="s">
        <v>518</v>
      </c>
      <c r="C43" s="228" t="s">
        <v>421</v>
      </c>
      <c r="D43" s="203"/>
      <c r="E43" s="203"/>
      <c r="F43" s="203"/>
      <c r="G43" s="203"/>
      <c r="H43" s="203"/>
      <c r="I43" s="37"/>
      <c r="J43" s="37"/>
      <c r="K43" s="35"/>
      <c r="M43" s="30"/>
      <c r="O43" s="35"/>
      <c r="P43" s="35"/>
      <c r="Q43" s="35"/>
      <c r="S43" s="35"/>
      <c r="T43" s="35"/>
    </row>
    <row r="44" spans="2:20" x14ac:dyDescent="0.25">
      <c r="B44" s="227" t="s">
        <v>652</v>
      </c>
      <c r="C44" s="228" t="s">
        <v>424</v>
      </c>
      <c r="D44" s="203"/>
      <c r="E44" s="203"/>
      <c r="F44" s="203"/>
      <c r="G44" s="203"/>
      <c r="H44" s="203"/>
      <c r="I44" s="37"/>
      <c r="J44" s="37"/>
      <c r="K44" s="35"/>
      <c r="M44" s="30"/>
      <c r="O44" s="35"/>
      <c r="P44" s="35"/>
      <c r="Q44" s="35"/>
      <c r="S44" s="35"/>
      <c r="T44" s="35"/>
    </row>
    <row r="45" spans="2:20" x14ac:dyDescent="0.25">
      <c r="B45" s="227" t="s">
        <v>653</v>
      </c>
      <c r="C45" s="228" t="s">
        <v>427</v>
      </c>
      <c r="D45" s="166"/>
      <c r="E45" s="203"/>
      <c r="F45" s="203"/>
      <c r="G45" s="203"/>
      <c r="H45" s="203"/>
      <c r="I45" s="37"/>
      <c r="J45" s="37"/>
      <c r="K45" s="35"/>
      <c r="M45" s="30"/>
      <c r="O45" s="35"/>
      <c r="P45" s="35"/>
      <c r="Q45" s="35"/>
      <c r="S45" s="35"/>
      <c r="T45" s="35"/>
    </row>
    <row r="46" spans="2:20" x14ac:dyDescent="0.25">
      <c r="B46" s="227" t="s">
        <v>654</v>
      </c>
      <c r="C46" s="228" t="s">
        <v>429</v>
      </c>
      <c r="D46" s="166"/>
      <c r="E46" s="203"/>
      <c r="F46" s="203"/>
      <c r="G46" s="203"/>
      <c r="H46" s="203"/>
      <c r="I46" s="37"/>
      <c r="J46" s="37"/>
      <c r="K46" s="35"/>
      <c r="M46" s="30"/>
      <c r="O46" s="35"/>
      <c r="P46" s="35"/>
      <c r="Q46" s="35"/>
      <c r="S46" s="35"/>
      <c r="T46" s="35"/>
    </row>
    <row r="47" spans="2:20" x14ac:dyDescent="0.25">
      <c r="D47" s="33"/>
      <c r="E47" s="33"/>
      <c r="F47" s="33"/>
      <c r="G47" s="33"/>
      <c r="H47" s="33"/>
      <c r="N47" s="35"/>
      <c r="O47" s="35"/>
      <c r="P47" s="35"/>
      <c r="Q47" s="35"/>
      <c r="S47" s="35"/>
      <c r="T47" s="35"/>
    </row>
    <row r="48" spans="2:20" x14ac:dyDescent="0.25">
      <c r="N48" s="35"/>
      <c r="O48" s="35"/>
      <c r="P48" s="35"/>
      <c r="Q48" s="35"/>
      <c r="S48" s="35"/>
      <c r="T48" s="35"/>
    </row>
    <row r="49" spans="1:20" ht="15.75" customHeight="1" x14ac:dyDescent="0.35">
      <c r="A49" s="279" t="s">
        <v>655</v>
      </c>
      <c r="B49" s="205"/>
      <c r="C49" s="205"/>
      <c r="D49" s="225"/>
      <c r="E49" s="225"/>
      <c r="F49" s="205"/>
      <c r="G49" s="205"/>
      <c r="H49" s="225"/>
    </row>
    <row r="50" spans="1:20" x14ac:dyDescent="0.25">
      <c r="N50" s="35"/>
      <c r="O50" s="35"/>
      <c r="P50" s="35"/>
      <c r="Q50" s="35"/>
      <c r="S50" s="35"/>
      <c r="T50" s="35"/>
    </row>
    <row r="51" spans="1:20" x14ac:dyDescent="0.25">
      <c r="B51" s="154" t="s">
        <v>629</v>
      </c>
      <c r="N51" s="35"/>
      <c r="O51" s="35"/>
      <c r="P51" s="35"/>
      <c r="Q51" s="35"/>
      <c r="S51" s="35"/>
      <c r="T51" s="35"/>
    </row>
    <row r="52" spans="1:20" x14ac:dyDescent="0.25">
      <c r="D52" s="228" t="s">
        <v>509</v>
      </c>
      <c r="J52" s="35"/>
      <c r="K52" s="35"/>
      <c r="L52" s="35"/>
      <c r="M52" s="35"/>
      <c r="O52" s="35"/>
      <c r="P52" s="35"/>
    </row>
    <row r="53" spans="1:20" x14ac:dyDescent="0.25">
      <c r="B53" s="227" t="s">
        <v>629</v>
      </c>
      <c r="C53" s="228"/>
      <c r="D53" s="203"/>
      <c r="F53" s="37"/>
      <c r="G53" s="37"/>
      <c r="H53" s="35"/>
      <c r="J53" s="30"/>
    </row>
    <row r="54" spans="1:20" x14ac:dyDescent="0.25">
      <c r="B54" s="230" t="s">
        <v>473</v>
      </c>
      <c r="C54" s="228" t="s">
        <v>437</v>
      </c>
      <c r="D54" s="378">
        <f>DH.BS!D92</f>
        <v>0</v>
      </c>
      <c r="F54" s="34"/>
      <c r="G54" s="36"/>
      <c r="H54" s="39"/>
      <c r="I54" s="39"/>
      <c r="J54" s="35"/>
    </row>
    <row r="55" spans="1:20" x14ac:dyDescent="0.25">
      <c r="B55" s="230" t="s">
        <v>656</v>
      </c>
      <c r="C55" s="228" t="s">
        <v>438</v>
      </c>
      <c r="D55" s="233" t="s">
        <v>2</v>
      </c>
      <c r="F55" s="34"/>
      <c r="G55" s="36"/>
      <c r="H55" s="39"/>
      <c r="I55" s="20"/>
      <c r="J55" s="20"/>
    </row>
    <row r="56" spans="1:20" x14ac:dyDescent="0.25">
      <c r="B56" s="230" t="s">
        <v>657</v>
      </c>
      <c r="C56" s="228" t="s">
        <v>439</v>
      </c>
      <c r="D56" s="284" t="s">
        <v>2</v>
      </c>
      <c r="F56" s="34"/>
      <c r="G56" s="36"/>
      <c r="H56" s="39"/>
      <c r="I56" s="37"/>
      <c r="J56" s="37"/>
    </row>
    <row r="57" spans="1:20" x14ac:dyDescent="0.25">
      <c r="B57" s="230" t="s">
        <v>658</v>
      </c>
      <c r="C57" s="228" t="s">
        <v>441</v>
      </c>
      <c r="D57" s="233" t="s">
        <v>2</v>
      </c>
      <c r="F57" s="34"/>
      <c r="G57" s="36"/>
      <c r="H57" s="20"/>
      <c r="I57" s="37"/>
      <c r="J57" s="20"/>
    </row>
    <row r="58" spans="1:20" x14ac:dyDescent="0.25">
      <c r="B58" s="230" t="s">
        <v>659</v>
      </c>
      <c r="C58" s="228" t="s">
        <v>443</v>
      </c>
      <c r="D58" s="284" t="s">
        <v>2</v>
      </c>
      <c r="F58" s="34"/>
      <c r="G58" s="36"/>
      <c r="H58" s="36"/>
      <c r="I58" s="37"/>
      <c r="J58" s="35"/>
    </row>
    <row r="59" spans="1:20" x14ac:dyDescent="0.25">
      <c r="B59" s="232" t="s">
        <v>629</v>
      </c>
      <c r="C59" s="228" t="s">
        <v>447</v>
      </c>
      <c r="D59" s="378" t="str">
        <f>IFERROR((D54-D55-D56-D57-D58),"-")</f>
        <v>-</v>
      </c>
      <c r="F59" s="34"/>
      <c r="G59" s="36"/>
      <c r="H59" s="20"/>
      <c r="I59" s="37"/>
      <c r="J59" s="35"/>
    </row>
    <row r="60" spans="1:20" x14ac:dyDescent="0.25">
      <c r="B60" s="232" t="s">
        <v>660</v>
      </c>
      <c r="C60" s="228"/>
      <c r="D60" s="203"/>
      <c r="F60" s="61"/>
      <c r="G60" s="62"/>
      <c r="H60" s="63"/>
      <c r="I60" s="49"/>
    </row>
    <row r="61" spans="1:20" x14ac:dyDescent="0.25">
      <c r="B61" s="230" t="s">
        <v>661</v>
      </c>
      <c r="C61" s="228" t="s">
        <v>449</v>
      </c>
      <c r="D61" s="166"/>
      <c r="E61" s="38"/>
      <c r="F61" s="60"/>
      <c r="G61" s="60"/>
      <c r="H61" s="60"/>
      <c r="I61" s="64"/>
    </row>
    <row r="62" spans="1:20" x14ac:dyDescent="0.25">
      <c r="B62" s="230" t="s">
        <v>662</v>
      </c>
      <c r="C62" s="228" t="s">
        <v>451</v>
      </c>
      <c r="D62" s="166"/>
      <c r="E62" s="38"/>
      <c r="F62" s="60"/>
      <c r="G62" s="60"/>
      <c r="H62" s="60"/>
      <c r="I62" s="64"/>
    </row>
    <row r="63" spans="1:20" x14ac:dyDescent="0.25">
      <c r="B63" s="229" t="s">
        <v>663</v>
      </c>
      <c r="C63" s="228" t="s">
        <v>452</v>
      </c>
      <c r="D63" s="166"/>
      <c r="F63" s="60"/>
      <c r="G63" s="60"/>
      <c r="H63" s="60"/>
      <c r="I63" s="64"/>
    </row>
    <row r="64" spans="1:20" x14ac:dyDescent="0.25">
      <c r="B64" s="55"/>
      <c r="C64" s="55"/>
      <c r="D64" s="33"/>
      <c r="F64" s="30"/>
      <c r="G64" s="30"/>
      <c r="I64" s="49"/>
    </row>
    <row r="65" spans="1:13" x14ac:dyDescent="0.25">
      <c r="B65" s="55"/>
      <c r="C65" s="55"/>
      <c r="D65" s="65"/>
      <c r="E65" s="65"/>
      <c r="F65" s="66"/>
      <c r="G65" s="66"/>
      <c r="H65" s="30"/>
      <c r="I65" s="56"/>
      <c r="J65" s="56"/>
      <c r="K65" s="30"/>
      <c r="L65" s="30"/>
      <c r="M65" s="30"/>
    </row>
    <row r="66" spans="1:13" x14ac:dyDescent="0.25">
      <c r="B66" s="55"/>
      <c r="C66" s="55"/>
      <c r="D66" s="65"/>
      <c r="E66" s="65"/>
      <c r="F66" s="66"/>
      <c r="G66" s="66"/>
      <c r="H66" s="30"/>
      <c r="I66" s="56"/>
      <c r="J66" s="56"/>
      <c r="K66" s="30"/>
      <c r="L66" s="30"/>
      <c r="M66" s="30"/>
    </row>
    <row r="67" spans="1:13" x14ac:dyDescent="0.25">
      <c r="B67" s="55"/>
      <c r="C67" s="55"/>
      <c r="D67" s="56"/>
      <c r="E67" s="56"/>
      <c r="F67" s="56"/>
      <c r="G67" s="56"/>
      <c r="H67" s="30"/>
      <c r="I67" s="56"/>
      <c r="J67" s="56"/>
      <c r="K67" s="30"/>
      <c r="L67" s="30"/>
      <c r="M67" s="30"/>
    </row>
    <row r="68" spans="1:13" x14ac:dyDescent="0.25">
      <c r="A68" s="41"/>
      <c r="B68" s="55"/>
      <c r="C68" s="55"/>
      <c r="D68" s="56"/>
      <c r="E68" s="56"/>
      <c r="F68" s="56"/>
      <c r="G68" s="56"/>
      <c r="H68" s="30"/>
      <c r="I68" s="56"/>
      <c r="J68" s="56"/>
      <c r="K68" s="30"/>
      <c r="L68" s="30"/>
      <c r="M68" s="30"/>
    </row>
    <row r="73" spans="1:13" ht="26.25" customHeight="1" x14ac:dyDescent="0.25"/>
    <row r="75" spans="1:13" ht="12" customHeight="1" x14ac:dyDescent="0.25"/>
  </sheetData>
  <sheetProtection sheet="1" objects="1" scenarios="1" selectLockedCells="1"/>
  <pageMargins left="0.75" right="0.75" top="1" bottom="1" header="0.5" footer="0.5"/>
  <pageSetup scale="2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tint="-0.249977111117893"/>
  </sheetPr>
  <dimension ref="A1:I52"/>
  <sheetViews>
    <sheetView showGridLines="0" workbookViewId="0"/>
  </sheetViews>
  <sheetFormatPr defaultRowHeight="12.75" x14ac:dyDescent="0.2"/>
  <cols>
    <col min="1" max="1" width="7.140625" style="144" customWidth="1"/>
    <col min="2" max="2" width="9.140625" style="144"/>
    <col min="3" max="3" width="84.42578125" style="144" bestFit="1" customWidth="1"/>
    <col min="4" max="4" width="14.140625" style="144" bestFit="1" customWidth="1"/>
    <col min="5" max="5" width="19.28515625" style="144" bestFit="1" customWidth="1"/>
    <col min="6" max="6" width="31.85546875" style="144" customWidth="1"/>
    <col min="7" max="16384" width="9.140625" style="144"/>
  </cols>
  <sheetData>
    <row r="1" spans="1:6" ht="15.75" x14ac:dyDescent="0.25">
      <c r="A1" s="272" t="str">
        <f>_Version</f>
        <v>EIOPA-16-339-ST16_Templates-(20160629)</v>
      </c>
      <c r="B1" s="260"/>
      <c r="C1" s="260"/>
      <c r="D1" s="260"/>
      <c r="E1" s="260"/>
      <c r="F1" s="262" t="str">
        <f>_ParticipantName</f>
        <v>[Participant's name]</v>
      </c>
    </row>
    <row r="2" spans="1:6" ht="15.75" x14ac:dyDescent="0.25">
      <c r="A2" s="277"/>
      <c r="B2" s="261"/>
      <c r="C2" s="261"/>
      <c r="D2" s="261"/>
      <c r="E2" s="261"/>
      <c r="F2" s="274" t="str">
        <f>_SCRMethod</f>
        <v>[Method of Calculation of the SCR]</v>
      </c>
    </row>
    <row r="3" spans="1:6" ht="15.75" x14ac:dyDescent="0.25">
      <c r="A3" s="278" t="s">
        <v>1395</v>
      </c>
      <c r="B3" s="276"/>
      <c r="C3" s="276"/>
      <c r="D3" s="276"/>
      <c r="E3" s="276"/>
      <c r="F3" s="263" t="str">
        <f>_Version</f>
        <v>EIOPA-16-339-ST16_Templates-(20160629)</v>
      </c>
    </row>
    <row r="6" spans="1:6" ht="15.75" x14ac:dyDescent="0.2">
      <c r="B6" s="489" t="s">
        <v>1384</v>
      </c>
      <c r="C6" s="489"/>
      <c r="D6" s="489"/>
      <c r="E6" s="489"/>
      <c r="F6" s="489"/>
    </row>
    <row r="7" spans="1:6" x14ac:dyDescent="0.2">
      <c r="B7" s="351"/>
      <c r="C7" s="352" t="s">
        <v>1379</v>
      </c>
      <c r="D7" s="352" t="s">
        <v>1376</v>
      </c>
      <c r="E7" s="352" t="s">
        <v>1392</v>
      </c>
      <c r="F7" s="353"/>
    </row>
    <row r="8" spans="1:6" x14ac:dyDescent="0.2">
      <c r="B8" s="268"/>
      <c r="C8" s="269" t="s">
        <v>1378</v>
      </c>
      <c r="D8" s="269" t="s">
        <v>1377</v>
      </c>
      <c r="E8" s="269" t="s">
        <v>1392</v>
      </c>
      <c r="F8" s="270"/>
    </row>
    <row r="10" spans="1:6" ht="15.75" x14ac:dyDescent="0.2">
      <c r="B10" s="489" t="s">
        <v>13</v>
      </c>
      <c r="C10" s="489"/>
      <c r="D10" s="489"/>
      <c r="E10" s="489"/>
      <c r="F10" s="489"/>
    </row>
    <row r="11" spans="1:6" x14ac:dyDescent="0.2">
      <c r="B11" s="351"/>
      <c r="C11" s="352" t="s">
        <v>1</v>
      </c>
      <c r="D11" s="352" t="s">
        <v>1351</v>
      </c>
      <c r="E11" s="352" t="s">
        <v>1392</v>
      </c>
      <c r="F11" s="353"/>
    </row>
    <row r="12" spans="1:6" x14ac:dyDescent="0.2">
      <c r="B12" s="268"/>
      <c r="C12" s="269" t="s">
        <v>299</v>
      </c>
      <c r="D12" s="269" t="s">
        <v>1352</v>
      </c>
      <c r="E12" s="269" t="s">
        <v>1391</v>
      </c>
      <c r="F12" s="270"/>
    </row>
    <row r="14" spans="1:6" ht="15.75" x14ac:dyDescent="0.2">
      <c r="B14" s="489" t="s">
        <v>1380</v>
      </c>
      <c r="C14" s="489"/>
      <c r="D14" s="489"/>
      <c r="E14" s="489"/>
      <c r="F14" s="489"/>
    </row>
    <row r="15" spans="1:6" x14ac:dyDescent="0.2">
      <c r="B15" s="351"/>
      <c r="C15" s="352" t="s">
        <v>336</v>
      </c>
      <c r="D15" s="352" t="s">
        <v>1353</v>
      </c>
      <c r="E15" s="352" t="s">
        <v>1391</v>
      </c>
      <c r="F15" s="353"/>
    </row>
    <row r="16" spans="1:6" x14ac:dyDescent="0.2">
      <c r="B16" s="266"/>
      <c r="C16" s="265" t="s">
        <v>476</v>
      </c>
      <c r="D16" s="265" t="s">
        <v>1354</v>
      </c>
      <c r="E16" s="265" t="s">
        <v>1391</v>
      </c>
      <c r="F16" s="267"/>
    </row>
    <row r="17" spans="2:9" x14ac:dyDescent="0.2">
      <c r="B17" s="266"/>
      <c r="C17" s="265" t="s">
        <v>525</v>
      </c>
      <c r="D17" s="265" t="s">
        <v>1355</v>
      </c>
      <c r="E17" s="265" t="s">
        <v>1391</v>
      </c>
      <c r="F17" s="267"/>
    </row>
    <row r="18" spans="2:9" x14ac:dyDescent="0.2">
      <c r="B18" s="266"/>
      <c r="C18" s="265" t="s">
        <v>556</v>
      </c>
      <c r="D18" s="265" t="s">
        <v>1356</v>
      </c>
      <c r="E18" s="265" t="s">
        <v>1391</v>
      </c>
      <c r="F18" s="267"/>
    </row>
    <row r="19" spans="2:9" x14ac:dyDescent="0.2">
      <c r="B19" s="266"/>
      <c r="C19" s="265" t="s">
        <v>593</v>
      </c>
      <c r="D19" s="265" t="s">
        <v>1357</v>
      </c>
      <c r="E19" s="265" t="s">
        <v>1391</v>
      </c>
      <c r="F19" s="267"/>
    </row>
    <row r="20" spans="2:9" x14ac:dyDescent="0.2">
      <c r="B20" s="266"/>
      <c r="C20" s="265" t="s">
        <v>610</v>
      </c>
      <c r="D20" s="265" t="s">
        <v>1358</v>
      </c>
      <c r="E20" s="265" t="s">
        <v>1391</v>
      </c>
      <c r="F20" s="267"/>
    </row>
    <row r="21" spans="2:9" x14ac:dyDescent="0.2">
      <c r="B21" s="266"/>
      <c r="C21" s="265" t="s">
        <v>615</v>
      </c>
      <c r="D21" s="265" t="s">
        <v>1359</v>
      </c>
      <c r="E21" s="265" t="s">
        <v>1391</v>
      </c>
      <c r="F21" s="267"/>
    </row>
    <row r="22" spans="2:9" x14ac:dyDescent="0.2">
      <c r="B22" s="266"/>
      <c r="C22" s="265" t="s">
        <v>664</v>
      </c>
      <c r="D22" s="265" t="s">
        <v>1360</v>
      </c>
      <c r="E22" s="265" t="s">
        <v>1392</v>
      </c>
      <c r="F22" s="267"/>
    </row>
    <row r="23" spans="2:9" x14ac:dyDescent="0.2">
      <c r="B23" s="266"/>
      <c r="C23" s="265" t="s">
        <v>1385</v>
      </c>
      <c r="D23" s="265" t="s">
        <v>1361</v>
      </c>
      <c r="E23" s="265" t="s">
        <v>1430</v>
      </c>
      <c r="F23" s="267"/>
      <c r="I23" s="144" t="s">
        <v>1331</v>
      </c>
    </row>
    <row r="24" spans="2:9" x14ac:dyDescent="0.2">
      <c r="B24" s="266"/>
      <c r="C24" s="265" t="s">
        <v>837</v>
      </c>
      <c r="D24" s="265" t="s">
        <v>1362</v>
      </c>
      <c r="E24" s="265" t="s">
        <v>1391</v>
      </c>
      <c r="F24" s="427" t="s">
        <v>1553</v>
      </c>
    </row>
    <row r="25" spans="2:9" x14ac:dyDescent="0.2">
      <c r="B25" s="268"/>
      <c r="C25" s="269" t="s">
        <v>858</v>
      </c>
      <c r="D25" s="269" t="s">
        <v>1363</v>
      </c>
      <c r="E25" s="269" t="s">
        <v>1391</v>
      </c>
      <c r="F25" s="270"/>
    </row>
    <row r="27" spans="2:9" ht="15.75" x14ac:dyDescent="0.2">
      <c r="B27" s="489" t="s">
        <v>1381</v>
      </c>
      <c r="C27" s="489"/>
      <c r="D27" s="489"/>
      <c r="E27" s="489"/>
      <c r="F27" s="489"/>
    </row>
    <row r="28" spans="2:9" x14ac:dyDescent="0.2">
      <c r="B28" s="351"/>
      <c r="C28" s="352" t="s">
        <v>336</v>
      </c>
      <c r="D28" s="352" t="s">
        <v>1364</v>
      </c>
      <c r="E28" s="352" t="s">
        <v>1391</v>
      </c>
      <c r="F28" s="353"/>
    </row>
    <row r="29" spans="2:9" x14ac:dyDescent="0.2">
      <c r="B29" s="266"/>
      <c r="C29" s="265" t="s">
        <v>615</v>
      </c>
      <c r="D29" s="265" t="s">
        <v>1365</v>
      </c>
      <c r="E29" s="265" t="s">
        <v>1391</v>
      </c>
      <c r="F29" s="267"/>
    </row>
    <row r="30" spans="2:9" x14ac:dyDescent="0.2">
      <c r="B30" s="266"/>
      <c r="C30" s="265" t="s">
        <v>858</v>
      </c>
      <c r="D30" s="265" t="s">
        <v>1366</v>
      </c>
      <c r="E30" s="265" t="s">
        <v>1391</v>
      </c>
      <c r="F30" s="267"/>
    </row>
    <row r="31" spans="2:9" x14ac:dyDescent="0.2">
      <c r="B31" s="268"/>
      <c r="C31" s="269" t="s">
        <v>1350</v>
      </c>
      <c r="D31" s="269" t="s">
        <v>1367</v>
      </c>
      <c r="E31" s="269" t="s">
        <v>1392</v>
      </c>
      <c r="F31" s="270"/>
    </row>
    <row r="33" spans="2:6" ht="15.75" x14ac:dyDescent="0.2">
      <c r="B33" s="489" t="s">
        <v>1382</v>
      </c>
      <c r="C33" s="489"/>
      <c r="D33" s="489"/>
      <c r="E33" s="489"/>
      <c r="F33" s="489"/>
    </row>
    <row r="34" spans="2:6" x14ac:dyDescent="0.2">
      <c r="B34" s="351"/>
      <c r="C34" s="352" t="s">
        <v>336</v>
      </c>
      <c r="D34" s="352" t="s">
        <v>1368</v>
      </c>
      <c r="E34" s="352" t="s">
        <v>1391</v>
      </c>
      <c r="F34" s="353"/>
    </row>
    <row r="35" spans="2:6" x14ac:dyDescent="0.2">
      <c r="B35" s="266"/>
      <c r="C35" s="265" t="s">
        <v>615</v>
      </c>
      <c r="D35" s="265" t="s">
        <v>1369</v>
      </c>
      <c r="E35" s="265" t="s">
        <v>1391</v>
      </c>
      <c r="F35" s="267"/>
    </row>
    <row r="36" spans="2:6" x14ac:dyDescent="0.2">
      <c r="B36" s="266"/>
      <c r="C36" s="265" t="s">
        <v>858</v>
      </c>
      <c r="D36" s="265" t="s">
        <v>1370</v>
      </c>
      <c r="E36" s="265" t="s">
        <v>1391</v>
      </c>
      <c r="F36" s="267"/>
    </row>
    <row r="37" spans="2:6" x14ac:dyDescent="0.2">
      <c r="B37" s="266"/>
      <c r="C37" s="265" t="s">
        <v>1428</v>
      </c>
      <c r="D37" s="265" t="s">
        <v>1371</v>
      </c>
      <c r="E37" s="265" t="s">
        <v>1392</v>
      </c>
      <c r="F37" s="267"/>
    </row>
    <row r="38" spans="2:6" x14ac:dyDescent="0.2">
      <c r="B38" s="266"/>
      <c r="C38" s="265" t="s">
        <v>1436</v>
      </c>
      <c r="D38" s="265" t="s">
        <v>1372</v>
      </c>
      <c r="E38" s="265" t="s">
        <v>1392</v>
      </c>
      <c r="F38" s="427" t="s">
        <v>1553</v>
      </c>
    </row>
    <row r="39" spans="2:6" x14ac:dyDescent="0.2">
      <c r="B39" s="268"/>
      <c r="C39" s="269" t="s">
        <v>1570</v>
      </c>
      <c r="D39" s="269" t="s">
        <v>1373</v>
      </c>
      <c r="E39" s="269" t="s">
        <v>1392</v>
      </c>
      <c r="F39" s="270"/>
    </row>
    <row r="41" spans="2:6" ht="15.75" x14ac:dyDescent="0.2">
      <c r="B41" s="489" t="s">
        <v>1383</v>
      </c>
      <c r="C41" s="489"/>
      <c r="D41" s="489"/>
      <c r="E41" s="489"/>
      <c r="F41" s="489"/>
    </row>
    <row r="42" spans="2:6" x14ac:dyDescent="0.2">
      <c r="B42" s="354"/>
      <c r="C42" s="355" t="s">
        <v>1431</v>
      </c>
      <c r="D42" s="355" t="s">
        <v>1594</v>
      </c>
      <c r="E42" s="355" t="s">
        <v>1392</v>
      </c>
      <c r="F42" s="356"/>
    </row>
    <row r="44" spans="2:6" ht="15.75" x14ac:dyDescent="0.2">
      <c r="B44" s="490" t="s">
        <v>1386</v>
      </c>
      <c r="C44" s="491"/>
      <c r="D44" s="491"/>
      <c r="E44" s="491"/>
      <c r="F44" s="491"/>
    </row>
    <row r="45" spans="2:6" x14ac:dyDescent="0.2">
      <c r="B45" s="354"/>
      <c r="C45" s="355" t="s">
        <v>1470</v>
      </c>
      <c r="D45" s="355" t="s">
        <v>1471</v>
      </c>
      <c r="E45" s="355" t="s">
        <v>1392</v>
      </c>
      <c r="F45" s="356"/>
    </row>
    <row r="47" spans="2:6" ht="15.75" x14ac:dyDescent="0.2">
      <c r="B47" s="490" t="s">
        <v>1469</v>
      </c>
      <c r="C47" s="491"/>
      <c r="D47" s="491"/>
      <c r="E47" s="491"/>
      <c r="F47" s="491"/>
    </row>
    <row r="48" spans="2:6" x14ac:dyDescent="0.2">
      <c r="B48" s="354"/>
      <c r="C48" s="355" t="s">
        <v>1469</v>
      </c>
      <c r="D48" s="355" t="s">
        <v>1472</v>
      </c>
      <c r="E48" s="355" t="s">
        <v>1392</v>
      </c>
      <c r="F48" s="356"/>
    </row>
    <row r="50" spans="2:6" ht="15.75" x14ac:dyDescent="0.2">
      <c r="B50" s="489" t="s">
        <v>1464</v>
      </c>
      <c r="C50" s="489"/>
      <c r="D50" s="489"/>
      <c r="E50" s="489"/>
      <c r="F50" s="489"/>
    </row>
    <row r="51" spans="2:6" x14ac:dyDescent="0.2">
      <c r="B51" s="266"/>
      <c r="C51" s="265" t="str">
        <f>C36</f>
        <v>Impact of long term guarantees measures and transitionals</v>
      </c>
      <c r="D51" s="265" t="s">
        <v>1465</v>
      </c>
      <c r="E51" s="265" t="s">
        <v>1466</v>
      </c>
      <c r="F51" s="267"/>
    </row>
    <row r="52" spans="2:6" x14ac:dyDescent="0.2">
      <c r="B52" s="268"/>
      <c r="C52" s="269" t="s">
        <v>1467</v>
      </c>
      <c r="D52" s="269" t="s">
        <v>1468</v>
      </c>
      <c r="E52" s="269" t="s">
        <v>1466</v>
      </c>
      <c r="F52" s="270"/>
    </row>
  </sheetData>
  <sheetProtection sheet="1" objects="1" scenarios="1" selectLockedCells="1"/>
  <mergeCells count="9">
    <mergeCell ref="B50:F50"/>
    <mergeCell ref="B44:F44"/>
    <mergeCell ref="B6:F6"/>
    <mergeCell ref="B10:F10"/>
    <mergeCell ref="B14:F14"/>
    <mergeCell ref="B27:F27"/>
    <mergeCell ref="B33:F33"/>
    <mergeCell ref="B41:F41"/>
    <mergeCell ref="B47:F47"/>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6" tint="-0.249977111117893"/>
    <pageSetUpPr fitToPage="1"/>
  </sheetPr>
  <dimension ref="A1:V26"/>
  <sheetViews>
    <sheetView showGridLines="0" zoomScaleNormal="100" workbookViewId="0"/>
  </sheetViews>
  <sheetFormatPr defaultColWidth="9.140625" defaultRowHeight="15" x14ac:dyDescent="0.25"/>
  <cols>
    <col min="1" max="1" width="9.140625" style="123"/>
    <col min="2" max="2" width="69.140625" style="123" customWidth="1"/>
    <col min="3" max="3" width="9.140625" style="123"/>
    <col min="4" max="4" width="18.5703125" style="123" customWidth="1"/>
    <col min="5" max="12" width="11.42578125" style="123" customWidth="1"/>
    <col min="13" max="13" width="18.5703125" style="123" customWidth="1"/>
    <col min="14" max="14" width="4.28515625" style="123" customWidth="1"/>
    <col min="15" max="15" width="18.5703125" style="123" customWidth="1"/>
    <col min="16" max="16" width="16.5703125" style="123" bestFit="1" customWidth="1"/>
    <col min="17" max="16384" width="9.140625" style="123"/>
  </cols>
  <sheetData>
    <row r="1" spans="1:22" ht="15" customHeight="1" x14ac:dyDescent="0.35">
      <c r="A1" s="327" t="s">
        <v>857</v>
      </c>
      <c r="B1" s="199"/>
      <c r="C1" s="129"/>
      <c r="D1" s="199"/>
      <c r="E1" s="204"/>
      <c r="F1" s="204"/>
      <c r="G1" s="129"/>
      <c r="H1" s="199"/>
      <c r="I1" s="204"/>
      <c r="J1" s="204"/>
      <c r="K1" s="129"/>
      <c r="L1" s="199"/>
      <c r="M1" s="199"/>
      <c r="N1" s="261"/>
      <c r="O1" s="262" t="str">
        <f>_ParticipantName</f>
        <v>[Participant's name]</v>
      </c>
    </row>
    <row r="2" spans="1:22" ht="15" customHeight="1" x14ac:dyDescent="0.35">
      <c r="A2" s="199"/>
      <c r="B2" s="199"/>
      <c r="C2" s="199"/>
      <c r="D2" s="199"/>
      <c r="E2" s="281"/>
      <c r="F2" s="281"/>
      <c r="G2" s="199"/>
      <c r="H2" s="199"/>
      <c r="I2" s="281"/>
      <c r="J2" s="281"/>
      <c r="K2" s="199"/>
      <c r="L2" s="199"/>
      <c r="M2" s="273"/>
      <c r="N2" s="261"/>
      <c r="O2" s="273" t="str">
        <f>_SCRMethod</f>
        <v>[Method of Calculation of the SCR]</v>
      </c>
    </row>
    <row r="3" spans="1:22" ht="15" customHeight="1" x14ac:dyDescent="0.35">
      <c r="A3" s="271" t="s">
        <v>858</v>
      </c>
      <c r="B3" s="132"/>
      <c r="C3" s="131"/>
      <c r="D3" s="132"/>
      <c r="E3" s="131"/>
      <c r="F3" s="131"/>
      <c r="G3" s="131"/>
      <c r="H3" s="132"/>
      <c r="I3" s="131"/>
      <c r="J3" s="131"/>
      <c r="K3" s="131"/>
      <c r="L3" s="132"/>
      <c r="M3" s="263"/>
      <c r="N3" s="131"/>
      <c r="O3" s="263" t="str">
        <f>_Version</f>
        <v>EIOPA-16-339-ST16_Templates-(20160629)</v>
      </c>
    </row>
    <row r="4" spans="1:22" x14ac:dyDescent="0.25">
      <c r="B4" s="106"/>
      <c r="C4" s="106"/>
      <c r="D4" s="106"/>
      <c r="E4" s="104"/>
      <c r="F4" s="104"/>
      <c r="G4" s="107"/>
      <c r="H4" s="107"/>
      <c r="I4" s="108"/>
      <c r="J4" s="108"/>
      <c r="K4" s="105"/>
      <c r="L4" s="104"/>
      <c r="M4" s="104"/>
      <c r="N4" s="104"/>
    </row>
    <row r="5" spans="1:22" ht="16.5" customHeight="1" x14ac:dyDescent="0.35">
      <c r="A5" s="300" t="s">
        <v>859</v>
      </c>
      <c r="B5" s="205"/>
      <c r="C5" s="205"/>
      <c r="D5" s="205"/>
      <c r="E5" s="225"/>
      <c r="F5" s="225"/>
      <c r="G5" s="205"/>
      <c r="H5" s="205"/>
      <c r="I5" s="225"/>
      <c r="J5" s="225"/>
      <c r="K5" s="205"/>
      <c r="L5" s="205"/>
      <c r="M5" s="205"/>
      <c r="N5" s="205"/>
      <c r="O5" s="298"/>
    </row>
    <row r="6" spans="1:22" x14ac:dyDescent="0.25">
      <c r="B6" s="106"/>
      <c r="C6" s="106"/>
      <c r="D6" s="106"/>
      <c r="E6" s="104"/>
      <c r="F6" s="104"/>
      <c r="G6" s="107"/>
      <c r="H6" s="107"/>
      <c r="I6" s="108"/>
      <c r="J6" s="108"/>
      <c r="K6" s="105"/>
      <c r="L6" s="104"/>
      <c r="M6" s="104"/>
      <c r="N6" s="104"/>
    </row>
    <row r="7" spans="1:22" x14ac:dyDescent="0.25">
      <c r="B7" s="297" t="s">
        <v>858</v>
      </c>
      <c r="C7" s="106"/>
      <c r="D7" s="106"/>
      <c r="E7" s="104"/>
      <c r="F7" s="104"/>
      <c r="G7" s="107"/>
      <c r="H7" s="107"/>
      <c r="I7" s="108"/>
      <c r="J7" s="108"/>
      <c r="K7" s="105"/>
      <c r="L7" s="104"/>
      <c r="M7" s="104"/>
      <c r="N7" s="104"/>
    </row>
    <row r="8" spans="1:22" x14ac:dyDescent="0.25">
      <c r="B8" s="106"/>
      <c r="C8" s="106"/>
      <c r="D8" s="104"/>
      <c r="E8" s="104"/>
      <c r="F8" s="104"/>
      <c r="G8" s="105"/>
      <c r="H8" s="105"/>
      <c r="I8" s="104"/>
      <c r="J8" s="104"/>
      <c r="K8" s="105"/>
      <c r="L8" s="104"/>
      <c r="M8" s="104"/>
      <c r="N8" s="104"/>
    </row>
    <row r="9" spans="1:22" x14ac:dyDescent="0.25">
      <c r="B9" s="106"/>
      <c r="C9" s="106"/>
      <c r="D9" s="547" t="s">
        <v>860</v>
      </c>
      <c r="E9" s="571" t="s">
        <v>861</v>
      </c>
      <c r="F9" s="572"/>
      <c r="G9" s="572"/>
      <c r="H9" s="572"/>
      <c r="I9" s="572"/>
      <c r="J9" s="572"/>
      <c r="K9" s="572"/>
      <c r="L9" s="572"/>
      <c r="M9" s="573"/>
      <c r="N9" s="104"/>
      <c r="Q9" s="109"/>
      <c r="R9" s="109"/>
      <c r="S9" s="109"/>
      <c r="T9" s="109"/>
      <c r="U9" s="109"/>
      <c r="V9" s="110"/>
    </row>
    <row r="10" spans="1:22" ht="89.25" x14ac:dyDescent="0.25">
      <c r="B10" s="111"/>
      <c r="C10" s="111"/>
      <c r="D10" s="548"/>
      <c r="E10" s="242" t="s">
        <v>862</v>
      </c>
      <c r="F10" s="242" t="s">
        <v>863</v>
      </c>
      <c r="G10" s="242" t="s">
        <v>864</v>
      </c>
      <c r="H10" s="242" t="s">
        <v>865</v>
      </c>
      <c r="I10" s="242" t="s">
        <v>866</v>
      </c>
      <c r="J10" s="242" t="s">
        <v>867</v>
      </c>
      <c r="K10" s="242" t="s">
        <v>868</v>
      </c>
      <c r="L10" s="242" t="s">
        <v>869</v>
      </c>
      <c r="M10" s="242" t="s">
        <v>870</v>
      </c>
      <c r="N10" s="104"/>
      <c r="O10" s="242" t="s">
        <v>878</v>
      </c>
      <c r="Q10" s="110"/>
      <c r="R10" s="110"/>
      <c r="S10" s="110"/>
      <c r="T10" s="110"/>
      <c r="U10" s="110"/>
      <c r="V10" s="110"/>
    </row>
    <row r="11" spans="1:22" x14ac:dyDescent="0.25">
      <c r="B11" s="112"/>
      <c r="C11" s="112"/>
      <c r="D11" s="228" t="s">
        <v>300</v>
      </c>
      <c r="E11" s="228" t="s">
        <v>484</v>
      </c>
      <c r="F11" s="228" t="s">
        <v>485</v>
      </c>
      <c r="G11" s="228" t="s">
        <v>504</v>
      </c>
      <c r="H11" s="228" t="s">
        <v>508</v>
      </c>
      <c r="I11" s="228" t="s">
        <v>509</v>
      </c>
      <c r="J11" s="228" t="s">
        <v>516</v>
      </c>
      <c r="K11" s="228" t="s">
        <v>536</v>
      </c>
      <c r="L11" s="228" t="s">
        <v>538</v>
      </c>
      <c r="M11" s="228" t="s">
        <v>539</v>
      </c>
      <c r="N11" s="104"/>
      <c r="O11" s="228" t="s">
        <v>1702</v>
      </c>
      <c r="P11" s="109"/>
      <c r="Q11" s="109"/>
      <c r="R11" s="109"/>
      <c r="S11" s="109"/>
      <c r="T11" s="110"/>
      <c r="U11" s="110"/>
      <c r="V11" s="110"/>
    </row>
    <row r="12" spans="1:22" x14ac:dyDescent="0.25">
      <c r="B12" s="244" t="s">
        <v>871</v>
      </c>
      <c r="C12" s="228" t="s">
        <v>302</v>
      </c>
      <c r="D12" s="472">
        <f>SUM(DH.BS!D53,DH.BS!D62,DH.BS!D71)</f>
        <v>0</v>
      </c>
      <c r="E12" s="166"/>
      <c r="F12" s="166"/>
      <c r="G12" s="166"/>
      <c r="H12" s="166"/>
      <c r="I12" s="166"/>
      <c r="J12" s="166"/>
      <c r="K12" s="166"/>
      <c r="L12" s="166"/>
      <c r="M12" s="321" t="s">
        <v>2</v>
      </c>
      <c r="N12" s="104"/>
      <c r="O12" s="322" t="s">
        <v>2</v>
      </c>
      <c r="P12" s="36"/>
      <c r="Q12" s="20"/>
      <c r="R12" s="109"/>
      <c r="S12" s="20"/>
      <c r="T12" s="110"/>
      <c r="U12" s="110"/>
      <c r="V12" s="110"/>
    </row>
    <row r="13" spans="1:22" x14ac:dyDescent="0.25">
      <c r="B13" s="244" t="s">
        <v>872</v>
      </c>
      <c r="C13" s="228" t="s">
        <v>304</v>
      </c>
      <c r="D13" s="472">
        <f>DH.OF!D26</f>
        <v>0</v>
      </c>
      <c r="E13" s="166"/>
      <c r="F13" s="166"/>
      <c r="G13" s="166"/>
      <c r="H13" s="166"/>
      <c r="I13" s="166"/>
      <c r="J13" s="166"/>
      <c r="K13" s="166"/>
      <c r="L13" s="166"/>
      <c r="M13" s="321" t="s">
        <v>2</v>
      </c>
      <c r="N13" s="104"/>
      <c r="O13" s="322" t="s">
        <v>2</v>
      </c>
      <c r="P13" s="36"/>
      <c r="Q13" s="64"/>
      <c r="R13" s="109"/>
      <c r="S13" s="20"/>
      <c r="T13" s="110"/>
      <c r="U13" s="110"/>
      <c r="V13" s="110"/>
    </row>
    <row r="14" spans="1:22" x14ac:dyDescent="0.25">
      <c r="B14" s="220" t="s">
        <v>473</v>
      </c>
      <c r="C14" s="473" t="s">
        <v>342</v>
      </c>
      <c r="D14" s="166"/>
      <c r="E14" s="166"/>
      <c r="F14" s="166"/>
      <c r="G14" s="166"/>
      <c r="H14" s="166"/>
      <c r="I14" s="166"/>
      <c r="J14" s="166"/>
      <c r="K14" s="166"/>
      <c r="L14" s="166"/>
      <c r="M14" s="166"/>
      <c r="N14" s="104"/>
      <c r="O14" s="166"/>
      <c r="P14" s="36"/>
      <c r="Q14" s="36"/>
      <c r="R14" s="109"/>
      <c r="S14" s="64"/>
      <c r="T14" s="110"/>
      <c r="U14" s="34"/>
      <c r="V14" s="36"/>
    </row>
    <row r="15" spans="1:22" x14ac:dyDescent="0.25">
      <c r="B15" s="245" t="s">
        <v>873</v>
      </c>
      <c r="C15" s="473" t="s">
        <v>306</v>
      </c>
      <c r="D15" s="166"/>
      <c r="E15" s="166"/>
      <c r="F15" s="166"/>
      <c r="G15" s="166"/>
      <c r="H15" s="166"/>
      <c r="I15" s="166"/>
      <c r="J15" s="166"/>
      <c r="K15" s="166"/>
      <c r="L15" s="166"/>
      <c r="M15" s="166"/>
      <c r="N15" s="104"/>
      <c r="O15" s="166"/>
      <c r="P15" s="64"/>
      <c r="Q15" s="64"/>
      <c r="R15" s="64"/>
      <c r="S15" s="64"/>
      <c r="T15" s="110"/>
      <c r="U15" s="110"/>
      <c r="V15" s="110"/>
    </row>
    <row r="16" spans="1:22" x14ac:dyDescent="0.25">
      <c r="B16" s="244" t="s">
        <v>874</v>
      </c>
      <c r="C16" s="228" t="s">
        <v>308</v>
      </c>
      <c r="D16" s="475" t="str">
        <f>DH.OF!D41</f>
        <v>-</v>
      </c>
      <c r="E16" s="166"/>
      <c r="F16" s="166"/>
      <c r="G16" s="166"/>
      <c r="H16" s="166"/>
      <c r="I16" s="166"/>
      <c r="J16" s="166"/>
      <c r="K16" s="166"/>
      <c r="L16" s="166"/>
      <c r="M16" s="474" t="s">
        <v>2</v>
      </c>
      <c r="N16" s="104"/>
      <c r="O16" s="476" t="s">
        <v>2</v>
      </c>
      <c r="P16" s="36"/>
      <c r="Q16" s="64"/>
      <c r="R16" s="110"/>
      <c r="S16" s="20"/>
      <c r="T16" s="20"/>
      <c r="U16" s="110"/>
      <c r="V16" s="110"/>
    </row>
    <row r="17" spans="2:22" x14ac:dyDescent="0.25">
      <c r="B17" s="220" t="s">
        <v>875</v>
      </c>
      <c r="C17" s="473" t="s">
        <v>346</v>
      </c>
      <c r="D17" s="166"/>
      <c r="E17" s="166"/>
      <c r="F17" s="166"/>
      <c r="G17" s="166"/>
      <c r="H17" s="166"/>
      <c r="I17" s="166"/>
      <c r="J17" s="166"/>
      <c r="K17" s="166"/>
      <c r="L17" s="166"/>
      <c r="M17" s="166"/>
      <c r="N17" s="104"/>
      <c r="O17" s="166"/>
      <c r="P17" s="36"/>
      <c r="Q17" s="64"/>
      <c r="R17" s="110"/>
      <c r="S17" s="20"/>
      <c r="T17" s="20"/>
      <c r="U17" s="110"/>
      <c r="V17" s="110"/>
    </row>
    <row r="18" spans="2:22" x14ac:dyDescent="0.25">
      <c r="B18" s="220" t="s">
        <v>620</v>
      </c>
      <c r="C18" s="473" t="s">
        <v>310</v>
      </c>
      <c r="D18" s="166"/>
      <c r="E18" s="166"/>
      <c r="F18" s="166"/>
      <c r="G18" s="166"/>
      <c r="H18" s="166"/>
      <c r="I18" s="166"/>
      <c r="J18" s="166"/>
      <c r="K18" s="166"/>
      <c r="L18" s="166"/>
      <c r="M18" s="166"/>
      <c r="N18" s="104"/>
      <c r="O18" s="166"/>
      <c r="P18" s="36"/>
      <c r="Q18" s="64"/>
      <c r="R18" s="110"/>
      <c r="S18" s="20"/>
      <c r="T18" s="20"/>
      <c r="U18" s="110"/>
      <c r="V18" s="110"/>
    </row>
    <row r="19" spans="2:22" x14ac:dyDescent="0.25">
      <c r="B19" s="220" t="s">
        <v>621</v>
      </c>
      <c r="C19" s="473" t="s">
        <v>312</v>
      </c>
      <c r="D19" s="166"/>
      <c r="E19" s="166"/>
      <c r="F19" s="166"/>
      <c r="G19" s="166"/>
      <c r="H19" s="166"/>
      <c r="I19" s="166"/>
      <c r="J19" s="166"/>
      <c r="K19" s="166"/>
      <c r="L19" s="166"/>
      <c r="M19" s="478"/>
      <c r="N19" s="104"/>
      <c r="O19" s="478"/>
      <c r="P19" s="36"/>
      <c r="Q19" s="64"/>
      <c r="R19" s="110"/>
      <c r="S19" s="20"/>
      <c r="T19" s="20"/>
      <c r="U19" s="110"/>
      <c r="V19" s="110"/>
    </row>
    <row r="20" spans="2:22" x14ac:dyDescent="0.25">
      <c r="B20" s="244" t="s">
        <v>876</v>
      </c>
      <c r="C20" s="473" t="s">
        <v>314</v>
      </c>
      <c r="D20" s="166"/>
      <c r="E20" s="166"/>
      <c r="F20" s="166"/>
      <c r="G20" s="166"/>
      <c r="H20" s="166"/>
      <c r="I20" s="166"/>
      <c r="J20" s="166"/>
      <c r="K20" s="166"/>
      <c r="L20" s="477"/>
      <c r="M20" s="166"/>
      <c r="N20" s="104"/>
      <c r="O20" s="166"/>
      <c r="P20" s="36"/>
      <c r="Q20" s="36"/>
      <c r="R20" s="110"/>
      <c r="S20" s="20"/>
      <c r="T20" s="110"/>
      <c r="U20" s="110"/>
      <c r="V20" s="110"/>
    </row>
    <row r="21" spans="2:22" x14ac:dyDescent="0.25">
      <c r="B21" s="244" t="s">
        <v>877</v>
      </c>
      <c r="C21" s="228" t="s">
        <v>316</v>
      </c>
      <c r="D21" s="475" t="str">
        <f>DH.OF!D42</f>
        <v>-</v>
      </c>
      <c r="E21" s="166"/>
      <c r="F21" s="166"/>
      <c r="G21" s="166"/>
      <c r="H21" s="166"/>
      <c r="I21" s="166"/>
      <c r="J21" s="166"/>
      <c r="K21" s="166"/>
      <c r="L21" s="166"/>
      <c r="M21" s="479" t="s">
        <v>2</v>
      </c>
      <c r="N21" s="104"/>
      <c r="O21" s="480" t="s">
        <v>2</v>
      </c>
      <c r="P21" s="36"/>
      <c r="Q21" s="64"/>
      <c r="R21" s="110"/>
      <c r="S21" s="20"/>
      <c r="T21" s="20"/>
      <c r="U21" s="110"/>
      <c r="V21" s="110"/>
    </row>
    <row r="22" spans="2:22" x14ac:dyDescent="0.25">
      <c r="B22" s="244" t="s">
        <v>523</v>
      </c>
      <c r="C22" s="473" t="s">
        <v>318</v>
      </c>
      <c r="D22" s="166"/>
      <c r="E22" s="166"/>
      <c r="F22" s="166"/>
      <c r="G22" s="166"/>
      <c r="H22" s="166"/>
      <c r="I22" s="166"/>
      <c r="J22" s="166"/>
      <c r="K22" s="166"/>
      <c r="L22" s="477"/>
      <c r="M22" s="166"/>
      <c r="N22" s="104"/>
      <c r="O22" s="166"/>
      <c r="P22" s="36"/>
      <c r="Q22" s="36"/>
      <c r="R22" s="110"/>
      <c r="S22" s="20"/>
      <c r="T22" s="110"/>
      <c r="U22" s="110"/>
      <c r="V22" s="110"/>
    </row>
    <row r="23" spans="2:22" x14ac:dyDescent="0.25">
      <c r="E23" s="113"/>
      <c r="F23" s="113"/>
      <c r="G23" s="113"/>
      <c r="H23" s="113"/>
      <c r="I23" s="113"/>
      <c r="J23" s="113"/>
      <c r="K23" s="113"/>
      <c r="L23" s="113"/>
      <c r="M23" s="113"/>
      <c r="N23" s="104"/>
      <c r="O23" s="110"/>
      <c r="P23" s="110"/>
      <c r="Q23" s="110"/>
      <c r="R23" s="110"/>
      <c r="S23" s="110"/>
      <c r="T23" s="110"/>
      <c r="U23" s="110"/>
      <c r="V23" s="110"/>
    </row>
    <row r="24" spans="2:22" x14ac:dyDescent="0.25">
      <c r="N24" s="104"/>
    </row>
    <row r="25" spans="2:22" x14ac:dyDescent="0.25">
      <c r="N25" s="104"/>
    </row>
    <row r="26" spans="2:22" x14ac:dyDescent="0.25">
      <c r="N26" s="104"/>
    </row>
  </sheetData>
  <sheetProtection sheet="1" objects="1" scenarios="1" selectLockedCells="1"/>
  <mergeCells count="2">
    <mergeCell ref="D9:D10"/>
    <mergeCell ref="E9:M9"/>
  </mergeCells>
  <pageMargins left="0.7" right="0.7" top="0.75" bottom="0.75" header="0.3" footer="0.3"/>
  <pageSetup scale="53"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6" tint="-0.249977111117893"/>
  </sheetPr>
  <dimension ref="A1:W242"/>
  <sheetViews>
    <sheetView showGridLines="0" zoomScaleNormal="100" workbookViewId="0"/>
  </sheetViews>
  <sheetFormatPr defaultRowHeight="12.75" x14ac:dyDescent="0.2"/>
  <cols>
    <col min="1" max="2" width="3.85546875" style="144" customWidth="1"/>
    <col min="3" max="3" width="62.28515625" style="144" customWidth="1"/>
    <col min="4" max="6" width="14.28515625" style="144" customWidth="1"/>
    <col min="7" max="7" width="4.28515625" style="144" customWidth="1"/>
    <col min="8" max="10" width="14.28515625" style="144" customWidth="1"/>
    <col min="11" max="11" width="4.28515625" style="144" customWidth="1"/>
    <col min="12" max="14" width="14.28515625" style="144" customWidth="1"/>
    <col min="15" max="16" width="9.140625" style="144"/>
    <col min="17" max="17" width="3.5703125" style="144" customWidth="1"/>
    <col min="18" max="18" width="9.140625" style="144" hidden="1" customWidth="1"/>
    <col min="19" max="19" width="25.7109375" style="144" hidden="1" customWidth="1"/>
    <col min="20" max="20" width="11" style="144" hidden="1" customWidth="1"/>
    <col min="21" max="22" width="9.140625" style="144" hidden="1" customWidth="1"/>
    <col min="23" max="23" width="3.28515625" style="144" customWidth="1"/>
    <col min="24" max="16384" width="9.140625" style="144"/>
  </cols>
  <sheetData>
    <row r="1" spans="1:23" ht="15" customHeight="1" x14ac:dyDescent="0.25">
      <c r="A1" s="337" t="s">
        <v>1432</v>
      </c>
      <c r="B1" s="334"/>
      <c r="C1" s="335"/>
      <c r="D1" s="332"/>
      <c r="E1" s="332"/>
      <c r="F1" s="336"/>
      <c r="Q1" s="192" t="s">
        <v>0</v>
      </c>
      <c r="W1" s="192" t="s">
        <v>0</v>
      </c>
    </row>
    <row r="2" spans="1:23" s="191" customFormat="1" ht="15" customHeight="1" x14ac:dyDescent="0.3">
      <c r="A2" s="337"/>
      <c r="B2" s="338"/>
      <c r="C2" s="328"/>
      <c r="D2" s="328"/>
      <c r="E2" s="328"/>
      <c r="F2" s="339"/>
      <c r="Q2" s="192" t="s">
        <v>0</v>
      </c>
      <c r="R2" s="144"/>
      <c r="S2" s="172" t="s">
        <v>1038</v>
      </c>
      <c r="T2" s="172"/>
      <c r="U2" s="172"/>
      <c r="V2" s="172"/>
      <c r="W2" s="192" t="s">
        <v>0</v>
      </c>
    </row>
    <row r="3" spans="1:23" s="191" customFormat="1" ht="15" customHeight="1" x14ac:dyDescent="0.3">
      <c r="A3" s="340" t="s">
        <v>1350</v>
      </c>
      <c r="B3" s="341"/>
      <c r="C3" s="333"/>
      <c r="D3" s="333"/>
      <c r="E3" s="333"/>
      <c r="F3" s="342"/>
      <c r="Q3" s="192" t="s">
        <v>0</v>
      </c>
      <c r="R3" s="144"/>
      <c r="S3" s="172" t="s">
        <v>21</v>
      </c>
      <c r="T3" s="172" t="s">
        <v>22</v>
      </c>
      <c r="U3" s="172" t="s">
        <v>23</v>
      </c>
      <c r="V3" s="172" t="s">
        <v>24</v>
      </c>
      <c r="W3" s="192" t="s">
        <v>0</v>
      </c>
    </row>
    <row r="4" spans="1:23" ht="15" customHeight="1" x14ac:dyDescent="0.25">
      <c r="A4" s="143"/>
      <c r="B4" s="143"/>
      <c r="Q4" s="192" t="s">
        <v>0</v>
      </c>
      <c r="S4" s="172" t="s">
        <v>34</v>
      </c>
      <c r="T4" s="172" t="s">
        <v>22</v>
      </c>
      <c r="U4" s="172" t="s">
        <v>23</v>
      </c>
      <c r="V4" s="172" t="s">
        <v>24</v>
      </c>
      <c r="W4" s="192" t="s">
        <v>0</v>
      </c>
    </row>
    <row r="5" spans="1:23" ht="15" x14ac:dyDescent="0.25">
      <c r="A5" s="578" t="s">
        <v>988</v>
      </c>
      <c r="B5" s="579"/>
      <c r="C5" s="579"/>
      <c r="D5" s="579"/>
      <c r="E5" s="579"/>
      <c r="F5" s="580"/>
      <c r="Q5" s="192" t="s">
        <v>0</v>
      </c>
      <c r="S5" s="172" t="s">
        <v>39</v>
      </c>
      <c r="T5" s="172" t="s">
        <v>40</v>
      </c>
      <c r="U5" s="172" t="s">
        <v>41</v>
      </c>
      <c r="V5" s="172" t="s">
        <v>24</v>
      </c>
      <c r="W5" s="192" t="s">
        <v>0</v>
      </c>
    </row>
    <row r="6" spans="1:23" ht="15" x14ac:dyDescent="0.25">
      <c r="Q6" s="192" t="s">
        <v>0</v>
      </c>
      <c r="S6" s="172" t="s">
        <v>46</v>
      </c>
      <c r="T6" s="172" t="s">
        <v>47</v>
      </c>
      <c r="U6" s="172" t="s">
        <v>48</v>
      </c>
      <c r="V6" s="172" t="s">
        <v>24</v>
      </c>
      <c r="W6" s="192" t="s">
        <v>0</v>
      </c>
    </row>
    <row r="7" spans="1:23" ht="15" x14ac:dyDescent="0.25">
      <c r="B7" s="179" t="s">
        <v>1587</v>
      </c>
      <c r="C7" s="179"/>
      <c r="D7" s="296" t="str">
        <f>IF(O.PreStressSCR&gt;O.Overview!D105,"Yes","No")</f>
        <v>No</v>
      </c>
      <c r="Q7" s="192" t="s">
        <v>0</v>
      </c>
      <c r="S7" s="172" t="s">
        <v>53</v>
      </c>
      <c r="T7" s="172" t="s">
        <v>22</v>
      </c>
      <c r="U7" s="172" t="s">
        <v>23</v>
      </c>
      <c r="V7" s="172" t="s">
        <v>24</v>
      </c>
      <c r="W7" s="192" t="s">
        <v>0</v>
      </c>
    </row>
    <row r="8" spans="1:23" ht="15" x14ac:dyDescent="0.25">
      <c r="A8" s="147"/>
      <c r="B8" s="147"/>
      <c r="Q8" s="192" t="s">
        <v>0</v>
      </c>
      <c r="S8" s="172" t="s">
        <v>58</v>
      </c>
      <c r="T8" s="172" t="s">
        <v>59</v>
      </c>
      <c r="U8" s="172" t="s">
        <v>60</v>
      </c>
      <c r="V8" s="172" t="s">
        <v>24</v>
      </c>
      <c r="W8" s="192" t="s">
        <v>0</v>
      </c>
    </row>
    <row r="9" spans="1:23" ht="15" x14ac:dyDescent="0.25">
      <c r="C9" s="148" t="s">
        <v>1039</v>
      </c>
      <c r="Q9" s="192" t="s">
        <v>0</v>
      </c>
      <c r="S9" s="172" t="s">
        <v>66</v>
      </c>
      <c r="T9" s="172" t="s">
        <v>67</v>
      </c>
      <c r="U9" s="172" t="s">
        <v>68</v>
      </c>
      <c r="V9" s="172" t="s">
        <v>24</v>
      </c>
      <c r="W9" s="192" t="s">
        <v>0</v>
      </c>
    </row>
    <row r="10" spans="1:23" ht="15" x14ac:dyDescent="0.25">
      <c r="C10" s="179" t="s">
        <v>1586</v>
      </c>
      <c r="D10" s="376" t="str">
        <f>IF(D7="Yes",ABS(O.Overview!D105-O.PreStressSCR),"-")</f>
        <v>-</v>
      </c>
      <c r="Q10" s="192" t="s">
        <v>0</v>
      </c>
      <c r="S10" s="172" t="s">
        <v>70</v>
      </c>
      <c r="T10" s="172" t="s">
        <v>22</v>
      </c>
      <c r="U10" s="172" t="s">
        <v>23</v>
      </c>
      <c r="V10" s="172" t="s">
        <v>24</v>
      </c>
      <c r="W10" s="192" t="s">
        <v>0</v>
      </c>
    </row>
    <row r="11" spans="1:23" ht="15" x14ac:dyDescent="0.25">
      <c r="A11" s="147"/>
      <c r="B11" s="147"/>
      <c r="C11" s="179" t="s">
        <v>1588</v>
      </c>
      <c r="D11" s="459" t="str">
        <f>IF(D7="Yes",D10/O.PreStressSCR,"-")</f>
        <v>-</v>
      </c>
      <c r="Q11" s="192" t="s">
        <v>0</v>
      </c>
      <c r="S11" s="172" t="s">
        <v>76</v>
      </c>
      <c r="T11" s="172" t="s">
        <v>22</v>
      </c>
      <c r="U11" s="172" t="s">
        <v>23</v>
      </c>
      <c r="V11" s="172" t="s">
        <v>24</v>
      </c>
      <c r="W11" s="192" t="s">
        <v>0</v>
      </c>
    </row>
    <row r="12" spans="1:23" ht="15" x14ac:dyDescent="0.25">
      <c r="D12" s="183"/>
      <c r="Q12" s="192" t="s">
        <v>0</v>
      </c>
      <c r="S12" s="172" t="s">
        <v>82</v>
      </c>
      <c r="T12" s="172" t="s">
        <v>22</v>
      </c>
      <c r="U12" s="172" t="s">
        <v>23</v>
      </c>
      <c r="V12" s="172" t="s">
        <v>24</v>
      </c>
      <c r="W12" s="192" t="s">
        <v>0</v>
      </c>
    </row>
    <row r="13" spans="1:23" ht="15" x14ac:dyDescent="0.25">
      <c r="B13" s="179" t="s">
        <v>1677</v>
      </c>
      <c r="C13" s="179"/>
      <c r="D13" s="296" t="str">
        <f>IF(O.PreStressMCR&gt;O.Overview!D106,"Yes","No")</f>
        <v>No</v>
      </c>
      <c r="Q13" s="192" t="s">
        <v>0</v>
      </c>
      <c r="S13" s="172" t="s">
        <v>88</v>
      </c>
      <c r="T13" s="172" t="s">
        <v>22</v>
      </c>
      <c r="U13" s="172" t="s">
        <v>23</v>
      </c>
      <c r="V13" s="172" t="s">
        <v>24</v>
      </c>
      <c r="W13" s="192" t="s">
        <v>0</v>
      </c>
    </row>
    <row r="14" spans="1:23" ht="15" x14ac:dyDescent="0.25">
      <c r="Q14" s="192" t="s">
        <v>0</v>
      </c>
      <c r="S14" s="172" t="s">
        <v>93</v>
      </c>
      <c r="T14" s="172" t="s">
        <v>22</v>
      </c>
      <c r="U14" s="172" t="s">
        <v>23</v>
      </c>
      <c r="V14" s="172" t="s">
        <v>24</v>
      </c>
      <c r="W14" s="192" t="s">
        <v>0</v>
      </c>
    </row>
    <row r="15" spans="1:23" ht="15" x14ac:dyDescent="0.25">
      <c r="A15" s="147"/>
      <c r="B15" s="147"/>
      <c r="C15" s="148" t="s">
        <v>1039</v>
      </c>
      <c r="Q15" s="192" t="s">
        <v>0</v>
      </c>
      <c r="S15" s="172" t="s">
        <v>98</v>
      </c>
      <c r="T15" s="172" t="s">
        <v>99</v>
      </c>
      <c r="U15" s="172" t="s">
        <v>100</v>
      </c>
      <c r="V15" s="172" t="s">
        <v>24</v>
      </c>
      <c r="W15" s="192" t="s">
        <v>0</v>
      </c>
    </row>
    <row r="16" spans="1:23" ht="15" x14ac:dyDescent="0.25">
      <c r="A16" s="146"/>
      <c r="B16" s="146"/>
      <c r="C16" s="179" t="s">
        <v>1586</v>
      </c>
      <c r="D16" s="376" t="str">
        <f>IF(D13="Yes",ABS(O.Overview!D106-O.PreStressMCR),"-")</f>
        <v>-</v>
      </c>
      <c r="Q16" s="192" t="s">
        <v>0</v>
      </c>
      <c r="S16" s="172" t="s">
        <v>105</v>
      </c>
      <c r="T16" s="172" t="s">
        <v>106</v>
      </c>
      <c r="U16" s="172" t="s">
        <v>107</v>
      </c>
      <c r="V16" s="172" t="s">
        <v>24</v>
      </c>
      <c r="W16" s="192" t="s">
        <v>0</v>
      </c>
    </row>
    <row r="17" spans="1:23" ht="15" x14ac:dyDescent="0.25">
      <c r="C17" s="179" t="s">
        <v>1589</v>
      </c>
      <c r="D17" s="459" t="str">
        <f>IF(D13="Yes",D16/O.PreStressMCR,"-")</f>
        <v>-</v>
      </c>
      <c r="Q17" s="192" t="s">
        <v>0</v>
      </c>
      <c r="S17" s="172" t="s">
        <v>112</v>
      </c>
      <c r="T17" s="172" t="s">
        <v>22</v>
      </c>
      <c r="U17" s="172" t="s">
        <v>23</v>
      </c>
      <c r="V17" s="172" t="s">
        <v>24</v>
      </c>
      <c r="W17" s="192" t="s">
        <v>0</v>
      </c>
    </row>
    <row r="18" spans="1:23" ht="15" x14ac:dyDescent="0.25">
      <c r="A18" s="147"/>
      <c r="B18" s="147"/>
      <c r="Q18" s="192" t="s">
        <v>0</v>
      </c>
      <c r="S18" s="172" t="s">
        <v>117</v>
      </c>
      <c r="T18" s="172" t="s">
        <v>22</v>
      </c>
      <c r="U18" s="172" t="s">
        <v>23</v>
      </c>
      <c r="V18" s="172" t="s">
        <v>24</v>
      </c>
      <c r="W18" s="192" t="s">
        <v>0</v>
      </c>
    </row>
    <row r="19" spans="1:23" ht="15" x14ac:dyDescent="0.25">
      <c r="B19" s="179" t="s">
        <v>1678</v>
      </c>
      <c r="C19" s="179"/>
      <c r="D19" s="180" t="s">
        <v>1038</v>
      </c>
      <c r="Q19" s="192" t="s">
        <v>0</v>
      </c>
      <c r="S19" s="172" t="s">
        <v>122</v>
      </c>
      <c r="T19" s="172" t="s">
        <v>22</v>
      </c>
      <c r="U19" s="172" t="s">
        <v>124</v>
      </c>
      <c r="V19" s="172" t="s">
        <v>24</v>
      </c>
      <c r="W19" s="192" t="s">
        <v>0</v>
      </c>
    </row>
    <row r="20" spans="1:23" ht="15" x14ac:dyDescent="0.25">
      <c r="A20" s="150"/>
      <c r="B20" s="150"/>
      <c r="Q20" s="192" t="s">
        <v>0</v>
      </c>
      <c r="S20" s="172" t="s">
        <v>104</v>
      </c>
      <c r="T20" s="172" t="s">
        <v>103</v>
      </c>
      <c r="U20" s="172" t="s">
        <v>102</v>
      </c>
      <c r="V20" s="172" t="s">
        <v>24</v>
      </c>
      <c r="W20" s="192" t="s">
        <v>0</v>
      </c>
    </row>
    <row r="21" spans="1:23" ht="15" x14ac:dyDescent="0.25">
      <c r="C21" s="148" t="s">
        <v>1039</v>
      </c>
      <c r="Q21" s="192" t="s">
        <v>0</v>
      </c>
      <c r="S21" s="172" t="s">
        <v>130</v>
      </c>
      <c r="T21" s="172" t="s">
        <v>22</v>
      </c>
      <c r="U21" s="172" t="s">
        <v>132</v>
      </c>
      <c r="V21" s="172" t="s">
        <v>24</v>
      </c>
      <c r="W21" s="192" t="s">
        <v>0</v>
      </c>
    </row>
    <row r="22" spans="1:23" ht="15" x14ac:dyDescent="0.25">
      <c r="A22" s="147"/>
      <c r="B22" s="147"/>
      <c r="C22" s="179" t="s">
        <v>1040</v>
      </c>
      <c r="D22" s="181" t="s">
        <v>2</v>
      </c>
      <c r="E22" s="195" t="str">
        <f>IF(AND(D19="Yes",D22="-")=TRUE,"Please fill","")</f>
        <v/>
      </c>
      <c r="Q22" s="192" t="s">
        <v>0</v>
      </c>
      <c r="S22" s="172" t="s">
        <v>134</v>
      </c>
      <c r="T22" s="172" t="s">
        <v>22</v>
      </c>
      <c r="U22" s="172" t="s">
        <v>23</v>
      </c>
      <c r="V22" s="172" t="s">
        <v>24</v>
      </c>
      <c r="W22" s="192" t="s">
        <v>0</v>
      </c>
    </row>
    <row r="23" spans="1:23" ht="15" x14ac:dyDescent="0.25">
      <c r="C23" s="179" t="s">
        <v>1590</v>
      </c>
      <c r="D23" s="182" t="s">
        <v>2</v>
      </c>
      <c r="E23" s="195" t="str">
        <f>IF(AND(D19="Yes",D23="-")=TRUE,"Please fill","")</f>
        <v/>
      </c>
      <c r="Q23" s="192" t="s">
        <v>0</v>
      </c>
      <c r="S23" s="172" t="s">
        <v>139</v>
      </c>
      <c r="T23" s="172" t="s">
        <v>22</v>
      </c>
      <c r="U23" s="172" t="s">
        <v>23</v>
      </c>
      <c r="V23" s="172" t="s">
        <v>24</v>
      </c>
      <c r="W23" s="192" t="s">
        <v>0</v>
      </c>
    </row>
    <row r="24" spans="1:23" ht="15" x14ac:dyDescent="0.25">
      <c r="Q24" s="192" t="s">
        <v>0</v>
      </c>
      <c r="S24" s="172" t="s">
        <v>144</v>
      </c>
      <c r="T24" s="172" t="s">
        <v>22</v>
      </c>
      <c r="U24" s="172" t="s">
        <v>23</v>
      </c>
      <c r="V24" s="172" t="s">
        <v>24</v>
      </c>
      <c r="W24" s="192" t="s">
        <v>0</v>
      </c>
    </row>
    <row r="25" spans="1:23" ht="29.25" customHeight="1" x14ac:dyDescent="0.25">
      <c r="A25" s="147"/>
      <c r="B25" s="147"/>
      <c r="C25" s="577" t="s">
        <v>1041</v>
      </c>
      <c r="D25" s="577"/>
      <c r="E25" s="577"/>
      <c r="F25" s="577"/>
      <c r="Q25" s="192" t="s">
        <v>0</v>
      </c>
      <c r="S25" s="172" t="s">
        <v>149</v>
      </c>
      <c r="T25" s="172" t="s">
        <v>150</v>
      </c>
      <c r="U25" s="172" t="s">
        <v>151</v>
      </c>
      <c r="V25" s="172" t="s">
        <v>24</v>
      </c>
      <c r="W25" s="192" t="s">
        <v>0</v>
      </c>
    </row>
    <row r="26" spans="1:23" ht="15" x14ac:dyDescent="0.25">
      <c r="Q26" s="192" t="s">
        <v>0</v>
      </c>
      <c r="S26" s="172" t="s">
        <v>153</v>
      </c>
      <c r="T26" s="172" t="s">
        <v>154</v>
      </c>
      <c r="U26" s="172" t="s">
        <v>155</v>
      </c>
      <c r="V26" s="172" t="s">
        <v>24</v>
      </c>
      <c r="W26" s="192" t="s">
        <v>0</v>
      </c>
    </row>
    <row r="27" spans="1:23" ht="15" x14ac:dyDescent="0.25">
      <c r="A27" s="578" t="s">
        <v>989</v>
      </c>
      <c r="B27" s="579"/>
      <c r="C27" s="579"/>
      <c r="D27" s="579"/>
      <c r="E27" s="579"/>
      <c r="F27" s="580"/>
      <c r="Q27" s="192" t="s">
        <v>0</v>
      </c>
      <c r="S27" s="172" t="s">
        <v>160</v>
      </c>
      <c r="T27" s="172" t="s">
        <v>22</v>
      </c>
      <c r="U27" s="172" t="s">
        <v>23</v>
      </c>
      <c r="V27" s="172" t="s">
        <v>24</v>
      </c>
      <c r="W27" s="192" t="s">
        <v>0</v>
      </c>
    </row>
    <row r="28" spans="1:23" ht="15" x14ac:dyDescent="0.25">
      <c r="A28" s="152"/>
      <c r="B28" s="152"/>
      <c r="Q28" s="192" t="s">
        <v>0</v>
      </c>
      <c r="S28" s="172" t="s">
        <v>165</v>
      </c>
      <c r="T28" s="172" t="s">
        <v>166</v>
      </c>
      <c r="U28" s="172" t="s">
        <v>167</v>
      </c>
      <c r="V28" s="172" t="s">
        <v>24</v>
      </c>
      <c r="W28" s="192" t="s">
        <v>0</v>
      </c>
    </row>
    <row r="29" spans="1:23" ht="38.25" x14ac:dyDescent="0.25">
      <c r="A29" s="152"/>
      <c r="B29" s="153" t="s">
        <v>990</v>
      </c>
      <c r="C29" s="184"/>
      <c r="D29" s="153"/>
      <c r="E29" s="153"/>
      <c r="F29" s="152" t="s">
        <v>1676</v>
      </c>
      <c r="Q29" s="192" t="s">
        <v>0</v>
      </c>
      <c r="S29" s="172" t="s">
        <v>172</v>
      </c>
      <c r="T29" s="172" t="s">
        <v>22</v>
      </c>
      <c r="U29" s="172" t="s">
        <v>23</v>
      </c>
      <c r="V29" s="172" t="s">
        <v>24</v>
      </c>
      <c r="W29" s="192" t="s">
        <v>0</v>
      </c>
    </row>
    <row r="30" spans="1:23" ht="15" x14ac:dyDescent="0.25">
      <c r="A30" s="152"/>
      <c r="B30" s="152"/>
      <c r="C30" s="152"/>
      <c r="D30" s="152"/>
      <c r="E30" s="152"/>
      <c r="F30" s="152"/>
      <c r="Q30" s="192" t="s">
        <v>0</v>
      </c>
      <c r="S30" s="172" t="s">
        <v>174</v>
      </c>
      <c r="T30" s="172" t="s">
        <v>22</v>
      </c>
      <c r="U30" s="172" t="s">
        <v>23</v>
      </c>
      <c r="V30" s="172" t="s">
        <v>24</v>
      </c>
      <c r="W30" s="192" t="s">
        <v>0</v>
      </c>
    </row>
    <row r="31" spans="1:23" ht="15" x14ac:dyDescent="0.25">
      <c r="A31" s="152"/>
      <c r="B31" s="154" t="s">
        <v>1042</v>
      </c>
      <c r="D31" s="152"/>
      <c r="E31" s="152"/>
      <c r="F31" s="152"/>
      <c r="Q31" s="192" t="s">
        <v>0</v>
      </c>
      <c r="S31" s="172" t="s">
        <v>176</v>
      </c>
      <c r="T31" s="172" t="s">
        <v>22</v>
      </c>
      <c r="U31" s="172" t="s">
        <v>23</v>
      </c>
      <c r="V31" s="172" t="s">
        <v>24</v>
      </c>
      <c r="W31" s="192" t="s">
        <v>0</v>
      </c>
    </row>
    <row r="32" spans="1:23" ht="15" x14ac:dyDescent="0.25">
      <c r="A32" s="152"/>
      <c r="B32" s="360">
        <v>1</v>
      </c>
      <c r="C32" s="161" t="s">
        <v>991</v>
      </c>
      <c r="D32" s="185" t="s">
        <v>1038</v>
      </c>
      <c r="E32" s="152"/>
      <c r="F32" s="182" t="s">
        <v>2</v>
      </c>
      <c r="Q32" s="192" t="s">
        <v>0</v>
      </c>
      <c r="S32" s="172" t="s">
        <v>181</v>
      </c>
      <c r="T32" s="172" t="s">
        <v>182</v>
      </c>
      <c r="U32" s="172" t="s">
        <v>183</v>
      </c>
      <c r="V32" s="172" t="s">
        <v>24</v>
      </c>
      <c r="W32" s="192" t="s">
        <v>0</v>
      </c>
    </row>
    <row r="33" spans="1:23" ht="15" x14ac:dyDescent="0.25">
      <c r="A33" s="152"/>
      <c r="B33" s="360">
        <v>2</v>
      </c>
      <c r="C33" s="161" t="s">
        <v>992</v>
      </c>
      <c r="D33" s="185" t="s">
        <v>1038</v>
      </c>
      <c r="E33" s="152"/>
      <c r="F33" s="182" t="s">
        <v>2</v>
      </c>
      <c r="Q33" s="192" t="s">
        <v>0</v>
      </c>
      <c r="S33" s="172" t="s">
        <v>164</v>
      </c>
      <c r="T33" s="172" t="s">
        <v>163</v>
      </c>
      <c r="U33" s="172" t="s">
        <v>162</v>
      </c>
      <c r="V33" s="172" t="s">
        <v>24</v>
      </c>
      <c r="W33" s="192" t="s">
        <v>0</v>
      </c>
    </row>
    <row r="34" spans="1:23" ht="15" x14ac:dyDescent="0.25">
      <c r="A34" s="152"/>
      <c r="B34" s="152"/>
      <c r="C34" s="149"/>
      <c r="D34" s="186"/>
      <c r="E34" s="152"/>
      <c r="F34" s="187"/>
      <c r="Q34" s="192" t="s">
        <v>0</v>
      </c>
      <c r="S34" s="172" t="s">
        <v>33</v>
      </c>
      <c r="T34" s="172" t="s">
        <v>32</v>
      </c>
      <c r="U34" s="172" t="s">
        <v>31</v>
      </c>
      <c r="V34" s="172" t="s">
        <v>191</v>
      </c>
      <c r="W34" s="192" t="s">
        <v>0</v>
      </c>
    </row>
    <row r="35" spans="1:23" ht="25.5" x14ac:dyDescent="0.25">
      <c r="A35" s="152"/>
      <c r="B35" s="154" t="s">
        <v>993</v>
      </c>
      <c r="D35" s="152"/>
      <c r="E35" s="152" t="s">
        <v>994</v>
      </c>
      <c r="F35" s="152"/>
      <c r="Q35" s="192" t="s">
        <v>0</v>
      </c>
      <c r="S35" s="172" t="s">
        <v>38</v>
      </c>
      <c r="T35" s="172" t="s">
        <v>37</v>
      </c>
      <c r="U35" s="172" t="s">
        <v>36</v>
      </c>
      <c r="V35" s="172" t="s">
        <v>191</v>
      </c>
      <c r="W35" s="192" t="s">
        <v>0</v>
      </c>
    </row>
    <row r="36" spans="1:23" ht="15" x14ac:dyDescent="0.25">
      <c r="A36" s="152"/>
      <c r="B36" s="360">
        <v>3</v>
      </c>
      <c r="C36" s="161" t="s">
        <v>1032</v>
      </c>
      <c r="D36" s="185" t="s">
        <v>1038</v>
      </c>
      <c r="E36" s="188" t="s">
        <v>1038</v>
      </c>
      <c r="F36" s="182" t="s">
        <v>2</v>
      </c>
      <c r="Q36" s="192" t="s">
        <v>0</v>
      </c>
      <c r="S36" s="172" t="s">
        <v>143</v>
      </c>
      <c r="T36" s="172" t="s">
        <v>142</v>
      </c>
      <c r="U36" s="172" t="s">
        <v>141</v>
      </c>
      <c r="V36" s="172" t="s">
        <v>191</v>
      </c>
      <c r="W36" s="192" t="s">
        <v>0</v>
      </c>
    </row>
    <row r="37" spans="1:23" ht="15" x14ac:dyDescent="0.25">
      <c r="A37" s="152"/>
      <c r="B37" s="155"/>
      <c r="C37" s="161" t="s">
        <v>1033</v>
      </c>
      <c r="F37" s="152"/>
      <c r="Q37" s="192" t="s">
        <v>0</v>
      </c>
      <c r="S37" s="172" t="s">
        <v>1635</v>
      </c>
      <c r="T37" s="172"/>
      <c r="U37" s="172" t="s">
        <v>23</v>
      </c>
      <c r="V37" s="172"/>
      <c r="W37" s="192" t="s">
        <v>0</v>
      </c>
    </row>
    <row r="38" spans="1:23" ht="15" x14ac:dyDescent="0.25">
      <c r="A38" s="152"/>
      <c r="B38" s="360">
        <v>4</v>
      </c>
      <c r="C38" s="162" t="s">
        <v>995</v>
      </c>
      <c r="D38" s="185" t="s">
        <v>1038</v>
      </c>
      <c r="E38" s="188" t="s">
        <v>1038</v>
      </c>
      <c r="F38" s="182" t="s">
        <v>2</v>
      </c>
      <c r="Q38" s="192" t="s">
        <v>0</v>
      </c>
      <c r="S38" s="172" t="s">
        <v>45</v>
      </c>
      <c r="T38" s="172" t="s">
        <v>44</v>
      </c>
      <c r="U38" s="172" t="s">
        <v>43</v>
      </c>
      <c r="V38" s="172" t="s">
        <v>191</v>
      </c>
      <c r="W38" s="192" t="s">
        <v>0</v>
      </c>
    </row>
    <row r="39" spans="1:23" ht="15" customHeight="1" x14ac:dyDescent="0.2">
      <c r="A39" s="152"/>
      <c r="B39" s="360">
        <v>5</v>
      </c>
      <c r="C39" s="162" t="s">
        <v>996</v>
      </c>
      <c r="D39" s="185" t="s">
        <v>1038</v>
      </c>
      <c r="E39" s="188" t="s">
        <v>1038</v>
      </c>
      <c r="F39" s="182" t="s">
        <v>2</v>
      </c>
      <c r="Q39" s="192" t="s">
        <v>0</v>
      </c>
      <c r="S39" s="144" t="s">
        <v>1636</v>
      </c>
      <c r="U39" s="144" t="s">
        <v>1221</v>
      </c>
      <c r="W39" s="192" t="s">
        <v>0</v>
      </c>
    </row>
    <row r="40" spans="1:23" ht="15" x14ac:dyDescent="0.25">
      <c r="A40" s="152"/>
      <c r="B40" s="155"/>
      <c r="C40" s="161" t="s">
        <v>997</v>
      </c>
      <c r="D40" s="152"/>
      <c r="E40" s="152"/>
      <c r="F40" s="152"/>
      <c r="Q40" s="192" t="s">
        <v>0</v>
      </c>
      <c r="S40" s="172" t="s">
        <v>52</v>
      </c>
      <c r="T40" s="172" t="s">
        <v>51</v>
      </c>
      <c r="U40" s="172" t="s">
        <v>50</v>
      </c>
      <c r="V40" s="172" t="s">
        <v>191</v>
      </c>
      <c r="W40" s="192" t="s">
        <v>0</v>
      </c>
    </row>
    <row r="41" spans="1:23" ht="15" customHeight="1" x14ac:dyDescent="0.2">
      <c r="A41" s="152"/>
      <c r="B41" s="360">
        <v>6</v>
      </c>
      <c r="C41" s="162" t="s">
        <v>998</v>
      </c>
      <c r="D41" s="185" t="s">
        <v>1038</v>
      </c>
      <c r="E41" s="188" t="s">
        <v>1038</v>
      </c>
      <c r="F41" s="182" t="s">
        <v>2</v>
      </c>
      <c r="Q41" s="192" t="s">
        <v>0</v>
      </c>
      <c r="S41" s="144" t="s">
        <v>1637</v>
      </c>
      <c r="U41" s="144" t="s">
        <v>1225</v>
      </c>
      <c r="W41" s="192" t="s">
        <v>0</v>
      </c>
    </row>
    <row r="42" spans="1:23" ht="15" x14ac:dyDescent="0.25">
      <c r="A42" s="152"/>
      <c r="B42" s="360">
        <v>7</v>
      </c>
      <c r="C42" s="162" t="s">
        <v>999</v>
      </c>
      <c r="D42" s="185" t="s">
        <v>1038</v>
      </c>
      <c r="E42" s="188" t="s">
        <v>1038</v>
      </c>
      <c r="F42" s="182" t="s">
        <v>2</v>
      </c>
      <c r="Q42" s="192" t="s">
        <v>0</v>
      </c>
      <c r="S42" s="172" t="s">
        <v>92</v>
      </c>
      <c r="T42" s="172" t="s">
        <v>91</v>
      </c>
      <c r="U42" s="172" t="s">
        <v>90</v>
      </c>
      <c r="V42" s="172" t="s">
        <v>191</v>
      </c>
      <c r="W42" s="192" t="s">
        <v>0</v>
      </c>
    </row>
    <row r="43" spans="1:23" ht="15" x14ac:dyDescent="0.25">
      <c r="A43" s="152"/>
      <c r="B43" s="360">
        <v>8</v>
      </c>
      <c r="C43" s="163" t="s">
        <v>1000</v>
      </c>
      <c r="D43" s="185" t="s">
        <v>1038</v>
      </c>
      <c r="E43" s="188" t="s">
        <v>1038</v>
      </c>
      <c r="F43" s="182" t="s">
        <v>2</v>
      </c>
      <c r="Q43" s="192" t="s">
        <v>0</v>
      </c>
      <c r="S43" s="172" t="s">
        <v>75</v>
      </c>
      <c r="T43" s="172" t="s">
        <v>74</v>
      </c>
      <c r="U43" s="172" t="s">
        <v>73</v>
      </c>
      <c r="V43" s="172" t="s">
        <v>191</v>
      </c>
      <c r="W43" s="192" t="s">
        <v>0</v>
      </c>
    </row>
    <row r="44" spans="1:23" ht="15" x14ac:dyDescent="0.25">
      <c r="A44" s="152"/>
      <c r="B44" s="360">
        <v>9</v>
      </c>
      <c r="C44" s="163" t="s">
        <v>1001</v>
      </c>
      <c r="D44" s="185" t="s">
        <v>1038</v>
      </c>
      <c r="E44" s="188" t="s">
        <v>1038</v>
      </c>
      <c r="F44" s="182" t="s">
        <v>2</v>
      </c>
      <c r="Q44" s="192" t="s">
        <v>0</v>
      </c>
      <c r="S44" s="172" t="s">
        <v>65</v>
      </c>
      <c r="T44" s="172" t="s">
        <v>64</v>
      </c>
      <c r="U44" s="172" t="s">
        <v>63</v>
      </c>
      <c r="V44" s="172" t="s">
        <v>191</v>
      </c>
      <c r="W44" s="192" t="s">
        <v>0</v>
      </c>
    </row>
    <row r="45" spans="1:23" ht="15" x14ac:dyDescent="0.25">
      <c r="A45" s="152"/>
      <c r="B45" s="360">
        <v>10</v>
      </c>
      <c r="C45" s="163" t="s">
        <v>903</v>
      </c>
      <c r="D45" s="185" t="s">
        <v>1038</v>
      </c>
      <c r="E45" s="188" t="s">
        <v>1038</v>
      </c>
      <c r="F45" s="182" t="s">
        <v>2</v>
      </c>
      <c r="Q45" s="192" t="s">
        <v>0</v>
      </c>
      <c r="S45" s="172" t="s">
        <v>57</v>
      </c>
      <c r="T45" s="172" t="s">
        <v>56</v>
      </c>
      <c r="U45" s="172" t="s">
        <v>55</v>
      </c>
      <c r="V45" s="172" t="s">
        <v>191</v>
      </c>
      <c r="W45" s="192" t="s">
        <v>0</v>
      </c>
    </row>
    <row r="46" spans="1:23" ht="15" customHeight="1" x14ac:dyDescent="0.2">
      <c r="A46" s="152"/>
      <c r="B46" s="360">
        <v>11</v>
      </c>
      <c r="C46" s="163" t="s">
        <v>1002</v>
      </c>
      <c r="D46" s="185" t="s">
        <v>1038</v>
      </c>
      <c r="E46" s="188" t="s">
        <v>1038</v>
      </c>
      <c r="F46" s="182" t="s">
        <v>2</v>
      </c>
      <c r="Q46" s="192" t="s">
        <v>0</v>
      </c>
      <c r="S46" s="144" t="s">
        <v>1638</v>
      </c>
      <c r="U46" s="144" t="s">
        <v>1136</v>
      </c>
      <c r="W46" s="192" t="s">
        <v>0</v>
      </c>
    </row>
    <row r="47" spans="1:23" ht="15" x14ac:dyDescent="0.25">
      <c r="A47" s="152"/>
      <c r="B47" s="360">
        <v>12</v>
      </c>
      <c r="C47" s="163" t="s">
        <v>1003</v>
      </c>
      <c r="D47" s="185" t="s">
        <v>1038</v>
      </c>
      <c r="E47" s="188" t="s">
        <v>1038</v>
      </c>
      <c r="F47" s="182" t="s">
        <v>2</v>
      </c>
      <c r="Q47" s="192" t="s">
        <v>0</v>
      </c>
      <c r="S47" s="172" t="s">
        <v>81</v>
      </c>
      <c r="T47" s="172" t="s">
        <v>80</v>
      </c>
      <c r="U47" s="172" t="s">
        <v>79</v>
      </c>
      <c r="V47" s="172" t="s">
        <v>191</v>
      </c>
      <c r="W47" s="192" t="s">
        <v>0</v>
      </c>
    </row>
    <row r="48" spans="1:23" ht="15" customHeight="1" x14ac:dyDescent="0.2">
      <c r="A48" s="152"/>
      <c r="B48" s="152"/>
      <c r="C48" s="155"/>
      <c r="D48" s="152"/>
      <c r="E48" s="152"/>
      <c r="F48" s="152"/>
      <c r="Q48" s="192" t="s">
        <v>0</v>
      </c>
      <c r="S48" s="144" t="s">
        <v>1639</v>
      </c>
      <c r="U48" s="144" t="s">
        <v>1206</v>
      </c>
      <c r="W48" s="192" t="s">
        <v>0</v>
      </c>
    </row>
    <row r="49" spans="1:23" ht="15" x14ac:dyDescent="0.25">
      <c r="A49" s="152"/>
      <c r="B49" s="154" t="s">
        <v>1043</v>
      </c>
      <c r="C49" s="155"/>
      <c r="D49" s="152"/>
      <c r="E49" s="152"/>
      <c r="F49" s="152"/>
      <c r="Q49" s="192" t="s">
        <v>0</v>
      </c>
      <c r="S49" s="172" t="s">
        <v>87</v>
      </c>
      <c r="T49" s="172" t="s">
        <v>86</v>
      </c>
      <c r="U49" s="172" t="s">
        <v>85</v>
      </c>
      <c r="V49" s="172" t="s">
        <v>191</v>
      </c>
      <c r="W49" s="192" t="s">
        <v>0</v>
      </c>
    </row>
    <row r="50" spans="1:23" ht="15" x14ac:dyDescent="0.25">
      <c r="A50" s="152"/>
      <c r="B50" s="360">
        <v>13</v>
      </c>
      <c r="C50" s="163" t="s">
        <v>1004</v>
      </c>
      <c r="D50" s="185" t="s">
        <v>1038</v>
      </c>
      <c r="E50" s="152"/>
      <c r="F50" s="182" t="s">
        <v>2</v>
      </c>
      <c r="Q50" s="192" t="s">
        <v>0</v>
      </c>
      <c r="S50" s="172" t="s">
        <v>97</v>
      </c>
      <c r="T50" s="172" t="s">
        <v>96</v>
      </c>
      <c r="U50" s="172" t="s">
        <v>95</v>
      </c>
      <c r="V50" s="172" t="s">
        <v>191</v>
      </c>
      <c r="W50" s="192" t="s">
        <v>0</v>
      </c>
    </row>
    <row r="51" spans="1:23" ht="15" x14ac:dyDescent="0.25">
      <c r="A51" s="152"/>
      <c r="B51" s="360">
        <v>14</v>
      </c>
      <c r="C51" s="163" t="s">
        <v>1005</v>
      </c>
      <c r="D51" s="185" t="s">
        <v>1038</v>
      </c>
      <c r="E51" s="152"/>
      <c r="F51" s="182" t="s">
        <v>2</v>
      </c>
      <c r="Q51" s="192" t="s">
        <v>0</v>
      </c>
      <c r="S51" s="172" t="s">
        <v>111</v>
      </c>
      <c r="T51" s="172" t="s">
        <v>110</v>
      </c>
      <c r="U51" s="172" t="s">
        <v>109</v>
      </c>
      <c r="V51" s="172" t="s">
        <v>191</v>
      </c>
      <c r="W51" s="192" t="s">
        <v>0</v>
      </c>
    </row>
    <row r="52" spans="1:23" ht="15" x14ac:dyDescent="0.25">
      <c r="A52" s="152"/>
      <c r="B52" s="360">
        <v>15</v>
      </c>
      <c r="C52" s="163" t="s">
        <v>1006</v>
      </c>
      <c r="D52" s="185" t="s">
        <v>1038</v>
      </c>
      <c r="E52" s="152"/>
      <c r="F52" s="182" t="s">
        <v>2</v>
      </c>
      <c r="Q52" s="192" t="s">
        <v>0</v>
      </c>
      <c r="S52" s="172" t="s">
        <v>116</v>
      </c>
      <c r="T52" s="172" t="s">
        <v>115</v>
      </c>
      <c r="U52" s="172" t="s">
        <v>114</v>
      </c>
      <c r="V52" s="172" t="s">
        <v>191</v>
      </c>
      <c r="W52" s="192" t="s">
        <v>0</v>
      </c>
    </row>
    <row r="53" spans="1:23" ht="15" x14ac:dyDescent="0.25">
      <c r="A53" s="152"/>
      <c r="B53" s="360">
        <v>16</v>
      </c>
      <c r="C53" s="163" t="s">
        <v>1007</v>
      </c>
      <c r="D53" s="185" t="s">
        <v>1038</v>
      </c>
      <c r="E53" s="152"/>
      <c r="F53" s="182" t="s">
        <v>2</v>
      </c>
      <c r="Q53" s="192" t="s">
        <v>0</v>
      </c>
      <c r="S53" s="172" t="s">
        <v>121</v>
      </c>
      <c r="T53" s="172" t="s">
        <v>120</v>
      </c>
      <c r="U53" s="172" t="s">
        <v>119</v>
      </c>
      <c r="V53" s="172" t="s">
        <v>191</v>
      </c>
      <c r="W53" s="192" t="s">
        <v>0</v>
      </c>
    </row>
    <row r="54" spans="1:23" ht="15" x14ac:dyDescent="0.25">
      <c r="A54" s="152"/>
      <c r="B54" s="360">
        <v>17</v>
      </c>
      <c r="C54" s="163" t="s">
        <v>1008</v>
      </c>
      <c r="D54" s="185" t="s">
        <v>1038</v>
      </c>
      <c r="E54" s="152"/>
      <c r="F54" s="182" t="s">
        <v>2</v>
      </c>
      <c r="Q54" s="192" t="s">
        <v>0</v>
      </c>
      <c r="S54" s="172" t="s">
        <v>128</v>
      </c>
      <c r="T54" s="172" t="s">
        <v>127</v>
      </c>
      <c r="U54" s="172" t="s">
        <v>126</v>
      </c>
      <c r="V54" s="172" t="s">
        <v>191</v>
      </c>
      <c r="W54" s="192" t="s">
        <v>0</v>
      </c>
    </row>
    <row r="55" spans="1:23" ht="15" x14ac:dyDescent="0.25">
      <c r="A55" s="152"/>
      <c r="B55" s="360">
        <v>18</v>
      </c>
      <c r="C55" s="163" t="s">
        <v>1009</v>
      </c>
      <c r="D55" s="185" t="s">
        <v>1038</v>
      </c>
      <c r="E55" s="152"/>
      <c r="F55" s="182" t="s">
        <v>2</v>
      </c>
      <c r="Q55" s="192" t="s">
        <v>0</v>
      </c>
      <c r="S55" s="172" t="s">
        <v>138</v>
      </c>
      <c r="T55" s="172" t="s">
        <v>137</v>
      </c>
      <c r="U55" s="172" t="s">
        <v>136</v>
      </c>
      <c r="V55" s="172" t="s">
        <v>191</v>
      </c>
      <c r="W55" s="192" t="s">
        <v>0</v>
      </c>
    </row>
    <row r="56" spans="1:23" ht="15" x14ac:dyDescent="0.25">
      <c r="A56" s="152"/>
      <c r="B56" s="360">
        <v>19</v>
      </c>
      <c r="C56" s="163" t="s">
        <v>1010</v>
      </c>
      <c r="D56" s="185" t="s">
        <v>1038</v>
      </c>
      <c r="E56" s="152"/>
      <c r="F56" s="182" t="s">
        <v>2</v>
      </c>
      <c r="Q56" s="192" t="s">
        <v>0</v>
      </c>
      <c r="S56" s="172" t="s">
        <v>148</v>
      </c>
      <c r="T56" s="172" t="s">
        <v>147</v>
      </c>
      <c r="U56" s="172" t="s">
        <v>146</v>
      </c>
      <c r="V56" s="172" t="s">
        <v>191</v>
      </c>
      <c r="W56" s="192" t="s">
        <v>0</v>
      </c>
    </row>
    <row r="57" spans="1:23" ht="15" x14ac:dyDescent="0.25">
      <c r="A57" s="152"/>
      <c r="B57" s="152"/>
      <c r="D57" s="152"/>
      <c r="E57" s="152"/>
      <c r="F57" s="152"/>
      <c r="Q57" s="192" t="s">
        <v>0</v>
      </c>
      <c r="S57" s="172" t="s">
        <v>159</v>
      </c>
      <c r="T57" s="172" t="s">
        <v>158</v>
      </c>
      <c r="U57" s="172" t="s">
        <v>157</v>
      </c>
      <c r="V57" s="172" t="s">
        <v>191</v>
      </c>
      <c r="W57" s="192" t="s">
        <v>0</v>
      </c>
    </row>
    <row r="58" spans="1:23" ht="38.25" customHeight="1" x14ac:dyDescent="0.2">
      <c r="A58" s="152"/>
      <c r="B58" s="154" t="s">
        <v>1011</v>
      </c>
      <c r="D58" s="152"/>
      <c r="E58" s="152" t="s">
        <v>1012</v>
      </c>
      <c r="F58" s="152"/>
      <c r="Q58" s="192" t="s">
        <v>0</v>
      </c>
      <c r="S58" s="144" t="s">
        <v>1640</v>
      </c>
      <c r="U58" s="144" t="s">
        <v>1130</v>
      </c>
      <c r="W58" s="192" t="s">
        <v>0</v>
      </c>
    </row>
    <row r="59" spans="1:23" ht="15" x14ac:dyDescent="0.25">
      <c r="A59" s="152"/>
      <c r="B59" s="360">
        <v>20</v>
      </c>
      <c r="C59" s="163" t="s">
        <v>1044</v>
      </c>
      <c r="D59" s="185" t="s">
        <v>1038</v>
      </c>
      <c r="E59" s="188" t="s">
        <v>1038</v>
      </c>
      <c r="F59" s="182" t="s">
        <v>2</v>
      </c>
      <c r="Q59" s="192" t="s">
        <v>0</v>
      </c>
      <c r="S59" s="172" t="s">
        <v>171</v>
      </c>
      <c r="T59" s="172" t="s">
        <v>170</v>
      </c>
      <c r="U59" s="172" t="s">
        <v>169</v>
      </c>
      <c r="V59" s="172" t="s">
        <v>191</v>
      </c>
      <c r="W59" s="192" t="s">
        <v>0</v>
      </c>
    </row>
    <row r="60" spans="1:23" ht="15" x14ac:dyDescent="0.25">
      <c r="A60" s="152"/>
      <c r="B60" s="360">
        <v>21</v>
      </c>
      <c r="C60" s="163" t="s">
        <v>1045</v>
      </c>
      <c r="D60" s="185" t="s">
        <v>1038</v>
      </c>
      <c r="E60" s="188" t="s">
        <v>1038</v>
      </c>
      <c r="F60" s="182" t="s">
        <v>2</v>
      </c>
      <c r="Q60" s="192" t="s">
        <v>0</v>
      </c>
      <c r="S60" s="172" t="s">
        <v>190</v>
      </c>
      <c r="T60" s="172" t="s">
        <v>189</v>
      </c>
      <c r="U60" s="172" t="s">
        <v>188</v>
      </c>
      <c r="V60" s="172" t="s">
        <v>191</v>
      </c>
      <c r="W60" s="192" t="s">
        <v>0</v>
      </c>
    </row>
    <row r="61" spans="1:23" ht="15" x14ac:dyDescent="0.25">
      <c r="A61" s="152"/>
      <c r="B61" s="360">
        <v>22</v>
      </c>
      <c r="C61" s="163" t="s">
        <v>1046</v>
      </c>
      <c r="D61" s="185" t="s">
        <v>1038</v>
      </c>
      <c r="E61" s="188" t="s">
        <v>1038</v>
      </c>
      <c r="F61" s="182" t="s">
        <v>2</v>
      </c>
      <c r="Q61" s="192" t="s">
        <v>0</v>
      </c>
      <c r="S61" s="172" t="s">
        <v>180</v>
      </c>
      <c r="T61" s="172" t="s">
        <v>179</v>
      </c>
      <c r="U61" s="172" t="s">
        <v>178</v>
      </c>
      <c r="V61" s="172" t="s">
        <v>191</v>
      </c>
      <c r="W61" s="192" t="s">
        <v>0</v>
      </c>
    </row>
    <row r="62" spans="1:23" ht="15" x14ac:dyDescent="0.25">
      <c r="A62" s="152"/>
      <c r="B62" s="360">
        <v>23</v>
      </c>
      <c r="C62" s="163" t="s">
        <v>1013</v>
      </c>
      <c r="D62" s="185" t="s">
        <v>1038</v>
      </c>
      <c r="E62" s="188" t="s">
        <v>1038</v>
      </c>
      <c r="F62" s="182" t="s">
        <v>2</v>
      </c>
      <c r="Q62" s="192" t="s">
        <v>0</v>
      </c>
      <c r="S62" s="172" t="s">
        <v>197</v>
      </c>
      <c r="T62" s="172" t="s">
        <v>196</v>
      </c>
      <c r="U62" s="172" t="s">
        <v>195</v>
      </c>
      <c r="V62" s="172" t="s">
        <v>191</v>
      </c>
      <c r="W62" s="192" t="s">
        <v>0</v>
      </c>
    </row>
    <row r="63" spans="1:23" ht="15" x14ac:dyDescent="0.25">
      <c r="A63" s="152"/>
      <c r="B63" s="152"/>
      <c r="C63" s="155"/>
      <c r="D63" s="152"/>
      <c r="E63" s="152"/>
      <c r="F63" s="152"/>
      <c r="Q63" s="192" t="s">
        <v>0</v>
      </c>
      <c r="S63" s="172" t="s">
        <v>194</v>
      </c>
      <c r="T63" s="172" t="s">
        <v>193</v>
      </c>
      <c r="U63" s="172" t="s">
        <v>192</v>
      </c>
      <c r="V63" s="172" t="s">
        <v>191</v>
      </c>
      <c r="W63" s="192" t="s">
        <v>0</v>
      </c>
    </row>
    <row r="64" spans="1:23" ht="15" x14ac:dyDescent="0.25">
      <c r="B64" s="153" t="s">
        <v>1014</v>
      </c>
      <c r="F64" s="376">
        <f>SUM(F32:F62)</f>
        <v>0</v>
      </c>
      <c r="Q64" s="192" t="s">
        <v>0</v>
      </c>
      <c r="S64" s="172" t="s">
        <v>187</v>
      </c>
      <c r="T64" s="172" t="s">
        <v>186</v>
      </c>
      <c r="U64" s="172" t="s">
        <v>185</v>
      </c>
      <c r="V64" s="172" t="s">
        <v>191</v>
      </c>
      <c r="W64" s="192" t="s">
        <v>0</v>
      </c>
    </row>
    <row r="65" spans="1:23" ht="15" x14ac:dyDescent="0.25">
      <c r="A65" s="150"/>
      <c r="B65" s="150"/>
      <c r="Q65" s="192" t="s">
        <v>0</v>
      </c>
      <c r="S65" s="172" t="s">
        <v>200</v>
      </c>
      <c r="T65" s="172" t="s">
        <v>199</v>
      </c>
      <c r="U65" s="172" t="s">
        <v>198</v>
      </c>
      <c r="V65" s="172" t="s">
        <v>191</v>
      </c>
      <c r="W65" s="192" t="s">
        <v>0</v>
      </c>
    </row>
    <row r="66" spans="1:23" ht="39" customHeight="1" x14ac:dyDescent="0.25">
      <c r="C66" s="577" t="s">
        <v>1621</v>
      </c>
      <c r="D66" s="577"/>
      <c r="E66" s="577"/>
      <c r="F66" s="577"/>
      <c r="Q66" s="192" t="s">
        <v>0</v>
      </c>
      <c r="S66" s="172" t="s">
        <v>206</v>
      </c>
      <c r="T66" s="172" t="s">
        <v>205</v>
      </c>
      <c r="U66" s="172" t="s">
        <v>204</v>
      </c>
      <c r="V66" s="172" t="s">
        <v>191</v>
      </c>
      <c r="W66" s="192" t="s">
        <v>0</v>
      </c>
    </row>
    <row r="67" spans="1:23" ht="15" x14ac:dyDescent="0.25">
      <c r="A67" s="150"/>
      <c r="B67" s="150"/>
      <c r="C67" s="151" t="s">
        <v>1047</v>
      </c>
      <c r="Q67" s="192" t="s">
        <v>0</v>
      </c>
      <c r="S67" s="172" t="s">
        <v>203</v>
      </c>
      <c r="T67" s="172" t="s">
        <v>202</v>
      </c>
      <c r="U67" s="172" t="s">
        <v>201</v>
      </c>
      <c r="V67" s="172" t="s">
        <v>191</v>
      </c>
      <c r="W67" s="192" t="s">
        <v>0</v>
      </c>
    </row>
    <row r="68" spans="1:23" ht="15" customHeight="1" x14ac:dyDescent="0.2">
      <c r="A68" s="150"/>
      <c r="B68" s="150"/>
      <c r="C68" s="151"/>
      <c r="Q68" s="192" t="s">
        <v>0</v>
      </c>
      <c r="S68" s="144" t="s">
        <v>1641</v>
      </c>
      <c r="U68" s="144" t="s">
        <v>1202</v>
      </c>
      <c r="W68" s="192" t="s">
        <v>0</v>
      </c>
    </row>
    <row r="69" spans="1:23" ht="15" x14ac:dyDescent="0.25">
      <c r="A69" s="150"/>
      <c r="B69" s="150"/>
      <c r="C69" s="179" t="s">
        <v>1061</v>
      </c>
      <c r="Q69" s="192" t="s">
        <v>0</v>
      </c>
      <c r="S69" s="172" t="s">
        <v>209</v>
      </c>
      <c r="T69" s="172" t="s">
        <v>208</v>
      </c>
      <c r="U69" s="172" t="s">
        <v>207</v>
      </c>
      <c r="V69" s="172" t="s">
        <v>191</v>
      </c>
      <c r="W69" s="192" t="s">
        <v>0</v>
      </c>
    </row>
    <row r="70" spans="1:23" ht="60" customHeight="1" x14ac:dyDescent="0.25">
      <c r="A70" s="150"/>
      <c r="B70" s="150"/>
      <c r="C70" s="180" t="s">
        <v>1048</v>
      </c>
      <c r="Q70" s="192" t="s">
        <v>0</v>
      </c>
      <c r="S70" s="172" t="s">
        <v>212</v>
      </c>
      <c r="T70" s="172" t="s">
        <v>211</v>
      </c>
      <c r="U70" s="172" t="s">
        <v>210</v>
      </c>
      <c r="V70" s="172" t="s">
        <v>191</v>
      </c>
      <c r="W70" s="192" t="s">
        <v>0</v>
      </c>
    </row>
    <row r="71" spans="1:23" ht="15" customHeight="1" x14ac:dyDescent="0.2">
      <c r="Q71" s="192" t="s">
        <v>0</v>
      </c>
      <c r="S71" s="144" t="s">
        <v>1642</v>
      </c>
      <c r="U71" s="144" t="s">
        <v>23</v>
      </c>
      <c r="W71" s="192" t="s">
        <v>0</v>
      </c>
    </row>
    <row r="72" spans="1:23" ht="15" x14ac:dyDescent="0.25">
      <c r="A72" s="578" t="s">
        <v>1015</v>
      </c>
      <c r="B72" s="579"/>
      <c r="C72" s="579"/>
      <c r="D72" s="579"/>
      <c r="E72" s="579"/>
      <c r="F72" s="580"/>
      <c r="Q72" s="192" t="s">
        <v>0</v>
      </c>
      <c r="S72" s="172" t="s">
        <v>215</v>
      </c>
      <c r="T72" s="172" t="s">
        <v>214</v>
      </c>
      <c r="U72" s="172" t="s">
        <v>213</v>
      </c>
      <c r="V72" s="172" t="s">
        <v>191</v>
      </c>
      <c r="W72" s="192" t="s">
        <v>0</v>
      </c>
    </row>
    <row r="73" spans="1:23" ht="15" x14ac:dyDescent="0.25">
      <c r="A73" s="156"/>
      <c r="Q73" s="192" t="s">
        <v>0</v>
      </c>
      <c r="S73" s="172" t="s">
        <v>218</v>
      </c>
      <c r="T73" s="172" t="s">
        <v>217</v>
      </c>
      <c r="U73" s="172" t="s">
        <v>216</v>
      </c>
      <c r="V73" s="172" t="s">
        <v>191</v>
      </c>
      <c r="W73" s="192" t="s">
        <v>0</v>
      </c>
    </row>
    <row r="74" spans="1:23" ht="38.25" x14ac:dyDescent="0.2">
      <c r="A74" s="156"/>
      <c r="B74" s="153" t="s">
        <v>990</v>
      </c>
      <c r="C74" s="184"/>
      <c r="D74" s="153"/>
      <c r="E74" s="153"/>
      <c r="F74" s="152" t="s">
        <v>1676</v>
      </c>
      <c r="Q74" s="192" t="s">
        <v>0</v>
      </c>
      <c r="S74" s="144" t="s">
        <v>1643</v>
      </c>
      <c r="U74" s="144" t="s">
        <v>1275</v>
      </c>
      <c r="W74" s="192" t="s">
        <v>0</v>
      </c>
    </row>
    <row r="75" spans="1:23" ht="15" x14ac:dyDescent="0.25">
      <c r="A75" s="156"/>
      <c r="B75" s="153"/>
      <c r="C75" s="184"/>
      <c r="D75" s="153"/>
      <c r="E75" s="153"/>
      <c r="F75" s="152"/>
      <c r="Q75" s="192" t="s">
        <v>0</v>
      </c>
      <c r="S75" s="172" t="s">
        <v>233</v>
      </c>
      <c r="T75" s="172" t="s">
        <v>232</v>
      </c>
      <c r="U75" s="172" t="s">
        <v>231</v>
      </c>
      <c r="V75" s="172" t="s">
        <v>191</v>
      </c>
      <c r="W75" s="192" t="s">
        <v>0</v>
      </c>
    </row>
    <row r="76" spans="1:23" ht="15" x14ac:dyDescent="0.25">
      <c r="A76" s="156"/>
      <c r="B76" s="154" t="s">
        <v>1049</v>
      </c>
      <c r="Q76" s="192" t="s">
        <v>0</v>
      </c>
      <c r="S76" s="172" t="s">
        <v>227</v>
      </c>
      <c r="T76" s="172" t="s">
        <v>226</v>
      </c>
      <c r="U76" s="172" t="s">
        <v>225</v>
      </c>
      <c r="V76" s="172" t="s">
        <v>191</v>
      </c>
      <c r="W76" s="192" t="s">
        <v>0</v>
      </c>
    </row>
    <row r="77" spans="1:23" ht="15" x14ac:dyDescent="0.25">
      <c r="A77" s="156"/>
      <c r="B77" s="360">
        <v>1</v>
      </c>
      <c r="C77" s="161" t="s">
        <v>1050</v>
      </c>
      <c r="D77" s="185" t="s">
        <v>1038</v>
      </c>
      <c r="E77" s="152"/>
      <c r="F77" s="182" t="s">
        <v>2</v>
      </c>
      <c r="Q77" s="192" t="s">
        <v>0</v>
      </c>
      <c r="S77" s="172" t="s">
        <v>230</v>
      </c>
      <c r="T77" s="172" t="s">
        <v>229</v>
      </c>
      <c r="U77" s="172" t="s">
        <v>228</v>
      </c>
      <c r="V77" s="172" t="s">
        <v>191</v>
      </c>
      <c r="W77" s="192" t="s">
        <v>0</v>
      </c>
    </row>
    <row r="78" spans="1:23" ht="15" customHeight="1" x14ac:dyDescent="0.2">
      <c r="A78" s="156"/>
      <c r="B78" s="360">
        <v>2</v>
      </c>
      <c r="C78" s="161" t="s">
        <v>1051</v>
      </c>
      <c r="D78" s="185" t="s">
        <v>1038</v>
      </c>
      <c r="E78" s="152"/>
      <c r="F78" s="182" t="s">
        <v>2</v>
      </c>
      <c r="Q78" s="192" t="s">
        <v>0</v>
      </c>
      <c r="S78" s="144" t="s">
        <v>1644</v>
      </c>
      <c r="U78" s="144" t="s">
        <v>1269</v>
      </c>
      <c r="W78" s="192" t="s">
        <v>0</v>
      </c>
    </row>
    <row r="79" spans="1:23" ht="15" customHeight="1" x14ac:dyDescent="0.2">
      <c r="A79" s="156"/>
      <c r="Q79" s="192" t="s">
        <v>0</v>
      </c>
      <c r="S79" s="144" t="s">
        <v>1645</v>
      </c>
      <c r="U79" s="144" t="s">
        <v>23</v>
      </c>
      <c r="W79" s="192" t="s">
        <v>0</v>
      </c>
    </row>
    <row r="80" spans="1:23" ht="15" customHeight="1" x14ac:dyDescent="0.2">
      <c r="A80" s="156"/>
      <c r="B80" s="154" t="s">
        <v>1052</v>
      </c>
      <c r="Q80" s="192" t="s">
        <v>0</v>
      </c>
      <c r="S80" s="144" t="s">
        <v>1646</v>
      </c>
      <c r="U80" s="144" t="s">
        <v>23</v>
      </c>
      <c r="W80" s="192" t="s">
        <v>0</v>
      </c>
    </row>
    <row r="81" spans="1:23" ht="15" x14ac:dyDescent="0.25">
      <c r="A81" s="156"/>
      <c r="B81" s="360">
        <v>3</v>
      </c>
      <c r="C81" s="161" t="s">
        <v>1016</v>
      </c>
      <c r="D81" s="185" t="s">
        <v>1038</v>
      </c>
      <c r="E81" s="152"/>
      <c r="F81" s="182" t="s">
        <v>2</v>
      </c>
      <c r="Q81" s="192" t="s">
        <v>0</v>
      </c>
      <c r="S81" s="172" t="s">
        <v>224</v>
      </c>
      <c r="T81" s="172" t="s">
        <v>223</v>
      </c>
      <c r="U81" s="172" t="s">
        <v>222</v>
      </c>
      <c r="V81" s="172" t="s">
        <v>191</v>
      </c>
      <c r="W81" s="192" t="s">
        <v>0</v>
      </c>
    </row>
    <row r="82" spans="1:23" ht="15" x14ac:dyDescent="0.25">
      <c r="A82" s="156"/>
      <c r="B82" s="360">
        <v>4</v>
      </c>
      <c r="C82" s="161" t="s">
        <v>1017</v>
      </c>
      <c r="D82" s="185" t="s">
        <v>1038</v>
      </c>
      <c r="E82" s="152"/>
      <c r="F82" s="182" t="s">
        <v>2</v>
      </c>
      <c r="Q82" s="192" t="s">
        <v>0</v>
      </c>
      <c r="S82" s="172" t="s">
        <v>236</v>
      </c>
      <c r="T82" s="172" t="s">
        <v>235</v>
      </c>
      <c r="U82" s="172" t="s">
        <v>234</v>
      </c>
      <c r="V82" s="172" t="s">
        <v>191</v>
      </c>
      <c r="W82" s="192" t="s">
        <v>0</v>
      </c>
    </row>
    <row r="83" spans="1:23" ht="15" x14ac:dyDescent="0.25">
      <c r="A83" s="156"/>
      <c r="B83" s="360">
        <v>5</v>
      </c>
      <c r="C83" s="161" t="s">
        <v>1018</v>
      </c>
      <c r="D83" s="185" t="s">
        <v>1038</v>
      </c>
      <c r="E83" s="152"/>
      <c r="F83" s="182" t="s">
        <v>2</v>
      </c>
      <c r="Q83" s="192" t="s">
        <v>0</v>
      </c>
      <c r="S83" s="172" t="s">
        <v>239</v>
      </c>
      <c r="T83" s="172" t="s">
        <v>238</v>
      </c>
      <c r="U83" s="172" t="s">
        <v>237</v>
      </c>
      <c r="V83" s="172" t="s">
        <v>191</v>
      </c>
      <c r="W83" s="192" t="s">
        <v>0</v>
      </c>
    </row>
    <row r="84" spans="1:23" ht="15" x14ac:dyDescent="0.25">
      <c r="A84" s="156"/>
      <c r="Q84" s="192" t="s">
        <v>0</v>
      </c>
      <c r="S84" s="172" t="s">
        <v>248</v>
      </c>
      <c r="T84" s="172" t="s">
        <v>247</v>
      </c>
      <c r="U84" s="172" t="s">
        <v>246</v>
      </c>
      <c r="V84" s="172" t="s">
        <v>191</v>
      </c>
      <c r="W84" s="192" t="s">
        <v>0</v>
      </c>
    </row>
    <row r="85" spans="1:23" ht="15" x14ac:dyDescent="0.25">
      <c r="A85" s="156"/>
      <c r="B85" s="154" t="s">
        <v>1053</v>
      </c>
      <c r="Q85" s="192" t="s">
        <v>0</v>
      </c>
      <c r="S85" s="172" t="s">
        <v>242</v>
      </c>
      <c r="T85" s="172" t="s">
        <v>241</v>
      </c>
      <c r="U85" s="172" t="s">
        <v>240</v>
      </c>
      <c r="V85" s="172" t="s">
        <v>191</v>
      </c>
      <c r="W85" s="192" t="s">
        <v>0</v>
      </c>
    </row>
    <row r="86" spans="1:23" ht="15" x14ac:dyDescent="0.25">
      <c r="A86" s="156"/>
      <c r="B86" s="360">
        <v>6</v>
      </c>
      <c r="C86" s="161" t="s">
        <v>1019</v>
      </c>
      <c r="D86" s="185" t="s">
        <v>1038</v>
      </c>
      <c r="E86" s="152"/>
      <c r="F86" s="182" t="s">
        <v>2</v>
      </c>
      <c r="Q86" s="192" t="s">
        <v>0</v>
      </c>
      <c r="S86" s="172" t="s">
        <v>245</v>
      </c>
      <c r="T86" s="172" t="s">
        <v>244</v>
      </c>
      <c r="U86" s="172" t="s">
        <v>243</v>
      </c>
      <c r="V86" s="172" t="s">
        <v>191</v>
      </c>
      <c r="W86" s="192" t="s">
        <v>0</v>
      </c>
    </row>
    <row r="87" spans="1:23" ht="15" x14ac:dyDescent="0.25">
      <c r="A87" s="156"/>
      <c r="B87" s="360">
        <v>7</v>
      </c>
      <c r="C87" s="161" t="s">
        <v>1020</v>
      </c>
      <c r="D87" s="185" t="s">
        <v>1038</v>
      </c>
      <c r="E87" s="152"/>
      <c r="F87" s="182" t="s">
        <v>2</v>
      </c>
      <c r="Q87" s="192" t="s">
        <v>0</v>
      </c>
      <c r="S87" s="172" t="s">
        <v>251</v>
      </c>
      <c r="T87" s="172" t="s">
        <v>250</v>
      </c>
      <c r="U87" s="172" t="s">
        <v>249</v>
      </c>
      <c r="V87" s="172" t="s">
        <v>191</v>
      </c>
      <c r="W87" s="192" t="s">
        <v>0</v>
      </c>
    </row>
    <row r="88" spans="1:23" ht="15" x14ac:dyDescent="0.25">
      <c r="A88" s="156"/>
      <c r="B88" s="360">
        <v>8</v>
      </c>
      <c r="C88" s="161" t="s">
        <v>1021</v>
      </c>
      <c r="D88" s="185" t="s">
        <v>1038</v>
      </c>
      <c r="E88" s="152"/>
      <c r="F88" s="182" t="s">
        <v>2</v>
      </c>
      <c r="Q88" s="192" t="s">
        <v>0</v>
      </c>
      <c r="S88" s="172" t="s">
        <v>254</v>
      </c>
      <c r="T88" s="172" t="s">
        <v>253</v>
      </c>
      <c r="U88" s="172" t="s">
        <v>252</v>
      </c>
      <c r="V88" s="172" t="s">
        <v>191</v>
      </c>
      <c r="W88" s="192" t="s">
        <v>0</v>
      </c>
    </row>
    <row r="89" spans="1:23" x14ac:dyDescent="0.2">
      <c r="A89" s="156"/>
      <c r="Q89" s="192" t="s">
        <v>0</v>
      </c>
      <c r="S89" s="144" t="s">
        <v>1647</v>
      </c>
      <c r="U89" s="144" t="s">
        <v>23</v>
      </c>
      <c r="W89" s="192" t="s">
        <v>0</v>
      </c>
    </row>
    <row r="90" spans="1:23" ht="15" customHeight="1" x14ac:dyDescent="0.25">
      <c r="A90" s="156"/>
      <c r="B90" s="154" t="s">
        <v>1054</v>
      </c>
      <c r="Q90" s="192" t="s">
        <v>0</v>
      </c>
      <c r="S90" s="172" t="s">
        <v>257</v>
      </c>
      <c r="T90" s="172" t="s">
        <v>256</v>
      </c>
      <c r="U90" s="172" t="s">
        <v>255</v>
      </c>
      <c r="V90" s="172" t="s">
        <v>191</v>
      </c>
      <c r="W90" s="192" t="s">
        <v>0</v>
      </c>
    </row>
    <row r="91" spans="1:23" x14ac:dyDescent="0.2">
      <c r="A91" s="156"/>
      <c r="B91" s="360">
        <v>9</v>
      </c>
      <c r="C91" s="161" t="s">
        <v>1022</v>
      </c>
      <c r="D91" s="185" t="s">
        <v>1038</v>
      </c>
      <c r="E91" s="152"/>
      <c r="F91" s="182" t="s">
        <v>2</v>
      </c>
      <c r="Q91" s="192" t="s">
        <v>0</v>
      </c>
      <c r="S91" s="144" t="s">
        <v>1648</v>
      </c>
      <c r="U91" s="144" t="s">
        <v>1218</v>
      </c>
      <c r="W91" s="192" t="s">
        <v>0</v>
      </c>
    </row>
    <row r="92" spans="1:23" ht="15" customHeight="1" x14ac:dyDescent="0.25">
      <c r="A92" s="156"/>
      <c r="B92" s="360">
        <v>10</v>
      </c>
      <c r="C92" s="161" t="s">
        <v>1023</v>
      </c>
      <c r="D92" s="185" t="s">
        <v>1038</v>
      </c>
      <c r="E92" s="152"/>
      <c r="F92" s="182" t="s">
        <v>2</v>
      </c>
      <c r="Q92" s="192" t="s">
        <v>0</v>
      </c>
      <c r="S92" s="172" t="s">
        <v>263</v>
      </c>
      <c r="T92" s="172" t="s">
        <v>262</v>
      </c>
      <c r="U92" s="172" t="s">
        <v>261</v>
      </c>
      <c r="V92" s="172" t="s">
        <v>191</v>
      </c>
      <c r="W92" s="192" t="s">
        <v>0</v>
      </c>
    </row>
    <row r="93" spans="1:23" ht="15" x14ac:dyDescent="0.25">
      <c r="A93" s="156"/>
      <c r="B93" s="360">
        <v>11</v>
      </c>
      <c r="C93" s="161" t="s">
        <v>1024</v>
      </c>
      <c r="D93" s="185" t="s">
        <v>1038</v>
      </c>
      <c r="E93" s="152"/>
      <c r="F93" s="182" t="s">
        <v>2</v>
      </c>
      <c r="Q93" s="192" t="s">
        <v>0</v>
      </c>
      <c r="S93" s="172" t="s">
        <v>291</v>
      </c>
      <c r="T93" s="172" t="s">
        <v>290</v>
      </c>
      <c r="U93" s="172" t="s">
        <v>289</v>
      </c>
      <c r="V93" s="172" t="s">
        <v>191</v>
      </c>
      <c r="W93" s="192" t="s">
        <v>0</v>
      </c>
    </row>
    <row r="94" spans="1:23" ht="15" x14ac:dyDescent="0.25">
      <c r="A94" s="156"/>
      <c r="B94" s="360">
        <v>12</v>
      </c>
      <c r="C94" s="161" t="s">
        <v>1025</v>
      </c>
      <c r="D94" s="185" t="s">
        <v>1038</v>
      </c>
      <c r="E94" s="152"/>
      <c r="F94" s="182" t="s">
        <v>2</v>
      </c>
      <c r="Q94" s="192" t="s">
        <v>0</v>
      </c>
      <c r="S94" s="172" t="s">
        <v>221</v>
      </c>
      <c r="T94" s="172" t="s">
        <v>220</v>
      </c>
      <c r="U94" s="172" t="s">
        <v>219</v>
      </c>
      <c r="V94" s="172" t="s">
        <v>191</v>
      </c>
      <c r="W94" s="192" t="s">
        <v>0</v>
      </c>
    </row>
    <row r="95" spans="1:23" ht="15" x14ac:dyDescent="0.25">
      <c r="A95" s="156"/>
      <c r="B95" s="360"/>
      <c r="D95" s="186"/>
      <c r="E95" s="152"/>
      <c r="F95" s="187"/>
      <c r="Q95" s="192" t="s">
        <v>0</v>
      </c>
      <c r="S95" s="172" t="s">
        <v>260</v>
      </c>
      <c r="T95" s="172" t="s">
        <v>259</v>
      </c>
      <c r="U95" s="172" t="s">
        <v>258</v>
      </c>
      <c r="V95" s="172" t="s">
        <v>191</v>
      </c>
      <c r="W95" s="192" t="s">
        <v>0</v>
      </c>
    </row>
    <row r="96" spans="1:23" ht="38.25" customHeight="1" x14ac:dyDescent="0.25">
      <c r="A96" s="156"/>
      <c r="B96" s="154" t="s">
        <v>1026</v>
      </c>
      <c r="E96" s="157" t="s">
        <v>1055</v>
      </c>
      <c r="Q96" s="192" t="s">
        <v>0</v>
      </c>
      <c r="S96" s="172" t="s">
        <v>296</v>
      </c>
      <c r="T96" s="172" t="s">
        <v>103</v>
      </c>
      <c r="U96" s="172" t="s">
        <v>102</v>
      </c>
      <c r="V96" s="172" t="s">
        <v>191</v>
      </c>
      <c r="W96" s="192" t="s">
        <v>0</v>
      </c>
    </row>
    <row r="97" spans="1:23" ht="12.75" customHeight="1" x14ac:dyDescent="0.25">
      <c r="A97" s="156"/>
      <c r="B97" s="360">
        <v>13</v>
      </c>
      <c r="C97" s="161" t="s">
        <v>1027</v>
      </c>
      <c r="D97" s="185" t="s">
        <v>1038</v>
      </c>
      <c r="E97" s="188" t="s">
        <v>1038</v>
      </c>
      <c r="F97" s="182" t="s">
        <v>2</v>
      </c>
      <c r="Q97" s="192" t="s">
        <v>0</v>
      </c>
      <c r="S97" s="172" t="s">
        <v>278</v>
      </c>
      <c r="T97" s="172" t="s">
        <v>277</v>
      </c>
      <c r="U97" s="172" t="s">
        <v>276</v>
      </c>
      <c r="V97" s="172" t="s">
        <v>191</v>
      </c>
      <c r="W97" s="192" t="s">
        <v>0</v>
      </c>
    </row>
    <row r="98" spans="1:23" ht="12.75" customHeight="1" x14ac:dyDescent="0.25">
      <c r="A98" s="156"/>
      <c r="B98" s="360">
        <v>14</v>
      </c>
      <c r="C98" s="161" t="s">
        <v>1028</v>
      </c>
      <c r="D98" s="185" t="s">
        <v>1038</v>
      </c>
      <c r="E98" s="188" t="s">
        <v>1038</v>
      </c>
      <c r="F98" s="182" t="s">
        <v>2</v>
      </c>
      <c r="Q98" s="192" t="s">
        <v>0</v>
      </c>
      <c r="S98" s="172" t="s">
        <v>266</v>
      </c>
      <c r="T98" s="172" t="s">
        <v>265</v>
      </c>
      <c r="U98" s="172" t="s">
        <v>264</v>
      </c>
      <c r="V98" s="172" t="s">
        <v>191</v>
      </c>
      <c r="W98" s="192" t="s">
        <v>0</v>
      </c>
    </row>
    <row r="99" spans="1:23" ht="12.75" customHeight="1" x14ac:dyDescent="0.25">
      <c r="A99" s="156"/>
      <c r="B99" s="360">
        <v>15</v>
      </c>
      <c r="C99" s="161" t="s">
        <v>1013</v>
      </c>
      <c r="D99" s="185" t="s">
        <v>1038</v>
      </c>
      <c r="E99" s="188" t="s">
        <v>1038</v>
      </c>
      <c r="F99" s="182" t="s">
        <v>2</v>
      </c>
      <c r="Q99" s="192" t="s">
        <v>0</v>
      </c>
      <c r="S99" s="172" t="s">
        <v>275</v>
      </c>
      <c r="T99" s="172" t="s">
        <v>274</v>
      </c>
      <c r="U99" s="172" t="s">
        <v>273</v>
      </c>
      <c r="V99" s="172" t="s">
        <v>191</v>
      </c>
      <c r="W99" s="192" t="s">
        <v>0</v>
      </c>
    </row>
    <row r="100" spans="1:23" ht="12.75" customHeight="1" x14ac:dyDescent="0.25">
      <c r="A100" s="156"/>
      <c r="Q100" s="192" t="s">
        <v>0</v>
      </c>
      <c r="S100" s="172" t="s">
        <v>269</v>
      </c>
      <c r="T100" s="172" t="s">
        <v>268</v>
      </c>
      <c r="U100" s="172" t="s">
        <v>267</v>
      </c>
      <c r="V100" s="172" t="s">
        <v>191</v>
      </c>
      <c r="W100" s="192" t="s">
        <v>0</v>
      </c>
    </row>
    <row r="101" spans="1:23" ht="12.75" customHeight="1" x14ac:dyDescent="0.25">
      <c r="B101" s="153" t="s">
        <v>1029</v>
      </c>
      <c r="F101" s="376">
        <f>SUM(F77:F99)</f>
        <v>0</v>
      </c>
      <c r="Q101" s="192" t="s">
        <v>0</v>
      </c>
      <c r="S101" s="172" t="s">
        <v>272</v>
      </c>
      <c r="T101" s="172" t="s">
        <v>271</v>
      </c>
      <c r="U101" s="172" t="s">
        <v>270</v>
      </c>
      <c r="V101" s="172" t="s">
        <v>191</v>
      </c>
      <c r="W101" s="192" t="s">
        <v>0</v>
      </c>
    </row>
    <row r="102" spans="1:23" ht="12.75" customHeight="1" x14ac:dyDescent="0.2">
      <c r="A102" s="150"/>
      <c r="B102" s="150"/>
      <c r="Q102" s="192" t="s">
        <v>0</v>
      </c>
      <c r="S102" s="144" t="s">
        <v>1649</v>
      </c>
      <c r="U102" s="144" t="s">
        <v>1120</v>
      </c>
      <c r="W102" s="192" t="s">
        <v>0</v>
      </c>
    </row>
    <row r="103" spans="1:23" ht="51" customHeight="1" x14ac:dyDescent="0.25">
      <c r="C103" s="577" t="s">
        <v>1622</v>
      </c>
      <c r="D103" s="577"/>
      <c r="E103" s="577"/>
      <c r="F103" s="577"/>
      <c r="Q103" s="192" t="s">
        <v>0</v>
      </c>
      <c r="S103" s="172" t="s">
        <v>20</v>
      </c>
      <c r="T103" s="172" t="s">
        <v>19</v>
      </c>
      <c r="U103" s="172" t="s">
        <v>18</v>
      </c>
      <c r="V103" s="172" t="s">
        <v>191</v>
      </c>
      <c r="W103" s="192" t="s">
        <v>0</v>
      </c>
    </row>
    <row r="104" spans="1:23" ht="12.75" customHeight="1" x14ac:dyDescent="0.25">
      <c r="A104" s="150"/>
      <c r="B104" s="150"/>
      <c r="C104" s="151" t="s">
        <v>1047</v>
      </c>
      <c r="Q104" s="192" t="s">
        <v>0</v>
      </c>
      <c r="S104" s="172" t="s">
        <v>281</v>
      </c>
      <c r="T104" s="172" t="s">
        <v>280</v>
      </c>
      <c r="U104" s="172" t="s">
        <v>279</v>
      </c>
      <c r="V104" s="172" t="s">
        <v>191</v>
      </c>
      <c r="W104" s="192" t="s">
        <v>0</v>
      </c>
    </row>
    <row r="105" spans="1:23" ht="12.75" customHeight="1" x14ac:dyDescent="0.25">
      <c r="A105" s="150"/>
      <c r="B105" s="150"/>
      <c r="C105" s="151"/>
      <c r="Q105" s="192" t="s">
        <v>0</v>
      </c>
      <c r="S105" s="172" t="s">
        <v>285</v>
      </c>
      <c r="T105" s="172" t="s">
        <v>284</v>
      </c>
      <c r="U105" s="172" t="s">
        <v>283</v>
      </c>
      <c r="V105" s="172" t="s">
        <v>191</v>
      </c>
      <c r="W105" s="192" t="s">
        <v>0</v>
      </c>
    </row>
    <row r="106" spans="1:23" ht="12.75" customHeight="1" x14ac:dyDescent="0.25">
      <c r="A106" s="150"/>
      <c r="B106" s="150"/>
      <c r="C106" s="179" t="s">
        <v>1061</v>
      </c>
      <c r="Q106" s="192" t="s">
        <v>0</v>
      </c>
      <c r="S106" s="172" t="s">
        <v>288</v>
      </c>
      <c r="T106" s="172" t="s">
        <v>287</v>
      </c>
      <c r="U106" s="172" t="s">
        <v>286</v>
      </c>
      <c r="V106" s="172" t="s">
        <v>191</v>
      </c>
      <c r="W106" s="192" t="s">
        <v>0</v>
      </c>
    </row>
    <row r="107" spans="1:23" ht="60" customHeight="1" x14ac:dyDescent="0.25">
      <c r="A107" s="150"/>
      <c r="B107" s="150"/>
      <c r="C107" s="180" t="s">
        <v>1048</v>
      </c>
      <c r="Q107" s="192" t="s">
        <v>0</v>
      </c>
      <c r="S107" s="172" t="s">
        <v>294</v>
      </c>
      <c r="T107" s="172" t="s">
        <v>293</v>
      </c>
      <c r="U107" s="172" t="s">
        <v>297</v>
      </c>
      <c r="V107" s="172" t="s">
        <v>191</v>
      </c>
      <c r="W107" s="192" t="s">
        <v>0</v>
      </c>
    </row>
    <row r="108" spans="1:23" ht="12.75" customHeight="1" x14ac:dyDescent="0.25">
      <c r="A108" s="156"/>
      <c r="B108" s="156"/>
      <c r="Q108" s="192" t="s">
        <v>0</v>
      </c>
      <c r="S108" s="172" t="s">
        <v>1341</v>
      </c>
      <c r="T108" s="172"/>
      <c r="U108" s="172"/>
      <c r="V108" s="172"/>
      <c r="W108" s="192" t="s">
        <v>0</v>
      </c>
    </row>
    <row r="109" spans="1:23" ht="29.25" customHeight="1" x14ac:dyDescent="0.2">
      <c r="A109" s="581" t="s">
        <v>1030</v>
      </c>
      <c r="B109" s="582"/>
      <c r="C109" s="582"/>
      <c r="D109" s="582"/>
      <c r="E109" s="582"/>
      <c r="F109" s="582"/>
      <c r="G109" s="582"/>
      <c r="H109" s="582"/>
      <c r="I109" s="582"/>
      <c r="J109" s="582"/>
      <c r="K109" s="582"/>
      <c r="L109" s="582"/>
      <c r="M109" s="582"/>
      <c r="N109" s="582"/>
      <c r="Q109" s="192" t="s">
        <v>0</v>
      </c>
      <c r="S109" s="144" t="s">
        <v>1342</v>
      </c>
      <c r="W109" s="192" t="s">
        <v>0</v>
      </c>
    </row>
    <row r="110" spans="1:23" x14ac:dyDescent="0.2">
      <c r="Q110" s="192" t="s">
        <v>0</v>
      </c>
      <c r="W110" s="192" t="s">
        <v>0</v>
      </c>
    </row>
    <row r="111" spans="1:23" x14ac:dyDescent="0.2">
      <c r="A111" s="150"/>
      <c r="D111" s="583" t="s">
        <v>1337</v>
      </c>
      <c r="E111" s="583"/>
      <c r="F111" s="583"/>
      <c r="H111" s="583" t="s">
        <v>1338</v>
      </c>
      <c r="I111" s="583"/>
      <c r="J111" s="583"/>
      <c r="L111" s="583" t="s">
        <v>1340</v>
      </c>
      <c r="M111" s="583"/>
      <c r="N111" s="583"/>
      <c r="Q111" s="192" t="s">
        <v>0</v>
      </c>
      <c r="W111" s="192" t="s">
        <v>0</v>
      </c>
    </row>
    <row r="112" spans="1:23" x14ac:dyDescent="0.2">
      <c r="A112" s="150"/>
      <c r="D112" s="154" t="s">
        <v>30</v>
      </c>
      <c r="E112" s="198" t="s">
        <v>1593</v>
      </c>
      <c r="F112" s="157" t="s">
        <v>1339</v>
      </c>
      <c r="H112" s="154" t="s">
        <v>30</v>
      </c>
      <c r="I112" s="198" t="s">
        <v>1593</v>
      </c>
      <c r="J112" s="157" t="s">
        <v>1339</v>
      </c>
      <c r="L112" s="154" t="s">
        <v>30</v>
      </c>
      <c r="M112" s="198" t="s">
        <v>1593</v>
      </c>
      <c r="N112" s="157" t="s">
        <v>1339</v>
      </c>
      <c r="Q112" s="192" t="s">
        <v>0</v>
      </c>
      <c r="W112" s="192" t="s">
        <v>0</v>
      </c>
    </row>
    <row r="113" spans="2:23" x14ac:dyDescent="0.2">
      <c r="B113" s="154" t="s">
        <v>1031</v>
      </c>
      <c r="Q113" s="192" t="s">
        <v>0</v>
      </c>
      <c r="W113" s="192" t="s">
        <v>0</v>
      </c>
    </row>
    <row r="114" spans="2:23" x14ac:dyDescent="0.2">
      <c r="C114" s="161" t="s">
        <v>1032</v>
      </c>
      <c r="D114" s="185" t="s">
        <v>1038</v>
      </c>
      <c r="E114" s="180" t="s">
        <v>1038</v>
      </c>
      <c r="F114" s="180" t="s">
        <v>1038</v>
      </c>
      <c r="H114" s="167" t="s">
        <v>1038</v>
      </c>
      <c r="I114" s="180" t="s">
        <v>1038</v>
      </c>
      <c r="J114" s="180" t="s">
        <v>1038</v>
      </c>
      <c r="L114" s="167" t="s">
        <v>1038</v>
      </c>
      <c r="M114" s="180" t="s">
        <v>1038</v>
      </c>
      <c r="N114" s="180" t="s">
        <v>1038</v>
      </c>
      <c r="Q114" s="192" t="s">
        <v>0</v>
      </c>
      <c r="W114" s="192" t="s">
        <v>0</v>
      </c>
    </row>
    <row r="115" spans="2:23" x14ac:dyDescent="0.2">
      <c r="Q115" s="192" t="s">
        <v>0</v>
      </c>
      <c r="W115" s="192" t="s">
        <v>0</v>
      </c>
    </row>
    <row r="116" spans="2:23" x14ac:dyDescent="0.2">
      <c r="C116" s="144" t="s">
        <v>1033</v>
      </c>
      <c r="Q116" s="192" t="s">
        <v>0</v>
      </c>
      <c r="W116" s="192" t="s">
        <v>0</v>
      </c>
    </row>
    <row r="117" spans="2:23" x14ac:dyDescent="0.2">
      <c r="C117" s="193" t="s">
        <v>995</v>
      </c>
      <c r="D117" s="167" t="s">
        <v>1038</v>
      </c>
      <c r="E117" s="180" t="s">
        <v>1038</v>
      </c>
      <c r="F117" s="180" t="s">
        <v>1038</v>
      </c>
      <c r="H117" s="167" t="s">
        <v>1038</v>
      </c>
      <c r="I117" s="180" t="s">
        <v>1038</v>
      </c>
      <c r="J117" s="180" t="s">
        <v>1038</v>
      </c>
      <c r="L117" s="167" t="s">
        <v>1038</v>
      </c>
      <c r="M117" s="180" t="s">
        <v>1038</v>
      </c>
      <c r="N117" s="180" t="s">
        <v>1038</v>
      </c>
      <c r="Q117" s="192" t="s">
        <v>0</v>
      </c>
      <c r="W117" s="192" t="s">
        <v>0</v>
      </c>
    </row>
    <row r="118" spans="2:23" x14ac:dyDescent="0.2">
      <c r="C118" s="193" t="s">
        <v>996</v>
      </c>
      <c r="D118" s="167" t="s">
        <v>1038</v>
      </c>
      <c r="E118" s="180" t="s">
        <v>1038</v>
      </c>
      <c r="F118" s="180" t="s">
        <v>1038</v>
      </c>
      <c r="H118" s="167" t="s">
        <v>1038</v>
      </c>
      <c r="I118" s="180" t="s">
        <v>1038</v>
      </c>
      <c r="J118" s="180" t="s">
        <v>1038</v>
      </c>
      <c r="L118" s="167" t="s">
        <v>1038</v>
      </c>
      <c r="M118" s="180" t="s">
        <v>1038</v>
      </c>
      <c r="N118" s="180" t="s">
        <v>1038</v>
      </c>
      <c r="Q118" s="192" t="s">
        <v>0</v>
      </c>
      <c r="W118" s="192" t="s">
        <v>0</v>
      </c>
    </row>
    <row r="119" spans="2:23" x14ac:dyDescent="0.2">
      <c r="Q119" s="192" t="s">
        <v>0</v>
      </c>
      <c r="W119" s="192" t="s">
        <v>0</v>
      </c>
    </row>
    <row r="120" spans="2:23" x14ac:dyDescent="0.2">
      <c r="C120" s="144" t="s">
        <v>997</v>
      </c>
      <c r="Q120" s="192" t="s">
        <v>0</v>
      </c>
      <c r="W120" s="192" t="s">
        <v>0</v>
      </c>
    </row>
    <row r="121" spans="2:23" x14ac:dyDescent="0.2">
      <c r="C121" s="193" t="s">
        <v>998</v>
      </c>
      <c r="D121" s="167" t="s">
        <v>1038</v>
      </c>
      <c r="E121" s="180" t="s">
        <v>1038</v>
      </c>
      <c r="F121" s="180" t="s">
        <v>1038</v>
      </c>
      <c r="H121" s="167" t="s">
        <v>1038</v>
      </c>
      <c r="I121" s="180" t="s">
        <v>1038</v>
      </c>
      <c r="J121" s="180" t="s">
        <v>1038</v>
      </c>
      <c r="L121" s="167" t="s">
        <v>1038</v>
      </c>
      <c r="M121" s="180" t="s">
        <v>1038</v>
      </c>
      <c r="N121" s="180" t="s">
        <v>1038</v>
      </c>
      <c r="Q121" s="192" t="s">
        <v>0</v>
      </c>
      <c r="W121" s="192" t="s">
        <v>0</v>
      </c>
    </row>
    <row r="122" spans="2:23" x14ac:dyDescent="0.2">
      <c r="C122" s="193" t="s">
        <v>999</v>
      </c>
      <c r="D122" s="167" t="s">
        <v>1038</v>
      </c>
      <c r="E122" s="180" t="s">
        <v>1038</v>
      </c>
      <c r="F122" s="180" t="s">
        <v>1038</v>
      </c>
      <c r="H122" s="167" t="s">
        <v>1038</v>
      </c>
      <c r="I122" s="180" t="s">
        <v>1038</v>
      </c>
      <c r="J122" s="180" t="s">
        <v>1038</v>
      </c>
      <c r="L122" s="167" t="s">
        <v>1038</v>
      </c>
      <c r="M122" s="180" t="s">
        <v>1038</v>
      </c>
      <c r="N122" s="180" t="s">
        <v>1038</v>
      </c>
      <c r="Q122" s="192" t="s">
        <v>0</v>
      </c>
      <c r="W122" s="192" t="s">
        <v>0</v>
      </c>
    </row>
    <row r="123" spans="2:23" x14ac:dyDescent="0.2">
      <c r="C123" s="149"/>
      <c r="D123" s="149"/>
      <c r="H123" s="149"/>
      <c r="L123" s="149"/>
      <c r="Q123" s="192" t="s">
        <v>0</v>
      </c>
      <c r="W123" s="192" t="s">
        <v>0</v>
      </c>
    </row>
    <row r="124" spans="2:23" x14ac:dyDescent="0.2">
      <c r="C124" s="194" t="s">
        <v>1034</v>
      </c>
      <c r="D124" s="167" t="s">
        <v>1038</v>
      </c>
      <c r="E124" s="180" t="s">
        <v>1038</v>
      </c>
      <c r="F124" s="180" t="s">
        <v>1038</v>
      </c>
      <c r="H124" s="167" t="s">
        <v>1038</v>
      </c>
      <c r="I124" s="180" t="s">
        <v>1038</v>
      </c>
      <c r="J124" s="180" t="s">
        <v>1038</v>
      </c>
      <c r="L124" s="167" t="s">
        <v>1038</v>
      </c>
      <c r="M124" s="180" t="s">
        <v>1038</v>
      </c>
      <c r="N124" s="180" t="s">
        <v>1038</v>
      </c>
      <c r="Q124" s="192" t="s">
        <v>0</v>
      </c>
      <c r="W124" s="192" t="s">
        <v>0</v>
      </c>
    </row>
    <row r="125" spans="2:23" x14ac:dyDescent="0.2">
      <c r="C125" s="194" t="s">
        <v>1001</v>
      </c>
      <c r="D125" s="167" t="s">
        <v>1038</v>
      </c>
      <c r="E125" s="180" t="s">
        <v>1038</v>
      </c>
      <c r="F125" s="180" t="s">
        <v>1038</v>
      </c>
      <c r="H125" s="167" t="s">
        <v>1038</v>
      </c>
      <c r="I125" s="180" t="s">
        <v>1038</v>
      </c>
      <c r="J125" s="180" t="s">
        <v>1038</v>
      </c>
      <c r="L125" s="167" t="s">
        <v>1038</v>
      </c>
      <c r="M125" s="180" t="s">
        <v>1038</v>
      </c>
      <c r="N125" s="180" t="s">
        <v>1038</v>
      </c>
      <c r="Q125" s="192" t="s">
        <v>0</v>
      </c>
      <c r="W125" s="192" t="s">
        <v>0</v>
      </c>
    </row>
    <row r="126" spans="2:23" x14ac:dyDescent="0.2">
      <c r="C126" s="194" t="s">
        <v>903</v>
      </c>
      <c r="D126" s="167" t="s">
        <v>1038</v>
      </c>
      <c r="E126" s="180" t="s">
        <v>1038</v>
      </c>
      <c r="F126" s="180" t="s">
        <v>1038</v>
      </c>
      <c r="H126" s="167" t="s">
        <v>1038</v>
      </c>
      <c r="I126" s="180" t="s">
        <v>1038</v>
      </c>
      <c r="J126" s="180" t="s">
        <v>1038</v>
      </c>
      <c r="L126" s="167" t="s">
        <v>1038</v>
      </c>
      <c r="M126" s="180" t="s">
        <v>1038</v>
      </c>
      <c r="N126" s="180" t="s">
        <v>1038</v>
      </c>
      <c r="Q126" s="192" t="s">
        <v>0</v>
      </c>
      <c r="W126" s="192" t="s">
        <v>0</v>
      </c>
    </row>
    <row r="127" spans="2:23" x14ac:dyDescent="0.2">
      <c r="C127" s="194" t="s">
        <v>1002</v>
      </c>
      <c r="D127" s="167" t="s">
        <v>1038</v>
      </c>
      <c r="E127" s="180" t="s">
        <v>1038</v>
      </c>
      <c r="F127" s="180" t="s">
        <v>1038</v>
      </c>
      <c r="H127" s="167" t="s">
        <v>1038</v>
      </c>
      <c r="I127" s="180" t="s">
        <v>1038</v>
      </c>
      <c r="J127" s="180" t="s">
        <v>1038</v>
      </c>
      <c r="L127" s="167" t="s">
        <v>1038</v>
      </c>
      <c r="M127" s="180" t="s">
        <v>1038</v>
      </c>
      <c r="N127" s="180" t="s">
        <v>1038</v>
      </c>
      <c r="Q127" s="192" t="s">
        <v>0</v>
      </c>
      <c r="W127" s="192" t="s">
        <v>0</v>
      </c>
    </row>
    <row r="128" spans="2:23" x14ac:dyDescent="0.2">
      <c r="C128" s="194" t="s">
        <v>1003</v>
      </c>
      <c r="D128" s="167" t="s">
        <v>1038</v>
      </c>
      <c r="E128" s="180" t="s">
        <v>1038</v>
      </c>
      <c r="F128" s="180" t="s">
        <v>1038</v>
      </c>
      <c r="H128" s="167" t="s">
        <v>1038</v>
      </c>
      <c r="I128" s="180" t="s">
        <v>1038</v>
      </c>
      <c r="J128" s="180" t="s">
        <v>1038</v>
      </c>
      <c r="L128" s="167" t="s">
        <v>1038</v>
      </c>
      <c r="M128" s="180" t="s">
        <v>1038</v>
      </c>
      <c r="N128" s="180" t="s">
        <v>1038</v>
      </c>
      <c r="Q128" s="192" t="s">
        <v>0</v>
      </c>
      <c r="W128" s="192" t="s">
        <v>0</v>
      </c>
    </row>
    <row r="129" spans="1:23" x14ac:dyDescent="0.2">
      <c r="A129" s="150"/>
      <c r="Q129" s="192" t="s">
        <v>0</v>
      </c>
      <c r="W129" s="192" t="s">
        <v>0</v>
      </c>
    </row>
    <row r="130" spans="1:23" x14ac:dyDescent="0.2">
      <c r="A130" s="150"/>
      <c r="B130" s="150"/>
      <c r="C130" s="179" t="s">
        <v>1061</v>
      </c>
      <c r="H130" s="179" t="s">
        <v>1061</v>
      </c>
      <c r="L130" s="179" t="s">
        <v>1061</v>
      </c>
      <c r="Q130" s="192" t="s">
        <v>0</v>
      </c>
      <c r="W130" s="192" t="s">
        <v>0</v>
      </c>
    </row>
    <row r="131" spans="1:23" ht="60" customHeight="1" x14ac:dyDescent="0.2">
      <c r="C131" s="180" t="s">
        <v>1048</v>
      </c>
      <c r="H131" s="180" t="s">
        <v>1048</v>
      </c>
      <c r="L131" s="180" t="s">
        <v>1048</v>
      </c>
      <c r="Q131" s="192" t="s">
        <v>0</v>
      </c>
      <c r="W131" s="192" t="s">
        <v>0</v>
      </c>
    </row>
    <row r="132" spans="1:23" ht="24" customHeight="1" x14ac:dyDescent="0.2">
      <c r="Q132" s="192" t="s">
        <v>0</v>
      </c>
      <c r="W132" s="192" t="s">
        <v>0</v>
      </c>
    </row>
    <row r="133" spans="1:23" ht="27" customHeight="1" x14ac:dyDescent="0.2">
      <c r="C133" s="584" t="s">
        <v>1349</v>
      </c>
      <c r="D133" s="584"/>
      <c r="E133" s="584"/>
      <c r="F133" s="584"/>
      <c r="Q133" s="192" t="s">
        <v>0</v>
      </c>
      <c r="W133" s="192" t="s">
        <v>0</v>
      </c>
    </row>
    <row r="134" spans="1:23" x14ac:dyDescent="0.2">
      <c r="C134" s="462" t="s">
        <v>1651</v>
      </c>
      <c r="D134" s="460"/>
      <c r="E134" s="460"/>
      <c r="F134" s="460"/>
      <c r="Q134" s="192"/>
      <c r="W134" s="192"/>
    </row>
    <row r="135" spans="1:23" x14ac:dyDescent="0.2">
      <c r="Q135" s="192" t="s">
        <v>0</v>
      </c>
      <c r="W135" s="192" t="s">
        <v>0</v>
      </c>
    </row>
    <row r="136" spans="1:23" ht="25.5" customHeight="1" x14ac:dyDescent="0.2">
      <c r="A136" s="574" t="s">
        <v>1065</v>
      </c>
      <c r="B136" s="575"/>
      <c r="C136" s="575"/>
      <c r="D136" s="575"/>
      <c r="E136" s="575"/>
      <c r="F136" s="576"/>
      <c r="Q136" s="192" t="s">
        <v>0</v>
      </c>
      <c r="W136" s="192" t="s">
        <v>0</v>
      </c>
    </row>
    <row r="137" spans="1:23" x14ac:dyDescent="0.2">
      <c r="Q137" s="192" t="s">
        <v>0</v>
      </c>
      <c r="W137" s="192" t="s">
        <v>0</v>
      </c>
    </row>
    <row r="138" spans="1:23" x14ac:dyDescent="0.2">
      <c r="A138" s="147"/>
      <c r="B138" s="147"/>
      <c r="Q138" s="192" t="s">
        <v>0</v>
      </c>
      <c r="W138" s="192" t="s">
        <v>0</v>
      </c>
    </row>
    <row r="139" spans="1:23" x14ac:dyDescent="0.2">
      <c r="B139" s="165" t="s">
        <v>1056</v>
      </c>
      <c r="C139" s="161"/>
      <c r="D139" s="185" t="s">
        <v>1038</v>
      </c>
      <c r="Q139" s="192" t="s">
        <v>0</v>
      </c>
      <c r="W139" s="192" t="s">
        <v>0</v>
      </c>
    </row>
    <row r="140" spans="1:23" x14ac:dyDescent="0.2">
      <c r="A140" s="147"/>
      <c r="B140" s="147"/>
      <c r="Q140" s="192" t="s">
        <v>0</v>
      </c>
      <c r="T140" s="461"/>
      <c r="W140" s="192" t="s">
        <v>0</v>
      </c>
    </row>
    <row r="141" spans="1:23" x14ac:dyDescent="0.2">
      <c r="A141" s="147"/>
      <c r="B141" s="147"/>
      <c r="C141" s="148" t="s">
        <v>1623</v>
      </c>
      <c r="Q141" s="192" t="s">
        <v>0</v>
      </c>
      <c r="T141" s="461"/>
      <c r="W141" s="192" t="s">
        <v>0</v>
      </c>
    </row>
    <row r="142" spans="1:23" x14ac:dyDescent="0.2">
      <c r="A142" s="147"/>
      <c r="B142" s="147"/>
      <c r="C142" s="179" t="s">
        <v>1591</v>
      </c>
      <c r="D142" s="189" t="s">
        <v>1510</v>
      </c>
      <c r="E142" s="195" t="str">
        <f>IF(OR(AND(D139="Increase",D142="%")=TRUE,AND(D139="Decrease",D142="%")=TRUE)=TRUE,"Please fill (use positive values to indicate change)","")</f>
        <v/>
      </c>
      <c r="Q142" s="192" t="s">
        <v>0</v>
      </c>
      <c r="W142" s="192" t="s">
        <v>0</v>
      </c>
    </row>
    <row r="143" spans="1:23" x14ac:dyDescent="0.2">
      <c r="C143" s="179" t="s">
        <v>1592</v>
      </c>
      <c r="D143" s="190" t="s">
        <v>2</v>
      </c>
      <c r="E143" s="195" t="str">
        <f>IF(OR(AND(D139="Increase",D143="-")=TRUE,AND(D139="Decrease",D143="-")=TRUE)=TRUE,"Please fill (use positive values to indicate change)","")</f>
        <v/>
      </c>
      <c r="Q143" s="192" t="s">
        <v>0</v>
      </c>
      <c r="W143" s="192" t="s">
        <v>0</v>
      </c>
    </row>
    <row r="144" spans="1:23" x14ac:dyDescent="0.2">
      <c r="A144" s="147"/>
      <c r="B144" s="147"/>
      <c r="Q144" s="192" t="s">
        <v>0</v>
      </c>
      <c r="W144" s="192" t="s">
        <v>0</v>
      </c>
    </row>
    <row r="145" spans="1:23" x14ac:dyDescent="0.2">
      <c r="B145" s="165" t="s">
        <v>1057</v>
      </c>
      <c r="C145" s="161"/>
      <c r="D145" s="161"/>
      <c r="Q145" s="192" t="s">
        <v>0</v>
      </c>
      <c r="W145" s="192" t="s">
        <v>0</v>
      </c>
    </row>
    <row r="146" spans="1:23" x14ac:dyDescent="0.2">
      <c r="A146" s="158"/>
      <c r="B146" s="158"/>
      <c r="Q146" s="192" t="s">
        <v>0</v>
      </c>
      <c r="W146" s="192" t="s">
        <v>0</v>
      </c>
    </row>
    <row r="147" spans="1:23" x14ac:dyDescent="0.2">
      <c r="B147" s="159"/>
      <c r="C147" s="164" t="s">
        <v>1058</v>
      </c>
      <c r="D147" s="185" t="s">
        <v>1038</v>
      </c>
      <c r="Q147" s="192" t="s">
        <v>0</v>
      </c>
      <c r="W147" s="192" t="s">
        <v>0</v>
      </c>
    </row>
    <row r="148" spans="1:23" x14ac:dyDescent="0.2">
      <c r="B148" s="159"/>
      <c r="C148" s="145"/>
      <c r="Q148" s="192" t="s">
        <v>0</v>
      </c>
      <c r="W148" s="192" t="s">
        <v>0</v>
      </c>
    </row>
    <row r="149" spans="1:23" x14ac:dyDescent="0.2">
      <c r="B149" s="159"/>
      <c r="C149" s="148" t="s">
        <v>1623</v>
      </c>
      <c r="Q149" s="192" t="s">
        <v>0</v>
      </c>
      <c r="W149" s="192" t="s">
        <v>0</v>
      </c>
    </row>
    <row r="150" spans="1:23" x14ac:dyDescent="0.2">
      <c r="B150" s="159"/>
      <c r="C150" s="179" t="s">
        <v>1591</v>
      </c>
      <c r="D150" s="189" t="s">
        <v>1510</v>
      </c>
      <c r="E150" s="195" t="str">
        <f>IF(OR(AND(D147="Increase",D150="%")=TRUE,AND(D147="Decrease",D150="%")=TRUE)=TRUE,"Please fill (use positive values to indicate change)","")</f>
        <v/>
      </c>
      <c r="Q150" s="192" t="s">
        <v>0</v>
      </c>
      <c r="W150" s="192" t="s">
        <v>0</v>
      </c>
    </row>
    <row r="151" spans="1:23" x14ac:dyDescent="0.2">
      <c r="B151" s="159"/>
      <c r="C151" s="179" t="s">
        <v>1592</v>
      </c>
      <c r="D151" s="190" t="s">
        <v>2</v>
      </c>
      <c r="E151" s="195" t="str">
        <f>IF(OR(AND(D147="Increase",D151="-")=TRUE,AND(D147="Decrease",D151="-")=TRUE)=TRUE,"Please fill (use positive values to indicate change)","")</f>
        <v/>
      </c>
      <c r="Q151" s="192" t="s">
        <v>0</v>
      </c>
      <c r="W151" s="192" t="s">
        <v>0</v>
      </c>
    </row>
    <row r="152" spans="1:23" x14ac:dyDescent="0.2">
      <c r="B152" s="159"/>
      <c r="C152" s="145"/>
      <c r="Q152" s="192" t="s">
        <v>0</v>
      </c>
      <c r="W152" s="192" t="s">
        <v>0</v>
      </c>
    </row>
    <row r="153" spans="1:23" x14ac:dyDescent="0.2">
      <c r="C153" s="164" t="s">
        <v>1059</v>
      </c>
      <c r="D153" s="185" t="s">
        <v>1038</v>
      </c>
      <c r="Q153" s="192" t="s">
        <v>0</v>
      </c>
      <c r="W153" s="192" t="s">
        <v>0</v>
      </c>
    </row>
    <row r="154" spans="1:23" x14ac:dyDescent="0.2">
      <c r="C154" s="145"/>
      <c r="D154" s="186"/>
      <c r="Q154" s="192" t="s">
        <v>0</v>
      </c>
      <c r="W154" s="192" t="s">
        <v>0</v>
      </c>
    </row>
    <row r="155" spans="1:23" x14ac:dyDescent="0.2">
      <c r="B155" s="159"/>
      <c r="C155" s="148" t="s">
        <v>1623</v>
      </c>
      <c r="Q155" s="192" t="s">
        <v>0</v>
      </c>
      <c r="W155" s="192" t="s">
        <v>0</v>
      </c>
    </row>
    <row r="156" spans="1:23" x14ac:dyDescent="0.2">
      <c r="B156" s="159"/>
      <c r="C156" s="179" t="s">
        <v>1591</v>
      </c>
      <c r="D156" s="189" t="s">
        <v>1510</v>
      </c>
      <c r="E156" s="195" t="str">
        <f>IF(OR(AND(D153="Increase",D156="%")=TRUE,AND(D153="Decrease",D156="%")=TRUE)=TRUE,"Please fill (use positive values to indicate change)","")</f>
        <v/>
      </c>
      <c r="Q156" s="192" t="s">
        <v>0</v>
      </c>
      <c r="W156" s="192" t="s">
        <v>0</v>
      </c>
    </row>
    <row r="157" spans="1:23" x14ac:dyDescent="0.2">
      <c r="B157" s="159"/>
      <c r="C157" s="179" t="s">
        <v>1592</v>
      </c>
      <c r="D157" s="190" t="s">
        <v>2</v>
      </c>
      <c r="E157" s="195" t="str">
        <f>IF(OR(AND(D153="Increase",D157="-")=TRUE,AND(D153="Decrease",D157="-")=TRUE)=TRUE,"Please fill (use positive values to indicate change)","")</f>
        <v/>
      </c>
      <c r="Q157" s="192" t="s">
        <v>0</v>
      </c>
      <c r="W157" s="192" t="s">
        <v>0</v>
      </c>
    </row>
    <row r="158" spans="1:23" x14ac:dyDescent="0.2">
      <c r="B158" s="159"/>
      <c r="C158" s="149"/>
      <c r="D158" s="187"/>
      <c r="Q158" s="192" t="s">
        <v>0</v>
      </c>
      <c r="W158" s="192" t="s">
        <v>0</v>
      </c>
    </row>
    <row r="159" spans="1:23" x14ac:dyDescent="0.2">
      <c r="A159" s="150"/>
      <c r="B159" s="150"/>
      <c r="C159" s="164" t="s">
        <v>1336</v>
      </c>
      <c r="D159" s="185" t="s">
        <v>1038</v>
      </c>
      <c r="Q159" s="192" t="s">
        <v>0</v>
      </c>
      <c r="W159" s="192" t="s">
        <v>0</v>
      </c>
    </row>
    <row r="160" spans="1:23" x14ac:dyDescent="0.2">
      <c r="B160" s="159"/>
      <c r="C160" s="145"/>
      <c r="Q160" s="192" t="s">
        <v>0</v>
      </c>
      <c r="W160" s="192" t="s">
        <v>0</v>
      </c>
    </row>
    <row r="161" spans="1:23" x14ac:dyDescent="0.2">
      <c r="B161" s="159"/>
      <c r="C161" s="148" t="s">
        <v>1623</v>
      </c>
      <c r="Q161" s="192" t="s">
        <v>0</v>
      </c>
      <c r="W161" s="192" t="s">
        <v>0</v>
      </c>
    </row>
    <row r="162" spans="1:23" x14ac:dyDescent="0.2">
      <c r="B162" s="159"/>
      <c r="C162" s="179" t="s">
        <v>1591</v>
      </c>
      <c r="D162" s="189" t="s">
        <v>1510</v>
      </c>
      <c r="E162" s="195" t="str">
        <f>IF(OR(AND(D159="Increase",D162="%")=TRUE,AND(D159="Decrease",D162="%")=TRUE)=TRUE,"Please fill (use positive values to indicate change)","")</f>
        <v/>
      </c>
      <c r="Q162" s="192" t="s">
        <v>0</v>
      </c>
      <c r="W162" s="192" t="s">
        <v>0</v>
      </c>
    </row>
    <row r="163" spans="1:23" x14ac:dyDescent="0.2">
      <c r="B163" s="159"/>
      <c r="C163" s="179" t="s">
        <v>1592</v>
      </c>
      <c r="D163" s="190" t="s">
        <v>2</v>
      </c>
      <c r="E163" s="195" t="str">
        <f>IF(OR(AND(D159="Increase",D163="-")=TRUE,AND(D159="Decrease",D163="-")=TRUE)=TRUE,"Please fill (use positive values to indicate change)","")</f>
        <v/>
      </c>
      <c r="Q163" s="192" t="s">
        <v>0</v>
      </c>
      <c r="W163" s="192" t="s">
        <v>0</v>
      </c>
    </row>
    <row r="164" spans="1:23" x14ac:dyDescent="0.2">
      <c r="B164" s="159"/>
      <c r="C164" s="145"/>
      <c r="Q164" s="192" t="s">
        <v>0</v>
      </c>
      <c r="W164" s="192" t="s">
        <v>0</v>
      </c>
    </row>
    <row r="165" spans="1:23" x14ac:dyDescent="0.2">
      <c r="B165" s="159"/>
      <c r="C165" s="148" t="s">
        <v>1060</v>
      </c>
      <c r="Q165" s="192" t="s">
        <v>0</v>
      </c>
      <c r="W165" s="192" t="s">
        <v>0</v>
      </c>
    </row>
    <row r="166" spans="1:23" x14ac:dyDescent="0.2">
      <c r="Q166" s="192" t="s">
        <v>0</v>
      </c>
      <c r="W166" s="192" t="s">
        <v>0</v>
      </c>
    </row>
    <row r="167" spans="1:23" x14ac:dyDescent="0.2">
      <c r="A167" s="150"/>
      <c r="B167" s="165" t="s">
        <v>1062</v>
      </c>
      <c r="C167" s="165"/>
      <c r="D167" s="185" t="s">
        <v>1038</v>
      </c>
      <c r="Q167" s="192" t="s">
        <v>0</v>
      </c>
      <c r="W167" s="192" t="s">
        <v>0</v>
      </c>
    </row>
    <row r="168" spans="1:23" x14ac:dyDescent="0.2">
      <c r="B168" s="159"/>
      <c r="C168" s="145"/>
      <c r="Q168" s="192" t="s">
        <v>0</v>
      </c>
      <c r="W168" s="192" t="s">
        <v>0</v>
      </c>
    </row>
    <row r="169" spans="1:23" x14ac:dyDescent="0.2">
      <c r="B169" s="159"/>
      <c r="C169" s="148" t="s">
        <v>1623</v>
      </c>
      <c r="Q169" s="192" t="s">
        <v>0</v>
      </c>
      <c r="W169" s="192" t="s">
        <v>0</v>
      </c>
    </row>
    <row r="170" spans="1:23" x14ac:dyDescent="0.2">
      <c r="B170" s="159"/>
      <c r="C170" s="179" t="s">
        <v>1591</v>
      </c>
      <c r="D170" s="189" t="s">
        <v>1510</v>
      </c>
      <c r="E170" s="195" t="str">
        <f>IF(OR(AND(D167="Increase",D170="%")=TRUE,AND(D167="Decrease",D170="%")=TRUE)=TRUE,"Please fill (use positive values to indicate change)","")</f>
        <v/>
      </c>
      <c r="Q170" s="192" t="s">
        <v>0</v>
      </c>
      <c r="W170" s="192" t="s">
        <v>0</v>
      </c>
    </row>
    <row r="171" spans="1:23" x14ac:dyDescent="0.2">
      <c r="B171" s="159"/>
      <c r="C171" s="179" t="s">
        <v>1592</v>
      </c>
      <c r="D171" s="181" t="s">
        <v>2</v>
      </c>
      <c r="E171" s="195" t="str">
        <f>IF(OR(AND(D167="Increase",D171="-")=TRUE,AND(D167="Decrease",D171="-")=TRUE)=TRUE,"Please fill (use positive values to indicate change)","")</f>
        <v/>
      </c>
      <c r="Q171" s="192" t="s">
        <v>0</v>
      </c>
      <c r="W171" s="192" t="s">
        <v>0</v>
      </c>
    </row>
    <row r="172" spans="1:23" x14ac:dyDescent="0.2">
      <c r="B172" s="159"/>
      <c r="C172" s="145"/>
      <c r="Q172" s="192" t="s">
        <v>0</v>
      </c>
      <c r="W172" s="192" t="s">
        <v>0</v>
      </c>
    </row>
    <row r="173" spans="1:23" x14ac:dyDescent="0.2">
      <c r="A173" s="160"/>
      <c r="B173" s="165" t="s">
        <v>1063</v>
      </c>
      <c r="C173" s="161"/>
      <c r="D173" s="185" t="s">
        <v>1038</v>
      </c>
      <c r="Q173" s="192" t="s">
        <v>0</v>
      </c>
      <c r="W173" s="192" t="s">
        <v>0</v>
      </c>
    </row>
    <row r="174" spans="1:23" x14ac:dyDescent="0.2">
      <c r="B174" s="159"/>
      <c r="C174" s="145"/>
      <c r="Q174" s="192" t="s">
        <v>0</v>
      </c>
      <c r="W174" s="192" t="s">
        <v>0</v>
      </c>
    </row>
    <row r="175" spans="1:23" x14ac:dyDescent="0.2">
      <c r="B175" s="159"/>
      <c r="C175" s="148" t="s">
        <v>1623</v>
      </c>
      <c r="Q175" s="192" t="s">
        <v>0</v>
      </c>
      <c r="W175" s="192" t="s">
        <v>0</v>
      </c>
    </row>
    <row r="176" spans="1:23" x14ac:dyDescent="0.2">
      <c r="B176" s="159"/>
      <c r="C176" s="179" t="s">
        <v>1591</v>
      </c>
      <c r="D176" s="182" t="s">
        <v>1510</v>
      </c>
      <c r="E176" s="195" t="str">
        <f>IF(OR(AND(D173="Increase",D176="%")=TRUE,AND(D173="Decrease",D176="%")=TRUE)=TRUE,"Please fill (use positive values to indicate change)","")</f>
        <v/>
      </c>
      <c r="Q176" s="192" t="s">
        <v>0</v>
      </c>
      <c r="W176" s="192" t="s">
        <v>0</v>
      </c>
    </row>
    <row r="177" spans="1:23" x14ac:dyDescent="0.2">
      <c r="B177" s="159"/>
      <c r="C177" s="179" t="s">
        <v>1592</v>
      </c>
      <c r="D177" s="181" t="s">
        <v>2</v>
      </c>
      <c r="E177" s="195" t="str">
        <f>IF(OR(AND(D173="Increase",D177="-")=TRUE,AND(D173="Decrease",D177="-")=TRUE)=TRUE,"Please fill (use positive values to indicate change)","")</f>
        <v/>
      </c>
      <c r="Q177" s="192" t="s">
        <v>0</v>
      </c>
      <c r="W177" s="192" t="s">
        <v>0</v>
      </c>
    </row>
    <row r="178" spans="1:23" x14ac:dyDescent="0.2">
      <c r="B178" s="159"/>
      <c r="C178" s="145"/>
      <c r="Q178" s="192" t="s">
        <v>0</v>
      </c>
      <c r="W178" s="192" t="s">
        <v>0</v>
      </c>
    </row>
    <row r="179" spans="1:23" x14ac:dyDescent="0.2">
      <c r="B179" s="165" t="s">
        <v>1064</v>
      </c>
      <c r="C179" s="161"/>
      <c r="D179" s="185" t="s">
        <v>1038</v>
      </c>
      <c r="Q179" s="192" t="s">
        <v>0</v>
      </c>
      <c r="W179" s="192" t="s">
        <v>0</v>
      </c>
    </row>
    <row r="180" spans="1:23" x14ac:dyDescent="0.2">
      <c r="B180" s="159"/>
      <c r="C180" s="145"/>
      <c r="Q180" s="192" t="s">
        <v>0</v>
      </c>
      <c r="W180" s="192" t="s">
        <v>0</v>
      </c>
    </row>
    <row r="181" spans="1:23" x14ac:dyDescent="0.2">
      <c r="B181" s="159"/>
      <c r="C181" s="148" t="s">
        <v>1623</v>
      </c>
      <c r="Q181" s="192" t="s">
        <v>0</v>
      </c>
      <c r="W181" s="192" t="s">
        <v>0</v>
      </c>
    </row>
    <row r="182" spans="1:23" x14ac:dyDescent="0.2">
      <c r="B182" s="159"/>
      <c r="C182" s="179" t="s">
        <v>1591</v>
      </c>
      <c r="D182" s="189" t="s">
        <v>1510</v>
      </c>
      <c r="E182" s="195" t="str">
        <f>IF(OR(AND(D179="Increase",D182="%")=TRUE,AND(D179="Decrease",D182="%")=TRUE)=TRUE,"Please fill (use positive values to indicate change)","")</f>
        <v/>
      </c>
      <c r="Q182" s="192" t="s">
        <v>0</v>
      </c>
      <c r="W182" s="192" t="s">
        <v>0</v>
      </c>
    </row>
    <row r="183" spans="1:23" x14ac:dyDescent="0.2">
      <c r="B183" s="159"/>
      <c r="C183" s="179" t="s">
        <v>1592</v>
      </c>
      <c r="D183" s="190" t="s">
        <v>2</v>
      </c>
      <c r="E183" s="195" t="str">
        <f>IF(OR(AND(D179="Increase",D183="-")=TRUE,AND(D179="Decrease",D183="-")=TRUE)=TRUE,"Please fill (use positive values to indicate change)","")</f>
        <v/>
      </c>
      <c r="Q183" s="192" t="s">
        <v>0</v>
      </c>
      <c r="W183" s="192" t="s">
        <v>0</v>
      </c>
    </row>
    <row r="184" spans="1:23" x14ac:dyDescent="0.2">
      <c r="Q184" s="192" t="s">
        <v>0</v>
      </c>
      <c r="W184" s="192" t="s">
        <v>0</v>
      </c>
    </row>
    <row r="185" spans="1:23" x14ac:dyDescent="0.2">
      <c r="A185" s="150"/>
      <c r="B185" s="150"/>
      <c r="C185" s="179" t="s">
        <v>1061</v>
      </c>
      <c r="Q185" s="192" t="s">
        <v>0</v>
      </c>
      <c r="W185" s="192" t="s">
        <v>0</v>
      </c>
    </row>
    <row r="186" spans="1:23" ht="60" customHeight="1" x14ac:dyDescent="0.2">
      <c r="A186" s="160"/>
      <c r="B186" s="160"/>
      <c r="C186" s="180" t="s">
        <v>1048</v>
      </c>
      <c r="Q186" s="192" t="s">
        <v>0</v>
      </c>
      <c r="W186" s="192" t="s">
        <v>0</v>
      </c>
    </row>
    <row r="187" spans="1:23" x14ac:dyDescent="0.2">
      <c r="A187" s="160"/>
      <c r="B187" s="160"/>
      <c r="Q187" s="192" t="s">
        <v>0</v>
      </c>
      <c r="W187" s="192" t="s">
        <v>0</v>
      </c>
    </row>
    <row r="188" spans="1:23" x14ac:dyDescent="0.2">
      <c r="A188" s="158"/>
      <c r="B188" s="158"/>
      <c r="Q188" s="192" t="s">
        <v>0</v>
      </c>
      <c r="W188" s="192" t="s">
        <v>0</v>
      </c>
    </row>
    <row r="189" spans="1:23" x14ac:dyDescent="0.2">
      <c r="A189" s="160"/>
      <c r="B189" s="160"/>
      <c r="Q189" s="192" t="s">
        <v>0</v>
      </c>
      <c r="W189" s="192" t="s">
        <v>0</v>
      </c>
    </row>
    <row r="190" spans="1:23" x14ac:dyDescent="0.2">
      <c r="Q190" s="192" t="s">
        <v>0</v>
      </c>
      <c r="W190" s="192" t="s">
        <v>0</v>
      </c>
    </row>
    <row r="191" spans="1:23" x14ac:dyDescent="0.2">
      <c r="Q191" s="192" t="s">
        <v>0</v>
      </c>
      <c r="W191" s="192" t="s">
        <v>0</v>
      </c>
    </row>
    <row r="192" spans="1:23" x14ac:dyDescent="0.2">
      <c r="Q192" s="192" t="s">
        <v>0</v>
      </c>
      <c r="W192" s="192" t="s">
        <v>0</v>
      </c>
    </row>
    <row r="193" spans="17:23" x14ac:dyDescent="0.2">
      <c r="Q193" s="192" t="s">
        <v>0</v>
      </c>
      <c r="W193" s="192" t="s">
        <v>0</v>
      </c>
    </row>
    <row r="194" spans="17:23" x14ac:dyDescent="0.2">
      <c r="Q194" s="192" t="s">
        <v>0</v>
      </c>
      <c r="W194" s="192" t="s">
        <v>0</v>
      </c>
    </row>
    <row r="195" spans="17:23" x14ac:dyDescent="0.2">
      <c r="Q195" s="192" t="s">
        <v>0</v>
      </c>
      <c r="W195" s="192" t="s">
        <v>0</v>
      </c>
    </row>
    <row r="196" spans="17:23" x14ac:dyDescent="0.2">
      <c r="Q196" s="192" t="s">
        <v>0</v>
      </c>
      <c r="W196" s="192" t="s">
        <v>0</v>
      </c>
    </row>
    <row r="197" spans="17:23" x14ac:dyDescent="0.2">
      <c r="Q197" s="192" t="s">
        <v>0</v>
      </c>
      <c r="W197" s="192" t="s">
        <v>0</v>
      </c>
    </row>
    <row r="198" spans="17:23" x14ac:dyDescent="0.2">
      <c r="Q198" s="192" t="s">
        <v>0</v>
      </c>
      <c r="W198" s="192" t="s">
        <v>0</v>
      </c>
    </row>
    <row r="199" spans="17:23" x14ac:dyDescent="0.2">
      <c r="Q199" s="192" t="s">
        <v>0</v>
      </c>
      <c r="W199" s="192" t="s">
        <v>0</v>
      </c>
    </row>
    <row r="200" spans="17:23" x14ac:dyDescent="0.2">
      <c r="Q200" s="192" t="s">
        <v>0</v>
      </c>
      <c r="W200" s="192" t="s">
        <v>0</v>
      </c>
    </row>
    <row r="201" spans="17:23" x14ac:dyDescent="0.2">
      <c r="Q201" s="192" t="s">
        <v>0</v>
      </c>
      <c r="W201" s="192" t="s">
        <v>0</v>
      </c>
    </row>
    <row r="202" spans="17:23" x14ac:dyDescent="0.2">
      <c r="Q202" s="192" t="s">
        <v>0</v>
      </c>
      <c r="W202" s="192" t="s">
        <v>0</v>
      </c>
    </row>
    <row r="203" spans="17:23" x14ac:dyDescent="0.2">
      <c r="Q203" s="192" t="s">
        <v>0</v>
      </c>
      <c r="W203" s="192" t="s">
        <v>0</v>
      </c>
    </row>
    <row r="204" spans="17:23" x14ac:dyDescent="0.2">
      <c r="Q204" s="192" t="s">
        <v>0</v>
      </c>
      <c r="W204" s="192" t="s">
        <v>0</v>
      </c>
    </row>
    <row r="205" spans="17:23" x14ac:dyDescent="0.2">
      <c r="Q205" s="192" t="s">
        <v>0</v>
      </c>
      <c r="W205" s="192" t="s">
        <v>0</v>
      </c>
    </row>
    <row r="206" spans="17:23" x14ac:dyDescent="0.2">
      <c r="Q206" s="192" t="s">
        <v>0</v>
      </c>
      <c r="W206" s="192" t="s">
        <v>0</v>
      </c>
    </row>
    <row r="207" spans="17:23" x14ac:dyDescent="0.2">
      <c r="Q207" s="192" t="s">
        <v>0</v>
      </c>
      <c r="W207" s="192" t="s">
        <v>0</v>
      </c>
    </row>
    <row r="208" spans="17:23" x14ac:dyDescent="0.2">
      <c r="Q208" s="192" t="s">
        <v>0</v>
      </c>
      <c r="W208" s="192" t="s">
        <v>0</v>
      </c>
    </row>
    <row r="209" spans="17:23" x14ac:dyDescent="0.2">
      <c r="Q209" s="192" t="s">
        <v>0</v>
      </c>
      <c r="W209" s="192" t="s">
        <v>0</v>
      </c>
    </row>
    <row r="210" spans="17:23" x14ac:dyDescent="0.2">
      <c r="Q210" s="192" t="s">
        <v>0</v>
      </c>
      <c r="W210" s="192" t="s">
        <v>0</v>
      </c>
    </row>
    <row r="211" spans="17:23" x14ac:dyDescent="0.2">
      <c r="Q211" s="192" t="s">
        <v>0</v>
      </c>
      <c r="W211" s="192" t="s">
        <v>0</v>
      </c>
    </row>
    <row r="212" spans="17:23" x14ac:dyDescent="0.2">
      <c r="Q212" s="192" t="s">
        <v>0</v>
      </c>
      <c r="W212" s="192" t="s">
        <v>0</v>
      </c>
    </row>
    <row r="213" spans="17:23" x14ac:dyDescent="0.2">
      <c r="Q213" s="192" t="s">
        <v>0</v>
      </c>
      <c r="W213" s="192" t="s">
        <v>0</v>
      </c>
    </row>
    <row r="214" spans="17:23" x14ac:dyDescent="0.2">
      <c r="Q214" s="192" t="s">
        <v>0</v>
      </c>
      <c r="W214" s="192" t="s">
        <v>0</v>
      </c>
    </row>
    <row r="215" spans="17:23" x14ac:dyDescent="0.2">
      <c r="Q215" s="192" t="s">
        <v>0</v>
      </c>
      <c r="W215" s="192" t="s">
        <v>0</v>
      </c>
    </row>
    <row r="216" spans="17:23" x14ac:dyDescent="0.2">
      <c r="Q216" s="192" t="s">
        <v>0</v>
      </c>
      <c r="W216" s="192" t="s">
        <v>0</v>
      </c>
    </row>
    <row r="217" spans="17:23" x14ac:dyDescent="0.2">
      <c r="Q217" s="192" t="s">
        <v>0</v>
      </c>
      <c r="W217" s="192" t="s">
        <v>0</v>
      </c>
    </row>
    <row r="218" spans="17:23" x14ac:dyDescent="0.2">
      <c r="Q218" s="192" t="s">
        <v>0</v>
      </c>
      <c r="W218" s="192" t="s">
        <v>0</v>
      </c>
    </row>
    <row r="219" spans="17:23" x14ac:dyDescent="0.2">
      <c r="Q219" s="192" t="s">
        <v>0</v>
      </c>
      <c r="W219" s="192" t="s">
        <v>0</v>
      </c>
    </row>
    <row r="220" spans="17:23" x14ac:dyDescent="0.2">
      <c r="Q220" s="192" t="s">
        <v>0</v>
      </c>
      <c r="W220" s="192" t="s">
        <v>0</v>
      </c>
    </row>
    <row r="221" spans="17:23" x14ac:dyDescent="0.2">
      <c r="Q221" s="192" t="s">
        <v>0</v>
      </c>
      <c r="W221" s="192" t="s">
        <v>0</v>
      </c>
    </row>
    <row r="222" spans="17:23" x14ac:dyDescent="0.2">
      <c r="Q222" s="192" t="s">
        <v>0</v>
      </c>
      <c r="W222" s="192" t="s">
        <v>0</v>
      </c>
    </row>
    <row r="223" spans="17:23" x14ac:dyDescent="0.2">
      <c r="Q223" s="192" t="s">
        <v>0</v>
      </c>
      <c r="W223" s="192" t="s">
        <v>0</v>
      </c>
    </row>
    <row r="224" spans="17:23" x14ac:dyDescent="0.2">
      <c r="Q224" s="192" t="s">
        <v>0</v>
      </c>
      <c r="W224" s="192" t="s">
        <v>0</v>
      </c>
    </row>
    <row r="225" spans="17:23" x14ac:dyDescent="0.2">
      <c r="Q225" s="192" t="s">
        <v>0</v>
      </c>
      <c r="W225" s="192" t="s">
        <v>0</v>
      </c>
    </row>
    <row r="226" spans="17:23" x14ac:dyDescent="0.2">
      <c r="Q226" s="192" t="s">
        <v>0</v>
      </c>
      <c r="W226" s="192" t="s">
        <v>0</v>
      </c>
    </row>
    <row r="227" spans="17:23" x14ac:dyDescent="0.2">
      <c r="Q227" s="192" t="s">
        <v>0</v>
      </c>
      <c r="W227" s="192" t="s">
        <v>0</v>
      </c>
    </row>
    <row r="228" spans="17:23" x14ac:dyDescent="0.2">
      <c r="Q228" s="192" t="s">
        <v>0</v>
      </c>
      <c r="W228" s="192" t="s">
        <v>0</v>
      </c>
    </row>
    <row r="229" spans="17:23" x14ac:dyDescent="0.2">
      <c r="Q229" s="192" t="s">
        <v>0</v>
      </c>
      <c r="W229" s="192" t="s">
        <v>0</v>
      </c>
    </row>
    <row r="230" spans="17:23" x14ac:dyDescent="0.2">
      <c r="Q230" s="192" t="s">
        <v>0</v>
      </c>
      <c r="W230" s="192" t="s">
        <v>0</v>
      </c>
    </row>
    <row r="231" spans="17:23" x14ac:dyDescent="0.2">
      <c r="Q231" s="192" t="s">
        <v>0</v>
      </c>
      <c r="W231" s="192" t="s">
        <v>0</v>
      </c>
    </row>
    <row r="232" spans="17:23" x14ac:dyDescent="0.2">
      <c r="Q232" s="192" t="s">
        <v>0</v>
      </c>
      <c r="W232" s="192" t="s">
        <v>0</v>
      </c>
    </row>
    <row r="233" spans="17:23" x14ac:dyDescent="0.2">
      <c r="Q233" s="192" t="s">
        <v>0</v>
      </c>
      <c r="W233" s="192" t="s">
        <v>0</v>
      </c>
    </row>
    <row r="234" spans="17:23" x14ac:dyDescent="0.2">
      <c r="Q234" s="192" t="s">
        <v>0</v>
      </c>
      <c r="W234" s="192" t="s">
        <v>0</v>
      </c>
    </row>
    <row r="235" spans="17:23" x14ac:dyDescent="0.2">
      <c r="Q235" s="192" t="s">
        <v>0</v>
      </c>
      <c r="W235" s="192" t="s">
        <v>0</v>
      </c>
    </row>
    <row r="236" spans="17:23" x14ac:dyDescent="0.2">
      <c r="Q236" s="192" t="s">
        <v>0</v>
      </c>
      <c r="W236" s="192" t="s">
        <v>0</v>
      </c>
    </row>
    <row r="237" spans="17:23" x14ac:dyDescent="0.2">
      <c r="Q237" s="192" t="s">
        <v>0</v>
      </c>
      <c r="W237" s="192" t="s">
        <v>0</v>
      </c>
    </row>
    <row r="238" spans="17:23" x14ac:dyDescent="0.2">
      <c r="Q238" s="192" t="s">
        <v>0</v>
      </c>
      <c r="W238" s="192" t="s">
        <v>0</v>
      </c>
    </row>
    <row r="239" spans="17:23" x14ac:dyDescent="0.2">
      <c r="Q239" s="192" t="s">
        <v>0</v>
      </c>
      <c r="W239" s="192" t="s">
        <v>0</v>
      </c>
    </row>
    <row r="240" spans="17:23" x14ac:dyDescent="0.2">
      <c r="Q240" s="192" t="s">
        <v>0</v>
      </c>
      <c r="W240" s="192" t="s">
        <v>0</v>
      </c>
    </row>
    <row r="241" spans="1:23" x14ac:dyDescent="0.2">
      <c r="A241" s="192" t="s">
        <v>0</v>
      </c>
      <c r="B241" s="192" t="s">
        <v>0</v>
      </c>
      <c r="C241" s="192" t="s">
        <v>0</v>
      </c>
      <c r="D241" s="192" t="s">
        <v>0</v>
      </c>
      <c r="E241" s="192" t="s">
        <v>0</v>
      </c>
      <c r="F241" s="192" t="s">
        <v>0</v>
      </c>
      <c r="G241" s="192" t="s">
        <v>0</v>
      </c>
      <c r="H241" s="192" t="s">
        <v>0</v>
      </c>
      <c r="I241" s="192" t="s">
        <v>0</v>
      </c>
      <c r="J241" s="192" t="s">
        <v>0</v>
      </c>
      <c r="K241" s="192" t="s">
        <v>0</v>
      </c>
      <c r="L241" s="192" t="s">
        <v>0</v>
      </c>
      <c r="M241" s="192" t="s">
        <v>0</v>
      </c>
      <c r="N241" s="192" t="s">
        <v>0</v>
      </c>
      <c r="O241" s="192" t="s">
        <v>0</v>
      </c>
      <c r="P241" s="192" t="s">
        <v>0</v>
      </c>
      <c r="Q241" s="192" t="s">
        <v>0</v>
      </c>
      <c r="R241" s="192" t="s">
        <v>0</v>
      </c>
      <c r="S241" s="192" t="s">
        <v>0</v>
      </c>
      <c r="T241" s="192" t="s">
        <v>0</v>
      </c>
      <c r="U241" s="192" t="s">
        <v>0</v>
      </c>
      <c r="V241" s="192" t="s">
        <v>0</v>
      </c>
      <c r="W241" s="192" t="s">
        <v>0</v>
      </c>
    </row>
    <row r="242" spans="1:23" x14ac:dyDescent="0.2">
      <c r="A242" s="192" t="s">
        <v>0</v>
      </c>
      <c r="B242" s="192" t="s">
        <v>0</v>
      </c>
      <c r="C242" s="192" t="s">
        <v>0</v>
      </c>
      <c r="D242" s="192" t="s">
        <v>0</v>
      </c>
      <c r="E242" s="192" t="s">
        <v>0</v>
      </c>
      <c r="F242" s="192" t="s">
        <v>0</v>
      </c>
      <c r="G242" s="192" t="s">
        <v>0</v>
      </c>
      <c r="H242" s="192" t="s">
        <v>0</v>
      </c>
      <c r="I242" s="192" t="s">
        <v>0</v>
      </c>
      <c r="J242" s="192" t="s">
        <v>0</v>
      </c>
      <c r="K242" s="192" t="s">
        <v>0</v>
      </c>
      <c r="L242" s="192" t="s">
        <v>0</v>
      </c>
      <c r="M242" s="192" t="s">
        <v>0</v>
      </c>
      <c r="N242" s="192" t="s">
        <v>0</v>
      </c>
      <c r="O242" s="192" t="s">
        <v>0</v>
      </c>
      <c r="P242" s="192" t="s">
        <v>0</v>
      </c>
      <c r="Q242" s="192" t="s">
        <v>0</v>
      </c>
      <c r="R242" s="192" t="s">
        <v>0</v>
      </c>
      <c r="S242" s="192" t="s">
        <v>0</v>
      </c>
      <c r="T242" s="192" t="s">
        <v>0</v>
      </c>
      <c r="U242" s="192" t="s">
        <v>0</v>
      </c>
      <c r="V242" s="192" t="s">
        <v>0</v>
      </c>
      <c r="W242" s="192" t="s">
        <v>0</v>
      </c>
    </row>
  </sheetData>
  <sheetProtection sheet="1" objects="1" scenarios="1" selectLockedCells="1"/>
  <sortState ref="S34:V109">
    <sortCondition ref="S34:S109"/>
  </sortState>
  <mergeCells count="12">
    <mergeCell ref="A136:F136"/>
    <mergeCell ref="C25:F25"/>
    <mergeCell ref="C66:F66"/>
    <mergeCell ref="A5:F5"/>
    <mergeCell ref="A27:F27"/>
    <mergeCell ref="A72:F72"/>
    <mergeCell ref="A109:N109"/>
    <mergeCell ref="D111:F111"/>
    <mergeCell ref="H111:J111"/>
    <mergeCell ref="L111:N111"/>
    <mergeCell ref="C103:F103"/>
    <mergeCell ref="C133:F133"/>
  </mergeCells>
  <dataValidations count="9">
    <dataValidation type="list" allowBlank="1" showInputMessage="1" showErrorMessage="1" sqref="D147 D153:D154 D159">
      <formula1>"Please select,Increase,Decrease,Same,n.a."</formula1>
    </dataValidation>
    <dataValidation type="list" allowBlank="1" showInputMessage="1" showErrorMessage="1" sqref="D139 D167 D173 D179">
      <formula1>"Please select,Increase,Decrease,No impact"</formula1>
    </dataValidation>
    <dataValidation type="list" allowBlank="1" showInputMessage="1" showErrorMessage="1" sqref="E97:E99">
      <formula1>"Please select,Reduce (-),Extend (+)"</formula1>
    </dataValidation>
    <dataValidation type="list" allowBlank="1" showInputMessage="1" showErrorMessage="1" sqref="E59:E62">
      <formula1>"Please select,Increasing (+),Decreasing (-)"</formula1>
    </dataValidation>
    <dataValidation type="list" allowBlank="1" showInputMessage="1" showErrorMessage="1" sqref="E36 E38:E39 E41:E47">
      <formula1>"Please select,Sale (-),Purchase (+)"</formula1>
    </dataValidation>
    <dataValidation type="list" allowBlank="1" showInputMessage="1" showErrorMessage="1" sqref="F117:F118 F124:F128 N121:N122 D32:D34 N114 D36 D19 D50:D56 D59:D62 D77:D78 D81:D83 D86:D88 D91:D95 D97:D99 F114 J117:J118 F121:F122 D38:D39 J124:J128 J114 N117:N118 J121:J122 N124:N128 D41:D47">
      <formula1>"Please select,Yes,No"</formula1>
    </dataValidation>
    <dataValidation type="list" allowBlank="1" showInputMessage="1" showErrorMessage="1" sqref="E114 E117:E118 E121:E122 E124:E128 I124:I128 I114 I117:I118 I121:I122 M114 M117:M118 M121:M122 M124:M128">
      <formula1>"Please select,Small,Significant,Large"</formula1>
    </dataValidation>
    <dataValidation type="decimal" operator="greaterThanOrEqual" allowBlank="1" showInputMessage="1" showErrorMessage="1" errorTitle="Use positive values" error="Please use positive values (&gt;0) to indicate change (i.e. the change is reported in absolute terms also for a decrease)." sqref="D142:D143 D150:D151 D156:D157 D162:D163 D170:D171 D176:D177 D182:D183">
      <formula1>0</formula1>
    </dataValidation>
    <dataValidation type="list" allowBlank="1" showInputMessage="1" showErrorMessage="1" sqref="D114 D117:D118 D121:D122 D124:D128 H124:H128 H121:H122 H117:H118 H114 L114 L117:L118 L121:L122 L124:L128">
      <formula1>$S$2:$S$109</formula1>
    </dataValidation>
  </dataValidation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tabColor rgb="FFFFFF00"/>
  </sheetPr>
  <dimension ref="A1"/>
  <sheetViews>
    <sheetView showGridLines="0" workbookViewId="0"/>
  </sheetViews>
  <sheetFormatPr defaultColWidth="11.42578125"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4" tint="-0.499984740745262"/>
    <pageSetUpPr fitToPage="1"/>
  </sheetPr>
  <dimension ref="A1:U102"/>
  <sheetViews>
    <sheetView showGridLines="0" zoomScaleNormal="100" workbookViewId="0"/>
  </sheetViews>
  <sheetFormatPr defaultColWidth="11.42578125" defaultRowHeight="15" x14ac:dyDescent="0.25"/>
  <cols>
    <col min="1" max="1" width="7.140625" style="16" customWidth="1"/>
    <col min="2" max="2" width="75.7109375" style="16" customWidth="1"/>
    <col min="3" max="3" width="10" style="16" customWidth="1"/>
    <col min="4" max="4" width="21.42578125" style="123" customWidth="1"/>
    <col min="5" max="5" width="16.7109375" style="16" customWidth="1"/>
    <col min="6" max="6" width="18.42578125" style="123" customWidth="1"/>
    <col min="7" max="7" width="13.7109375" style="123" customWidth="1"/>
    <col min="8" max="8" width="6" style="16" customWidth="1"/>
    <col min="9" max="9" width="15.140625" style="16" customWidth="1"/>
    <col min="10" max="10" width="62.85546875" style="22" customWidth="1"/>
    <col min="11" max="11" width="13" style="22" customWidth="1"/>
    <col min="12" max="13" width="11.42578125" style="16" customWidth="1"/>
    <col min="14" max="14" width="14.140625" style="16" customWidth="1"/>
    <col min="15" max="15" width="14.7109375" style="16" customWidth="1"/>
    <col min="16" max="16" width="24.42578125" style="16" customWidth="1"/>
    <col min="17" max="16384" width="11.42578125" style="16"/>
  </cols>
  <sheetData>
    <row r="1" spans="1:17" ht="15" customHeight="1" x14ac:dyDescent="0.35">
      <c r="A1" s="327" t="s">
        <v>335</v>
      </c>
      <c r="B1" s="129"/>
      <c r="C1" s="129"/>
      <c r="D1" s="262" t="str">
        <f>_ParticipantName</f>
        <v>[Participant's name]</v>
      </c>
    </row>
    <row r="2" spans="1:17" ht="15" customHeight="1" x14ac:dyDescent="0.35">
      <c r="A2" s="328"/>
      <c r="B2" s="199"/>
      <c r="C2" s="273"/>
      <c r="D2" s="273" t="str">
        <f>_SCRMethod</f>
        <v>[Method of Calculation of the SCR]</v>
      </c>
    </row>
    <row r="3" spans="1:17" ht="15" customHeight="1" x14ac:dyDescent="0.35">
      <c r="A3" s="271" t="s">
        <v>336</v>
      </c>
      <c r="B3" s="131"/>
      <c r="C3" s="263"/>
      <c r="D3" s="263" t="str">
        <f>_Version</f>
        <v>EIOPA-16-339-ST16_Templates-(20160629)</v>
      </c>
      <c r="H3" s="25"/>
      <c r="I3" s="25"/>
      <c r="J3" s="26"/>
      <c r="K3" s="26"/>
    </row>
    <row r="4" spans="1:17" ht="15" customHeight="1" x14ac:dyDescent="0.25">
      <c r="A4" s="23"/>
      <c r="B4" s="23"/>
      <c r="C4" s="24"/>
      <c r="H4" s="25"/>
      <c r="I4" s="25"/>
      <c r="J4" s="26"/>
      <c r="K4" s="26"/>
    </row>
    <row r="5" spans="1:17" ht="15" customHeight="1" x14ac:dyDescent="0.25">
      <c r="B5" s="23"/>
      <c r="C5" s="27"/>
      <c r="E5" s="28"/>
      <c r="H5" s="27"/>
      <c r="I5" s="27"/>
      <c r="J5" s="27"/>
      <c r="K5" s="27"/>
    </row>
    <row r="6" spans="1:17" ht="15" customHeight="1" x14ac:dyDescent="0.25">
      <c r="B6" s="29"/>
      <c r="C6" s="29"/>
      <c r="D6" s="216" t="s">
        <v>337</v>
      </c>
      <c r="H6" s="30"/>
      <c r="I6" s="30"/>
      <c r="J6" s="31"/>
      <c r="K6" s="31"/>
    </row>
    <row r="7" spans="1:17" x14ac:dyDescent="0.25">
      <c r="B7" s="29"/>
      <c r="C7" s="29"/>
      <c r="D7" s="216" t="s">
        <v>300</v>
      </c>
      <c r="H7" s="30"/>
      <c r="I7" s="30"/>
      <c r="J7" s="31"/>
      <c r="K7" s="31"/>
    </row>
    <row r="8" spans="1:17" x14ac:dyDescent="0.25">
      <c r="B8" s="244" t="s">
        <v>338</v>
      </c>
      <c r="C8" s="246"/>
      <c r="D8" s="203"/>
      <c r="E8" s="32"/>
      <c r="F8" s="32"/>
      <c r="H8" s="33"/>
      <c r="I8" s="33"/>
      <c r="J8" s="16"/>
      <c r="K8" s="16"/>
    </row>
    <row r="9" spans="1:17" x14ac:dyDescent="0.25">
      <c r="B9" s="249" t="s">
        <v>339</v>
      </c>
      <c r="C9" s="246" t="s">
        <v>302</v>
      </c>
      <c r="D9" s="203"/>
      <c r="E9" s="32"/>
      <c r="F9" s="34"/>
      <c r="G9" s="34"/>
      <c r="H9" s="34"/>
      <c r="I9" s="19"/>
      <c r="J9" s="19"/>
      <c r="K9" s="19"/>
      <c r="L9" s="19"/>
      <c r="M9" s="19"/>
      <c r="N9" s="19"/>
      <c r="O9" s="35"/>
      <c r="P9" s="35"/>
      <c r="Q9" s="19"/>
    </row>
    <row r="10" spans="1:17" x14ac:dyDescent="0.25">
      <c r="B10" s="249" t="s">
        <v>340</v>
      </c>
      <c r="C10" s="246" t="s">
        <v>304</v>
      </c>
      <c r="D10" s="203"/>
      <c r="E10" s="32"/>
      <c r="F10" s="34"/>
      <c r="G10" s="36"/>
      <c r="H10" s="36"/>
      <c r="I10" s="19"/>
      <c r="J10" s="19"/>
      <c r="K10" s="19"/>
      <c r="L10" s="19"/>
      <c r="M10" s="19"/>
      <c r="N10" s="19"/>
      <c r="O10" s="35"/>
      <c r="P10" s="35"/>
      <c r="Q10" s="19"/>
    </row>
    <row r="11" spans="1:17" x14ac:dyDescent="0.25">
      <c r="B11" s="249" t="s">
        <v>341</v>
      </c>
      <c r="C11" s="246" t="s">
        <v>342</v>
      </c>
      <c r="D11" s="284" t="s">
        <v>2</v>
      </c>
      <c r="E11" s="32"/>
      <c r="F11" s="34"/>
      <c r="G11" s="36"/>
      <c r="H11" s="36"/>
      <c r="I11" s="19"/>
      <c r="J11" s="19"/>
      <c r="K11" s="19"/>
      <c r="L11" s="19"/>
      <c r="M11" s="19"/>
      <c r="N11" s="19"/>
      <c r="O11" s="35"/>
      <c r="P11" s="35"/>
      <c r="Q11" s="19"/>
    </row>
    <row r="12" spans="1:17" x14ac:dyDescent="0.25">
      <c r="B12" s="249" t="s">
        <v>343</v>
      </c>
      <c r="C12" s="246" t="s">
        <v>306</v>
      </c>
      <c r="D12" s="284" t="s">
        <v>2</v>
      </c>
      <c r="E12" s="32"/>
      <c r="F12" s="34"/>
      <c r="G12" s="36"/>
      <c r="H12" s="36"/>
      <c r="I12" s="37"/>
      <c r="J12" s="19"/>
      <c r="K12" s="19"/>
      <c r="L12" s="19"/>
      <c r="M12" s="19"/>
      <c r="N12" s="19"/>
      <c r="O12" s="35"/>
      <c r="P12" s="35"/>
      <c r="Q12" s="19"/>
    </row>
    <row r="13" spans="1:17" x14ac:dyDescent="0.25">
      <c r="B13" s="249" t="s">
        <v>344</v>
      </c>
      <c r="C13" s="246" t="s">
        <v>308</v>
      </c>
      <c r="D13" s="284" t="s">
        <v>2</v>
      </c>
      <c r="E13" s="32"/>
      <c r="F13" s="34"/>
      <c r="G13" s="36"/>
      <c r="H13" s="36"/>
      <c r="I13" s="20"/>
      <c r="J13" s="20"/>
      <c r="K13" s="19"/>
      <c r="L13" s="19"/>
      <c r="M13" s="19"/>
      <c r="N13" s="19"/>
      <c r="O13" s="35"/>
      <c r="P13" s="35"/>
      <c r="Q13" s="19"/>
    </row>
    <row r="14" spans="1:17" x14ac:dyDescent="0.25">
      <c r="B14" s="249" t="s">
        <v>345</v>
      </c>
      <c r="C14" s="246" t="s">
        <v>346</v>
      </c>
      <c r="D14" s="284" t="s">
        <v>2</v>
      </c>
      <c r="E14" s="32"/>
      <c r="F14" s="34"/>
      <c r="G14" s="36"/>
      <c r="H14" s="36"/>
      <c r="I14" s="36"/>
      <c r="J14" s="20"/>
      <c r="K14" s="19"/>
      <c r="L14" s="19"/>
      <c r="M14" s="19"/>
      <c r="N14" s="19"/>
      <c r="O14" s="35"/>
      <c r="P14" s="35"/>
      <c r="Q14" s="19"/>
    </row>
    <row r="15" spans="1:17" s="32" customFormat="1" x14ac:dyDescent="0.25">
      <c r="B15" s="245" t="s">
        <v>347</v>
      </c>
      <c r="C15" s="246" t="s">
        <v>310</v>
      </c>
      <c r="D15" s="376">
        <f>SUM(D16,D17,D18,D21,D26,D27,D28,D29)</f>
        <v>0</v>
      </c>
      <c r="F15" s="34"/>
      <c r="G15" s="36"/>
      <c r="H15" s="36"/>
      <c r="I15" s="20"/>
      <c r="J15" s="20"/>
      <c r="K15" s="19"/>
      <c r="L15" s="19"/>
      <c r="M15" s="20"/>
      <c r="N15" s="19"/>
      <c r="O15" s="35"/>
      <c r="P15" s="35"/>
      <c r="Q15" s="19"/>
    </row>
    <row r="16" spans="1:17" x14ac:dyDescent="0.25">
      <c r="B16" s="250" t="s">
        <v>348</v>
      </c>
      <c r="C16" s="246" t="s">
        <v>312</v>
      </c>
      <c r="D16" s="284" t="s">
        <v>2</v>
      </c>
      <c r="E16" s="32"/>
      <c r="F16" s="34"/>
      <c r="G16" s="36"/>
      <c r="H16" s="36"/>
      <c r="I16" s="36"/>
      <c r="J16" s="20"/>
      <c r="K16" s="19"/>
      <c r="L16" s="19"/>
      <c r="M16" s="20"/>
      <c r="N16" s="19"/>
      <c r="O16" s="35"/>
      <c r="P16" s="35"/>
      <c r="Q16" s="19"/>
    </row>
    <row r="17" spans="2:17" x14ac:dyDescent="0.25">
      <c r="B17" s="250" t="s">
        <v>349</v>
      </c>
      <c r="C17" s="246" t="s">
        <v>314</v>
      </c>
      <c r="D17" s="284" t="s">
        <v>2</v>
      </c>
      <c r="E17" s="32"/>
      <c r="F17" s="34"/>
      <c r="G17" s="36"/>
      <c r="H17" s="36"/>
      <c r="I17" s="36"/>
      <c r="J17" s="20"/>
      <c r="K17" s="19"/>
      <c r="L17" s="19"/>
      <c r="M17" s="20"/>
      <c r="N17" s="19"/>
      <c r="O17" s="35"/>
      <c r="P17" s="35"/>
      <c r="Q17" s="19"/>
    </row>
    <row r="18" spans="2:17" x14ac:dyDescent="0.25">
      <c r="B18" s="250" t="s">
        <v>350</v>
      </c>
      <c r="C18" s="246" t="s">
        <v>316</v>
      </c>
      <c r="D18" s="376">
        <f>SUM(D19:D20)</f>
        <v>0</v>
      </c>
      <c r="E18" s="32"/>
      <c r="F18" s="34"/>
      <c r="G18" s="36"/>
      <c r="H18" s="36"/>
      <c r="I18" s="36"/>
      <c r="J18" s="20"/>
      <c r="K18" s="19"/>
      <c r="L18" s="19"/>
      <c r="M18" s="20"/>
      <c r="N18" s="19"/>
      <c r="O18" s="35"/>
      <c r="P18" s="35"/>
      <c r="Q18" s="19"/>
    </row>
    <row r="19" spans="2:17" x14ac:dyDescent="0.25">
      <c r="B19" s="251" t="s">
        <v>351</v>
      </c>
      <c r="C19" s="246" t="s">
        <v>318</v>
      </c>
      <c r="D19" s="284" t="s">
        <v>2</v>
      </c>
      <c r="E19" s="32"/>
      <c r="F19" s="34"/>
      <c r="G19" s="36"/>
      <c r="H19" s="36"/>
      <c r="I19" s="20"/>
      <c r="J19" s="20"/>
      <c r="K19" s="19"/>
      <c r="L19" s="19"/>
      <c r="M19" s="20"/>
      <c r="N19" s="19"/>
      <c r="O19" s="35"/>
      <c r="P19" s="35"/>
      <c r="Q19" s="19"/>
    </row>
    <row r="20" spans="2:17" x14ac:dyDescent="0.25">
      <c r="B20" s="251" t="s">
        <v>352</v>
      </c>
      <c r="C20" s="246" t="s">
        <v>320</v>
      </c>
      <c r="D20" s="284" t="s">
        <v>2</v>
      </c>
      <c r="E20" s="32"/>
      <c r="F20" s="34"/>
      <c r="G20" s="36"/>
      <c r="H20" s="36"/>
      <c r="I20" s="20"/>
      <c r="J20" s="20"/>
      <c r="K20" s="19"/>
      <c r="L20" s="19"/>
      <c r="M20" s="20"/>
      <c r="N20" s="19"/>
      <c r="O20" s="35"/>
      <c r="P20" s="35"/>
      <c r="Q20" s="19"/>
    </row>
    <row r="21" spans="2:17" x14ac:dyDescent="0.25">
      <c r="B21" s="250" t="s">
        <v>353</v>
      </c>
      <c r="C21" s="246" t="s">
        <v>322</v>
      </c>
      <c r="D21" s="376">
        <f>SUM(D22:D25)</f>
        <v>0</v>
      </c>
      <c r="E21" s="32"/>
      <c r="F21" s="34"/>
      <c r="G21" s="36"/>
      <c r="H21" s="36"/>
      <c r="I21" s="20"/>
      <c r="J21" s="20"/>
      <c r="K21" s="19"/>
      <c r="L21" s="19"/>
      <c r="M21" s="20"/>
      <c r="N21" s="19"/>
      <c r="O21" s="35"/>
      <c r="P21" s="35"/>
      <c r="Q21" s="19"/>
    </row>
    <row r="22" spans="2:17" x14ac:dyDescent="0.25">
      <c r="B22" s="251" t="s">
        <v>354</v>
      </c>
      <c r="C22" s="246" t="s">
        <v>324</v>
      </c>
      <c r="D22" s="284" t="s">
        <v>2</v>
      </c>
      <c r="E22" s="32"/>
      <c r="F22" s="34"/>
      <c r="G22" s="36"/>
      <c r="H22" s="36"/>
      <c r="I22" s="20"/>
      <c r="J22" s="20"/>
      <c r="K22" s="20"/>
      <c r="L22" s="19"/>
      <c r="M22" s="20"/>
      <c r="N22" s="19"/>
      <c r="O22" s="35"/>
      <c r="P22" s="35"/>
      <c r="Q22" s="19"/>
    </row>
    <row r="23" spans="2:17" x14ac:dyDescent="0.25">
      <c r="B23" s="251" t="s">
        <v>355</v>
      </c>
      <c r="C23" s="246" t="s">
        <v>326</v>
      </c>
      <c r="D23" s="284" t="s">
        <v>2</v>
      </c>
      <c r="E23" s="32"/>
      <c r="F23" s="34"/>
      <c r="G23" s="36"/>
      <c r="H23" s="36"/>
      <c r="I23" s="20"/>
      <c r="J23" s="20"/>
      <c r="K23" s="19"/>
      <c r="L23" s="19"/>
      <c r="M23" s="20"/>
      <c r="N23" s="19"/>
      <c r="O23" s="35"/>
      <c r="P23" s="35"/>
      <c r="Q23" s="19"/>
    </row>
    <row r="24" spans="2:17" x14ac:dyDescent="0.25">
      <c r="B24" s="251" t="s">
        <v>356</v>
      </c>
      <c r="C24" s="246" t="s">
        <v>357</v>
      </c>
      <c r="D24" s="284" t="s">
        <v>2</v>
      </c>
      <c r="E24" s="32"/>
      <c r="F24" s="34"/>
      <c r="G24" s="36"/>
      <c r="H24" s="36"/>
      <c r="I24" s="20"/>
      <c r="J24" s="20"/>
      <c r="K24" s="19"/>
      <c r="L24" s="19"/>
      <c r="M24" s="20"/>
      <c r="N24" s="19"/>
      <c r="O24" s="35"/>
      <c r="P24" s="35"/>
      <c r="Q24" s="19"/>
    </row>
    <row r="25" spans="2:17" x14ac:dyDescent="0.25">
      <c r="B25" s="251" t="s">
        <v>358</v>
      </c>
      <c r="C25" s="246" t="s">
        <v>327</v>
      </c>
      <c r="D25" s="284" t="s">
        <v>2</v>
      </c>
      <c r="E25" s="32"/>
      <c r="F25" s="34"/>
      <c r="G25" s="36"/>
      <c r="H25" s="36"/>
      <c r="I25" s="20"/>
      <c r="J25" s="20"/>
      <c r="K25" s="19"/>
      <c r="L25" s="19"/>
      <c r="M25" s="20"/>
      <c r="N25" s="19"/>
      <c r="O25" s="35"/>
      <c r="P25" s="35"/>
      <c r="Q25" s="19"/>
    </row>
    <row r="26" spans="2:17" x14ac:dyDescent="0.25">
      <c r="B26" s="250" t="s">
        <v>359</v>
      </c>
      <c r="C26" s="246" t="s">
        <v>328</v>
      </c>
      <c r="D26" s="284" t="s">
        <v>2</v>
      </c>
      <c r="E26" s="32"/>
      <c r="F26" s="34"/>
      <c r="G26" s="36"/>
      <c r="H26" s="36"/>
      <c r="I26" s="20"/>
      <c r="J26" s="20"/>
      <c r="K26" s="19"/>
      <c r="L26" s="19"/>
      <c r="M26" s="20"/>
      <c r="N26" s="19"/>
      <c r="O26" s="35"/>
      <c r="P26" s="35"/>
      <c r="Q26" s="19"/>
    </row>
    <row r="27" spans="2:17" x14ac:dyDescent="0.25">
      <c r="B27" s="250" t="s">
        <v>360</v>
      </c>
      <c r="C27" s="246" t="s">
        <v>330</v>
      </c>
      <c r="D27" s="284" t="s">
        <v>2</v>
      </c>
      <c r="E27" s="32"/>
      <c r="F27" s="34"/>
      <c r="G27" s="36"/>
      <c r="H27" s="36"/>
      <c r="I27" s="20"/>
      <c r="J27" s="20"/>
      <c r="K27" s="20"/>
      <c r="L27" s="19"/>
      <c r="M27" s="20"/>
      <c r="N27" s="19"/>
      <c r="O27" s="35"/>
      <c r="P27" s="35"/>
      <c r="Q27" s="19"/>
    </row>
    <row r="28" spans="2:17" x14ac:dyDescent="0.25">
      <c r="B28" s="250" t="s">
        <v>361</v>
      </c>
      <c r="C28" s="246" t="s">
        <v>332</v>
      </c>
      <c r="D28" s="284" t="s">
        <v>2</v>
      </c>
      <c r="E28" s="32"/>
      <c r="F28" s="34"/>
      <c r="G28" s="36"/>
      <c r="H28" s="36"/>
      <c r="I28" s="20"/>
      <c r="J28" s="20"/>
      <c r="K28" s="19"/>
      <c r="L28" s="19"/>
      <c r="M28" s="20"/>
      <c r="N28" s="19"/>
      <c r="O28" s="35"/>
      <c r="P28" s="35"/>
      <c r="Q28" s="19"/>
    </row>
    <row r="29" spans="2:17" x14ac:dyDescent="0.25">
      <c r="B29" s="250" t="s">
        <v>362</v>
      </c>
      <c r="C29" s="246" t="s">
        <v>334</v>
      </c>
      <c r="D29" s="284" t="s">
        <v>2</v>
      </c>
      <c r="E29" s="32"/>
      <c r="F29" s="34"/>
      <c r="G29" s="36"/>
      <c r="H29" s="36"/>
      <c r="I29" s="20"/>
      <c r="J29" s="20"/>
      <c r="K29" s="19"/>
      <c r="L29" s="19"/>
      <c r="M29" s="20"/>
      <c r="N29" s="19"/>
      <c r="O29" s="35"/>
      <c r="P29" s="35"/>
      <c r="Q29" s="19"/>
    </row>
    <row r="30" spans="2:17" x14ac:dyDescent="0.25">
      <c r="B30" s="249" t="s">
        <v>363</v>
      </c>
      <c r="C30" s="246" t="s">
        <v>364</v>
      </c>
      <c r="D30" s="284" t="s">
        <v>2</v>
      </c>
      <c r="E30" s="32"/>
      <c r="F30" s="34"/>
      <c r="G30" s="36"/>
      <c r="H30" s="36"/>
      <c r="I30" s="20"/>
      <c r="J30" s="20"/>
      <c r="K30" s="19"/>
      <c r="L30" s="19"/>
      <c r="M30" s="20"/>
      <c r="N30" s="19"/>
      <c r="O30" s="35"/>
      <c r="P30" s="35"/>
      <c r="Q30" s="19"/>
    </row>
    <row r="31" spans="2:17" x14ac:dyDescent="0.25">
      <c r="B31" s="249" t="s">
        <v>365</v>
      </c>
      <c r="C31" s="246" t="s">
        <v>366</v>
      </c>
      <c r="D31" s="284" t="s">
        <v>2</v>
      </c>
      <c r="E31" s="32"/>
      <c r="F31" s="34"/>
      <c r="G31" s="36"/>
      <c r="H31" s="36"/>
      <c r="I31" s="20"/>
      <c r="J31" s="20"/>
      <c r="K31" s="19"/>
      <c r="L31" s="19"/>
      <c r="M31" s="19"/>
      <c r="N31" s="19"/>
      <c r="O31" s="35"/>
      <c r="P31" s="35"/>
      <c r="Q31" s="19"/>
    </row>
    <row r="32" spans="2:17" x14ac:dyDescent="0.25">
      <c r="B32" s="250" t="s">
        <v>367</v>
      </c>
      <c r="C32" s="246" t="s">
        <v>368</v>
      </c>
      <c r="D32" s="166"/>
      <c r="E32" s="32"/>
      <c r="F32" s="34"/>
      <c r="G32" s="36"/>
      <c r="H32" s="20"/>
      <c r="I32" s="20"/>
      <c r="J32" s="20"/>
      <c r="K32" s="35"/>
      <c r="L32" s="19"/>
      <c r="M32" s="19"/>
      <c r="N32" s="19"/>
      <c r="O32" s="35"/>
      <c r="P32" s="35"/>
      <c r="Q32" s="19"/>
    </row>
    <row r="33" spans="2:18" x14ac:dyDescent="0.25">
      <c r="B33" s="250" t="s">
        <v>369</v>
      </c>
      <c r="C33" s="246" t="s">
        <v>370</v>
      </c>
      <c r="D33" s="166"/>
      <c r="E33" s="32"/>
      <c r="F33" s="34"/>
      <c r="G33" s="36"/>
      <c r="H33" s="20"/>
      <c r="I33" s="20"/>
      <c r="J33" s="20"/>
      <c r="K33" s="19"/>
      <c r="L33" s="19"/>
      <c r="M33" s="19"/>
      <c r="N33" s="19"/>
      <c r="O33" s="35"/>
      <c r="P33" s="35"/>
      <c r="Q33" s="19"/>
    </row>
    <row r="34" spans="2:18" x14ac:dyDescent="0.25">
      <c r="B34" s="250" t="s">
        <v>371</v>
      </c>
      <c r="C34" s="246" t="s">
        <v>372</v>
      </c>
      <c r="D34" s="166"/>
      <c r="E34" s="32"/>
      <c r="F34" s="34"/>
      <c r="G34" s="36"/>
      <c r="H34" s="20"/>
      <c r="I34" s="20"/>
      <c r="J34" s="20"/>
      <c r="K34" s="19"/>
      <c r="L34" s="19"/>
      <c r="M34" s="19"/>
      <c r="N34" s="19"/>
      <c r="O34" s="35"/>
      <c r="P34" s="35"/>
      <c r="Q34" s="19"/>
    </row>
    <row r="35" spans="2:18" s="21" customFormat="1" x14ac:dyDescent="0.25">
      <c r="B35" s="220" t="s">
        <v>373</v>
      </c>
      <c r="C35" s="246" t="s">
        <v>374</v>
      </c>
      <c r="D35" s="284" t="s">
        <v>2</v>
      </c>
      <c r="E35" s="32"/>
      <c r="F35" s="34"/>
      <c r="G35" s="36"/>
      <c r="H35" s="36"/>
      <c r="I35" s="20"/>
      <c r="J35" s="20"/>
      <c r="K35" s="34"/>
      <c r="L35" s="39"/>
      <c r="M35" s="20"/>
      <c r="N35" s="19"/>
      <c r="O35" s="39"/>
      <c r="P35" s="39"/>
      <c r="Q35" s="19"/>
    </row>
    <row r="36" spans="2:18" s="21" customFormat="1" x14ac:dyDescent="0.25">
      <c r="B36" s="252" t="s">
        <v>375</v>
      </c>
      <c r="C36" s="246" t="s">
        <v>376</v>
      </c>
      <c r="D36" s="166"/>
      <c r="E36" s="32"/>
      <c r="F36" s="34"/>
      <c r="G36" s="36"/>
      <c r="H36" s="36"/>
      <c r="I36" s="20"/>
      <c r="J36" s="20"/>
      <c r="K36" s="34"/>
      <c r="L36" s="39"/>
      <c r="M36" s="20"/>
      <c r="N36" s="19"/>
      <c r="O36" s="39"/>
      <c r="P36" s="39"/>
      <c r="Q36" s="19"/>
    </row>
    <row r="37" spans="2:18" x14ac:dyDescent="0.25">
      <c r="B37" s="251" t="s">
        <v>377</v>
      </c>
      <c r="C37" s="246" t="s">
        <v>378</v>
      </c>
      <c r="D37" s="166"/>
      <c r="E37" s="32"/>
      <c r="F37" s="34"/>
      <c r="G37" s="36"/>
      <c r="H37" s="36"/>
      <c r="I37" s="20"/>
      <c r="J37" s="20"/>
      <c r="K37" s="34"/>
      <c r="L37" s="35"/>
      <c r="M37" s="20"/>
      <c r="N37" s="19"/>
      <c r="O37" s="35"/>
      <c r="P37" s="35"/>
      <c r="Q37" s="19"/>
    </row>
    <row r="38" spans="2:18" x14ac:dyDescent="0.25">
      <c r="B38" s="251" t="s">
        <v>379</v>
      </c>
      <c r="C38" s="246" t="s">
        <v>380</v>
      </c>
      <c r="D38" s="166"/>
      <c r="E38" s="32"/>
      <c r="F38" s="34"/>
      <c r="G38" s="36"/>
      <c r="H38" s="36"/>
      <c r="I38" s="20"/>
      <c r="J38" s="20"/>
      <c r="K38" s="34"/>
      <c r="L38" s="35"/>
      <c r="M38" s="20"/>
      <c r="N38" s="19"/>
      <c r="O38" s="35"/>
      <c r="P38" s="35"/>
      <c r="Q38" s="19"/>
    </row>
    <row r="39" spans="2:18" s="18" customFormat="1" x14ac:dyDescent="0.25">
      <c r="B39" s="253" t="s">
        <v>381</v>
      </c>
      <c r="C39" s="246" t="s">
        <v>382</v>
      </c>
      <c r="D39" s="166"/>
      <c r="E39" s="32"/>
      <c r="F39" s="34"/>
      <c r="G39" s="36"/>
      <c r="H39" s="36"/>
      <c r="I39" s="20"/>
      <c r="J39" s="20"/>
      <c r="K39" s="34"/>
      <c r="L39" s="40"/>
      <c r="M39" s="20"/>
      <c r="N39" s="19"/>
      <c r="O39" s="40"/>
      <c r="P39" s="40"/>
      <c r="Q39" s="19"/>
    </row>
    <row r="40" spans="2:18" x14ac:dyDescent="0.25">
      <c r="B40" s="251" t="s">
        <v>383</v>
      </c>
      <c r="C40" s="246" t="s">
        <v>384</v>
      </c>
      <c r="D40" s="166"/>
      <c r="E40" s="32"/>
      <c r="F40" s="34"/>
      <c r="G40" s="36"/>
      <c r="H40" s="36"/>
      <c r="I40" s="20"/>
      <c r="J40" s="20"/>
      <c r="K40" s="34"/>
      <c r="L40" s="35"/>
      <c r="M40" s="20"/>
      <c r="N40" s="19"/>
      <c r="O40" s="35"/>
      <c r="P40" s="35"/>
      <c r="Q40" s="19"/>
    </row>
    <row r="41" spans="2:18" x14ac:dyDescent="0.25">
      <c r="B41" s="251" t="s">
        <v>385</v>
      </c>
      <c r="C41" s="246" t="s">
        <v>386</v>
      </c>
      <c r="D41" s="166"/>
      <c r="E41" s="32"/>
      <c r="F41" s="34"/>
      <c r="G41" s="36"/>
      <c r="H41" s="36"/>
      <c r="I41" s="20"/>
      <c r="J41" s="20"/>
      <c r="K41" s="34"/>
      <c r="L41" s="35"/>
      <c r="M41" s="20"/>
      <c r="N41" s="19"/>
      <c r="O41" s="35"/>
      <c r="P41" s="35"/>
      <c r="Q41" s="19"/>
    </row>
    <row r="42" spans="2:18" x14ac:dyDescent="0.25">
      <c r="B42" s="250" t="s">
        <v>387</v>
      </c>
      <c r="C42" s="246" t="s">
        <v>388</v>
      </c>
      <c r="D42" s="166"/>
      <c r="E42" s="32"/>
      <c r="F42" s="34"/>
      <c r="G42" s="36"/>
      <c r="H42" s="36"/>
      <c r="I42" s="20"/>
      <c r="J42" s="20"/>
      <c r="K42" s="34"/>
      <c r="L42" s="35"/>
      <c r="M42" s="20"/>
      <c r="N42" s="19"/>
      <c r="O42" s="35"/>
      <c r="P42" s="35"/>
      <c r="Q42" s="19"/>
    </row>
    <row r="43" spans="2:18" x14ac:dyDescent="0.25">
      <c r="B43" s="249" t="s">
        <v>389</v>
      </c>
      <c r="C43" s="246" t="s">
        <v>390</v>
      </c>
      <c r="D43" s="284" t="s">
        <v>2</v>
      </c>
      <c r="E43" s="32"/>
      <c r="F43" s="34"/>
      <c r="G43" s="36"/>
      <c r="H43" s="36"/>
      <c r="I43" s="20"/>
      <c r="J43" s="20"/>
      <c r="K43" s="36"/>
      <c r="L43" s="35"/>
      <c r="M43" s="20"/>
      <c r="N43" s="19"/>
      <c r="O43" s="35"/>
      <c r="P43" s="35"/>
      <c r="Q43" s="19"/>
      <c r="R43" s="42"/>
    </row>
    <row r="44" spans="2:18" x14ac:dyDescent="0.25">
      <c r="B44" s="249" t="s">
        <v>391</v>
      </c>
      <c r="C44" s="246" t="s">
        <v>392</v>
      </c>
      <c r="D44" s="284" t="s">
        <v>2</v>
      </c>
      <c r="E44" s="32"/>
      <c r="F44" s="34"/>
      <c r="G44" s="36"/>
      <c r="H44" s="36"/>
      <c r="I44" s="20"/>
      <c r="J44" s="20"/>
      <c r="K44" s="36"/>
      <c r="L44" s="35"/>
      <c r="M44" s="20"/>
      <c r="N44" s="19"/>
      <c r="O44" s="35"/>
      <c r="P44" s="35"/>
      <c r="Q44" s="19"/>
    </row>
    <row r="45" spans="2:18" x14ac:dyDescent="0.25">
      <c r="B45" s="249" t="s">
        <v>393</v>
      </c>
      <c r="C45" s="246" t="s">
        <v>394</v>
      </c>
      <c r="D45" s="284" t="s">
        <v>2</v>
      </c>
      <c r="E45" s="32"/>
      <c r="F45" s="34"/>
      <c r="G45" s="36"/>
      <c r="H45" s="36"/>
      <c r="I45" s="20"/>
      <c r="J45" s="20"/>
      <c r="K45" s="36"/>
      <c r="L45" s="35"/>
      <c r="M45" s="20"/>
      <c r="N45" s="19"/>
      <c r="O45" s="35"/>
      <c r="P45" s="35"/>
      <c r="Q45" s="19"/>
    </row>
    <row r="46" spans="2:18" x14ac:dyDescent="0.25">
      <c r="B46" s="249" t="s">
        <v>395</v>
      </c>
      <c r="C46" s="246" t="s">
        <v>396</v>
      </c>
      <c r="D46" s="284" t="s">
        <v>2</v>
      </c>
      <c r="E46" s="32"/>
      <c r="F46" s="34"/>
      <c r="G46" s="36"/>
      <c r="H46" s="36"/>
      <c r="I46" s="20"/>
      <c r="J46" s="20"/>
      <c r="K46" s="19"/>
      <c r="L46" s="19"/>
      <c r="M46" s="20"/>
      <c r="N46" s="19"/>
      <c r="O46" s="35"/>
      <c r="P46" s="35"/>
      <c r="Q46" s="19"/>
    </row>
    <row r="47" spans="2:18" x14ac:dyDescent="0.25">
      <c r="B47" s="249" t="s">
        <v>397</v>
      </c>
      <c r="C47" s="246" t="s">
        <v>398</v>
      </c>
      <c r="D47" s="284" t="s">
        <v>2</v>
      </c>
      <c r="E47" s="32"/>
      <c r="F47" s="34"/>
      <c r="G47" s="36"/>
      <c r="H47" s="36"/>
      <c r="I47" s="20"/>
      <c r="J47" s="20"/>
      <c r="K47" s="19"/>
      <c r="L47" s="19"/>
      <c r="M47" s="20"/>
      <c r="N47" s="19"/>
      <c r="O47" s="35"/>
      <c r="P47" s="35"/>
      <c r="Q47" s="19"/>
    </row>
    <row r="48" spans="2:18" x14ac:dyDescent="0.25">
      <c r="B48" s="254" t="s">
        <v>399</v>
      </c>
      <c r="C48" s="246" t="s">
        <v>400</v>
      </c>
      <c r="D48" s="284" t="s">
        <v>2</v>
      </c>
      <c r="E48" s="32"/>
      <c r="F48" s="34"/>
      <c r="G48" s="36"/>
      <c r="H48" s="36"/>
      <c r="I48" s="20"/>
      <c r="J48" s="20"/>
      <c r="K48" s="19"/>
      <c r="L48" s="19"/>
      <c r="M48" s="20"/>
      <c r="N48" s="19"/>
      <c r="O48" s="35"/>
      <c r="P48" s="35"/>
      <c r="Q48" s="19"/>
    </row>
    <row r="49" spans="2:17" x14ac:dyDescent="0.25">
      <c r="B49" s="249" t="s">
        <v>401</v>
      </c>
      <c r="C49" s="246" t="s">
        <v>402</v>
      </c>
      <c r="D49" s="284" t="s">
        <v>2</v>
      </c>
      <c r="E49" s="32"/>
      <c r="F49" s="34"/>
      <c r="G49" s="36"/>
      <c r="H49" s="36"/>
      <c r="I49" s="20"/>
      <c r="J49" s="20"/>
      <c r="K49" s="19"/>
      <c r="L49" s="19"/>
      <c r="M49" s="20"/>
      <c r="N49" s="19"/>
      <c r="O49" s="35"/>
      <c r="P49" s="35"/>
      <c r="Q49" s="19"/>
    </row>
    <row r="50" spans="2:17" x14ac:dyDescent="0.25">
      <c r="B50" s="249" t="s">
        <v>403</v>
      </c>
      <c r="C50" s="246" t="s">
        <v>404</v>
      </c>
      <c r="D50" s="284" t="s">
        <v>2</v>
      </c>
      <c r="E50" s="32"/>
      <c r="F50" s="34"/>
      <c r="G50" s="36"/>
      <c r="H50" s="36"/>
      <c r="I50" s="20"/>
      <c r="J50" s="20"/>
      <c r="K50" s="19"/>
      <c r="L50" s="19"/>
      <c r="M50" s="20"/>
      <c r="N50" s="19"/>
      <c r="O50" s="35"/>
      <c r="P50" s="35"/>
      <c r="Q50" s="19"/>
    </row>
    <row r="51" spans="2:17" x14ac:dyDescent="0.25">
      <c r="B51" s="255" t="s">
        <v>405</v>
      </c>
      <c r="C51" s="247" t="s">
        <v>406</v>
      </c>
      <c r="D51" s="376">
        <f>SUM(D11,D12,D13,D14,D15,D30,D31,D35,D43,D44,D45,D46,D47,D48,D49,D50)</f>
        <v>0</v>
      </c>
      <c r="E51" s="32"/>
      <c r="F51" s="34"/>
      <c r="G51" s="34"/>
      <c r="H51" s="34"/>
      <c r="I51" s="20"/>
      <c r="J51" s="36"/>
      <c r="K51" s="34"/>
      <c r="L51" s="19"/>
      <c r="M51" s="19"/>
      <c r="N51" s="19"/>
      <c r="O51" s="19"/>
      <c r="P51" s="20"/>
      <c r="Q51" s="43"/>
    </row>
    <row r="52" spans="2:17" x14ac:dyDescent="0.25">
      <c r="B52" s="244" t="s">
        <v>407</v>
      </c>
      <c r="C52" s="246"/>
      <c r="D52" s="203"/>
      <c r="E52" s="32"/>
      <c r="F52" s="34"/>
      <c r="G52" s="44"/>
      <c r="H52" s="44"/>
      <c r="I52" s="19"/>
      <c r="J52" s="19"/>
      <c r="K52" s="19"/>
      <c r="L52" s="19"/>
      <c r="M52" s="19"/>
      <c r="N52" s="19"/>
      <c r="O52" s="19"/>
      <c r="P52" s="19"/>
      <c r="Q52" s="45"/>
    </row>
    <row r="53" spans="2:17" x14ac:dyDescent="0.25">
      <c r="B53" s="249" t="s">
        <v>408</v>
      </c>
      <c r="C53" s="246" t="s">
        <v>409</v>
      </c>
      <c r="D53" s="376">
        <f>SUM(D54,D58)</f>
        <v>0</v>
      </c>
      <c r="E53" s="38"/>
      <c r="F53" s="34"/>
      <c r="G53" s="20"/>
      <c r="H53" s="20"/>
      <c r="I53" s="20"/>
      <c r="J53" s="19"/>
      <c r="K53" s="19"/>
      <c r="L53" s="35"/>
      <c r="M53" s="19"/>
      <c r="N53" s="19"/>
      <c r="O53" s="19"/>
      <c r="P53" s="19"/>
      <c r="Q53" s="45"/>
    </row>
    <row r="54" spans="2:17" x14ac:dyDescent="0.25">
      <c r="B54" s="250" t="s">
        <v>410</v>
      </c>
      <c r="C54" s="246" t="s">
        <v>411</v>
      </c>
      <c r="D54" s="376">
        <f>SUM(D55:D57)</f>
        <v>0</v>
      </c>
      <c r="E54" s="38"/>
      <c r="F54" s="34"/>
      <c r="G54" s="20"/>
      <c r="H54" s="20"/>
      <c r="I54" s="19"/>
      <c r="J54" s="19"/>
      <c r="K54" s="19"/>
      <c r="L54" s="35"/>
      <c r="M54" s="19"/>
      <c r="N54" s="19"/>
      <c r="O54" s="19"/>
      <c r="P54" s="19"/>
      <c r="Q54" s="45"/>
    </row>
    <row r="55" spans="2:17" x14ac:dyDescent="0.25">
      <c r="B55" s="251" t="s">
        <v>412</v>
      </c>
      <c r="C55" s="246" t="s">
        <v>413</v>
      </c>
      <c r="D55" s="284" t="s">
        <v>2</v>
      </c>
      <c r="E55" s="38"/>
      <c r="F55" s="34"/>
      <c r="G55" s="20"/>
      <c r="H55" s="20"/>
      <c r="I55" s="19"/>
      <c r="J55" s="19"/>
      <c r="K55" s="19"/>
      <c r="L55" s="35"/>
      <c r="M55" s="19"/>
      <c r="N55" s="19"/>
      <c r="O55" s="19"/>
      <c r="P55" s="19"/>
      <c r="Q55" s="45"/>
    </row>
    <row r="56" spans="2:17" x14ac:dyDescent="0.25">
      <c r="B56" s="251" t="s">
        <v>414</v>
      </c>
      <c r="C56" s="246" t="s">
        <v>415</v>
      </c>
      <c r="D56" s="284" t="s">
        <v>2</v>
      </c>
      <c r="E56" s="38"/>
      <c r="F56" s="34"/>
      <c r="G56" s="20"/>
      <c r="H56" s="20"/>
      <c r="I56" s="19"/>
      <c r="J56" s="19"/>
      <c r="K56" s="19"/>
      <c r="L56" s="35"/>
      <c r="M56" s="19"/>
      <c r="N56" s="19"/>
      <c r="O56" s="19"/>
      <c r="P56" s="19"/>
      <c r="Q56" s="45"/>
    </row>
    <row r="57" spans="2:17" x14ac:dyDescent="0.25">
      <c r="B57" s="251" t="s">
        <v>416</v>
      </c>
      <c r="C57" s="246" t="s">
        <v>417</v>
      </c>
      <c r="D57" s="284" t="s">
        <v>2</v>
      </c>
      <c r="E57" s="38"/>
      <c r="F57" s="34"/>
      <c r="G57" s="20"/>
      <c r="H57" s="20"/>
      <c r="I57" s="19"/>
      <c r="J57" s="19"/>
      <c r="K57" s="19"/>
      <c r="L57" s="35"/>
      <c r="M57" s="19"/>
      <c r="N57" s="19"/>
      <c r="O57" s="19"/>
      <c r="P57" s="19"/>
      <c r="Q57" s="45"/>
    </row>
    <row r="58" spans="2:17" x14ac:dyDescent="0.25">
      <c r="B58" s="250" t="s">
        <v>418</v>
      </c>
      <c r="C58" s="246" t="s">
        <v>419</v>
      </c>
      <c r="D58" s="376">
        <f>SUM(D59:D61)</f>
        <v>0</v>
      </c>
      <c r="E58" s="38"/>
      <c r="F58" s="34"/>
      <c r="G58" s="20"/>
      <c r="H58" s="20"/>
      <c r="I58" s="19"/>
      <c r="J58" s="19"/>
      <c r="K58" s="19"/>
      <c r="L58" s="35"/>
      <c r="M58" s="19"/>
      <c r="N58" s="19"/>
      <c r="O58" s="19"/>
      <c r="P58" s="19"/>
      <c r="Q58" s="45"/>
    </row>
    <row r="59" spans="2:17" x14ac:dyDescent="0.25">
      <c r="B59" s="251" t="s">
        <v>412</v>
      </c>
      <c r="C59" s="246" t="s">
        <v>420</v>
      </c>
      <c r="D59" s="284" t="s">
        <v>2</v>
      </c>
      <c r="E59" s="38"/>
      <c r="F59" s="34"/>
      <c r="G59" s="20"/>
      <c r="H59" s="20"/>
      <c r="I59" s="19"/>
      <c r="J59" s="19"/>
      <c r="K59" s="19"/>
      <c r="L59" s="35"/>
      <c r="M59" s="19"/>
      <c r="N59" s="19"/>
      <c r="O59" s="19"/>
      <c r="P59" s="19"/>
      <c r="Q59" s="45"/>
    </row>
    <row r="60" spans="2:17" x14ac:dyDescent="0.25">
      <c r="B60" s="251" t="s">
        <v>414</v>
      </c>
      <c r="C60" s="246" t="s">
        <v>421</v>
      </c>
      <c r="D60" s="284" t="s">
        <v>2</v>
      </c>
      <c r="E60" s="38"/>
      <c r="F60" s="34"/>
      <c r="G60" s="20"/>
      <c r="H60" s="20"/>
      <c r="I60" s="19"/>
      <c r="J60" s="19"/>
      <c r="K60" s="19"/>
      <c r="L60" s="35"/>
      <c r="M60" s="19"/>
      <c r="N60" s="19"/>
      <c r="O60" s="19"/>
      <c r="P60" s="19"/>
      <c r="Q60" s="45"/>
    </row>
    <row r="61" spans="2:17" x14ac:dyDescent="0.25">
      <c r="B61" s="251" t="s">
        <v>416</v>
      </c>
      <c r="C61" s="246" t="s">
        <v>422</v>
      </c>
      <c r="D61" s="284" t="s">
        <v>2</v>
      </c>
      <c r="E61" s="38"/>
      <c r="F61" s="34"/>
      <c r="G61" s="20"/>
      <c r="H61" s="20"/>
      <c r="I61" s="19"/>
      <c r="J61" s="19"/>
      <c r="K61" s="19"/>
      <c r="L61" s="35"/>
      <c r="M61" s="19"/>
      <c r="N61" s="19"/>
      <c r="O61" s="19"/>
      <c r="P61" s="19"/>
      <c r="Q61" s="45"/>
    </row>
    <row r="62" spans="2:17" x14ac:dyDescent="0.25">
      <c r="B62" s="249" t="s">
        <v>423</v>
      </c>
      <c r="C62" s="246" t="s">
        <v>424</v>
      </c>
      <c r="D62" s="376">
        <f>SUM(D63,D67)</f>
        <v>0</v>
      </c>
      <c r="E62" s="38"/>
      <c r="F62" s="34"/>
      <c r="G62" s="46"/>
      <c r="H62" s="46"/>
      <c r="I62" s="19"/>
      <c r="J62" s="19"/>
      <c r="K62" s="19"/>
      <c r="L62" s="35"/>
      <c r="M62" s="19"/>
      <c r="N62" s="19"/>
      <c r="O62" s="19"/>
      <c r="P62" s="19"/>
      <c r="Q62" s="45"/>
    </row>
    <row r="63" spans="2:17" x14ac:dyDescent="0.25">
      <c r="B63" s="250" t="s">
        <v>425</v>
      </c>
      <c r="C63" s="246" t="s">
        <v>426</v>
      </c>
      <c r="D63" s="376">
        <f>SUM(D64:D66)</f>
        <v>0</v>
      </c>
      <c r="E63" s="38"/>
      <c r="F63" s="34"/>
      <c r="G63" s="46"/>
      <c r="H63" s="46"/>
      <c r="I63" s="19"/>
      <c r="J63" s="19"/>
      <c r="K63" s="19"/>
      <c r="L63" s="35"/>
      <c r="M63" s="19"/>
      <c r="N63" s="19"/>
      <c r="O63" s="19"/>
      <c r="P63" s="19"/>
      <c r="Q63" s="45"/>
    </row>
    <row r="64" spans="2:17" x14ac:dyDescent="0.25">
      <c r="B64" s="251" t="s">
        <v>412</v>
      </c>
      <c r="C64" s="246" t="s">
        <v>427</v>
      </c>
      <c r="D64" s="284" t="s">
        <v>2</v>
      </c>
      <c r="E64" s="38"/>
      <c r="F64" s="34"/>
      <c r="G64" s="46"/>
      <c r="H64" s="46"/>
      <c r="I64" s="19"/>
      <c r="J64" s="19"/>
      <c r="K64" s="19"/>
      <c r="L64" s="35"/>
      <c r="M64" s="19"/>
      <c r="N64" s="19"/>
      <c r="O64" s="19"/>
      <c r="P64" s="19"/>
      <c r="Q64" s="45"/>
    </row>
    <row r="65" spans="2:17" x14ac:dyDescent="0.25">
      <c r="B65" s="251" t="s">
        <v>414</v>
      </c>
      <c r="C65" s="246" t="s">
        <v>428</v>
      </c>
      <c r="D65" s="284" t="s">
        <v>2</v>
      </c>
      <c r="E65" s="38"/>
      <c r="F65" s="34"/>
      <c r="G65" s="46"/>
      <c r="H65" s="46"/>
      <c r="I65" s="19"/>
      <c r="J65" s="19"/>
      <c r="K65" s="19"/>
      <c r="L65" s="35"/>
      <c r="M65" s="19"/>
      <c r="N65" s="19"/>
      <c r="O65" s="19"/>
      <c r="P65" s="19"/>
      <c r="Q65" s="45"/>
    </row>
    <row r="66" spans="2:17" x14ac:dyDescent="0.25">
      <c r="B66" s="251" t="s">
        <v>416</v>
      </c>
      <c r="C66" s="246" t="s">
        <v>429</v>
      </c>
      <c r="D66" s="284" t="s">
        <v>2</v>
      </c>
      <c r="E66" s="38"/>
      <c r="F66" s="34"/>
      <c r="G66" s="46"/>
      <c r="H66" s="46"/>
      <c r="I66" s="19"/>
      <c r="J66" s="19"/>
      <c r="K66" s="19"/>
      <c r="L66" s="35"/>
      <c r="M66" s="19"/>
      <c r="N66" s="19"/>
      <c r="O66" s="19"/>
      <c r="P66" s="19"/>
      <c r="Q66" s="45"/>
    </row>
    <row r="67" spans="2:17" x14ac:dyDescent="0.25">
      <c r="B67" s="253" t="s">
        <v>430</v>
      </c>
      <c r="C67" s="246" t="s">
        <v>431</v>
      </c>
      <c r="D67" s="376">
        <f>SUM(D68:D70)</f>
        <v>0</v>
      </c>
      <c r="E67" s="38"/>
      <c r="F67" s="34"/>
      <c r="G67" s="46"/>
      <c r="H67" s="46"/>
      <c r="I67" s="19"/>
      <c r="J67" s="19"/>
      <c r="K67" s="19"/>
      <c r="L67" s="35"/>
      <c r="M67" s="19"/>
      <c r="N67" s="19"/>
      <c r="O67" s="19"/>
      <c r="P67" s="19"/>
      <c r="Q67" s="45"/>
    </row>
    <row r="68" spans="2:17" x14ac:dyDescent="0.25">
      <c r="B68" s="251" t="s">
        <v>412</v>
      </c>
      <c r="C68" s="246" t="s">
        <v>432</v>
      </c>
      <c r="D68" s="284" t="s">
        <v>2</v>
      </c>
      <c r="E68" s="38"/>
      <c r="F68" s="34"/>
      <c r="G68" s="46"/>
      <c r="H68" s="46"/>
      <c r="I68" s="19"/>
      <c r="J68" s="19"/>
      <c r="K68" s="19"/>
      <c r="L68" s="35"/>
      <c r="M68" s="19"/>
      <c r="N68" s="19"/>
      <c r="O68" s="19"/>
      <c r="P68" s="19"/>
      <c r="Q68" s="45"/>
    </row>
    <row r="69" spans="2:17" x14ac:dyDescent="0.25">
      <c r="B69" s="251" t="s">
        <v>414</v>
      </c>
      <c r="C69" s="246" t="s">
        <v>433</v>
      </c>
      <c r="D69" s="284" t="s">
        <v>2</v>
      </c>
      <c r="E69" s="38"/>
      <c r="F69" s="34"/>
      <c r="G69" s="46"/>
      <c r="H69" s="46"/>
      <c r="I69" s="19"/>
      <c r="J69" s="19"/>
      <c r="K69" s="19"/>
      <c r="L69" s="35"/>
      <c r="M69" s="19"/>
      <c r="N69" s="19"/>
      <c r="O69" s="19"/>
      <c r="P69" s="19"/>
      <c r="Q69" s="45"/>
    </row>
    <row r="70" spans="2:17" x14ac:dyDescent="0.25">
      <c r="B70" s="251" t="s">
        <v>416</v>
      </c>
      <c r="C70" s="246" t="s">
        <v>434</v>
      </c>
      <c r="D70" s="284" t="s">
        <v>2</v>
      </c>
      <c r="E70" s="38"/>
      <c r="F70" s="34"/>
      <c r="G70" s="46"/>
      <c r="H70" s="46"/>
      <c r="I70" s="19"/>
      <c r="J70" s="19"/>
      <c r="K70" s="19"/>
      <c r="L70" s="35"/>
      <c r="M70" s="19"/>
      <c r="N70" s="19"/>
      <c r="O70" s="19"/>
      <c r="P70" s="19"/>
      <c r="Q70" s="45"/>
    </row>
    <row r="71" spans="2:17" x14ac:dyDescent="0.25">
      <c r="B71" s="249" t="s">
        <v>435</v>
      </c>
      <c r="C71" s="246" t="s">
        <v>436</v>
      </c>
      <c r="D71" s="376">
        <f>SUM(D72:D74)</f>
        <v>0</v>
      </c>
      <c r="E71" s="38"/>
      <c r="F71" s="34"/>
      <c r="G71" s="46"/>
      <c r="H71" s="46"/>
      <c r="I71" s="19"/>
      <c r="J71" s="19"/>
      <c r="K71" s="19"/>
      <c r="L71" s="35"/>
      <c r="M71" s="19"/>
      <c r="N71" s="19"/>
      <c r="O71" s="19"/>
      <c r="P71" s="19"/>
      <c r="Q71" s="45"/>
    </row>
    <row r="72" spans="2:17" x14ac:dyDescent="0.25">
      <c r="B72" s="250" t="s">
        <v>412</v>
      </c>
      <c r="C72" s="246" t="s">
        <v>437</v>
      </c>
      <c r="D72" s="284" t="s">
        <v>2</v>
      </c>
      <c r="E72" s="38"/>
      <c r="F72" s="34"/>
      <c r="G72" s="46"/>
      <c r="H72" s="46"/>
      <c r="I72" s="19"/>
      <c r="J72" s="19"/>
      <c r="K72" s="19"/>
      <c r="L72" s="35"/>
      <c r="M72" s="19"/>
      <c r="N72" s="19"/>
      <c r="O72" s="19"/>
      <c r="P72" s="19"/>
      <c r="Q72" s="45"/>
    </row>
    <row r="73" spans="2:17" x14ac:dyDescent="0.25">
      <c r="B73" s="250" t="s">
        <v>414</v>
      </c>
      <c r="C73" s="246" t="s">
        <v>438</v>
      </c>
      <c r="D73" s="284" t="s">
        <v>2</v>
      </c>
      <c r="E73" s="38"/>
      <c r="F73" s="34"/>
      <c r="G73" s="20"/>
      <c r="H73" s="20"/>
      <c r="I73" s="19"/>
      <c r="J73" s="19"/>
      <c r="K73" s="19"/>
      <c r="L73" s="35"/>
      <c r="M73" s="19"/>
      <c r="N73" s="19"/>
      <c r="O73" s="19"/>
      <c r="P73" s="19"/>
      <c r="Q73" s="45"/>
    </row>
    <row r="74" spans="2:17" x14ac:dyDescent="0.25">
      <c r="B74" s="250" t="s">
        <v>416</v>
      </c>
      <c r="C74" s="246" t="s">
        <v>439</v>
      </c>
      <c r="D74" s="284" t="s">
        <v>2</v>
      </c>
      <c r="E74" s="38"/>
      <c r="F74" s="34"/>
      <c r="G74" s="20"/>
      <c r="H74" s="20"/>
      <c r="I74" s="19"/>
      <c r="J74" s="19"/>
      <c r="K74" s="19"/>
      <c r="L74" s="35"/>
      <c r="M74" s="19"/>
      <c r="N74" s="19"/>
      <c r="O74" s="19"/>
      <c r="P74" s="19"/>
      <c r="Q74" s="45"/>
    </row>
    <row r="75" spans="2:17" x14ac:dyDescent="0.25">
      <c r="B75" s="249" t="s">
        <v>440</v>
      </c>
      <c r="C75" s="246" t="s">
        <v>441</v>
      </c>
      <c r="D75" s="203"/>
      <c r="E75" s="32"/>
      <c r="F75" s="34"/>
      <c r="G75" s="20"/>
      <c r="H75" s="20"/>
      <c r="I75" s="19"/>
      <c r="J75" s="19"/>
      <c r="K75" s="19"/>
      <c r="L75" s="19"/>
      <c r="M75" s="19"/>
      <c r="N75" s="19"/>
      <c r="O75" s="19"/>
      <c r="P75" s="19"/>
      <c r="Q75" s="45"/>
    </row>
    <row r="76" spans="2:17" x14ac:dyDescent="0.25">
      <c r="B76" s="249" t="s">
        <v>442</v>
      </c>
      <c r="C76" s="246" t="s">
        <v>443</v>
      </c>
      <c r="D76" s="284" t="s">
        <v>2</v>
      </c>
      <c r="E76" s="32"/>
      <c r="F76" s="34"/>
      <c r="G76" s="20"/>
      <c r="H76" s="20"/>
      <c r="I76" s="19"/>
      <c r="J76" s="19"/>
      <c r="K76" s="19"/>
      <c r="L76" s="19"/>
      <c r="M76" s="19"/>
      <c r="N76" s="19"/>
      <c r="O76" s="19"/>
      <c r="P76" s="19"/>
      <c r="Q76" s="45"/>
    </row>
    <row r="77" spans="2:17" x14ac:dyDescent="0.25">
      <c r="B77" s="249" t="s">
        <v>444</v>
      </c>
      <c r="C77" s="246" t="s">
        <v>445</v>
      </c>
      <c r="D77" s="284" t="s">
        <v>2</v>
      </c>
      <c r="E77" s="32"/>
      <c r="F77" s="34"/>
      <c r="G77" s="20"/>
      <c r="H77" s="20"/>
      <c r="I77" s="19"/>
      <c r="J77" s="19"/>
      <c r="K77" s="19"/>
      <c r="L77" s="19"/>
      <c r="M77" s="19"/>
      <c r="N77" s="19"/>
      <c r="O77" s="19"/>
      <c r="P77" s="19"/>
      <c r="Q77" s="45"/>
    </row>
    <row r="78" spans="2:17" x14ac:dyDescent="0.25">
      <c r="B78" s="249" t="s">
        <v>446</v>
      </c>
      <c r="C78" s="246" t="s">
        <v>447</v>
      </c>
      <c r="D78" s="284" t="s">
        <v>2</v>
      </c>
      <c r="E78" s="32"/>
      <c r="F78" s="34"/>
      <c r="G78" s="20"/>
      <c r="H78" s="20"/>
      <c r="I78" s="19"/>
      <c r="J78" s="19"/>
      <c r="K78" s="19"/>
      <c r="L78" s="19"/>
      <c r="M78" s="19"/>
      <c r="N78" s="19"/>
      <c r="O78" s="19"/>
      <c r="P78" s="19"/>
      <c r="Q78" s="45"/>
    </row>
    <row r="79" spans="2:17" s="32" customFormat="1" x14ac:dyDescent="0.25">
      <c r="B79" s="249" t="s">
        <v>448</v>
      </c>
      <c r="C79" s="246" t="s">
        <v>449</v>
      </c>
      <c r="D79" s="284" t="s">
        <v>2</v>
      </c>
      <c r="F79" s="34"/>
      <c r="G79" s="20"/>
      <c r="H79" s="20"/>
      <c r="I79" s="20"/>
      <c r="J79" s="19"/>
      <c r="K79" s="19"/>
      <c r="L79" s="19"/>
      <c r="M79" s="19"/>
      <c r="N79" s="19"/>
      <c r="O79" s="19"/>
      <c r="P79" s="19"/>
      <c r="Q79" s="38"/>
    </row>
    <row r="80" spans="2:17" x14ac:dyDescent="0.25">
      <c r="B80" s="249" t="s">
        <v>450</v>
      </c>
      <c r="C80" s="246" t="s">
        <v>451</v>
      </c>
      <c r="D80" s="284" t="s">
        <v>2</v>
      </c>
      <c r="E80" s="32"/>
      <c r="F80" s="34"/>
      <c r="G80" s="20"/>
      <c r="H80" s="20"/>
      <c r="I80" s="19"/>
      <c r="J80" s="19"/>
      <c r="K80" s="19"/>
      <c r="L80" s="19"/>
      <c r="M80" s="19"/>
      <c r="N80" s="19"/>
      <c r="O80" s="19"/>
      <c r="P80" s="19"/>
      <c r="Q80" s="45"/>
    </row>
    <row r="81" spans="1:21" x14ac:dyDescent="0.25">
      <c r="B81" s="249" t="s">
        <v>360</v>
      </c>
      <c r="C81" s="246" t="s">
        <v>452</v>
      </c>
      <c r="D81" s="284" t="s">
        <v>2</v>
      </c>
      <c r="E81" s="32"/>
      <c r="F81" s="34"/>
      <c r="G81" s="20"/>
      <c r="H81" s="20"/>
      <c r="I81" s="19"/>
      <c r="J81" s="19"/>
      <c r="K81" s="19"/>
      <c r="L81" s="19"/>
      <c r="M81" s="19"/>
      <c r="N81" s="19"/>
      <c r="O81" s="19"/>
      <c r="P81" s="19"/>
      <c r="Q81" s="45"/>
    </row>
    <row r="82" spans="1:21" s="21" customFormat="1" x14ac:dyDescent="0.25">
      <c r="B82" s="249" t="s">
        <v>453</v>
      </c>
      <c r="C82" s="246" t="s">
        <v>454</v>
      </c>
      <c r="D82" s="284" t="s">
        <v>2</v>
      </c>
      <c r="E82" s="32"/>
      <c r="F82" s="34"/>
      <c r="G82" s="20"/>
      <c r="H82" s="20"/>
      <c r="I82" s="20"/>
      <c r="J82" s="20"/>
      <c r="K82" s="39"/>
      <c r="L82" s="20"/>
      <c r="M82" s="20"/>
      <c r="N82" s="20"/>
      <c r="O82" s="20"/>
      <c r="P82" s="20"/>
      <c r="Q82" s="48"/>
    </row>
    <row r="83" spans="1:21" s="21" customFormat="1" x14ac:dyDescent="0.25">
      <c r="B83" s="254" t="s">
        <v>455</v>
      </c>
      <c r="C83" s="246" t="s">
        <v>456</v>
      </c>
      <c r="D83" s="284" t="s">
        <v>2</v>
      </c>
      <c r="E83" s="32"/>
      <c r="F83" s="34"/>
      <c r="G83" s="20"/>
      <c r="H83" s="20"/>
      <c r="I83" s="20"/>
      <c r="J83" s="20"/>
      <c r="K83" s="39"/>
      <c r="L83" s="20"/>
      <c r="M83" s="20"/>
      <c r="N83" s="20"/>
      <c r="O83" s="20"/>
      <c r="P83" s="20"/>
      <c r="Q83" s="48"/>
    </row>
    <row r="84" spans="1:21" s="21" customFormat="1" x14ac:dyDescent="0.25">
      <c r="B84" s="249" t="s">
        <v>457</v>
      </c>
      <c r="C84" s="246" t="s">
        <v>458</v>
      </c>
      <c r="D84" s="284" t="s">
        <v>2</v>
      </c>
      <c r="E84" s="32"/>
      <c r="F84" s="34"/>
      <c r="G84" s="20"/>
      <c r="H84" s="20"/>
      <c r="I84" s="20"/>
      <c r="J84" s="20"/>
      <c r="K84" s="20"/>
      <c r="L84" s="20"/>
      <c r="M84" s="20"/>
      <c r="N84" s="20"/>
      <c r="O84" s="20"/>
      <c r="P84" s="20"/>
      <c r="Q84" s="48"/>
    </row>
    <row r="85" spans="1:21" s="21" customFormat="1" x14ac:dyDescent="0.25">
      <c r="B85" s="249" t="s">
        <v>459</v>
      </c>
      <c r="C85" s="246" t="s">
        <v>460</v>
      </c>
      <c r="D85" s="284" t="s">
        <v>2</v>
      </c>
      <c r="E85" s="32"/>
      <c r="F85" s="34"/>
      <c r="G85" s="20"/>
      <c r="H85" s="20"/>
      <c r="I85" s="19"/>
      <c r="J85" s="19"/>
      <c r="K85" s="20"/>
      <c r="L85" s="20"/>
      <c r="M85" s="20"/>
      <c r="N85" s="20"/>
      <c r="O85" s="20"/>
      <c r="P85" s="20"/>
      <c r="Q85" s="47"/>
      <c r="R85" s="49"/>
      <c r="T85" s="49"/>
      <c r="U85" s="49"/>
    </row>
    <row r="86" spans="1:21" s="21" customFormat="1" x14ac:dyDescent="0.25">
      <c r="B86" s="249" t="s">
        <v>461</v>
      </c>
      <c r="C86" s="246" t="s">
        <v>462</v>
      </c>
      <c r="D86" s="284" t="s">
        <v>2</v>
      </c>
      <c r="E86" s="32"/>
      <c r="F86" s="34"/>
      <c r="G86" s="20"/>
      <c r="H86" s="20"/>
      <c r="I86" s="19"/>
      <c r="J86" s="19"/>
      <c r="K86" s="20"/>
      <c r="L86" s="19"/>
      <c r="M86" s="19"/>
      <c r="N86" s="19"/>
      <c r="O86" s="19"/>
      <c r="P86" s="19"/>
      <c r="Q86" s="38"/>
      <c r="R86" s="32"/>
      <c r="T86" s="32"/>
      <c r="U86" s="32"/>
    </row>
    <row r="87" spans="1:21" s="50" customFormat="1" x14ac:dyDescent="0.25">
      <c r="B87" s="249" t="s">
        <v>463</v>
      </c>
      <c r="C87" s="246" t="s">
        <v>464</v>
      </c>
      <c r="D87" s="376">
        <f>SUM(D88:D89)</f>
        <v>0</v>
      </c>
      <c r="E87" s="32"/>
      <c r="F87" s="34"/>
      <c r="G87" s="20"/>
      <c r="H87" s="20"/>
      <c r="I87" s="20"/>
      <c r="J87" s="20"/>
      <c r="K87" s="20"/>
      <c r="L87" s="19"/>
      <c r="M87" s="20"/>
      <c r="N87" s="20"/>
      <c r="O87" s="20"/>
      <c r="P87" s="20"/>
      <c r="Q87" s="47"/>
      <c r="R87" s="49"/>
      <c r="T87" s="49"/>
      <c r="U87" s="49"/>
    </row>
    <row r="88" spans="1:21" s="21" customFormat="1" x14ac:dyDescent="0.25">
      <c r="B88" s="250" t="s">
        <v>465</v>
      </c>
      <c r="C88" s="246" t="s">
        <v>466</v>
      </c>
      <c r="D88" s="284" t="s">
        <v>2</v>
      </c>
      <c r="E88" s="32"/>
      <c r="F88" s="34"/>
      <c r="G88" s="20"/>
      <c r="H88" s="20"/>
      <c r="I88" s="20"/>
      <c r="J88" s="20"/>
      <c r="K88" s="39"/>
      <c r="L88" s="19"/>
      <c r="M88" s="20"/>
      <c r="N88" s="20"/>
      <c r="O88" s="20"/>
      <c r="P88" s="20"/>
      <c r="Q88" s="47"/>
      <c r="R88" s="49"/>
      <c r="U88" s="49"/>
    </row>
    <row r="89" spans="1:21" s="21" customFormat="1" x14ac:dyDescent="0.25">
      <c r="B89" s="250" t="s">
        <v>467</v>
      </c>
      <c r="C89" s="246" t="s">
        <v>468</v>
      </c>
      <c r="D89" s="284" t="s">
        <v>2</v>
      </c>
      <c r="E89" s="32"/>
      <c r="F89" s="34"/>
      <c r="G89" s="20"/>
      <c r="H89" s="20"/>
      <c r="I89" s="20"/>
      <c r="J89" s="20"/>
      <c r="K89" s="39"/>
      <c r="L89" s="19"/>
      <c r="M89" s="20"/>
      <c r="N89" s="20"/>
      <c r="O89" s="20"/>
      <c r="P89" s="20"/>
      <c r="Q89" s="47"/>
      <c r="R89" s="49"/>
      <c r="U89" s="49"/>
    </row>
    <row r="90" spans="1:21" x14ac:dyDescent="0.25">
      <c r="B90" s="249" t="s">
        <v>469</v>
      </c>
      <c r="C90" s="246" t="s">
        <v>470</v>
      </c>
      <c r="D90" s="284" t="s">
        <v>2</v>
      </c>
      <c r="E90" s="32"/>
      <c r="F90" s="34"/>
      <c r="G90" s="20"/>
      <c r="H90" s="20"/>
      <c r="I90" s="20"/>
      <c r="J90" s="20"/>
      <c r="K90" s="20"/>
      <c r="L90" s="20"/>
      <c r="M90" s="20"/>
      <c r="N90" s="20"/>
      <c r="O90" s="20"/>
      <c r="P90" s="20"/>
      <c r="Q90" s="47"/>
      <c r="R90" s="49"/>
      <c r="T90" s="49"/>
      <c r="U90" s="49"/>
    </row>
    <row r="91" spans="1:21" x14ac:dyDescent="0.25">
      <c r="B91" s="255" t="s">
        <v>471</v>
      </c>
      <c r="C91" s="247" t="s">
        <v>472</v>
      </c>
      <c r="D91" s="376">
        <f>SUM(D53,D62,D71,D76:D87,D90)</f>
        <v>0</v>
      </c>
      <c r="E91" s="32"/>
      <c r="F91" s="34"/>
      <c r="G91" s="46"/>
      <c r="H91" s="46"/>
      <c r="I91" s="20"/>
      <c r="J91" s="20"/>
      <c r="K91" s="20"/>
      <c r="L91" s="20"/>
      <c r="M91" s="20"/>
      <c r="N91" s="20"/>
      <c r="O91" s="20"/>
      <c r="P91" s="20"/>
      <c r="Q91" s="47"/>
      <c r="R91" s="49"/>
      <c r="T91" s="49"/>
      <c r="U91" s="49"/>
    </row>
    <row r="92" spans="1:21" x14ac:dyDescent="0.25">
      <c r="B92" s="256" t="s">
        <v>473</v>
      </c>
      <c r="C92" s="247" t="s">
        <v>474</v>
      </c>
      <c r="D92" s="376">
        <f>D51-D91</f>
        <v>0</v>
      </c>
      <c r="E92" s="32"/>
      <c r="F92" s="34"/>
      <c r="G92" s="36"/>
      <c r="H92" s="36"/>
      <c r="I92" s="19"/>
      <c r="J92" s="19"/>
      <c r="K92" s="19"/>
      <c r="L92" s="19"/>
      <c r="M92" s="19"/>
      <c r="N92" s="19"/>
      <c r="O92" s="19"/>
      <c r="P92" s="19"/>
      <c r="Q92" s="45"/>
    </row>
    <row r="93" spans="1:21" x14ac:dyDescent="0.25">
      <c r="A93" s="51"/>
      <c r="B93" s="51"/>
      <c r="C93" s="52"/>
      <c r="E93" s="32"/>
      <c r="F93" s="32"/>
      <c r="H93" s="53"/>
      <c r="I93" s="53"/>
      <c r="J93" s="16"/>
      <c r="K93" s="16"/>
    </row>
    <row r="94" spans="1:21" x14ac:dyDescent="0.25">
      <c r="A94" s="54"/>
      <c r="B94" s="54"/>
      <c r="C94" s="53"/>
      <c r="H94" s="53"/>
      <c r="I94" s="53"/>
      <c r="J94" s="16"/>
      <c r="K94" s="16"/>
    </row>
    <row r="95" spans="1:21" x14ac:dyDescent="0.25">
      <c r="C95" s="22"/>
      <c r="H95" s="22"/>
      <c r="I95" s="22"/>
      <c r="J95" s="16"/>
      <c r="K95" s="16"/>
    </row>
    <row r="96" spans="1:21" x14ac:dyDescent="0.25">
      <c r="B96" s="42"/>
      <c r="K96" s="16"/>
    </row>
    <row r="97" spans="2:11" x14ac:dyDescent="0.25">
      <c r="B97" s="42"/>
      <c r="K97" s="16"/>
    </row>
    <row r="98" spans="2:11" x14ac:dyDescent="0.25">
      <c r="B98" s="42"/>
      <c r="D98" s="16"/>
      <c r="F98" s="16"/>
      <c r="G98" s="16"/>
      <c r="J98" s="16"/>
      <c r="K98" s="16"/>
    </row>
    <row r="100" spans="2:11" x14ac:dyDescent="0.25">
      <c r="D100" s="16"/>
      <c r="F100" s="16"/>
      <c r="G100" s="16"/>
      <c r="J100" s="16"/>
      <c r="K100" s="16"/>
    </row>
    <row r="101" spans="2:11" x14ac:dyDescent="0.25">
      <c r="D101" s="16"/>
      <c r="F101" s="16"/>
      <c r="G101" s="16"/>
      <c r="J101" s="16"/>
      <c r="K101" s="16"/>
    </row>
    <row r="102" spans="2:11" x14ac:dyDescent="0.25">
      <c r="D102" s="16"/>
      <c r="F102" s="16"/>
      <c r="G102" s="16"/>
      <c r="J102" s="16"/>
      <c r="K102" s="16"/>
    </row>
  </sheetData>
  <sheetProtection sheet="1" objects="1" scenarios="1" selectLockedCells="1"/>
  <pageMargins left="0.7" right="0.7" top="0.75" bottom="0.75" header="0.3" footer="0.3"/>
  <pageSetup scale="31"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3" tint="-0.249977111117893"/>
    <pageSetUpPr fitToPage="1"/>
  </sheetPr>
  <dimension ref="A1:V75"/>
  <sheetViews>
    <sheetView showGridLines="0" zoomScaleNormal="100" workbookViewId="0"/>
  </sheetViews>
  <sheetFormatPr defaultColWidth="9.140625" defaultRowHeight="15" x14ac:dyDescent="0.25"/>
  <cols>
    <col min="1" max="1" width="7.140625" style="32" customWidth="1"/>
    <col min="2" max="2" width="102" style="32" customWidth="1"/>
    <col min="3" max="3" width="8.5703125" style="32" customWidth="1"/>
    <col min="4" max="8" width="21.42578125" style="32" customWidth="1"/>
    <col min="9" max="9" width="16" style="32" customWidth="1"/>
    <col min="10" max="10" width="28.5703125" style="32" customWidth="1"/>
    <col min="11" max="11" width="23.140625" style="32" customWidth="1"/>
    <col min="12" max="12" width="117.42578125" style="32" bestFit="1" customWidth="1"/>
    <col min="13" max="13" width="16.85546875" style="32" customWidth="1"/>
    <col min="14" max="14" width="17.140625" style="32" customWidth="1"/>
    <col min="15" max="240" width="9.140625" style="32"/>
    <col min="241" max="241" width="11.28515625" style="32" customWidth="1"/>
    <col min="242" max="242" width="53" style="32" customWidth="1"/>
    <col min="243" max="243" width="20.7109375" style="32" customWidth="1"/>
    <col min="244" max="244" width="18.7109375" style="32" customWidth="1"/>
    <col min="245" max="245" width="19.28515625" style="32" customWidth="1"/>
    <col min="246" max="246" width="20.5703125" style="32" customWidth="1"/>
    <col min="247" max="247" width="24.140625" style="32" customWidth="1"/>
    <col min="248" max="248" width="20.7109375" style="32" customWidth="1"/>
    <col min="249" max="249" width="20.5703125" style="32" customWidth="1"/>
    <col min="250" max="250" width="17.140625" style="32" customWidth="1"/>
    <col min="251" max="251" width="14.5703125" style="32" customWidth="1"/>
    <col min="252" max="252" width="13.140625" style="32" customWidth="1"/>
    <col min="253" max="253" width="20" style="32" customWidth="1"/>
    <col min="254" max="254" width="15.85546875" style="32" customWidth="1"/>
    <col min="255" max="255" width="14.42578125" style="32" customWidth="1"/>
    <col min="256" max="256" width="17.28515625" style="32" customWidth="1"/>
    <col min="257" max="257" width="14.28515625" style="32" customWidth="1"/>
    <col min="258" max="258" width="18.42578125" style="32" customWidth="1"/>
    <col min="259" max="259" width="15.28515625" style="32" customWidth="1"/>
    <col min="260" max="496" width="9.140625" style="32"/>
    <col min="497" max="497" width="11.28515625" style="32" customWidth="1"/>
    <col min="498" max="498" width="53" style="32" customWidth="1"/>
    <col min="499" max="499" width="20.7109375" style="32" customWidth="1"/>
    <col min="500" max="500" width="18.7109375" style="32" customWidth="1"/>
    <col min="501" max="501" width="19.28515625" style="32" customWidth="1"/>
    <col min="502" max="502" width="20.5703125" style="32" customWidth="1"/>
    <col min="503" max="503" width="24.140625" style="32" customWidth="1"/>
    <col min="504" max="504" width="20.7109375" style="32" customWidth="1"/>
    <col min="505" max="505" width="20.5703125" style="32" customWidth="1"/>
    <col min="506" max="506" width="17.140625" style="32" customWidth="1"/>
    <col min="507" max="507" width="14.5703125" style="32" customWidth="1"/>
    <col min="508" max="508" width="13.140625" style="32" customWidth="1"/>
    <col min="509" max="509" width="20" style="32" customWidth="1"/>
    <col min="510" max="510" width="15.85546875" style="32" customWidth="1"/>
    <col min="511" max="511" width="14.42578125" style="32" customWidth="1"/>
    <col min="512" max="512" width="17.28515625" style="32" customWidth="1"/>
    <col min="513" max="513" width="14.28515625" style="32" customWidth="1"/>
    <col min="514" max="514" width="18.42578125" style="32" customWidth="1"/>
    <col min="515" max="515" width="15.28515625" style="32" customWidth="1"/>
    <col min="516" max="752" width="9.140625" style="32"/>
    <col min="753" max="753" width="11.28515625" style="32" customWidth="1"/>
    <col min="754" max="754" width="53" style="32" customWidth="1"/>
    <col min="755" max="755" width="20.7109375" style="32" customWidth="1"/>
    <col min="756" max="756" width="18.7109375" style="32" customWidth="1"/>
    <col min="757" max="757" width="19.28515625" style="32" customWidth="1"/>
    <col min="758" max="758" width="20.5703125" style="32" customWidth="1"/>
    <col min="759" max="759" width="24.140625" style="32" customWidth="1"/>
    <col min="760" max="760" width="20.7109375" style="32" customWidth="1"/>
    <col min="761" max="761" width="20.5703125" style="32" customWidth="1"/>
    <col min="762" max="762" width="17.140625" style="32" customWidth="1"/>
    <col min="763" max="763" width="14.5703125" style="32" customWidth="1"/>
    <col min="764" max="764" width="13.140625" style="32" customWidth="1"/>
    <col min="765" max="765" width="20" style="32" customWidth="1"/>
    <col min="766" max="766" width="15.85546875" style="32" customWidth="1"/>
    <col min="767" max="767" width="14.42578125" style="32" customWidth="1"/>
    <col min="768" max="768" width="17.28515625" style="32" customWidth="1"/>
    <col min="769" max="769" width="14.28515625" style="32" customWidth="1"/>
    <col min="770" max="770" width="18.42578125" style="32" customWidth="1"/>
    <col min="771" max="771" width="15.28515625" style="32" customWidth="1"/>
    <col min="772" max="1008" width="9.140625" style="32"/>
    <col min="1009" max="1009" width="11.28515625" style="32" customWidth="1"/>
    <col min="1010" max="1010" width="53" style="32" customWidth="1"/>
    <col min="1011" max="1011" width="20.7109375" style="32" customWidth="1"/>
    <col min="1012" max="1012" width="18.7109375" style="32" customWidth="1"/>
    <col min="1013" max="1013" width="19.28515625" style="32" customWidth="1"/>
    <col min="1014" max="1014" width="20.5703125" style="32" customWidth="1"/>
    <col min="1015" max="1015" width="24.140625" style="32" customWidth="1"/>
    <col min="1016" max="1016" width="20.7109375" style="32" customWidth="1"/>
    <col min="1017" max="1017" width="20.5703125" style="32" customWidth="1"/>
    <col min="1018" max="1018" width="17.140625" style="32" customWidth="1"/>
    <col min="1019" max="1019" width="14.5703125" style="32" customWidth="1"/>
    <col min="1020" max="1020" width="13.140625" style="32" customWidth="1"/>
    <col min="1021" max="1021" width="20" style="32" customWidth="1"/>
    <col min="1022" max="1022" width="15.85546875" style="32" customWidth="1"/>
    <col min="1023" max="1023" width="14.42578125" style="32" customWidth="1"/>
    <col min="1024" max="1024" width="17.28515625" style="32" customWidth="1"/>
    <col min="1025" max="1025" width="14.28515625" style="32" customWidth="1"/>
    <col min="1026" max="1026" width="18.42578125" style="32" customWidth="1"/>
    <col min="1027" max="1027" width="15.28515625" style="32" customWidth="1"/>
    <col min="1028" max="1264" width="9.140625" style="32"/>
    <col min="1265" max="1265" width="11.28515625" style="32" customWidth="1"/>
    <col min="1266" max="1266" width="53" style="32" customWidth="1"/>
    <col min="1267" max="1267" width="20.7109375" style="32" customWidth="1"/>
    <col min="1268" max="1268" width="18.7109375" style="32" customWidth="1"/>
    <col min="1269" max="1269" width="19.28515625" style="32" customWidth="1"/>
    <col min="1270" max="1270" width="20.5703125" style="32" customWidth="1"/>
    <col min="1271" max="1271" width="24.140625" style="32" customWidth="1"/>
    <col min="1272" max="1272" width="20.7109375" style="32" customWidth="1"/>
    <col min="1273" max="1273" width="20.5703125" style="32" customWidth="1"/>
    <col min="1274" max="1274" width="17.140625" style="32" customWidth="1"/>
    <col min="1275" max="1275" width="14.5703125" style="32" customWidth="1"/>
    <col min="1276" max="1276" width="13.140625" style="32" customWidth="1"/>
    <col min="1277" max="1277" width="20" style="32" customWidth="1"/>
    <col min="1278" max="1278" width="15.85546875" style="32" customWidth="1"/>
    <col min="1279" max="1279" width="14.42578125" style="32" customWidth="1"/>
    <col min="1280" max="1280" width="17.28515625" style="32" customWidth="1"/>
    <col min="1281" max="1281" width="14.28515625" style="32" customWidth="1"/>
    <col min="1282" max="1282" width="18.42578125" style="32" customWidth="1"/>
    <col min="1283" max="1283" width="15.28515625" style="32" customWidth="1"/>
    <col min="1284" max="1520" width="9.140625" style="32"/>
    <col min="1521" max="1521" width="11.28515625" style="32" customWidth="1"/>
    <col min="1522" max="1522" width="53" style="32" customWidth="1"/>
    <col min="1523" max="1523" width="20.7109375" style="32" customWidth="1"/>
    <col min="1524" max="1524" width="18.7109375" style="32" customWidth="1"/>
    <col min="1525" max="1525" width="19.28515625" style="32" customWidth="1"/>
    <col min="1526" max="1526" width="20.5703125" style="32" customWidth="1"/>
    <col min="1527" max="1527" width="24.140625" style="32" customWidth="1"/>
    <col min="1528" max="1528" width="20.7109375" style="32" customWidth="1"/>
    <col min="1529" max="1529" width="20.5703125" style="32" customWidth="1"/>
    <col min="1530" max="1530" width="17.140625" style="32" customWidth="1"/>
    <col min="1531" max="1531" width="14.5703125" style="32" customWidth="1"/>
    <col min="1532" max="1532" width="13.140625" style="32" customWidth="1"/>
    <col min="1533" max="1533" width="20" style="32" customWidth="1"/>
    <col min="1534" max="1534" width="15.85546875" style="32" customWidth="1"/>
    <col min="1535" max="1535" width="14.42578125" style="32" customWidth="1"/>
    <col min="1536" max="1536" width="17.28515625" style="32" customWidth="1"/>
    <col min="1537" max="1537" width="14.28515625" style="32" customWidth="1"/>
    <col min="1538" max="1538" width="18.42578125" style="32" customWidth="1"/>
    <col min="1539" max="1539" width="15.28515625" style="32" customWidth="1"/>
    <col min="1540" max="1776" width="9.140625" style="32"/>
    <col min="1777" max="1777" width="11.28515625" style="32" customWidth="1"/>
    <col min="1778" max="1778" width="53" style="32" customWidth="1"/>
    <col min="1779" max="1779" width="20.7109375" style="32" customWidth="1"/>
    <col min="1780" max="1780" width="18.7109375" style="32" customWidth="1"/>
    <col min="1781" max="1781" width="19.28515625" style="32" customWidth="1"/>
    <col min="1782" max="1782" width="20.5703125" style="32" customWidth="1"/>
    <col min="1783" max="1783" width="24.140625" style="32" customWidth="1"/>
    <col min="1784" max="1784" width="20.7109375" style="32" customWidth="1"/>
    <col min="1785" max="1785" width="20.5703125" style="32" customWidth="1"/>
    <col min="1786" max="1786" width="17.140625" style="32" customWidth="1"/>
    <col min="1787" max="1787" width="14.5703125" style="32" customWidth="1"/>
    <col min="1788" max="1788" width="13.140625" style="32" customWidth="1"/>
    <col min="1789" max="1789" width="20" style="32" customWidth="1"/>
    <col min="1790" max="1790" width="15.85546875" style="32" customWidth="1"/>
    <col min="1791" max="1791" width="14.42578125" style="32" customWidth="1"/>
    <col min="1792" max="1792" width="17.28515625" style="32" customWidth="1"/>
    <col min="1793" max="1793" width="14.28515625" style="32" customWidth="1"/>
    <col min="1794" max="1794" width="18.42578125" style="32" customWidth="1"/>
    <col min="1795" max="1795" width="15.28515625" style="32" customWidth="1"/>
    <col min="1796" max="2032" width="9.140625" style="32"/>
    <col min="2033" max="2033" width="11.28515625" style="32" customWidth="1"/>
    <col min="2034" max="2034" width="53" style="32" customWidth="1"/>
    <col min="2035" max="2035" width="20.7109375" style="32" customWidth="1"/>
    <col min="2036" max="2036" width="18.7109375" style="32" customWidth="1"/>
    <col min="2037" max="2037" width="19.28515625" style="32" customWidth="1"/>
    <col min="2038" max="2038" width="20.5703125" style="32" customWidth="1"/>
    <col min="2039" max="2039" width="24.140625" style="32" customWidth="1"/>
    <col min="2040" max="2040" width="20.7109375" style="32" customWidth="1"/>
    <col min="2041" max="2041" width="20.5703125" style="32" customWidth="1"/>
    <col min="2042" max="2042" width="17.140625" style="32" customWidth="1"/>
    <col min="2043" max="2043" width="14.5703125" style="32" customWidth="1"/>
    <col min="2044" max="2044" width="13.140625" style="32" customWidth="1"/>
    <col min="2045" max="2045" width="20" style="32" customWidth="1"/>
    <col min="2046" max="2046" width="15.85546875" style="32" customWidth="1"/>
    <col min="2047" max="2047" width="14.42578125" style="32" customWidth="1"/>
    <col min="2048" max="2048" width="17.28515625" style="32" customWidth="1"/>
    <col min="2049" max="2049" width="14.28515625" style="32" customWidth="1"/>
    <col min="2050" max="2050" width="18.42578125" style="32" customWidth="1"/>
    <col min="2051" max="2051" width="15.28515625" style="32" customWidth="1"/>
    <col min="2052" max="2288" width="9.140625" style="32"/>
    <col min="2289" max="2289" width="11.28515625" style="32" customWidth="1"/>
    <col min="2290" max="2290" width="53" style="32" customWidth="1"/>
    <col min="2291" max="2291" width="20.7109375" style="32" customWidth="1"/>
    <col min="2292" max="2292" width="18.7109375" style="32" customWidth="1"/>
    <col min="2293" max="2293" width="19.28515625" style="32" customWidth="1"/>
    <col min="2294" max="2294" width="20.5703125" style="32" customWidth="1"/>
    <col min="2295" max="2295" width="24.140625" style="32" customWidth="1"/>
    <col min="2296" max="2296" width="20.7109375" style="32" customWidth="1"/>
    <col min="2297" max="2297" width="20.5703125" style="32" customWidth="1"/>
    <col min="2298" max="2298" width="17.140625" style="32" customWidth="1"/>
    <col min="2299" max="2299" width="14.5703125" style="32" customWidth="1"/>
    <col min="2300" max="2300" width="13.140625" style="32" customWidth="1"/>
    <col min="2301" max="2301" width="20" style="32" customWidth="1"/>
    <col min="2302" max="2302" width="15.85546875" style="32" customWidth="1"/>
    <col min="2303" max="2303" width="14.42578125" style="32" customWidth="1"/>
    <col min="2304" max="2304" width="17.28515625" style="32" customWidth="1"/>
    <col min="2305" max="2305" width="14.28515625" style="32" customWidth="1"/>
    <col min="2306" max="2306" width="18.42578125" style="32" customWidth="1"/>
    <col min="2307" max="2307" width="15.28515625" style="32" customWidth="1"/>
    <col min="2308" max="2544" width="9.140625" style="32"/>
    <col min="2545" max="2545" width="11.28515625" style="32" customWidth="1"/>
    <col min="2546" max="2546" width="53" style="32" customWidth="1"/>
    <col min="2547" max="2547" width="20.7109375" style="32" customWidth="1"/>
    <col min="2548" max="2548" width="18.7109375" style="32" customWidth="1"/>
    <col min="2549" max="2549" width="19.28515625" style="32" customWidth="1"/>
    <col min="2550" max="2550" width="20.5703125" style="32" customWidth="1"/>
    <col min="2551" max="2551" width="24.140625" style="32" customWidth="1"/>
    <col min="2552" max="2552" width="20.7109375" style="32" customWidth="1"/>
    <col min="2553" max="2553" width="20.5703125" style="32" customWidth="1"/>
    <col min="2554" max="2554" width="17.140625" style="32" customWidth="1"/>
    <col min="2555" max="2555" width="14.5703125" style="32" customWidth="1"/>
    <col min="2556" max="2556" width="13.140625" style="32" customWidth="1"/>
    <col min="2557" max="2557" width="20" style="32" customWidth="1"/>
    <col min="2558" max="2558" width="15.85546875" style="32" customWidth="1"/>
    <col min="2559" max="2559" width="14.42578125" style="32" customWidth="1"/>
    <col min="2560" max="2560" width="17.28515625" style="32" customWidth="1"/>
    <col min="2561" max="2561" width="14.28515625" style="32" customWidth="1"/>
    <col min="2562" max="2562" width="18.42578125" style="32" customWidth="1"/>
    <col min="2563" max="2563" width="15.28515625" style="32" customWidth="1"/>
    <col min="2564" max="2800" width="9.140625" style="32"/>
    <col min="2801" max="2801" width="11.28515625" style="32" customWidth="1"/>
    <col min="2802" max="2802" width="53" style="32" customWidth="1"/>
    <col min="2803" max="2803" width="20.7109375" style="32" customWidth="1"/>
    <col min="2804" max="2804" width="18.7109375" style="32" customWidth="1"/>
    <col min="2805" max="2805" width="19.28515625" style="32" customWidth="1"/>
    <col min="2806" max="2806" width="20.5703125" style="32" customWidth="1"/>
    <col min="2807" max="2807" width="24.140625" style="32" customWidth="1"/>
    <col min="2808" max="2808" width="20.7109375" style="32" customWidth="1"/>
    <col min="2809" max="2809" width="20.5703125" style="32" customWidth="1"/>
    <col min="2810" max="2810" width="17.140625" style="32" customWidth="1"/>
    <col min="2811" max="2811" width="14.5703125" style="32" customWidth="1"/>
    <col min="2812" max="2812" width="13.140625" style="32" customWidth="1"/>
    <col min="2813" max="2813" width="20" style="32" customWidth="1"/>
    <col min="2814" max="2814" width="15.85546875" style="32" customWidth="1"/>
    <col min="2815" max="2815" width="14.42578125" style="32" customWidth="1"/>
    <col min="2816" max="2816" width="17.28515625" style="32" customWidth="1"/>
    <col min="2817" max="2817" width="14.28515625" style="32" customWidth="1"/>
    <col min="2818" max="2818" width="18.42578125" style="32" customWidth="1"/>
    <col min="2819" max="2819" width="15.28515625" style="32" customWidth="1"/>
    <col min="2820" max="3056" width="9.140625" style="32"/>
    <col min="3057" max="3057" width="11.28515625" style="32" customWidth="1"/>
    <col min="3058" max="3058" width="53" style="32" customWidth="1"/>
    <col min="3059" max="3059" width="20.7109375" style="32" customWidth="1"/>
    <col min="3060" max="3060" width="18.7109375" style="32" customWidth="1"/>
    <col min="3061" max="3061" width="19.28515625" style="32" customWidth="1"/>
    <col min="3062" max="3062" width="20.5703125" style="32" customWidth="1"/>
    <col min="3063" max="3063" width="24.140625" style="32" customWidth="1"/>
    <col min="3064" max="3064" width="20.7109375" style="32" customWidth="1"/>
    <col min="3065" max="3065" width="20.5703125" style="32" customWidth="1"/>
    <col min="3066" max="3066" width="17.140625" style="32" customWidth="1"/>
    <col min="3067" max="3067" width="14.5703125" style="32" customWidth="1"/>
    <col min="3068" max="3068" width="13.140625" style="32" customWidth="1"/>
    <col min="3069" max="3069" width="20" style="32" customWidth="1"/>
    <col min="3070" max="3070" width="15.85546875" style="32" customWidth="1"/>
    <col min="3071" max="3071" width="14.42578125" style="32" customWidth="1"/>
    <col min="3072" max="3072" width="17.28515625" style="32" customWidth="1"/>
    <col min="3073" max="3073" width="14.28515625" style="32" customWidth="1"/>
    <col min="3074" max="3074" width="18.42578125" style="32" customWidth="1"/>
    <col min="3075" max="3075" width="15.28515625" style="32" customWidth="1"/>
    <col min="3076" max="3312" width="9.140625" style="32"/>
    <col min="3313" max="3313" width="11.28515625" style="32" customWidth="1"/>
    <col min="3314" max="3314" width="53" style="32" customWidth="1"/>
    <col min="3315" max="3315" width="20.7109375" style="32" customWidth="1"/>
    <col min="3316" max="3316" width="18.7109375" style="32" customWidth="1"/>
    <col min="3317" max="3317" width="19.28515625" style="32" customWidth="1"/>
    <col min="3318" max="3318" width="20.5703125" style="32" customWidth="1"/>
    <col min="3319" max="3319" width="24.140625" style="32" customWidth="1"/>
    <col min="3320" max="3320" width="20.7109375" style="32" customWidth="1"/>
    <col min="3321" max="3321" width="20.5703125" style="32" customWidth="1"/>
    <col min="3322" max="3322" width="17.140625" style="32" customWidth="1"/>
    <col min="3323" max="3323" width="14.5703125" style="32" customWidth="1"/>
    <col min="3324" max="3324" width="13.140625" style="32" customWidth="1"/>
    <col min="3325" max="3325" width="20" style="32" customWidth="1"/>
    <col min="3326" max="3326" width="15.85546875" style="32" customWidth="1"/>
    <col min="3327" max="3327" width="14.42578125" style="32" customWidth="1"/>
    <col min="3328" max="3328" width="17.28515625" style="32" customWidth="1"/>
    <col min="3329" max="3329" width="14.28515625" style="32" customWidth="1"/>
    <col min="3330" max="3330" width="18.42578125" style="32" customWidth="1"/>
    <col min="3331" max="3331" width="15.28515625" style="32" customWidth="1"/>
    <col min="3332" max="3568" width="9.140625" style="32"/>
    <col min="3569" max="3569" width="11.28515625" style="32" customWidth="1"/>
    <col min="3570" max="3570" width="53" style="32" customWidth="1"/>
    <col min="3571" max="3571" width="20.7109375" style="32" customWidth="1"/>
    <col min="3572" max="3572" width="18.7109375" style="32" customWidth="1"/>
    <col min="3573" max="3573" width="19.28515625" style="32" customWidth="1"/>
    <col min="3574" max="3574" width="20.5703125" style="32" customWidth="1"/>
    <col min="3575" max="3575" width="24.140625" style="32" customWidth="1"/>
    <col min="3576" max="3576" width="20.7109375" style="32" customWidth="1"/>
    <col min="3577" max="3577" width="20.5703125" style="32" customWidth="1"/>
    <col min="3578" max="3578" width="17.140625" style="32" customWidth="1"/>
    <col min="3579" max="3579" width="14.5703125" style="32" customWidth="1"/>
    <col min="3580" max="3580" width="13.140625" style="32" customWidth="1"/>
    <col min="3581" max="3581" width="20" style="32" customWidth="1"/>
    <col min="3582" max="3582" width="15.85546875" style="32" customWidth="1"/>
    <col min="3583" max="3583" width="14.42578125" style="32" customWidth="1"/>
    <col min="3584" max="3584" width="17.28515625" style="32" customWidth="1"/>
    <col min="3585" max="3585" width="14.28515625" style="32" customWidth="1"/>
    <col min="3586" max="3586" width="18.42578125" style="32" customWidth="1"/>
    <col min="3587" max="3587" width="15.28515625" style="32" customWidth="1"/>
    <col min="3588" max="3824" width="9.140625" style="32"/>
    <col min="3825" max="3825" width="11.28515625" style="32" customWidth="1"/>
    <col min="3826" max="3826" width="53" style="32" customWidth="1"/>
    <col min="3827" max="3827" width="20.7109375" style="32" customWidth="1"/>
    <col min="3828" max="3828" width="18.7109375" style="32" customWidth="1"/>
    <col min="3829" max="3829" width="19.28515625" style="32" customWidth="1"/>
    <col min="3830" max="3830" width="20.5703125" style="32" customWidth="1"/>
    <col min="3831" max="3831" width="24.140625" style="32" customWidth="1"/>
    <col min="3832" max="3832" width="20.7109375" style="32" customWidth="1"/>
    <col min="3833" max="3833" width="20.5703125" style="32" customWidth="1"/>
    <col min="3834" max="3834" width="17.140625" style="32" customWidth="1"/>
    <col min="3835" max="3835" width="14.5703125" style="32" customWidth="1"/>
    <col min="3836" max="3836" width="13.140625" style="32" customWidth="1"/>
    <col min="3837" max="3837" width="20" style="32" customWidth="1"/>
    <col min="3838" max="3838" width="15.85546875" style="32" customWidth="1"/>
    <col min="3839" max="3839" width="14.42578125" style="32" customWidth="1"/>
    <col min="3840" max="3840" width="17.28515625" style="32" customWidth="1"/>
    <col min="3841" max="3841" width="14.28515625" style="32" customWidth="1"/>
    <col min="3842" max="3842" width="18.42578125" style="32" customWidth="1"/>
    <col min="3843" max="3843" width="15.28515625" style="32" customWidth="1"/>
    <col min="3844" max="4080" width="9.140625" style="32"/>
    <col min="4081" max="4081" width="11.28515625" style="32" customWidth="1"/>
    <col min="4082" max="4082" width="53" style="32" customWidth="1"/>
    <col min="4083" max="4083" width="20.7109375" style="32" customWidth="1"/>
    <col min="4084" max="4084" width="18.7109375" style="32" customWidth="1"/>
    <col min="4085" max="4085" width="19.28515625" style="32" customWidth="1"/>
    <col min="4086" max="4086" width="20.5703125" style="32" customWidth="1"/>
    <col min="4087" max="4087" width="24.140625" style="32" customWidth="1"/>
    <col min="4088" max="4088" width="20.7109375" style="32" customWidth="1"/>
    <col min="4089" max="4089" width="20.5703125" style="32" customWidth="1"/>
    <col min="4090" max="4090" width="17.140625" style="32" customWidth="1"/>
    <col min="4091" max="4091" width="14.5703125" style="32" customWidth="1"/>
    <col min="4092" max="4092" width="13.140625" style="32" customWidth="1"/>
    <col min="4093" max="4093" width="20" style="32" customWidth="1"/>
    <col min="4094" max="4094" width="15.85546875" style="32" customWidth="1"/>
    <col min="4095" max="4095" width="14.42578125" style="32" customWidth="1"/>
    <col min="4096" max="4096" width="17.28515625" style="32" customWidth="1"/>
    <col min="4097" max="4097" width="14.28515625" style="32" customWidth="1"/>
    <col min="4098" max="4098" width="18.42578125" style="32" customWidth="1"/>
    <col min="4099" max="4099" width="15.28515625" style="32" customWidth="1"/>
    <col min="4100" max="4336" width="9.140625" style="32"/>
    <col min="4337" max="4337" width="11.28515625" style="32" customWidth="1"/>
    <col min="4338" max="4338" width="53" style="32" customWidth="1"/>
    <col min="4339" max="4339" width="20.7109375" style="32" customWidth="1"/>
    <col min="4340" max="4340" width="18.7109375" style="32" customWidth="1"/>
    <col min="4341" max="4341" width="19.28515625" style="32" customWidth="1"/>
    <col min="4342" max="4342" width="20.5703125" style="32" customWidth="1"/>
    <col min="4343" max="4343" width="24.140625" style="32" customWidth="1"/>
    <col min="4344" max="4344" width="20.7109375" style="32" customWidth="1"/>
    <col min="4345" max="4345" width="20.5703125" style="32" customWidth="1"/>
    <col min="4346" max="4346" width="17.140625" style="32" customWidth="1"/>
    <col min="4347" max="4347" width="14.5703125" style="32" customWidth="1"/>
    <col min="4348" max="4348" width="13.140625" style="32" customWidth="1"/>
    <col min="4349" max="4349" width="20" style="32" customWidth="1"/>
    <col min="4350" max="4350" width="15.85546875" style="32" customWidth="1"/>
    <col min="4351" max="4351" width="14.42578125" style="32" customWidth="1"/>
    <col min="4352" max="4352" width="17.28515625" style="32" customWidth="1"/>
    <col min="4353" max="4353" width="14.28515625" style="32" customWidth="1"/>
    <col min="4354" max="4354" width="18.42578125" style="32" customWidth="1"/>
    <col min="4355" max="4355" width="15.28515625" style="32" customWidth="1"/>
    <col min="4356" max="4592" width="9.140625" style="32"/>
    <col min="4593" max="4593" width="11.28515625" style="32" customWidth="1"/>
    <col min="4594" max="4594" width="53" style="32" customWidth="1"/>
    <col min="4595" max="4595" width="20.7109375" style="32" customWidth="1"/>
    <col min="4596" max="4596" width="18.7109375" style="32" customWidth="1"/>
    <col min="4597" max="4597" width="19.28515625" style="32" customWidth="1"/>
    <col min="4598" max="4598" width="20.5703125" style="32" customWidth="1"/>
    <col min="4599" max="4599" width="24.140625" style="32" customWidth="1"/>
    <col min="4600" max="4600" width="20.7109375" style="32" customWidth="1"/>
    <col min="4601" max="4601" width="20.5703125" style="32" customWidth="1"/>
    <col min="4602" max="4602" width="17.140625" style="32" customWidth="1"/>
    <col min="4603" max="4603" width="14.5703125" style="32" customWidth="1"/>
    <col min="4604" max="4604" width="13.140625" style="32" customWidth="1"/>
    <col min="4605" max="4605" width="20" style="32" customWidth="1"/>
    <col min="4606" max="4606" width="15.85546875" style="32" customWidth="1"/>
    <col min="4607" max="4607" width="14.42578125" style="32" customWidth="1"/>
    <col min="4608" max="4608" width="17.28515625" style="32" customWidth="1"/>
    <col min="4609" max="4609" width="14.28515625" style="32" customWidth="1"/>
    <col min="4610" max="4610" width="18.42578125" style="32" customWidth="1"/>
    <col min="4611" max="4611" width="15.28515625" style="32" customWidth="1"/>
    <col min="4612" max="4848" width="9.140625" style="32"/>
    <col min="4849" max="4849" width="11.28515625" style="32" customWidth="1"/>
    <col min="4850" max="4850" width="53" style="32" customWidth="1"/>
    <col min="4851" max="4851" width="20.7109375" style="32" customWidth="1"/>
    <col min="4852" max="4852" width="18.7109375" style="32" customWidth="1"/>
    <col min="4853" max="4853" width="19.28515625" style="32" customWidth="1"/>
    <col min="4854" max="4854" width="20.5703125" style="32" customWidth="1"/>
    <col min="4855" max="4855" width="24.140625" style="32" customWidth="1"/>
    <col min="4856" max="4856" width="20.7109375" style="32" customWidth="1"/>
    <col min="4857" max="4857" width="20.5703125" style="32" customWidth="1"/>
    <col min="4858" max="4858" width="17.140625" style="32" customWidth="1"/>
    <col min="4859" max="4859" width="14.5703125" style="32" customWidth="1"/>
    <col min="4860" max="4860" width="13.140625" style="32" customWidth="1"/>
    <col min="4861" max="4861" width="20" style="32" customWidth="1"/>
    <col min="4862" max="4862" width="15.85546875" style="32" customWidth="1"/>
    <col min="4863" max="4863" width="14.42578125" style="32" customWidth="1"/>
    <col min="4864" max="4864" width="17.28515625" style="32" customWidth="1"/>
    <col min="4865" max="4865" width="14.28515625" style="32" customWidth="1"/>
    <col min="4866" max="4866" width="18.42578125" style="32" customWidth="1"/>
    <col min="4867" max="4867" width="15.28515625" style="32" customWidth="1"/>
    <col min="4868" max="5104" width="9.140625" style="32"/>
    <col min="5105" max="5105" width="11.28515625" style="32" customWidth="1"/>
    <col min="5106" max="5106" width="53" style="32" customWidth="1"/>
    <col min="5107" max="5107" width="20.7109375" style="32" customWidth="1"/>
    <col min="5108" max="5108" width="18.7109375" style="32" customWidth="1"/>
    <col min="5109" max="5109" width="19.28515625" style="32" customWidth="1"/>
    <col min="5110" max="5110" width="20.5703125" style="32" customWidth="1"/>
    <col min="5111" max="5111" width="24.140625" style="32" customWidth="1"/>
    <col min="5112" max="5112" width="20.7109375" style="32" customWidth="1"/>
    <col min="5113" max="5113" width="20.5703125" style="32" customWidth="1"/>
    <col min="5114" max="5114" width="17.140625" style="32" customWidth="1"/>
    <col min="5115" max="5115" width="14.5703125" style="32" customWidth="1"/>
    <col min="5116" max="5116" width="13.140625" style="32" customWidth="1"/>
    <col min="5117" max="5117" width="20" style="32" customWidth="1"/>
    <col min="5118" max="5118" width="15.85546875" style="32" customWidth="1"/>
    <col min="5119" max="5119" width="14.42578125" style="32" customWidth="1"/>
    <col min="5120" max="5120" width="17.28515625" style="32" customWidth="1"/>
    <col min="5121" max="5121" width="14.28515625" style="32" customWidth="1"/>
    <col min="5122" max="5122" width="18.42578125" style="32" customWidth="1"/>
    <col min="5123" max="5123" width="15.28515625" style="32" customWidth="1"/>
    <col min="5124" max="5360" width="9.140625" style="32"/>
    <col min="5361" max="5361" width="11.28515625" style="32" customWidth="1"/>
    <col min="5362" max="5362" width="53" style="32" customWidth="1"/>
    <col min="5363" max="5363" width="20.7109375" style="32" customWidth="1"/>
    <col min="5364" max="5364" width="18.7109375" style="32" customWidth="1"/>
    <col min="5365" max="5365" width="19.28515625" style="32" customWidth="1"/>
    <col min="5366" max="5366" width="20.5703125" style="32" customWidth="1"/>
    <col min="5367" max="5367" width="24.140625" style="32" customWidth="1"/>
    <col min="5368" max="5368" width="20.7109375" style="32" customWidth="1"/>
    <col min="5369" max="5369" width="20.5703125" style="32" customWidth="1"/>
    <col min="5370" max="5370" width="17.140625" style="32" customWidth="1"/>
    <col min="5371" max="5371" width="14.5703125" style="32" customWidth="1"/>
    <col min="5372" max="5372" width="13.140625" style="32" customWidth="1"/>
    <col min="5373" max="5373" width="20" style="32" customWidth="1"/>
    <col min="5374" max="5374" width="15.85546875" style="32" customWidth="1"/>
    <col min="5375" max="5375" width="14.42578125" style="32" customWidth="1"/>
    <col min="5376" max="5376" width="17.28515625" style="32" customWidth="1"/>
    <col min="5377" max="5377" width="14.28515625" style="32" customWidth="1"/>
    <col min="5378" max="5378" width="18.42578125" style="32" customWidth="1"/>
    <col min="5379" max="5379" width="15.28515625" style="32" customWidth="1"/>
    <col min="5380" max="5616" width="9.140625" style="32"/>
    <col min="5617" max="5617" width="11.28515625" style="32" customWidth="1"/>
    <col min="5618" max="5618" width="53" style="32" customWidth="1"/>
    <col min="5619" max="5619" width="20.7109375" style="32" customWidth="1"/>
    <col min="5620" max="5620" width="18.7109375" style="32" customWidth="1"/>
    <col min="5621" max="5621" width="19.28515625" style="32" customWidth="1"/>
    <col min="5622" max="5622" width="20.5703125" style="32" customWidth="1"/>
    <col min="5623" max="5623" width="24.140625" style="32" customWidth="1"/>
    <col min="5624" max="5624" width="20.7109375" style="32" customWidth="1"/>
    <col min="5625" max="5625" width="20.5703125" style="32" customWidth="1"/>
    <col min="5626" max="5626" width="17.140625" style="32" customWidth="1"/>
    <col min="5627" max="5627" width="14.5703125" style="32" customWidth="1"/>
    <col min="5628" max="5628" width="13.140625" style="32" customWidth="1"/>
    <col min="5629" max="5629" width="20" style="32" customWidth="1"/>
    <col min="5630" max="5630" width="15.85546875" style="32" customWidth="1"/>
    <col min="5631" max="5631" width="14.42578125" style="32" customWidth="1"/>
    <col min="5632" max="5632" width="17.28515625" style="32" customWidth="1"/>
    <col min="5633" max="5633" width="14.28515625" style="32" customWidth="1"/>
    <col min="5634" max="5634" width="18.42578125" style="32" customWidth="1"/>
    <col min="5635" max="5635" width="15.28515625" style="32" customWidth="1"/>
    <col min="5636" max="5872" width="9.140625" style="32"/>
    <col min="5873" max="5873" width="11.28515625" style="32" customWidth="1"/>
    <col min="5874" max="5874" width="53" style="32" customWidth="1"/>
    <col min="5875" max="5875" width="20.7109375" style="32" customWidth="1"/>
    <col min="5876" max="5876" width="18.7109375" style="32" customWidth="1"/>
    <col min="5877" max="5877" width="19.28515625" style="32" customWidth="1"/>
    <col min="5878" max="5878" width="20.5703125" style="32" customWidth="1"/>
    <col min="5879" max="5879" width="24.140625" style="32" customWidth="1"/>
    <col min="5880" max="5880" width="20.7109375" style="32" customWidth="1"/>
    <col min="5881" max="5881" width="20.5703125" style="32" customWidth="1"/>
    <col min="5882" max="5882" width="17.140625" style="32" customWidth="1"/>
    <col min="5883" max="5883" width="14.5703125" style="32" customWidth="1"/>
    <col min="5884" max="5884" width="13.140625" style="32" customWidth="1"/>
    <col min="5885" max="5885" width="20" style="32" customWidth="1"/>
    <col min="5886" max="5886" width="15.85546875" style="32" customWidth="1"/>
    <col min="5887" max="5887" width="14.42578125" style="32" customWidth="1"/>
    <col min="5888" max="5888" width="17.28515625" style="32" customWidth="1"/>
    <col min="5889" max="5889" width="14.28515625" style="32" customWidth="1"/>
    <col min="5890" max="5890" width="18.42578125" style="32" customWidth="1"/>
    <col min="5891" max="5891" width="15.28515625" style="32" customWidth="1"/>
    <col min="5892" max="6128" width="9.140625" style="32"/>
    <col min="6129" max="6129" width="11.28515625" style="32" customWidth="1"/>
    <col min="6130" max="6130" width="53" style="32" customWidth="1"/>
    <col min="6131" max="6131" width="20.7109375" style="32" customWidth="1"/>
    <col min="6132" max="6132" width="18.7109375" style="32" customWidth="1"/>
    <col min="6133" max="6133" width="19.28515625" style="32" customWidth="1"/>
    <col min="6134" max="6134" width="20.5703125" style="32" customWidth="1"/>
    <col min="6135" max="6135" width="24.140625" style="32" customWidth="1"/>
    <col min="6136" max="6136" width="20.7109375" style="32" customWidth="1"/>
    <col min="6137" max="6137" width="20.5703125" style="32" customWidth="1"/>
    <col min="6138" max="6138" width="17.140625" style="32" customWidth="1"/>
    <col min="6139" max="6139" width="14.5703125" style="32" customWidth="1"/>
    <col min="6140" max="6140" width="13.140625" style="32" customWidth="1"/>
    <col min="6141" max="6141" width="20" style="32" customWidth="1"/>
    <col min="6142" max="6142" width="15.85546875" style="32" customWidth="1"/>
    <col min="6143" max="6143" width="14.42578125" style="32" customWidth="1"/>
    <col min="6144" max="6144" width="17.28515625" style="32" customWidth="1"/>
    <col min="6145" max="6145" width="14.28515625" style="32" customWidth="1"/>
    <col min="6146" max="6146" width="18.42578125" style="32" customWidth="1"/>
    <col min="6147" max="6147" width="15.28515625" style="32" customWidth="1"/>
    <col min="6148" max="6384" width="9.140625" style="32"/>
    <col min="6385" max="6385" width="11.28515625" style="32" customWidth="1"/>
    <col min="6386" max="6386" width="53" style="32" customWidth="1"/>
    <col min="6387" max="6387" width="20.7109375" style="32" customWidth="1"/>
    <col min="6388" max="6388" width="18.7109375" style="32" customWidth="1"/>
    <col min="6389" max="6389" width="19.28515625" style="32" customWidth="1"/>
    <col min="6390" max="6390" width="20.5703125" style="32" customWidth="1"/>
    <col min="6391" max="6391" width="24.140625" style="32" customWidth="1"/>
    <col min="6392" max="6392" width="20.7109375" style="32" customWidth="1"/>
    <col min="6393" max="6393" width="20.5703125" style="32" customWidth="1"/>
    <col min="6394" max="6394" width="17.140625" style="32" customWidth="1"/>
    <col min="6395" max="6395" width="14.5703125" style="32" customWidth="1"/>
    <col min="6396" max="6396" width="13.140625" style="32" customWidth="1"/>
    <col min="6397" max="6397" width="20" style="32" customWidth="1"/>
    <col min="6398" max="6398" width="15.85546875" style="32" customWidth="1"/>
    <col min="6399" max="6399" width="14.42578125" style="32" customWidth="1"/>
    <col min="6400" max="6400" width="17.28515625" style="32" customWidth="1"/>
    <col min="6401" max="6401" width="14.28515625" style="32" customWidth="1"/>
    <col min="6402" max="6402" width="18.42578125" style="32" customWidth="1"/>
    <col min="6403" max="6403" width="15.28515625" style="32" customWidth="1"/>
    <col min="6404" max="6640" width="9.140625" style="32"/>
    <col min="6641" max="6641" width="11.28515625" style="32" customWidth="1"/>
    <col min="6642" max="6642" width="53" style="32" customWidth="1"/>
    <col min="6643" max="6643" width="20.7109375" style="32" customWidth="1"/>
    <col min="6644" max="6644" width="18.7109375" style="32" customWidth="1"/>
    <col min="6645" max="6645" width="19.28515625" style="32" customWidth="1"/>
    <col min="6646" max="6646" width="20.5703125" style="32" customWidth="1"/>
    <col min="6647" max="6647" width="24.140625" style="32" customWidth="1"/>
    <col min="6648" max="6648" width="20.7109375" style="32" customWidth="1"/>
    <col min="6649" max="6649" width="20.5703125" style="32" customWidth="1"/>
    <col min="6650" max="6650" width="17.140625" style="32" customWidth="1"/>
    <col min="6651" max="6651" width="14.5703125" style="32" customWidth="1"/>
    <col min="6652" max="6652" width="13.140625" style="32" customWidth="1"/>
    <col min="6653" max="6653" width="20" style="32" customWidth="1"/>
    <col min="6654" max="6654" width="15.85546875" style="32" customWidth="1"/>
    <col min="6655" max="6655" width="14.42578125" style="32" customWidth="1"/>
    <col min="6656" max="6656" width="17.28515625" style="32" customWidth="1"/>
    <col min="6657" max="6657" width="14.28515625" style="32" customWidth="1"/>
    <col min="6658" max="6658" width="18.42578125" style="32" customWidth="1"/>
    <col min="6659" max="6659" width="15.28515625" style="32" customWidth="1"/>
    <col min="6660" max="6896" width="9.140625" style="32"/>
    <col min="6897" max="6897" width="11.28515625" style="32" customWidth="1"/>
    <col min="6898" max="6898" width="53" style="32" customWidth="1"/>
    <col min="6899" max="6899" width="20.7109375" style="32" customWidth="1"/>
    <col min="6900" max="6900" width="18.7109375" style="32" customWidth="1"/>
    <col min="6901" max="6901" width="19.28515625" style="32" customWidth="1"/>
    <col min="6902" max="6902" width="20.5703125" style="32" customWidth="1"/>
    <col min="6903" max="6903" width="24.140625" style="32" customWidth="1"/>
    <col min="6904" max="6904" width="20.7109375" style="32" customWidth="1"/>
    <col min="6905" max="6905" width="20.5703125" style="32" customWidth="1"/>
    <col min="6906" max="6906" width="17.140625" style="32" customWidth="1"/>
    <col min="6907" max="6907" width="14.5703125" style="32" customWidth="1"/>
    <col min="6908" max="6908" width="13.140625" style="32" customWidth="1"/>
    <col min="6909" max="6909" width="20" style="32" customWidth="1"/>
    <col min="6910" max="6910" width="15.85546875" style="32" customWidth="1"/>
    <col min="6911" max="6911" width="14.42578125" style="32" customWidth="1"/>
    <col min="6912" max="6912" width="17.28515625" style="32" customWidth="1"/>
    <col min="6913" max="6913" width="14.28515625" style="32" customWidth="1"/>
    <col min="6914" max="6914" width="18.42578125" style="32" customWidth="1"/>
    <col min="6915" max="6915" width="15.28515625" style="32" customWidth="1"/>
    <col min="6916" max="7152" width="9.140625" style="32"/>
    <col min="7153" max="7153" width="11.28515625" style="32" customWidth="1"/>
    <col min="7154" max="7154" width="53" style="32" customWidth="1"/>
    <col min="7155" max="7155" width="20.7109375" style="32" customWidth="1"/>
    <col min="7156" max="7156" width="18.7109375" style="32" customWidth="1"/>
    <col min="7157" max="7157" width="19.28515625" style="32" customWidth="1"/>
    <col min="7158" max="7158" width="20.5703125" style="32" customWidth="1"/>
    <col min="7159" max="7159" width="24.140625" style="32" customWidth="1"/>
    <col min="7160" max="7160" width="20.7109375" style="32" customWidth="1"/>
    <col min="7161" max="7161" width="20.5703125" style="32" customWidth="1"/>
    <col min="7162" max="7162" width="17.140625" style="32" customWidth="1"/>
    <col min="7163" max="7163" width="14.5703125" style="32" customWidth="1"/>
    <col min="7164" max="7164" width="13.140625" style="32" customWidth="1"/>
    <col min="7165" max="7165" width="20" style="32" customWidth="1"/>
    <col min="7166" max="7166" width="15.85546875" style="32" customWidth="1"/>
    <col min="7167" max="7167" width="14.42578125" style="32" customWidth="1"/>
    <col min="7168" max="7168" width="17.28515625" style="32" customWidth="1"/>
    <col min="7169" max="7169" width="14.28515625" style="32" customWidth="1"/>
    <col min="7170" max="7170" width="18.42578125" style="32" customWidth="1"/>
    <col min="7171" max="7171" width="15.28515625" style="32" customWidth="1"/>
    <col min="7172" max="7408" width="9.140625" style="32"/>
    <col min="7409" max="7409" width="11.28515625" style="32" customWidth="1"/>
    <col min="7410" max="7410" width="53" style="32" customWidth="1"/>
    <col min="7411" max="7411" width="20.7109375" style="32" customWidth="1"/>
    <col min="7412" max="7412" width="18.7109375" style="32" customWidth="1"/>
    <col min="7413" max="7413" width="19.28515625" style="32" customWidth="1"/>
    <col min="7414" max="7414" width="20.5703125" style="32" customWidth="1"/>
    <col min="7415" max="7415" width="24.140625" style="32" customWidth="1"/>
    <col min="7416" max="7416" width="20.7109375" style="32" customWidth="1"/>
    <col min="7417" max="7417" width="20.5703125" style="32" customWidth="1"/>
    <col min="7418" max="7418" width="17.140625" style="32" customWidth="1"/>
    <col min="7419" max="7419" width="14.5703125" style="32" customWidth="1"/>
    <col min="7420" max="7420" width="13.140625" style="32" customWidth="1"/>
    <col min="7421" max="7421" width="20" style="32" customWidth="1"/>
    <col min="7422" max="7422" width="15.85546875" style="32" customWidth="1"/>
    <col min="7423" max="7423" width="14.42578125" style="32" customWidth="1"/>
    <col min="7424" max="7424" width="17.28515625" style="32" customWidth="1"/>
    <col min="7425" max="7425" width="14.28515625" style="32" customWidth="1"/>
    <col min="7426" max="7426" width="18.42578125" style="32" customWidth="1"/>
    <col min="7427" max="7427" width="15.28515625" style="32" customWidth="1"/>
    <col min="7428" max="7664" width="9.140625" style="32"/>
    <col min="7665" max="7665" width="11.28515625" style="32" customWidth="1"/>
    <col min="7666" max="7666" width="53" style="32" customWidth="1"/>
    <col min="7667" max="7667" width="20.7109375" style="32" customWidth="1"/>
    <col min="7668" max="7668" width="18.7109375" style="32" customWidth="1"/>
    <col min="7669" max="7669" width="19.28515625" style="32" customWidth="1"/>
    <col min="7670" max="7670" width="20.5703125" style="32" customWidth="1"/>
    <col min="7671" max="7671" width="24.140625" style="32" customWidth="1"/>
    <col min="7672" max="7672" width="20.7109375" style="32" customWidth="1"/>
    <col min="7673" max="7673" width="20.5703125" style="32" customWidth="1"/>
    <col min="7674" max="7674" width="17.140625" style="32" customWidth="1"/>
    <col min="7675" max="7675" width="14.5703125" style="32" customWidth="1"/>
    <col min="7676" max="7676" width="13.140625" style="32" customWidth="1"/>
    <col min="7677" max="7677" width="20" style="32" customWidth="1"/>
    <col min="7678" max="7678" width="15.85546875" style="32" customWidth="1"/>
    <col min="7679" max="7679" width="14.42578125" style="32" customWidth="1"/>
    <col min="7680" max="7680" width="17.28515625" style="32" customWidth="1"/>
    <col min="7681" max="7681" width="14.28515625" style="32" customWidth="1"/>
    <col min="7682" max="7682" width="18.42578125" style="32" customWidth="1"/>
    <col min="7683" max="7683" width="15.28515625" style="32" customWidth="1"/>
    <col min="7684" max="7920" width="9.140625" style="32"/>
    <col min="7921" max="7921" width="11.28515625" style="32" customWidth="1"/>
    <col min="7922" max="7922" width="53" style="32" customWidth="1"/>
    <col min="7923" max="7923" width="20.7109375" style="32" customWidth="1"/>
    <col min="7924" max="7924" width="18.7109375" style="32" customWidth="1"/>
    <col min="7925" max="7925" width="19.28515625" style="32" customWidth="1"/>
    <col min="7926" max="7926" width="20.5703125" style="32" customWidth="1"/>
    <col min="7927" max="7927" width="24.140625" style="32" customWidth="1"/>
    <col min="7928" max="7928" width="20.7109375" style="32" customWidth="1"/>
    <col min="7929" max="7929" width="20.5703125" style="32" customWidth="1"/>
    <col min="7930" max="7930" width="17.140625" style="32" customWidth="1"/>
    <col min="7931" max="7931" width="14.5703125" style="32" customWidth="1"/>
    <col min="7932" max="7932" width="13.140625" style="32" customWidth="1"/>
    <col min="7933" max="7933" width="20" style="32" customWidth="1"/>
    <col min="7934" max="7934" width="15.85546875" style="32" customWidth="1"/>
    <col min="7935" max="7935" width="14.42578125" style="32" customWidth="1"/>
    <col min="7936" max="7936" width="17.28515625" style="32" customWidth="1"/>
    <col min="7937" max="7937" width="14.28515625" style="32" customWidth="1"/>
    <col min="7938" max="7938" width="18.42578125" style="32" customWidth="1"/>
    <col min="7939" max="7939" width="15.28515625" style="32" customWidth="1"/>
    <col min="7940" max="8176" width="9.140625" style="32"/>
    <col min="8177" max="8177" width="11.28515625" style="32" customWidth="1"/>
    <col min="8178" max="8178" width="53" style="32" customWidth="1"/>
    <col min="8179" max="8179" width="20.7109375" style="32" customWidth="1"/>
    <col min="8180" max="8180" width="18.7109375" style="32" customWidth="1"/>
    <col min="8181" max="8181" width="19.28515625" style="32" customWidth="1"/>
    <col min="8182" max="8182" width="20.5703125" style="32" customWidth="1"/>
    <col min="8183" max="8183" width="24.140625" style="32" customWidth="1"/>
    <col min="8184" max="8184" width="20.7109375" style="32" customWidth="1"/>
    <col min="8185" max="8185" width="20.5703125" style="32" customWidth="1"/>
    <col min="8186" max="8186" width="17.140625" style="32" customWidth="1"/>
    <col min="8187" max="8187" width="14.5703125" style="32" customWidth="1"/>
    <col min="8188" max="8188" width="13.140625" style="32" customWidth="1"/>
    <col min="8189" max="8189" width="20" style="32" customWidth="1"/>
    <col min="8190" max="8190" width="15.85546875" style="32" customWidth="1"/>
    <col min="8191" max="8191" width="14.42578125" style="32" customWidth="1"/>
    <col min="8192" max="8192" width="17.28515625" style="32" customWidth="1"/>
    <col min="8193" max="8193" width="14.28515625" style="32" customWidth="1"/>
    <col min="8194" max="8194" width="18.42578125" style="32" customWidth="1"/>
    <col min="8195" max="8195" width="15.28515625" style="32" customWidth="1"/>
    <col min="8196" max="8432" width="9.140625" style="32"/>
    <col min="8433" max="8433" width="11.28515625" style="32" customWidth="1"/>
    <col min="8434" max="8434" width="53" style="32" customWidth="1"/>
    <col min="8435" max="8435" width="20.7109375" style="32" customWidth="1"/>
    <col min="8436" max="8436" width="18.7109375" style="32" customWidth="1"/>
    <col min="8437" max="8437" width="19.28515625" style="32" customWidth="1"/>
    <col min="8438" max="8438" width="20.5703125" style="32" customWidth="1"/>
    <col min="8439" max="8439" width="24.140625" style="32" customWidth="1"/>
    <col min="8440" max="8440" width="20.7109375" style="32" customWidth="1"/>
    <col min="8441" max="8441" width="20.5703125" style="32" customWidth="1"/>
    <col min="8442" max="8442" width="17.140625" style="32" customWidth="1"/>
    <col min="8443" max="8443" width="14.5703125" style="32" customWidth="1"/>
    <col min="8444" max="8444" width="13.140625" style="32" customWidth="1"/>
    <col min="8445" max="8445" width="20" style="32" customWidth="1"/>
    <col min="8446" max="8446" width="15.85546875" style="32" customWidth="1"/>
    <col min="8447" max="8447" width="14.42578125" style="32" customWidth="1"/>
    <col min="8448" max="8448" width="17.28515625" style="32" customWidth="1"/>
    <col min="8449" max="8449" width="14.28515625" style="32" customWidth="1"/>
    <col min="8450" max="8450" width="18.42578125" style="32" customWidth="1"/>
    <col min="8451" max="8451" width="15.28515625" style="32" customWidth="1"/>
    <col min="8452" max="8688" width="9.140625" style="32"/>
    <col min="8689" max="8689" width="11.28515625" style="32" customWidth="1"/>
    <col min="8690" max="8690" width="53" style="32" customWidth="1"/>
    <col min="8691" max="8691" width="20.7109375" style="32" customWidth="1"/>
    <col min="8692" max="8692" width="18.7109375" style="32" customWidth="1"/>
    <col min="8693" max="8693" width="19.28515625" style="32" customWidth="1"/>
    <col min="8694" max="8694" width="20.5703125" style="32" customWidth="1"/>
    <col min="8695" max="8695" width="24.140625" style="32" customWidth="1"/>
    <col min="8696" max="8696" width="20.7109375" style="32" customWidth="1"/>
    <col min="8697" max="8697" width="20.5703125" style="32" customWidth="1"/>
    <col min="8698" max="8698" width="17.140625" style="32" customWidth="1"/>
    <col min="8699" max="8699" width="14.5703125" style="32" customWidth="1"/>
    <col min="8700" max="8700" width="13.140625" style="32" customWidth="1"/>
    <col min="8701" max="8701" width="20" style="32" customWidth="1"/>
    <col min="8702" max="8702" width="15.85546875" style="32" customWidth="1"/>
    <col min="8703" max="8703" width="14.42578125" style="32" customWidth="1"/>
    <col min="8704" max="8704" width="17.28515625" style="32" customWidth="1"/>
    <col min="8705" max="8705" width="14.28515625" style="32" customWidth="1"/>
    <col min="8706" max="8706" width="18.42578125" style="32" customWidth="1"/>
    <col min="8707" max="8707" width="15.28515625" style="32" customWidth="1"/>
    <col min="8708" max="8944" width="9.140625" style="32"/>
    <col min="8945" max="8945" width="11.28515625" style="32" customWidth="1"/>
    <col min="8946" max="8946" width="53" style="32" customWidth="1"/>
    <col min="8947" max="8947" width="20.7109375" style="32" customWidth="1"/>
    <col min="8948" max="8948" width="18.7109375" style="32" customWidth="1"/>
    <col min="8949" max="8949" width="19.28515625" style="32" customWidth="1"/>
    <col min="8950" max="8950" width="20.5703125" style="32" customWidth="1"/>
    <col min="8951" max="8951" width="24.140625" style="32" customWidth="1"/>
    <col min="8952" max="8952" width="20.7109375" style="32" customWidth="1"/>
    <col min="8953" max="8953" width="20.5703125" style="32" customWidth="1"/>
    <col min="8954" max="8954" width="17.140625" style="32" customWidth="1"/>
    <col min="8955" max="8955" width="14.5703125" style="32" customWidth="1"/>
    <col min="8956" max="8956" width="13.140625" style="32" customWidth="1"/>
    <col min="8957" max="8957" width="20" style="32" customWidth="1"/>
    <col min="8958" max="8958" width="15.85546875" style="32" customWidth="1"/>
    <col min="8959" max="8959" width="14.42578125" style="32" customWidth="1"/>
    <col min="8960" max="8960" width="17.28515625" style="32" customWidth="1"/>
    <col min="8961" max="8961" width="14.28515625" style="32" customWidth="1"/>
    <col min="8962" max="8962" width="18.42578125" style="32" customWidth="1"/>
    <col min="8963" max="8963" width="15.28515625" style="32" customWidth="1"/>
    <col min="8964" max="9200" width="9.140625" style="32"/>
    <col min="9201" max="9201" width="11.28515625" style="32" customWidth="1"/>
    <col min="9202" max="9202" width="53" style="32" customWidth="1"/>
    <col min="9203" max="9203" width="20.7109375" style="32" customWidth="1"/>
    <col min="9204" max="9204" width="18.7109375" style="32" customWidth="1"/>
    <col min="9205" max="9205" width="19.28515625" style="32" customWidth="1"/>
    <col min="9206" max="9206" width="20.5703125" style="32" customWidth="1"/>
    <col min="9207" max="9207" width="24.140625" style="32" customWidth="1"/>
    <col min="9208" max="9208" width="20.7109375" style="32" customWidth="1"/>
    <col min="9209" max="9209" width="20.5703125" style="32" customWidth="1"/>
    <col min="9210" max="9210" width="17.140625" style="32" customWidth="1"/>
    <col min="9211" max="9211" width="14.5703125" style="32" customWidth="1"/>
    <col min="9212" max="9212" width="13.140625" style="32" customWidth="1"/>
    <col min="9213" max="9213" width="20" style="32" customWidth="1"/>
    <col min="9214" max="9214" width="15.85546875" style="32" customWidth="1"/>
    <col min="9215" max="9215" width="14.42578125" style="32" customWidth="1"/>
    <col min="9216" max="9216" width="17.28515625" style="32" customWidth="1"/>
    <col min="9217" max="9217" width="14.28515625" style="32" customWidth="1"/>
    <col min="9218" max="9218" width="18.42578125" style="32" customWidth="1"/>
    <col min="9219" max="9219" width="15.28515625" style="32" customWidth="1"/>
    <col min="9220" max="9456" width="9.140625" style="32"/>
    <col min="9457" max="9457" width="11.28515625" style="32" customWidth="1"/>
    <col min="9458" max="9458" width="53" style="32" customWidth="1"/>
    <col min="9459" max="9459" width="20.7109375" style="32" customWidth="1"/>
    <col min="9460" max="9460" width="18.7109375" style="32" customWidth="1"/>
    <col min="9461" max="9461" width="19.28515625" style="32" customWidth="1"/>
    <col min="9462" max="9462" width="20.5703125" style="32" customWidth="1"/>
    <col min="9463" max="9463" width="24.140625" style="32" customWidth="1"/>
    <col min="9464" max="9464" width="20.7109375" style="32" customWidth="1"/>
    <col min="9465" max="9465" width="20.5703125" style="32" customWidth="1"/>
    <col min="9466" max="9466" width="17.140625" style="32" customWidth="1"/>
    <col min="9467" max="9467" width="14.5703125" style="32" customWidth="1"/>
    <col min="9468" max="9468" width="13.140625" style="32" customWidth="1"/>
    <col min="9469" max="9469" width="20" style="32" customWidth="1"/>
    <col min="9470" max="9470" width="15.85546875" style="32" customWidth="1"/>
    <col min="9471" max="9471" width="14.42578125" style="32" customWidth="1"/>
    <col min="9472" max="9472" width="17.28515625" style="32" customWidth="1"/>
    <col min="9473" max="9473" width="14.28515625" style="32" customWidth="1"/>
    <col min="9474" max="9474" width="18.42578125" style="32" customWidth="1"/>
    <col min="9475" max="9475" width="15.28515625" style="32" customWidth="1"/>
    <col min="9476" max="9712" width="9.140625" style="32"/>
    <col min="9713" max="9713" width="11.28515625" style="32" customWidth="1"/>
    <col min="9714" max="9714" width="53" style="32" customWidth="1"/>
    <col min="9715" max="9715" width="20.7109375" style="32" customWidth="1"/>
    <col min="9716" max="9716" width="18.7109375" style="32" customWidth="1"/>
    <col min="9717" max="9717" width="19.28515625" style="32" customWidth="1"/>
    <col min="9718" max="9718" width="20.5703125" style="32" customWidth="1"/>
    <col min="9719" max="9719" width="24.140625" style="32" customWidth="1"/>
    <col min="9720" max="9720" width="20.7109375" style="32" customWidth="1"/>
    <col min="9721" max="9721" width="20.5703125" style="32" customWidth="1"/>
    <col min="9722" max="9722" width="17.140625" style="32" customWidth="1"/>
    <col min="9723" max="9723" width="14.5703125" style="32" customWidth="1"/>
    <col min="9724" max="9724" width="13.140625" style="32" customWidth="1"/>
    <col min="9725" max="9725" width="20" style="32" customWidth="1"/>
    <col min="9726" max="9726" width="15.85546875" style="32" customWidth="1"/>
    <col min="9727" max="9727" width="14.42578125" style="32" customWidth="1"/>
    <col min="9728" max="9728" width="17.28515625" style="32" customWidth="1"/>
    <col min="9729" max="9729" width="14.28515625" style="32" customWidth="1"/>
    <col min="9730" max="9730" width="18.42578125" style="32" customWidth="1"/>
    <col min="9731" max="9731" width="15.28515625" style="32" customWidth="1"/>
    <col min="9732" max="9968" width="9.140625" style="32"/>
    <col min="9969" max="9969" width="11.28515625" style="32" customWidth="1"/>
    <col min="9970" max="9970" width="53" style="32" customWidth="1"/>
    <col min="9971" max="9971" width="20.7109375" style="32" customWidth="1"/>
    <col min="9972" max="9972" width="18.7109375" style="32" customWidth="1"/>
    <col min="9973" max="9973" width="19.28515625" style="32" customWidth="1"/>
    <col min="9974" max="9974" width="20.5703125" style="32" customWidth="1"/>
    <col min="9975" max="9975" width="24.140625" style="32" customWidth="1"/>
    <col min="9976" max="9976" width="20.7109375" style="32" customWidth="1"/>
    <col min="9977" max="9977" width="20.5703125" style="32" customWidth="1"/>
    <col min="9978" max="9978" width="17.140625" style="32" customWidth="1"/>
    <col min="9979" max="9979" width="14.5703125" style="32" customWidth="1"/>
    <col min="9980" max="9980" width="13.140625" style="32" customWidth="1"/>
    <col min="9981" max="9981" width="20" style="32" customWidth="1"/>
    <col min="9982" max="9982" width="15.85546875" style="32" customWidth="1"/>
    <col min="9983" max="9983" width="14.42578125" style="32" customWidth="1"/>
    <col min="9984" max="9984" width="17.28515625" style="32" customWidth="1"/>
    <col min="9985" max="9985" width="14.28515625" style="32" customWidth="1"/>
    <col min="9986" max="9986" width="18.42578125" style="32" customWidth="1"/>
    <col min="9987" max="9987" width="15.28515625" style="32" customWidth="1"/>
    <col min="9988" max="10224" width="9.140625" style="32"/>
    <col min="10225" max="10225" width="11.28515625" style="32" customWidth="1"/>
    <col min="10226" max="10226" width="53" style="32" customWidth="1"/>
    <col min="10227" max="10227" width="20.7109375" style="32" customWidth="1"/>
    <col min="10228" max="10228" width="18.7109375" style="32" customWidth="1"/>
    <col min="10229" max="10229" width="19.28515625" style="32" customWidth="1"/>
    <col min="10230" max="10230" width="20.5703125" style="32" customWidth="1"/>
    <col min="10231" max="10231" width="24.140625" style="32" customWidth="1"/>
    <col min="10232" max="10232" width="20.7109375" style="32" customWidth="1"/>
    <col min="10233" max="10233" width="20.5703125" style="32" customWidth="1"/>
    <col min="10234" max="10234" width="17.140625" style="32" customWidth="1"/>
    <col min="10235" max="10235" width="14.5703125" style="32" customWidth="1"/>
    <col min="10236" max="10236" width="13.140625" style="32" customWidth="1"/>
    <col min="10237" max="10237" width="20" style="32" customWidth="1"/>
    <col min="10238" max="10238" width="15.85546875" style="32" customWidth="1"/>
    <col min="10239" max="10239" width="14.42578125" style="32" customWidth="1"/>
    <col min="10240" max="10240" width="17.28515625" style="32" customWidth="1"/>
    <col min="10241" max="10241" width="14.28515625" style="32" customWidth="1"/>
    <col min="10242" max="10242" width="18.42578125" style="32" customWidth="1"/>
    <col min="10243" max="10243" width="15.28515625" style="32" customWidth="1"/>
    <col min="10244" max="10480" width="9.140625" style="32"/>
    <col min="10481" max="10481" width="11.28515625" style="32" customWidth="1"/>
    <col min="10482" max="10482" width="53" style="32" customWidth="1"/>
    <col min="10483" max="10483" width="20.7109375" style="32" customWidth="1"/>
    <col min="10484" max="10484" width="18.7109375" style="32" customWidth="1"/>
    <col min="10485" max="10485" width="19.28515625" style="32" customWidth="1"/>
    <col min="10486" max="10486" width="20.5703125" style="32" customWidth="1"/>
    <col min="10487" max="10487" width="24.140625" style="32" customWidth="1"/>
    <col min="10488" max="10488" width="20.7109375" style="32" customWidth="1"/>
    <col min="10489" max="10489" width="20.5703125" style="32" customWidth="1"/>
    <col min="10490" max="10490" width="17.140625" style="32" customWidth="1"/>
    <col min="10491" max="10491" width="14.5703125" style="32" customWidth="1"/>
    <col min="10492" max="10492" width="13.140625" style="32" customWidth="1"/>
    <col min="10493" max="10493" width="20" style="32" customWidth="1"/>
    <col min="10494" max="10494" width="15.85546875" style="32" customWidth="1"/>
    <col min="10495" max="10495" width="14.42578125" style="32" customWidth="1"/>
    <col min="10496" max="10496" width="17.28515625" style="32" customWidth="1"/>
    <col min="10497" max="10497" width="14.28515625" style="32" customWidth="1"/>
    <col min="10498" max="10498" width="18.42578125" style="32" customWidth="1"/>
    <col min="10499" max="10499" width="15.28515625" style="32" customWidth="1"/>
    <col min="10500" max="10736" width="9.140625" style="32"/>
    <col min="10737" max="10737" width="11.28515625" style="32" customWidth="1"/>
    <col min="10738" max="10738" width="53" style="32" customWidth="1"/>
    <col min="10739" max="10739" width="20.7109375" style="32" customWidth="1"/>
    <col min="10740" max="10740" width="18.7109375" style="32" customWidth="1"/>
    <col min="10741" max="10741" width="19.28515625" style="32" customWidth="1"/>
    <col min="10742" max="10742" width="20.5703125" style="32" customWidth="1"/>
    <col min="10743" max="10743" width="24.140625" style="32" customWidth="1"/>
    <col min="10744" max="10744" width="20.7109375" style="32" customWidth="1"/>
    <col min="10745" max="10745" width="20.5703125" style="32" customWidth="1"/>
    <col min="10746" max="10746" width="17.140625" style="32" customWidth="1"/>
    <col min="10747" max="10747" width="14.5703125" style="32" customWidth="1"/>
    <col min="10748" max="10748" width="13.140625" style="32" customWidth="1"/>
    <col min="10749" max="10749" width="20" style="32" customWidth="1"/>
    <col min="10750" max="10750" width="15.85546875" style="32" customWidth="1"/>
    <col min="10751" max="10751" width="14.42578125" style="32" customWidth="1"/>
    <col min="10752" max="10752" width="17.28515625" style="32" customWidth="1"/>
    <col min="10753" max="10753" width="14.28515625" style="32" customWidth="1"/>
    <col min="10754" max="10754" width="18.42578125" style="32" customWidth="1"/>
    <col min="10755" max="10755" width="15.28515625" style="32" customWidth="1"/>
    <col min="10756" max="10992" width="9.140625" style="32"/>
    <col min="10993" max="10993" width="11.28515625" style="32" customWidth="1"/>
    <col min="10994" max="10994" width="53" style="32" customWidth="1"/>
    <col min="10995" max="10995" width="20.7109375" style="32" customWidth="1"/>
    <col min="10996" max="10996" width="18.7109375" style="32" customWidth="1"/>
    <col min="10997" max="10997" width="19.28515625" style="32" customWidth="1"/>
    <col min="10998" max="10998" width="20.5703125" style="32" customWidth="1"/>
    <col min="10999" max="10999" width="24.140625" style="32" customWidth="1"/>
    <col min="11000" max="11000" width="20.7109375" style="32" customWidth="1"/>
    <col min="11001" max="11001" width="20.5703125" style="32" customWidth="1"/>
    <col min="11002" max="11002" width="17.140625" style="32" customWidth="1"/>
    <col min="11003" max="11003" width="14.5703125" style="32" customWidth="1"/>
    <col min="11004" max="11004" width="13.140625" style="32" customWidth="1"/>
    <col min="11005" max="11005" width="20" style="32" customWidth="1"/>
    <col min="11006" max="11006" width="15.85546875" style="32" customWidth="1"/>
    <col min="11007" max="11007" width="14.42578125" style="32" customWidth="1"/>
    <col min="11008" max="11008" width="17.28515625" style="32" customWidth="1"/>
    <col min="11009" max="11009" width="14.28515625" style="32" customWidth="1"/>
    <col min="11010" max="11010" width="18.42578125" style="32" customWidth="1"/>
    <col min="11011" max="11011" width="15.28515625" style="32" customWidth="1"/>
    <col min="11012" max="11248" width="9.140625" style="32"/>
    <col min="11249" max="11249" width="11.28515625" style="32" customWidth="1"/>
    <col min="11250" max="11250" width="53" style="32" customWidth="1"/>
    <col min="11251" max="11251" width="20.7109375" style="32" customWidth="1"/>
    <col min="11252" max="11252" width="18.7109375" style="32" customWidth="1"/>
    <col min="11253" max="11253" width="19.28515625" style="32" customWidth="1"/>
    <col min="11254" max="11254" width="20.5703125" style="32" customWidth="1"/>
    <col min="11255" max="11255" width="24.140625" style="32" customWidth="1"/>
    <col min="11256" max="11256" width="20.7109375" style="32" customWidth="1"/>
    <col min="11257" max="11257" width="20.5703125" style="32" customWidth="1"/>
    <col min="11258" max="11258" width="17.140625" style="32" customWidth="1"/>
    <col min="11259" max="11259" width="14.5703125" style="32" customWidth="1"/>
    <col min="11260" max="11260" width="13.140625" style="32" customWidth="1"/>
    <col min="11261" max="11261" width="20" style="32" customWidth="1"/>
    <col min="11262" max="11262" width="15.85546875" style="32" customWidth="1"/>
    <col min="11263" max="11263" width="14.42578125" style="32" customWidth="1"/>
    <col min="11264" max="11264" width="17.28515625" style="32" customWidth="1"/>
    <col min="11265" max="11265" width="14.28515625" style="32" customWidth="1"/>
    <col min="11266" max="11266" width="18.42578125" style="32" customWidth="1"/>
    <col min="11267" max="11267" width="15.28515625" style="32" customWidth="1"/>
    <col min="11268" max="11504" width="9.140625" style="32"/>
    <col min="11505" max="11505" width="11.28515625" style="32" customWidth="1"/>
    <col min="11506" max="11506" width="53" style="32" customWidth="1"/>
    <col min="11507" max="11507" width="20.7109375" style="32" customWidth="1"/>
    <col min="11508" max="11508" width="18.7109375" style="32" customWidth="1"/>
    <col min="11509" max="11509" width="19.28515625" style="32" customWidth="1"/>
    <col min="11510" max="11510" width="20.5703125" style="32" customWidth="1"/>
    <col min="11511" max="11511" width="24.140625" style="32" customWidth="1"/>
    <col min="11512" max="11512" width="20.7109375" style="32" customWidth="1"/>
    <col min="11513" max="11513" width="20.5703125" style="32" customWidth="1"/>
    <col min="11514" max="11514" width="17.140625" style="32" customWidth="1"/>
    <col min="11515" max="11515" width="14.5703125" style="32" customWidth="1"/>
    <col min="11516" max="11516" width="13.140625" style="32" customWidth="1"/>
    <col min="11517" max="11517" width="20" style="32" customWidth="1"/>
    <col min="11518" max="11518" width="15.85546875" style="32" customWidth="1"/>
    <col min="11519" max="11519" width="14.42578125" style="32" customWidth="1"/>
    <col min="11520" max="11520" width="17.28515625" style="32" customWidth="1"/>
    <col min="11521" max="11521" width="14.28515625" style="32" customWidth="1"/>
    <col min="11522" max="11522" width="18.42578125" style="32" customWidth="1"/>
    <col min="11523" max="11523" width="15.28515625" style="32" customWidth="1"/>
    <col min="11524" max="11760" width="9.140625" style="32"/>
    <col min="11761" max="11761" width="11.28515625" style="32" customWidth="1"/>
    <col min="11762" max="11762" width="53" style="32" customWidth="1"/>
    <col min="11763" max="11763" width="20.7109375" style="32" customWidth="1"/>
    <col min="11764" max="11764" width="18.7109375" style="32" customWidth="1"/>
    <col min="11765" max="11765" width="19.28515625" style="32" customWidth="1"/>
    <col min="11766" max="11766" width="20.5703125" style="32" customWidth="1"/>
    <col min="11767" max="11767" width="24.140625" style="32" customWidth="1"/>
    <col min="11768" max="11768" width="20.7109375" style="32" customWidth="1"/>
    <col min="11769" max="11769" width="20.5703125" style="32" customWidth="1"/>
    <col min="11770" max="11770" width="17.140625" style="32" customWidth="1"/>
    <col min="11771" max="11771" width="14.5703125" style="32" customWidth="1"/>
    <col min="11772" max="11772" width="13.140625" style="32" customWidth="1"/>
    <col min="11773" max="11773" width="20" style="32" customWidth="1"/>
    <col min="11774" max="11774" width="15.85546875" style="32" customWidth="1"/>
    <col min="11775" max="11775" width="14.42578125" style="32" customWidth="1"/>
    <col min="11776" max="11776" width="17.28515625" style="32" customWidth="1"/>
    <col min="11777" max="11777" width="14.28515625" style="32" customWidth="1"/>
    <col min="11778" max="11778" width="18.42578125" style="32" customWidth="1"/>
    <col min="11779" max="11779" width="15.28515625" style="32" customWidth="1"/>
    <col min="11780" max="12016" width="9.140625" style="32"/>
    <col min="12017" max="12017" width="11.28515625" style="32" customWidth="1"/>
    <col min="12018" max="12018" width="53" style="32" customWidth="1"/>
    <col min="12019" max="12019" width="20.7109375" style="32" customWidth="1"/>
    <col min="12020" max="12020" width="18.7109375" style="32" customWidth="1"/>
    <col min="12021" max="12021" width="19.28515625" style="32" customWidth="1"/>
    <col min="12022" max="12022" width="20.5703125" style="32" customWidth="1"/>
    <col min="12023" max="12023" width="24.140625" style="32" customWidth="1"/>
    <col min="12024" max="12024" width="20.7109375" style="32" customWidth="1"/>
    <col min="12025" max="12025" width="20.5703125" style="32" customWidth="1"/>
    <col min="12026" max="12026" width="17.140625" style="32" customWidth="1"/>
    <col min="12027" max="12027" width="14.5703125" style="32" customWidth="1"/>
    <col min="12028" max="12028" width="13.140625" style="32" customWidth="1"/>
    <col min="12029" max="12029" width="20" style="32" customWidth="1"/>
    <col min="12030" max="12030" width="15.85546875" style="32" customWidth="1"/>
    <col min="12031" max="12031" width="14.42578125" style="32" customWidth="1"/>
    <col min="12032" max="12032" width="17.28515625" style="32" customWidth="1"/>
    <col min="12033" max="12033" width="14.28515625" style="32" customWidth="1"/>
    <col min="12034" max="12034" width="18.42578125" style="32" customWidth="1"/>
    <col min="12035" max="12035" width="15.28515625" style="32" customWidth="1"/>
    <col min="12036" max="12272" width="9.140625" style="32"/>
    <col min="12273" max="12273" width="11.28515625" style="32" customWidth="1"/>
    <col min="12274" max="12274" width="53" style="32" customWidth="1"/>
    <col min="12275" max="12275" width="20.7109375" style="32" customWidth="1"/>
    <col min="12276" max="12276" width="18.7109375" style="32" customWidth="1"/>
    <col min="12277" max="12277" width="19.28515625" style="32" customWidth="1"/>
    <col min="12278" max="12278" width="20.5703125" style="32" customWidth="1"/>
    <col min="12279" max="12279" width="24.140625" style="32" customWidth="1"/>
    <col min="12280" max="12280" width="20.7109375" style="32" customWidth="1"/>
    <col min="12281" max="12281" width="20.5703125" style="32" customWidth="1"/>
    <col min="12282" max="12282" width="17.140625" style="32" customWidth="1"/>
    <col min="12283" max="12283" width="14.5703125" style="32" customWidth="1"/>
    <col min="12284" max="12284" width="13.140625" style="32" customWidth="1"/>
    <col min="12285" max="12285" width="20" style="32" customWidth="1"/>
    <col min="12286" max="12286" width="15.85546875" style="32" customWidth="1"/>
    <col min="12287" max="12287" width="14.42578125" style="32" customWidth="1"/>
    <col min="12288" max="12288" width="17.28515625" style="32" customWidth="1"/>
    <col min="12289" max="12289" width="14.28515625" style="32" customWidth="1"/>
    <col min="12290" max="12290" width="18.42578125" style="32" customWidth="1"/>
    <col min="12291" max="12291" width="15.28515625" style="32" customWidth="1"/>
    <col min="12292" max="12528" width="9.140625" style="32"/>
    <col min="12529" max="12529" width="11.28515625" style="32" customWidth="1"/>
    <col min="12530" max="12530" width="53" style="32" customWidth="1"/>
    <col min="12531" max="12531" width="20.7109375" style="32" customWidth="1"/>
    <col min="12532" max="12532" width="18.7109375" style="32" customWidth="1"/>
    <col min="12533" max="12533" width="19.28515625" style="32" customWidth="1"/>
    <col min="12534" max="12534" width="20.5703125" style="32" customWidth="1"/>
    <col min="12535" max="12535" width="24.140625" style="32" customWidth="1"/>
    <col min="12536" max="12536" width="20.7109375" style="32" customWidth="1"/>
    <col min="12537" max="12537" width="20.5703125" style="32" customWidth="1"/>
    <col min="12538" max="12538" width="17.140625" style="32" customWidth="1"/>
    <col min="12539" max="12539" width="14.5703125" style="32" customWidth="1"/>
    <col min="12540" max="12540" width="13.140625" style="32" customWidth="1"/>
    <col min="12541" max="12541" width="20" style="32" customWidth="1"/>
    <col min="12542" max="12542" width="15.85546875" style="32" customWidth="1"/>
    <col min="12543" max="12543" width="14.42578125" style="32" customWidth="1"/>
    <col min="12544" max="12544" width="17.28515625" style="32" customWidth="1"/>
    <col min="12545" max="12545" width="14.28515625" style="32" customWidth="1"/>
    <col min="12546" max="12546" width="18.42578125" style="32" customWidth="1"/>
    <col min="12547" max="12547" width="15.28515625" style="32" customWidth="1"/>
    <col min="12548" max="12784" width="9.140625" style="32"/>
    <col min="12785" max="12785" width="11.28515625" style="32" customWidth="1"/>
    <col min="12786" max="12786" width="53" style="32" customWidth="1"/>
    <col min="12787" max="12787" width="20.7109375" style="32" customWidth="1"/>
    <col min="12788" max="12788" width="18.7109375" style="32" customWidth="1"/>
    <col min="12789" max="12789" width="19.28515625" style="32" customWidth="1"/>
    <col min="12790" max="12790" width="20.5703125" style="32" customWidth="1"/>
    <col min="12791" max="12791" width="24.140625" style="32" customWidth="1"/>
    <col min="12792" max="12792" width="20.7109375" style="32" customWidth="1"/>
    <col min="12793" max="12793" width="20.5703125" style="32" customWidth="1"/>
    <col min="12794" max="12794" width="17.140625" style="32" customWidth="1"/>
    <col min="12795" max="12795" width="14.5703125" style="32" customWidth="1"/>
    <col min="12796" max="12796" width="13.140625" style="32" customWidth="1"/>
    <col min="12797" max="12797" width="20" style="32" customWidth="1"/>
    <col min="12798" max="12798" width="15.85546875" style="32" customWidth="1"/>
    <col min="12799" max="12799" width="14.42578125" style="32" customWidth="1"/>
    <col min="12800" max="12800" width="17.28515625" style="32" customWidth="1"/>
    <col min="12801" max="12801" width="14.28515625" style="32" customWidth="1"/>
    <col min="12802" max="12802" width="18.42578125" style="32" customWidth="1"/>
    <col min="12803" max="12803" width="15.28515625" style="32" customWidth="1"/>
    <col min="12804" max="13040" width="9.140625" style="32"/>
    <col min="13041" max="13041" width="11.28515625" style="32" customWidth="1"/>
    <col min="13042" max="13042" width="53" style="32" customWidth="1"/>
    <col min="13043" max="13043" width="20.7109375" style="32" customWidth="1"/>
    <col min="13044" max="13044" width="18.7109375" style="32" customWidth="1"/>
    <col min="13045" max="13045" width="19.28515625" style="32" customWidth="1"/>
    <col min="13046" max="13046" width="20.5703125" style="32" customWidth="1"/>
    <col min="13047" max="13047" width="24.140625" style="32" customWidth="1"/>
    <col min="13048" max="13048" width="20.7109375" style="32" customWidth="1"/>
    <col min="13049" max="13049" width="20.5703125" style="32" customWidth="1"/>
    <col min="13050" max="13050" width="17.140625" style="32" customWidth="1"/>
    <col min="13051" max="13051" width="14.5703125" style="32" customWidth="1"/>
    <col min="13052" max="13052" width="13.140625" style="32" customWidth="1"/>
    <col min="13053" max="13053" width="20" style="32" customWidth="1"/>
    <col min="13054" max="13054" width="15.85546875" style="32" customWidth="1"/>
    <col min="13055" max="13055" width="14.42578125" style="32" customWidth="1"/>
    <col min="13056" max="13056" width="17.28515625" style="32" customWidth="1"/>
    <col min="13057" max="13057" width="14.28515625" style="32" customWidth="1"/>
    <col min="13058" max="13058" width="18.42578125" style="32" customWidth="1"/>
    <col min="13059" max="13059" width="15.28515625" style="32" customWidth="1"/>
    <col min="13060" max="13296" width="9.140625" style="32"/>
    <col min="13297" max="13297" width="11.28515625" style="32" customWidth="1"/>
    <col min="13298" max="13298" width="53" style="32" customWidth="1"/>
    <col min="13299" max="13299" width="20.7109375" style="32" customWidth="1"/>
    <col min="13300" max="13300" width="18.7109375" style="32" customWidth="1"/>
    <col min="13301" max="13301" width="19.28515625" style="32" customWidth="1"/>
    <col min="13302" max="13302" width="20.5703125" style="32" customWidth="1"/>
    <col min="13303" max="13303" width="24.140625" style="32" customWidth="1"/>
    <col min="13304" max="13304" width="20.7109375" style="32" customWidth="1"/>
    <col min="13305" max="13305" width="20.5703125" style="32" customWidth="1"/>
    <col min="13306" max="13306" width="17.140625" style="32" customWidth="1"/>
    <col min="13307" max="13307" width="14.5703125" style="32" customWidth="1"/>
    <col min="13308" max="13308" width="13.140625" style="32" customWidth="1"/>
    <col min="13309" max="13309" width="20" style="32" customWidth="1"/>
    <col min="13310" max="13310" width="15.85546875" style="32" customWidth="1"/>
    <col min="13311" max="13311" width="14.42578125" style="32" customWidth="1"/>
    <col min="13312" max="13312" width="17.28515625" style="32" customWidth="1"/>
    <col min="13313" max="13313" width="14.28515625" style="32" customWidth="1"/>
    <col min="13314" max="13314" width="18.42578125" style="32" customWidth="1"/>
    <col min="13315" max="13315" width="15.28515625" style="32" customWidth="1"/>
    <col min="13316" max="13552" width="9.140625" style="32"/>
    <col min="13553" max="13553" width="11.28515625" style="32" customWidth="1"/>
    <col min="13554" max="13554" width="53" style="32" customWidth="1"/>
    <col min="13555" max="13555" width="20.7109375" style="32" customWidth="1"/>
    <col min="13556" max="13556" width="18.7109375" style="32" customWidth="1"/>
    <col min="13557" max="13557" width="19.28515625" style="32" customWidth="1"/>
    <col min="13558" max="13558" width="20.5703125" style="32" customWidth="1"/>
    <col min="13559" max="13559" width="24.140625" style="32" customWidth="1"/>
    <col min="13560" max="13560" width="20.7109375" style="32" customWidth="1"/>
    <col min="13561" max="13561" width="20.5703125" style="32" customWidth="1"/>
    <col min="13562" max="13562" width="17.140625" style="32" customWidth="1"/>
    <col min="13563" max="13563" width="14.5703125" style="32" customWidth="1"/>
    <col min="13564" max="13564" width="13.140625" style="32" customWidth="1"/>
    <col min="13565" max="13565" width="20" style="32" customWidth="1"/>
    <col min="13566" max="13566" width="15.85546875" style="32" customWidth="1"/>
    <col min="13567" max="13567" width="14.42578125" style="32" customWidth="1"/>
    <col min="13568" max="13568" width="17.28515625" style="32" customWidth="1"/>
    <col min="13569" max="13569" width="14.28515625" style="32" customWidth="1"/>
    <col min="13570" max="13570" width="18.42578125" style="32" customWidth="1"/>
    <col min="13571" max="13571" width="15.28515625" style="32" customWidth="1"/>
    <col min="13572" max="13808" width="9.140625" style="32"/>
    <col min="13809" max="13809" width="11.28515625" style="32" customWidth="1"/>
    <col min="13810" max="13810" width="53" style="32" customWidth="1"/>
    <col min="13811" max="13811" width="20.7109375" style="32" customWidth="1"/>
    <col min="13812" max="13812" width="18.7109375" style="32" customWidth="1"/>
    <col min="13813" max="13813" width="19.28515625" style="32" customWidth="1"/>
    <col min="13814" max="13814" width="20.5703125" style="32" customWidth="1"/>
    <col min="13815" max="13815" width="24.140625" style="32" customWidth="1"/>
    <col min="13816" max="13816" width="20.7109375" style="32" customWidth="1"/>
    <col min="13817" max="13817" width="20.5703125" style="32" customWidth="1"/>
    <col min="13818" max="13818" width="17.140625" style="32" customWidth="1"/>
    <col min="13819" max="13819" width="14.5703125" style="32" customWidth="1"/>
    <col min="13820" max="13820" width="13.140625" style="32" customWidth="1"/>
    <col min="13821" max="13821" width="20" style="32" customWidth="1"/>
    <col min="13822" max="13822" width="15.85546875" style="32" customWidth="1"/>
    <col min="13823" max="13823" width="14.42578125" style="32" customWidth="1"/>
    <col min="13824" max="13824" width="17.28515625" style="32" customWidth="1"/>
    <col min="13825" max="13825" width="14.28515625" style="32" customWidth="1"/>
    <col min="13826" max="13826" width="18.42578125" style="32" customWidth="1"/>
    <col min="13827" max="13827" width="15.28515625" style="32" customWidth="1"/>
    <col min="13828" max="14064" width="9.140625" style="32"/>
    <col min="14065" max="14065" width="11.28515625" style="32" customWidth="1"/>
    <col min="14066" max="14066" width="53" style="32" customWidth="1"/>
    <col min="14067" max="14067" width="20.7109375" style="32" customWidth="1"/>
    <col min="14068" max="14068" width="18.7109375" style="32" customWidth="1"/>
    <col min="14069" max="14069" width="19.28515625" style="32" customWidth="1"/>
    <col min="14070" max="14070" width="20.5703125" style="32" customWidth="1"/>
    <col min="14071" max="14071" width="24.140625" style="32" customWidth="1"/>
    <col min="14072" max="14072" width="20.7109375" style="32" customWidth="1"/>
    <col min="14073" max="14073" width="20.5703125" style="32" customWidth="1"/>
    <col min="14074" max="14074" width="17.140625" style="32" customWidth="1"/>
    <col min="14075" max="14075" width="14.5703125" style="32" customWidth="1"/>
    <col min="14076" max="14076" width="13.140625" style="32" customWidth="1"/>
    <col min="14077" max="14077" width="20" style="32" customWidth="1"/>
    <col min="14078" max="14078" width="15.85546875" style="32" customWidth="1"/>
    <col min="14079" max="14079" width="14.42578125" style="32" customWidth="1"/>
    <col min="14080" max="14080" width="17.28515625" style="32" customWidth="1"/>
    <col min="14081" max="14081" width="14.28515625" style="32" customWidth="1"/>
    <col min="14082" max="14082" width="18.42578125" style="32" customWidth="1"/>
    <col min="14083" max="14083" width="15.28515625" style="32" customWidth="1"/>
    <col min="14084" max="14320" width="9.140625" style="32"/>
    <col min="14321" max="14321" width="11.28515625" style="32" customWidth="1"/>
    <col min="14322" max="14322" width="53" style="32" customWidth="1"/>
    <col min="14323" max="14323" width="20.7109375" style="32" customWidth="1"/>
    <col min="14324" max="14324" width="18.7109375" style="32" customWidth="1"/>
    <col min="14325" max="14325" width="19.28515625" style="32" customWidth="1"/>
    <col min="14326" max="14326" width="20.5703125" style="32" customWidth="1"/>
    <col min="14327" max="14327" width="24.140625" style="32" customWidth="1"/>
    <col min="14328" max="14328" width="20.7109375" style="32" customWidth="1"/>
    <col min="14329" max="14329" width="20.5703125" style="32" customWidth="1"/>
    <col min="14330" max="14330" width="17.140625" style="32" customWidth="1"/>
    <col min="14331" max="14331" width="14.5703125" style="32" customWidth="1"/>
    <col min="14332" max="14332" width="13.140625" style="32" customWidth="1"/>
    <col min="14333" max="14333" width="20" style="32" customWidth="1"/>
    <col min="14334" max="14334" width="15.85546875" style="32" customWidth="1"/>
    <col min="14335" max="14335" width="14.42578125" style="32" customWidth="1"/>
    <col min="14336" max="14336" width="17.28515625" style="32" customWidth="1"/>
    <col min="14337" max="14337" width="14.28515625" style="32" customWidth="1"/>
    <col min="14338" max="14338" width="18.42578125" style="32" customWidth="1"/>
    <col min="14339" max="14339" width="15.28515625" style="32" customWidth="1"/>
    <col min="14340" max="14576" width="9.140625" style="32"/>
    <col min="14577" max="14577" width="11.28515625" style="32" customWidth="1"/>
    <col min="14578" max="14578" width="53" style="32" customWidth="1"/>
    <col min="14579" max="14579" width="20.7109375" style="32" customWidth="1"/>
    <col min="14580" max="14580" width="18.7109375" style="32" customWidth="1"/>
    <col min="14581" max="14581" width="19.28515625" style="32" customWidth="1"/>
    <col min="14582" max="14582" width="20.5703125" style="32" customWidth="1"/>
    <col min="14583" max="14583" width="24.140625" style="32" customWidth="1"/>
    <col min="14584" max="14584" width="20.7109375" style="32" customWidth="1"/>
    <col min="14585" max="14585" width="20.5703125" style="32" customWidth="1"/>
    <col min="14586" max="14586" width="17.140625" style="32" customWidth="1"/>
    <col min="14587" max="14587" width="14.5703125" style="32" customWidth="1"/>
    <col min="14588" max="14588" width="13.140625" style="32" customWidth="1"/>
    <col min="14589" max="14589" width="20" style="32" customWidth="1"/>
    <col min="14590" max="14590" width="15.85546875" style="32" customWidth="1"/>
    <col min="14591" max="14591" width="14.42578125" style="32" customWidth="1"/>
    <col min="14592" max="14592" width="17.28515625" style="32" customWidth="1"/>
    <col min="14593" max="14593" width="14.28515625" style="32" customWidth="1"/>
    <col min="14594" max="14594" width="18.42578125" style="32" customWidth="1"/>
    <col min="14595" max="14595" width="15.28515625" style="32" customWidth="1"/>
    <col min="14596" max="14832" width="9.140625" style="32"/>
    <col min="14833" max="14833" width="11.28515625" style="32" customWidth="1"/>
    <col min="14834" max="14834" width="53" style="32" customWidth="1"/>
    <col min="14835" max="14835" width="20.7109375" style="32" customWidth="1"/>
    <col min="14836" max="14836" width="18.7109375" style="32" customWidth="1"/>
    <col min="14837" max="14837" width="19.28515625" style="32" customWidth="1"/>
    <col min="14838" max="14838" width="20.5703125" style="32" customWidth="1"/>
    <col min="14839" max="14839" width="24.140625" style="32" customWidth="1"/>
    <col min="14840" max="14840" width="20.7109375" style="32" customWidth="1"/>
    <col min="14841" max="14841" width="20.5703125" style="32" customWidth="1"/>
    <col min="14842" max="14842" width="17.140625" style="32" customWidth="1"/>
    <col min="14843" max="14843" width="14.5703125" style="32" customWidth="1"/>
    <col min="14844" max="14844" width="13.140625" style="32" customWidth="1"/>
    <col min="14845" max="14845" width="20" style="32" customWidth="1"/>
    <col min="14846" max="14846" width="15.85546875" style="32" customWidth="1"/>
    <col min="14847" max="14847" width="14.42578125" style="32" customWidth="1"/>
    <col min="14848" max="14848" width="17.28515625" style="32" customWidth="1"/>
    <col min="14849" max="14849" width="14.28515625" style="32" customWidth="1"/>
    <col min="14850" max="14850" width="18.42578125" style="32" customWidth="1"/>
    <col min="14851" max="14851" width="15.28515625" style="32" customWidth="1"/>
    <col min="14852" max="15088" width="9.140625" style="32"/>
    <col min="15089" max="15089" width="11.28515625" style="32" customWidth="1"/>
    <col min="15090" max="15090" width="53" style="32" customWidth="1"/>
    <col min="15091" max="15091" width="20.7109375" style="32" customWidth="1"/>
    <col min="15092" max="15092" width="18.7109375" style="32" customWidth="1"/>
    <col min="15093" max="15093" width="19.28515625" style="32" customWidth="1"/>
    <col min="15094" max="15094" width="20.5703125" style="32" customWidth="1"/>
    <col min="15095" max="15095" width="24.140625" style="32" customWidth="1"/>
    <col min="15096" max="15096" width="20.7109375" style="32" customWidth="1"/>
    <col min="15097" max="15097" width="20.5703125" style="32" customWidth="1"/>
    <col min="15098" max="15098" width="17.140625" style="32" customWidth="1"/>
    <col min="15099" max="15099" width="14.5703125" style="32" customWidth="1"/>
    <col min="15100" max="15100" width="13.140625" style="32" customWidth="1"/>
    <col min="15101" max="15101" width="20" style="32" customWidth="1"/>
    <col min="15102" max="15102" width="15.85546875" style="32" customWidth="1"/>
    <col min="15103" max="15103" width="14.42578125" style="32" customWidth="1"/>
    <col min="15104" max="15104" width="17.28515625" style="32" customWidth="1"/>
    <col min="15105" max="15105" width="14.28515625" style="32" customWidth="1"/>
    <col min="15106" max="15106" width="18.42578125" style="32" customWidth="1"/>
    <col min="15107" max="15107" width="15.28515625" style="32" customWidth="1"/>
    <col min="15108" max="15344" width="9.140625" style="32"/>
    <col min="15345" max="15345" width="11.28515625" style="32" customWidth="1"/>
    <col min="15346" max="15346" width="53" style="32" customWidth="1"/>
    <col min="15347" max="15347" width="20.7109375" style="32" customWidth="1"/>
    <col min="15348" max="15348" width="18.7109375" style="32" customWidth="1"/>
    <col min="15349" max="15349" width="19.28515625" style="32" customWidth="1"/>
    <col min="15350" max="15350" width="20.5703125" style="32" customWidth="1"/>
    <col min="15351" max="15351" width="24.140625" style="32" customWidth="1"/>
    <col min="15352" max="15352" width="20.7109375" style="32" customWidth="1"/>
    <col min="15353" max="15353" width="20.5703125" style="32" customWidth="1"/>
    <col min="15354" max="15354" width="17.140625" style="32" customWidth="1"/>
    <col min="15355" max="15355" width="14.5703125" style="32" customWidth="1"/>
    <col min="15356" max="15356" width="13.140625" style="32" customWidth="1"/>
    <col min="15357" max="15357" width="20" style="32" customWidth="1"/>
    <col min="15358" max="15358" width="15.85546875" style="32" customWidth="1"/>
    <col min="15359" max="15359" width="14.42578125" style="32" customWidth="1"/>
    <col min="15360" max="15360" width="17.28515625" style="32" customWidth="1"/>
    <col min="15361" max="15361" width="14.28515625" style="32" customWidth="1"/>
    <col min="15362" max="15362" width="18.42578125" style="32" customWidth="1"/>
    <col min="15363" max="15363" width="15.28515625" style="32" customWidth="1"/>
    <col min="15364" max="15600" width="9.140625" style="32"/>
    <col min="15601" max="15601" width="11.28515625" style="32" customWidth="1"/>
    <col min="15602" max="15602" width="53" style="32" customWidth="1"/>
    <col min="15603" max="15603" width="20.7109375" style="32" customWidth="1"/>
    <col min="15604" max="15604" width="18.7109375" style="32" customWidth="1"/>
    <col min="15605" max="15605" width="19.28515625" style="32" customWidth="1"/>
    <col min="15606" max="15606" width="20.5703125" style="32" customWidth="1"/>
    <col min="15607" max="15607" width="24.140625" style="32" customWidth="1"/>
    <col min="15608" max="15608" width="20.7109375" style="32" customWidth="1"/>
    <col min="15609" max="15609" width="20.5703125" style="32" customWidth="1"/>
    <col min="15610" max="15610" width="17.140625" style="32" customWidth="1"/>
    <col min="15611" max="15611" width="14.5703125" style="32" customWidth="1"/>
    <col min="15612" max="15612" width="13.140625" style="32" customWidth="1"/>
    <col min="15613" max="15613" width="20" style="32" customWidth="1"/>
    <col min="15614" max="15614" width="15.85546875" style="32" customWidth="1"/>
    <col min="15615" max="15615" width="14.42578125" style="32" customWidth="1"/>
    <col min="15616" max="15616" width="17.28515625" style="32" customWidth="1"/>
    <col min="15617" max="15617" width="14.28515625" style="32" customWidth="1"/>
    <col min="15618" max="15618" width="18.42578125" style="32" customWidth="1"/>
    <col min="15619" max="15619" width="15.28515625" style="32" customWidth="1"/>
    <col min="15620" max="15856" width="9.140625" style="32"/>
    <col min="15857" max="15857" width="11.28515625" style="32" customWidth="1"/>
    <col min="15858" max="15858" width="53" style="32" customWidth="1"/>
    <col min="15859" max="15859" width="20.7109375" style="32" customWidth="1"/>
    <col min="15860" max="15860" width="18.7109375" style="32" customWidth="1"/>
    <col min="15861" max="15861" width="19.28515625" style="32" customWidth="1"/>
    <col min="15862" max="15862" width="20.5703125" style="32" customWidth="1"/>
    <col min="15863" max="15863" width="24.140625" style="32" customWidth="1"/>
    <col min="15864" max="15864" width="20.7109375" style="32" customWidth="1"/>
    <col min="15865" max="15865" width="20.5703125" style="32" customWidth="1"/>
    <col min="15866" max="15866" width="17.140625" style="32" customWidth="1"/>
    <col min="15867" max="15867" width="14.5703125" style="32" customWidth="1"/>
    <col min="15868" max="15868" width="13.140625" style="32" customWidth="1"/>
    <col min="15869" max="15869" width="20" style="32" customWidth="1"/>
    <col min="15870" max="15870" width="15.85546875" style="32" customWidth="1"/>
    <col min="15871" max="15871" width="14.42578125" style="32" customWidth="1"/>
    <col min="15872" max="15872" width="17.28515625" style="32" customWidth="1"/>
    <col min="15873" max="15873" width="14.28515625" style="32" customWidth="1"/>
    <col min="15874" max="15874" width="18.42578125" style="32" customWidth="1"/>
    <col min="15875" max="15875" width="15.28515625" style="32" customWidth="1"/>
    <col min="15876" max="16112" width="9.140625" style="32"/>
    <col min="16113" max="16113" width="11.28515625" style="32" customWidth="1"/>
    <col min="16114" max="16114" width="53" style="32" customWidth="1"/>
    <col min="16115" max="16115" width="20.7109375" style="32" customWidth="1"/>
    <col min="16116" max="16116" width="18.7109375" style="32" customWidth="1"/>
    <col min="16117" max="16117" width="19.28515625" style="32" customWidth="1"/>
    <col min="16118" max="16118" width="20.5703125" style="32" customWidth="1"/>
    <col min="16119" max="16119" width="24.140625" style="32" customWidth="1"/>
    <col min="16120" max="16120" width="20.7109375" style="32" customWidth="1"/>
    <col min="16121" max="16121" width="20.5703125" style="32" customWidth="1"/>
    <col min="16122" max="16122" width="17.140625" style="32" customWidth="1"/>
    <col min="16123" max="16123" width="14.5703125" style="32" customWidth="1"/>
    <col min="16124" max="16124" width="13.140625" style="32" customWidth="1"/>
    <col min="16125" max="16125" width="20" style="32" customWidth="1"/>
    <col min="16126" max="16126" width="15.85546875" style="32" customWidth="1"/>
    <col min="16127" max="16127" width="14.42578125" style="32" customWidth="1"/>
    <col min="16128" max="16128" width="17.28515625" style="32" customWidth="1"/>
    <col min="16129" max="16129" width="14.28515625" style="32" customWidth="1"/>
    <col min="16130" max="16130" width="18.42578125" style="32" customWidth="1"/>
    <col min="16131" max="16131" width="15.28515625" style="32" customWidth="1"/>
    <col min="16132" max="16384" width="9.140625" style="32"/>
  </cols>
  <sheetData>
    <row r="1" spans="1:19" ht="15" customHeight="1" x14ac:dyDescent="0.35">
      <c r="A1" s="327" t="s">
        <v>614</v>
      </c>
      <c r="B1" s="129"/>
      <c r="C1" s="199"/>
      <c r="D1" s="204"/>
      <c r="E1" s="204"/>
      <c r="F1" s="129"/>
      <c r="G1" s="199"/>
      <c r="H1" s="262" t="str">
        <f>_ParticipantName</f>
        <v>[Participant's name]</v>
      </c>
    </row>
    <row r="2" spans="1:19" ht="15" customHeight="1" x14ac:dyDescent="0.35">
      <c r="A2" s="328"/>
      <c r="B2" s="199"/>
      <c r="C2" s="199"/>
      <c r="D2" s="281"/>
      <c r="E2" s="281"/>
      <c r="F2" s="199"/>
      <c r="G2" s="199"/>
      <c r="H2" s="273" t="str">
        <f>_SCRMethod</f>
        <v>[Method of Calculation of the SCR]</v>
      </c>
    </row>
    <row r="3" spans="1:19" ht="15" customHeight="1" x14ac:dyDescent="0.35">
      <c r="A3" s="329" t="s">
        <v>615</v>
      </c>
      <c r="B3" s="131"/>
      <c r="C3" s="132"/>
      <c r="D3" s="131"/>
      <c r="E3" s="131"/>
      <c r="F3" s="131"/>
      <c r="G3" s="132"/>
      <c r="H3" s="263" t="str">
        <f>_Version</f>
        <v>EIOPA-16-339-ST16_Templates-(20160629)</v>
      </c>
    </row>
    <row r="5" spans="1:19" ht="15.75" customHeight="1" x14ac:dyDescent="0.35">
      <c r="A5" s="279" t="s">
        <v>616</v>
      </c>
      <c r="B5" s="205"/>
      <c r="C5" s="205"/>
      <c r="D5" s="225"/>
      <c r="E5" s="225"/>
      <c r="F5" s="205"/>
      <c r="G5" s="205"/>
      <c r="H5" s="225"/>
    </row>
    <row r="7" spans="1:19" x14ac:dyDescent="0.25">
      <c r="B7" s="297" t="s">
        <v>615</v>
      </c>
    </row>
    <row r="8" spans="1:19" x14ac:dyDescent="0.25">
      <c r="C8" s="55"/>
      <c r="D8" s="231" t="s">
        <v>617</v>
      </c>
      <c r="E8" s="231" t="s">
        <v>618</v>
      </c>
      <c r="F8" s="231" t="s">
        <v>619</v>
      </c>
      <c r="G8" s="231" t="s">
        <v>620</v>
      </c>
      <c r="H8" s="231" t="s">
        <v>621</v>
      </c>
      <c r="I8" s="56"/>
      <c r="J8" s="56"/>
      <c r="K8" s="30"/>
      <c r="L8" s="30"/>
      <c r="M8" s="30"/>
    </row>
    <row r="9" spans="1:19" x14ac:dyDescent="0.25">
      <c r="C9" s="55"/>
      <c r="D9" s="228" t="s">
        <v>300</v>
      </c>
      <c r="E9" s="228" t="s">
        <v>484</v>
      </c>
      <c r="F9" s="228" t="s">
        <v>485</v>
      </c>
      <c r="G9" s="228" t="s">
        <v>504</v>
      </c>
      <c r="H9" s="228" t="s">
        <v>508</v>
      </c>
      <c r="I9" s="56"/>
      <c r="J9" s="56"/>
      <c r="K9" s="30"/>
      <c r="L9" s="30"/>
      <c r="M9" s="30"/>
    </row>
    <row r="10" spans="1:19" ht="25.5" x14ac:dyDescent="0.25">
      <c r="B10" s="227" t="s">
        <v>622</v>
      </c>
      <c r="C10" s="228"/>
      <c r="D10" s="203"/>
      <c r="E10" s="203"/>
      <c r="F10" s="203"/>
      <c r="G10" s="203"/>
      <c r="H10" s="203"/>
      <c r="I10" s="56"/>
      <c r="J10" s="56"/>
      <c r="K10" s="30"/>
      <c r="L10" s="49"/>
      <c r="M10" s="30"/>
    </row>
    <row r="11" spans="1:19" x14ac:dyDescent="0.25">
      <c r="B11" s="222" t="s">
        <v>623</v>
      </c>
      <c r="C11" s="228" t="s">
        <v>302</v>
      </c>
      <c r="D11" s="376">
        <f>SUM(E11,G11)</f>
        <v>0</v>
      </c>
      <c r="E11" s="284" t="s">
        <v>2</v>
      </c>
      <c r="F11" s="203"/>
      <c r="G11" s="284" t="s">
        <v>2</v>
      </c>
      <c r="H11" s="203"/>
      <c r="I11" s="35"/>
      <c r="J11" s="35"/>
      <c r="K11" s="35"/>
      <c r="L11" s="57"/>
      <c r="N11" s="35"/>
      <c r="O11" s="35"/>
      <c r="P11" s="35"/>
      <c r="Q11" s="35"/>
      <c r="R11" s="35"/>
      <c r="S11" s="35"/>
    </row>
    <row r="12" spans="1:19" x14ac:dyDescent="0.25">
      <c r="B12" s="222" t="s">
        <v>624</v>
      </c>
      <c r="C12" s="228" t="s">
        <v>342</v>
      </c>
      <c r="D12" s="376">
        <f>SUM(E12,G12)</f>
        <v>0</v>
      </c>
      <c r="E12" s="284" t="s">
        <v>2</v>
      </c>
      <c r="F12" s="203"/>
      <c r="G12" s="284" t="s">
        <v>2</v>
      </c>
      <c r="H12" s="203"/>
      <c r="I12" s="35"/>
      <c r="J12" s="35"/>
      <c r="K12" s="35"/>
      <c r="L12" s="57"/>
      <c r="N12" s="35"/>
      <c r="O12" s="35"/>
      <c r="P12" s="35"/>
      <c r="Q12" s="35"/>
      <c r="R12" s="35"/>
      <c r="S12" s="35"/>
    </row>
    <row r="13" spans="1:19" x14ac:dyDescent="0.25">
      <c r="B13" s="222" t="s">
        <v>1345</v>
      </c>
      <c r="C13" s="228" t="s">
        <v>306</v>
      </c>
      <c r="D13" s="376">
        <f>SUM(E13,G13)</f>
        <v>0</v>
      </c>
      <c r="E13" s="284" t="s">
        <v>2</v>
      </c>
      <c r="F13" s="203"/>
      <c r="G13" s="284" t="s">
        <v>2</v>
      </c>
      <c r="H13" s="203"/>
      <c r="I13" s="35"/>
      <c r="J13" s="35"/>
      <c r="K13" s="35"/>
      <c r="L13" s="57"/>
      <c r="N13" s="35"/>
      <c r="O13" s="35"/>
      <c r="P13" s="35"/>
      <c r="Q13" s="35"/>
      <c r="R13" s="35"/>
      <c r="S13" s="35"/>
    </row>
    <row r="14" spans="1:19" x14ac:dyDescent="0.25">
      <c r="B14" s="222" t="s">
        <v>625</v>
      </c>
      <c r="C14" s="228" t="s">
        <v>308</v>
      </c>
      <c r="D14" s="376">
        <f>SUM(F14:H14)</f>
        <v>0</v>
      </c>
      <c r="E14" s="203"/>
      <c r="F14" s="284" t="s">
        <v>2</v>
      </c>
      <c r="G14" s="284" t="s">
        <v>2</v>
      </c>
      <c r="H14" s="284" t="s">
        <v>2</v>
      </c>
      <c r="I14" s="35"/>
      <c r="J14" s="35"/>
      <c r="K14" s="35"/>
      <c r="L14" s="57"/>
      <c r="N14" s="35"/>
      <c r="O14" s="35"/>
      <c r="P14" s="35"/>
      <c r="Q14" s="35"/>
      <c r="R14" s="35"/>
      <c r="S14" s="35"/>
    </row>
    <row r="15" spans="1:19" x14ac:dyDescent="0.25">
      <c r="B15" s="222" t="s">
        <v>626</v>
      </c>
      <c r="C15" s="228" t="s">
        <v>310</v>
      </c>
      <c r="D15" s="376">
        <f>SUM(E15)</f>
        <v>0</v>
      </c>
      <c r="E15" s="284" t="s">
        <v>2</v>
      </c>
      <c r="F15" s="203"/>
      <c r="G15" s="203"/>
      <c r="H15" s="203"/>
      <c r="I15" s="35"/>
      <c r="J15" s="35"/>
      <c r="K15" s="35"/>
      <c r="L15" s="57"/>
      <c r="N15" s="35"/>
      <c r="O15" s="35"/>
      <c r="P15" s="35"/>
      <c r="Q15" s="35"/>
      <c r="R15" s="35"/>
      <c r="S15" s="35"/>
    </row>
    <row r="16" spans="1:19" x14ac:dyDescent="0.25">
      <c r="B16" s="222" t="s">
        <v>627</v>
      </c>
      <c r="C16" s="228" t="s">
        <v>314</v>
      </c>
      <c r="D16" s="376">
        <f>SUM(F16:H16)</f>
        <v>0</v>
      </c>
      <c r="E16" s="203"/>
      <c r="F16" s="284" t="s">
        <v>2</v>
      </c>
      <c r="G16" s="284" t="s">
        <v>2</v>
      </c>
      <c r="H16" s="284" t="s">
        <v>2</v>
      </c>
      <c r="I16" s="35"/>
      <c r="J16" s="35"/>
      <c r="K16" s="35"/>
      <c r="L16" s="57"/>
      <c r="N16" s="35"/>
      <c r="O16" s="35"/>
      <c r="P16" s="35"/>
      <c r="Q16" s="35"/>
      <c r="R16" s="35"/>
      <c r="S16" s="35"/>
    </row>
    <row r="17" spans="2:22" x14ac:dyDescent="0.25">
      <c r="B17" s="222" t="s">
        <v>628</v>
      </c>
      <c r="C17" s="228" t="s">
        <v>318</v>
      </c>
      <c r="D17" s="376">
        <f>SUM(F17:H17)</f>
        <v>0</v>
      </c>
      <c r="E17" s="203"/>
      <c r="F17" s="284" t="s">
        <v>2</v>
      </c>
      <c r="G17" s="284" t="s">
        <v>2</v>
      </c>
      <c r="H17" s="284" t="s">
        <v>2</v>
      </c>
      <c r="I17" s="35"/>
      <c r="J17" s="35"/>
      <c r="K17" s="35"/>
      <c r="L17" s="57"/>
      <c r="N17" s="35"/>
      <c r="O17" s="35"/>
      <c r="P17" s="35"/>
      <c r="Q17" s="35"/>
      <c r="R17" s="35"/>
      <c r="S17" s="35"/>
    </row>
    <row r="18" spans="2:22" x14ac:dyDescent="0.25">
      <c r="B18" s="222" t="s">
        <v>629</v>
      </c>
      <c r="C18" s="228" t="s">
        <v>322</v>
      </c>
      <c r="D18" s="376">
        <f>SUM(E18)</f>
        <v>0</v>
      </c>
      <c r="E18" s="284" t="s">
        <v>2</v>
      </c>
      <c r="F18" s="203"/>
      <c r="G18" s="203"/>
      <c r="H18" s="203"/>
      <c r="I18" s="35"/>
      <c r="J18" s="35"/>
      <c r="K18" s="35"/>
      <c r="L18" s="57"/>
      <c r="N18" s="35"/>
      <c r="O18" s="35"/>
      <c r="P18" s="35"/>
      <c r="Q18" s="35"/>
      <c r="R18" s="35"/>
      <c r="S18" s="35"/>
    </row>
    <row r="19" spans="2:22" x14ac:dyDescent="0.25">
      <c r="B19" s="222" t="s">
        <v>463</v>
      </c>
      <c r="C19" s="228" t="s">
        <v>324</v>
      </c>
      <c r="D19" s="376">
        <f>SUM(F19:H19)</f>
        <v>0</v>
      </c>
      <c r="E19" s="203"/>
      <c r="F19" s="284" t="s">
        <v>2</v>
      </c>
      <c r="G19" s="284" t="s">
        <v>2</v>
      </c>
      <c r="H19" s="284" t="s">
        <v>2</v>
      </c>
      <c r="I19" s="35"/>
      <c r="J19" s="35"/>
      <c r="K19" s="35"/>
      <c r="L19" s="57"/>
      <c r="N19" s="35"/>
      <c r="O19" s="35"/>
      <c r="P19" s="35"/>
      <c r="Q19" s="35"/>
      <c r="R19" s="35"/>
      <c r="S19" s="35"/>
    </row>
    <row r="20" spans="2:22" x14ac:dyDescent="0.25">
      <c r="B20" s="222" t="s">
        <v>630</v>
      </c>
      <c r="C20" s="228" t="s">
        <v>357</v>
      </c>
      <c r="D20" s="376">
        <f>SUM(H20)</f>
        <v>0</v>
      </c>
      <c r="E20" s="203"/>
      <c r="F20" s="203"/>
      <c r="G20" s="203"/>
      <c r="H20" s="284" t="s">
        <v>2</v>
      </c>
      <c r="I20" s="35"/>
      <c r="J20" s="35"/>
      <c r="K20" s="35"/>
      <c r="L20" s="58"/>
      <c r="N20" s="35"/>
      <c r="O20" s="35"/>
      <c r="P20" s="35"/>
      <c r="Q20" s="35"/>
      <c r="R20" s="35"/>
      <c r="S20" s="35"/>
    </row>
    <row r="21" spans="2:22" x14ac:dyDescent="0.25">
      <c r="B21" s="222" t="s">
        <v>631</v>
      </c>
      <c r="C21" s="228" t="s">
        <v>328</v>
      </c>
      <c r="D21" s="376">
        <f>SUM(E21:H21)</f>
        <v>0</v>
      </c>
      <c r="E21" s="284" t="s">
        <v>2</v>
      </c>
      <c r="F21" s="284" t="s">
        <v>2</v>
      </c>
      <c r="G21" s="284" t="s">
        <v>2</v>
      </c>
      <c r="H21" s="284" t="s">
        <v>2</v>
      </c>
      <c r="I21" s="35"/>
      <c r="J21" s="35"/>
      <c r="K21" s="35"/>
      <c r="L21" s="57"/>
      <c r="N21" s="35"/>
      <c r="O21" s="35"/>
      <c r="P21" s="35"/>
      <c r="Q21" s="35"/>
      <c r="R21" s="35"/>
      <c r="S21" s="35"/>
    </row>
    <row r="22" spans="2:22" ht="25.5" x14ac:dyDescent="0.25">
      <c r="B22" s="227" t="s">
        <v>632</v>
      </c>
      <c r="C22" s="228"/>
      <c r="D22" s="203"/>
      <c r="E22" s="203"/>
      <c r="F22" s="203"/>
      <c r="G22" s="203"/>
      <c r="H22" s="203"/>
      <c r="I22" s="56"/>
      <c r="J22" s="56"/>
      <c r="K22" s="30"/>
      <c r="L22" s="49"/>
      <c r="M22" s="30"/>
    </row>
    <row r="23" spans="2:22" ht="25.5" x14ac:dyDescent="0.25">
      <c r="B23" s="222" t="s">
        <v>632</v>
      </c>
      <c r="C23" s="228" t="s">
        <v>364</v>
      </c>
      <c r="D23" s="284" t="s">
        <v>2</v>
      </c>
      <c r="E23" s="203"/>
      <c r="F23" s="203"/>
      <c r="G23" s="203"/>
      <c r="H23" s="203"/>
      <c r="I23" s="34"/>
      <c r="J23" s="37"/>
      <c r="K23" s="20"/>
      <c r="L23" s="20"/>
      <c r="M23" s="59"/>
      <c r="N23" s="45"/>
      <c r="O23" s="45"/>
      <c r="P23" s="16"/>
      <c r="Q23" s="16"/>
    </row>
    <row r="24" spans="2:22" x14ac:dyDescent="0.25">
      <c r="B24" s="227" t="s">
        <v>633</v>
      </c>
      <c r="C24" s="228"/>
      <c r="D24" s="203"/>
      <c r="E24" s="203"/>
      <c r="F24" s="203"/>
      <c r="G24" s="203"/>
      <c r="H24" s="203"/>
      <c r="I24" s="56"/>
      <c r="J24" s="56"/>
      <c r="K24" s="30"/>
      <c r="L24" s="49"/>
      <c r="M24" s="30"/>
    </row>
    <row r="25" spans="2:22" x14ac:dyDescent="0.25">
      <c r="B25" s="222" t="s">
        <v>634</v>
      </c>
      <c r="C25" s="228" t="s">
        <v>366</v>
      </c>
      <c r="D25" s="376">
        <f>SUM(E25:G25)</f>
        <v>0</v>
      </c>
      <c r="E25" s="284" t="s">
        <v>2</v>
      </c>
      <c r="F25" s="284" t="s">
        <v>2</v>
      </c>
      <c r="G25" s="284" t="s">
        <v>2</v>
      </c>
      <c r="H25" s="203"/>
      <c r="I25" s="36"/>
      <c r="J25" s="37"/>
      <c r="K25" s="20"/>
      <c r="L25" s="46"/>
      <c r="M25" s="30"/>
      <c r="N25" s="30"/>
      <c r="P25" s="35"/>
      <c r="Q25" s="35"/>
      <c r="R25" s="35"/>
      <c r="T25" s="35"/>
      <c r="V25" s="35"/>
    </row>
    <row r="26" spans="2:22" x14ac:dyDescent="0.25">
      <c r="B26" s="227" t="s">
        <v>635</v>
      </c>
      <c r="C26" s="228" t="s">
        <v>378</v>
      </c>
      <c r="D26" s="376">
        <f>SUM(D11:D21)-SUM(D23,D25)</f>
        <v>0</v>
      </c>
      <c r="E26" s="376">
        <f>SUM(E11:E13,E15,E18,E21)-SUM(E25)</f>
        <v>0</v>
      </c>
      <c r="F26" s="376">
        <f>SUM(F14,F16,F17,F19,F21)-SUM(F25)</f>
        <v>0</v>
      </c>
      <c r="G26" s="376">
        <f>SUM(G11:G14,G16:G17,G19,G21)-SUM(G25)</f>
        <v>0</v>
      </c>
      <c r="H26" s="376">
        <f>SUM(H14,H16:H17,H19:H21)</f>
        <v>0</v>
      </c>
      <c r="I26" s="34"/>
      <c r="J26" s="37"/>
      <c r="K26" s="20"/>
      <c r="M26" s="35"/>
      <c r="N26" s="35"/>
      <c r="Q26" s="16"/>
    </row>
    <row r="27" spans="2:22" x14ac:dyDescent="0.25">
      <c r="B27" s="229" t="s">
        <v>636</v>
      </c>
      <c r="C27" s="228"/>
      <c r="D27" s="203"/>
      <c r="E27" s="203"/>
      <c r="F27" s="203"/>
      <c r="G27" s="203"/>
      <c r="H27" s="203"/>
      <c r="I27" s="56"/>
      <c r="J27" s="56"/>
      <c r="K27" s="30"/>
      <c r="L27" s="30"/>
    </row>
    <row r="28" spans="2:22" x14ac:dyDescent="0.25">
      <c r="B28" s="222" t="s">
        <v>637</v>
      </c>
      <c r="C28" s="228" t="s">
        <v>380</v>
      </c>
      <c r="D28" s="376">
        <f>SUM(G28)</f>
        <v>0</v>
      </c>
      <c r="E28" s="203"/>
      <c r="F28" s="203"/>
      <c r="G28" s="284" t="s">
        <v>2</v>
      </c>
      <c r="H28" s="203"/>
      <c r="I28" s="19"/>
      <c r="J28" s="19"/>
      <c r="K28" s="19"/>
      <c r="L28" s="37"/>
      <c r="M28" s="20"/>
      <c r="N28" s="35"/>
      <c r="O28" s="19"/>
      <c r="P28" s="35"/>
      <c r="Q28" s="35"/>
      <c r="R28" s="35"/>
    </row>
    <row r="29" spans="2:22" ht="25.5" x14ac:dyDescent="0.25">
      <c r="B29" s="222" t="s">
        <v>638</v>
      </c>
      <c r="C29" s="228" t="s">
        <v>382</v>
      </c>
      <c r="D29" s="376">
        <f>SUM(G29)</f>
        <v>0</v>
      </c>
      <c r="E29" s="203"/>
      <c r="F29" s="203"/>
      <c r="G29" s="284" t="s">
        <v>2</v>
      </c>
      <c r="H29" s="203"/>
      <c r="I29" s="19"/>
      <c r="J29" s="19"/>
      <c r="K29" s="19"/>
      <c r="L29" s="37"/>
      <c r="M29" s="46"/>
      <c r="N29" s="19"/>
      <c r="O29" s="19"/>
      <c r="P29" s="35"/>
      <c r="Q29" s="35"/>
      <c r="R29" s="35"/>
    </row>
    <row r="30" spans="2:22" x14ac:dyDescent="0.25">
      <c r="B30" s="222" t="s">
        <v>639</v>
      </c>
      <c r="C30" s="228" t="s">
        <v>384</v>
      </c>
      <c r="D30" s="376">
        <f>SUM(G30:H30)</f>
        <v>0</v>
      </c>
      <c r="E30" s="203"/>
      <c r="F30" s="203"/>
      <c r="G30" s="284" t="s">
        <v>2</v>
      </c>
      <c r="H30" s="284" t="s">
        <v>2</v>
      </c>
      <c r="I30" s="19"/>
      <c r="J30" s="19"/>
      <c r="K30" s="19"/>
      <c r="L30" s="37"/>
      <c r="M30" s="46"/>
      <c r="N30" s="19"/>
      <c r="O30" s="19"/>
      <c r="P30" s="35"/>
      <c r="Q30" s="35"/>
      <c r="R30" s="35"/>
    </row>
    <row r="31" spans="2:22" x14ac:dyDescent="0.25">
      <c r="B31" s="222" t="s">
        <v>640</v>
      </c>
      <c r="C31" s="228" t="s">
        <v>386</v>
      </c>
      <c r="D31" s="376">
        <f>SUM(G31:H31)</f>
        <v>0</v>
      </c>
      <c r="E31" s="203"/>
      <c r="F31" s="203"/>
      <c r="G31" s="284" t="s">
        <v>2</v>
      </c>
      <c r="H31" s="284" t="s">
        <v>2</v>
      </c>
      <c r="I31" s="19"/>
      <c r="J31" s="19"/>
      <c r="K31" s="19"/>
      <c r="L31" s="37"/>
      <c r="M31" s="46"/>
      <c r="N31" s="19"/>
      <c r="O31" s="19"/>
      <c r="P31" s="35"/>
      <c r="Q31" s="35"/>
      <c r="R31" s="35"/>
    </row>
    <row r="32" spans="2:22" x14ac:dyDescent="0.25">
      <c r="B32" s="222" t="s">
        <v>641</v>
      </c>
      <c r="C32" s="228" t="s">
        <v>388</v>
      </c>
      <c r="D32" s="376">
        <f>SUM(G32)</f>
        <v>0</v>
      </c>
      <c r="E32" s="203"/>
      <c r="F32" s="203"/>
      <c r="G32" s="284" t="s">
        <v>2</v>
      </c>
      <c r="H32" s="203"/>
      <c r="I32" s="19"/>
      <c r="J32" s="19"/>
      <c r="K32" s="19"/>
      <c r="L32" s="37"/>
      <c r="M32" s="46"/>
      <c r="N32" s="19"/>
      <c r="O32" s="19"/>
      <c r="P32" s="35"/>
      <c r="Q32" s="35"/>
      <c r="R32" s="35"/>
    </row>
    <row r="33" spans="2:20" x14ac:dyDescent="0.25">
      <c r="B33" s="222" t="s">
        <v>642</v>
      </c>
      <c r="C33" s="228" t="s">
        <v>390</v>
      </c>
      <c r="D33" s="376">
        <f>SUM(G33:H33)</f>
        <v>0</v>
      </c>
      <c r="E33" s="203"/>
      <c r="F33" s="203"/>
      <c r="G33" s="284" t="s">
        <v>2</v>
      </c>
      <c r="H33" s="284" t="s">
        <v>2</v>
      </c>
      <c r="I33" s="19"/>
      <c r="J33" s="19"/>
      <c r="K33" s="19"/>
      <c r="L33" s="37"/>
      <c r="M33" s="46"/>
      <c r="N33" s="19"/>
      <c r="O33" s="19"/>
      <c r="P33" s="35"/>
      <c r="Q33" s="35"/>
      <c r="R33" s="35"/>
    </row>
    <row r="34" spans="2:20" x14ac:dyDescent="0.25">
      <c r="B34" s="222" t="s">
        <v>643</v>
      </c>
      <c r="C34" s="228" t="s">
        <v>392</v>
      </c>
      <c r="D34" s="376">
        <f>SUM(G34)</f>
        <v>0</v>
      </c>
      <c r="E34" s="203"/>
      <c r="F34" s="203"/>
      <c r="G34" s="284" t="s">
        <v>2</v>
      </c>
      <c r="H34" s="203"/>
      <c r="I34" s="19"/>
      <c r="J34" s="19"/>
      <c r="K34" s="19"/>
      <c r="L34" s="37"/>
      <c r="M34" s="46"/>
      <c r="N34" s="19"/>
      <c r="O34" s="19"/>
      <c r="P34" s="35"/>
      <c r="Q34" s="35"/>
      <c r="R34" s="35"/>
    </row>
    <row r="35" spans="2:20" x14ac:dyDescent="0.25">
      <c r="B35" s="222" t="s">
        <v>644</v>
      </c>
      <c r="C35" s="228" t="s">
        <v>394</v>
      </c>
      <c r="D35" s="376">
        <f>SUM(G35:H35)</f>
        <v>0</v>
      </c>
      <c r="E35" s="203"/>
      <c r="F35" s="203"/>
      <c r="G35" s="284" t="s">
        <v>2</v>
      </c>
      <c r="H35" s="284" t="s">
        <v>2</v>
      </c>
      <c r="I35" s="19"/>
      <c r="J35" s="19"/>
      <c r="K35" s="19"/>
      <c r="L35" s="37"/>
      <c r="M35" s="46"/>
      <c r="N35" s="19"/>
      <c r="O35" s="19"/>
      <c r="P35" s="35"/>
      <c r="Q35" s="35"/>
      <c r="R35" s="35"/>
    </row>
    <row r="36" spans="2:20" x14ac:dyDescent="0.25">
      <c r="B36" s="230" t="s">
        <v>645</v>
      </c>
      <c r="C36" s="228" t="s">
        <v>398</v>
      </c>
      <c r="D36" s="376">
        <f>SUM(G36:H36)</f>
        <v>0</v>
      </c>
      <c r="E36" s="203"/>
      <c r="F36" s="203"/>
      <c r="G36" s="284" t="s">
        <v>2</v>
      </c>
      <c r="H36" s="284" t="s">
        <v>2</v>
      </c>
      <c r="I36" s="19"/>
      <c r="J36" s="19"/>
      <c r="K36" s="19"/>
      <c r="L36" s="37"/>
      <c r="M36" s="46"/>
      <c r="N36" s="19"/>
      <c r="O36" s="19"/>
      <c r="P36" s="35"/>
      <c r="Q36" s="35"/>
      <c r="R36" s="35"/>
    </row>
    <row r="37" spans="2:20" x14ac:dyDescent="0.25">
      <c r="B37" s="229" t="s">
        <v>646</v>
      </c>
      <c r="C37" s="228" t="s">
        <v>400</v>
      </c>
      <c r="D37" s="376">
        <f>SUM(D28:D36)</f>
        <v>0</v>
      </c>
      <c r="E37" s="203"/>
      <c r="F37" s="203"/>
      <c r="G37" s="376">
        <f>SUM(G28:G36)</f>
        <v>0</v>
      </c>
      <c r="H37" s="376">
        <f>SUM(H30:H31,H33,H35:H36)</f>
        <v>0</v>
      </c>
      <c r="I37" s="19"/>
      <c r="J37" s="19"/>
      <c r="K37" s="19"/>
      <c r="L37" s="37"/>
      <c r="M37" s="46"/>
      <c r="N37" s="19"/>
      <c r="O37" s="19"/>
      <c r="P37" s="35"/>
      <c r="Q37" s="35"/>
      <c r="R37" s="35"/>
    </row>
    <row r="38" spans="2:20" x14ac:dyDescent="0.25">
      <c r="B38" s="229" t="s">
        <v>647</v>
      </c>
      <c r="C38" s="228"/>
      <c r="D38" s="203"/>
      <c r="E38" s="203"/>
      <c r="F38" s="203"/>
      <c r="G38" s="203"/>
      <c r="H38" s="203"/>
      <c r="I38" s="56"/>
      <c r="K38" s="30"/>
      <c r="L38" s="30"/>
    </row>
    <row r="39" spans="2:20" x14ac:dyDescent="0.25">
      <c r="B39" s="230" t="s">
        <v>648</v>
      </c>
      <c r="C39" s="228" t="s">
        <v>406</v>
      </c>
      <c r="D39" s="376">
        <f>SUM(D26,D37)</f>
        <v>0</v>
      </c>
      <c r="E39" s="376">
        <f>E26</f>
        <v>0</v>
      </c>
      <c r="F39" s="376">
        <f>F26</f>
        <v>0</v>
      </c>
      <c r="G39" s="376">
        <f t="shared" ref="G39:H39" si="0">SUM(G26,G37)</f>
        <v>0</v>
      </c>
      <c r="H39" s="376">
        <f t="shared" si="0"/>
        <v>0</v>
      </c>
      <c r="I39" s="19"/>
      <c r="J39" s="19"/>
      <c r="K39" s="19"/>
      <c r="L39" s="36"/>
      <c r="N39" s="35"/>
      <c r="O39" s="35"/>
      <c r="P39" s="35"/>
      <c r="Q39" s="35"/>
      <c r="R39" s="35"/>
      <c r="S39" s="35"/>
    </row>
    <row r="40" spans="2:20" x14ac:dyDescent="0.25">
      <c r="B40" s="230" t="s">
        <v>649</v>
      </c>
      <c r="C40" s="228" t="s">
        <v>409</v>
      </c>
      <c r="D40" s="284" t="s">
        <v>2</v>
      </c>
      <c r="E40" s="284" t="s">
        <v>2</v>
      </c>
      <c r="F40" s="284" t="s">
        <v>2</v>
      </c>
      <c r="G40" s="284" t="s">
        <v>2</v>
      </c>
      <c r="H40" s="203"/>
      <c r="I40" s="19"/>
      <c r="J40" s="19"/>
      <c r="K40" s="20"/>
      <c r="L40" s="36"/>
      <c r="N40" s="39"/>
      <c r="O40" s="35"/>
      <c r="P40" s="35"/>
      <c r="Q40" s="35"/>
      <c r="R40" s="35"/>
      <c r="S40" s="35"/>
    </row>
    <row r="41" spans="2:20" x14ac:dyDescent="0.25">
      <c r="B41" s="222" t="s">
        <v>650</v>
      </c>
      <c r="C41" s="228" t="s">
        <v>415</v>
      </c>
      <c r="D41" s="284" t="s">
        <v>2</v>
      </c>
      <c r="E41" s="284" t="s">
        <v>2</v>
      </c>
      <c r="F41" s="284" t="s">
        <v>2</v>
      </c>
      <c r="G41" s="284" t="s">
        <v>2</v>
      </c>
      <c r="H41" s="284" t="s">
        <v>2</v>
      </c>
      <c r="I41" s="60"/>
      <c r="J41" s="60"/>
      <c r="K41" s="19"/>
      <c r="L41" s="19"/>
      <c r="N41" s="35"/>
      <c r="O41" s="35"/>
      <c r="P41" s="35"/>
      <c r="Q41" s="35"/>
      <c r="S41" s="35"/>
      <c r="T41" s="35"/>
    </row>
    <row r="42" spans="2:20" x14ac:dyDescent="0.25">
      <c r="B42" s="230" t="s">
        <v>651</v>
      </c>
      <c r="C42" s="228" t="s">
        <v>417</v>
      </c>
      <c r="D42" s="284" t="s">
        <v>2</v>
      </c>
      <c r="E42" s="284" t="s">
        <v>2</v>
      </c>
      <c r="F42" s="284" t="s">
        <v>2</v>
      </c>
      <c r="G42" s="284" t="s">
        <v>2</v>
      </c>
      <c r="H42" s="203"/>
      <c r="I42" s="60"/>
      <c r="J42" s="60"/>
      <c r="K42" s="20"/>
      <c r="L42" s="19"/>
      <c r="N42" s="35"/>
      <c r="O42" s="35"/>
      <c r="P42" s="35"/>
      <c r="Q42" s="35"/>
      <c r="S42" s="35"/>
      <c r="T42" s="35"/>
    </row>
    <row r="43" spans="2:20" x14ac:dyDescent="0.25">
      <c r="B43" s="227" t="s">
        <v>518</v>
      </c>
      <c r="C43" s="228" t="s">
        <v>421</v>
      </c>
      <c r="D43" s="203"/>
      <c r="E43" s="203"/>
      <c r="F43" s="203"/>
      <c r="G43" s="203"/>
      <c r="H43" s="203"/>
      <c r="I43" s="37"/>
      <c r="J43" s="37"/>
      <c r="K43" s="35"/>
      <c r="M43" s="30"/>
      <c r="O43" s="35"/>
      <c r="P43" s="35"/>
      <c r="Q43" s="35"/>
      <c r="S43" s="35"/>
      <c r="T43" s="35"/>
    </row>
    <row r="44" spans="2:20" x14ac:dyDescent="0.25">
      <c r="B44" s="227" t="s">
        <v>652</v>
      </c>
      <c r="C44" s="228" t="s">
        <v>424</v>
      </c>
      <c r="D44" s="203"/>
      <c r="E44" s="203"/>
      <c r="F44" s="203"/>
      <c r="G44" s="203"/>
      <c r="H44" s="203"/>
      <c r="I44" s="37"/>
      <c r="J44" s="37"/>
      <c r="K44" s="35"/>
      <c r="M44" s="30"/>
      <c r="O44" s="35"/>
      <c r="P44" s="35"/>
      <c r="Q44" s="35"/>
      <c r="S44" s="35"/>
      <c r="T44" s="35"/>
    </row>
    <row r="45" spans="2:20" x14ac:dyDescent="0.25">
      <c r="B45" s="227" t="s">
        <v>653</v>
      </c>
      <c r="C45" s="228" t="s">
        <v>427</v>
      </c>
      <c r="D45" s="166"/>
      <c r="E45" s="203"/>
      <c r="F45" s="203"/>
      <c r="G45" s="203"/>
      <c r="H45" s="203"/>
      <c r="I45" s="37"/>
      <c r="J45" s="37"/>
      <c r="K45" s="35"/>
      <c r="M45" s="30"/>
      <c r="O45" s="35"/>
      <c r="P45" s="35"/>
      <c r="Q45" s="35"/>
      <c r="S45" s="35"/>
      <c r="T45" s="35"/>
    </row>
    <row r="46" spans="2:20" x14ac:dyDescent="0.25">
      <c r="B46" s="227" t="s">
        <v>654</v>
      </c>
      <c r="C46" s="228" t="s">
        <v>429</v>
      </c>
      <c r="D46" s="166"/>
      <c r="E46" s="203"/>
      <c r="F46" s="203"/>
      <c r="G46" s="203"/>
      <c r="H46" s="203"/>
      <c r="I46" s="37"/>
      <c r="J46" s="37"/>
      <c r="K46" s="35"/>
      <c r="M46" s="30"/>
      <c r="O46" s="35"/>
      <c r="P46" s="35"/>
      <c r="Q46" s="35"/>
      <c r="S46" s="35"/>
      <c r="T46" s="35"/>
    </row>
    <row r="47" spans="2:20" x14ac:dyDescent="0.25">
      <c r="D47" s="33"/>
      <c r="E47" s="33"/>
      <c r="F47" s="33"/>
      <c r="G47" s="33"/>
      <c r="H47" s="33"/>
      <c r="N47" s="35"/>
      <c r="O47" s="35"/>
      <c r="P47" s="35"/>
      <c r="Q47" s="35"/>
      <c r="S47" s="35"/>
      <c r="T47" s="35"/>
    </row>
    <row r="48" spans="2:20" x14ac:dyDescent="0.25">
      <c r="N48" s="35"/>
      <c r="O48" s="35"/>
      <c r="P48" s="35"/>
      <c r="Q48" s="35"/>
      <c r="S48" s="35"/>
      <c r="T48" s="35"/>
    </row>
    <row r="49" spans="1:20" ht="15.75" customHeight="1" x14ac:dyDescent="0.35">
      <c r="A49" s="279" t="s">
        <v>655</v>
      </c>
      <c r="B49" s="205"/>
      <c r="C49" s="205"/>
      <c r="D49" s="225"/>
      <c r="E49" s="225"/>
      <c r="F49" s="205"/>
      <c r="G49" s="205"/>
      <c r="H49" s="225"/>
    </row>
    <row r="50" spans="1:20" x14ac:dyDescent="0.25">
      <c r="N50" s="35"/>
      <c r="O50" s="35"/>
      <c r="P50" s="35"/>
      <c r="Q50" s="35"/>
      <c r="S50" s="35"/>
      <c r="T50" s="35"/>
    </row>
    <row r="51" spans="1:20" x14ac:dyDescent="0.25">
      <c r="B51" s="154" t="s">
        <v>629</v>
      </c>
      <c r="N51" s="35"/>
      <c r="O51" s="35"/>
      <c r="P51" s="35"/>
      <c r="Q51" s="35"/>
      <c r="S51" s="35"/>
      <c r="T51" s="35"/>
    </row>
    <row r="52" spans="1:20" x14ac:dyDescent="0.25">
      <c r="D52" s="228" t="s">
        <v>509</v>
      </c>
      <c r="J52" s="35"/>
      <c r="K52" s="35"/>
      <c r="L52" s="35"/>
      <c r="M52" s="35"/>
      <c r="O52" s="35"/>
      <c r="P52" s="35"/>
    </row>
    <row r="53" spans="1:20" x14ac:dyDescent="0.25">
      <c r="B53" s="227" t="s">
        <v>629</v>
      </c>
      <c r="C53" s="228"/>
      <c r="D53" s="203"/>
      <c r="F53" s="37"/>
      <c r="G53" s="37"/>
      <c r="H53" s="35"/>
      <c r="J53" s="30"/>
    </row>
    <row r="54" spans="1:20" x14ac:dyDescent="0.25">
      <c r="B54" s="230" t="s">
        <v>473</v>
      </c>
      <c r="C54" s="228" t="s">
        <v>437</v>
      </c>
      <c r="D54" s="378">
        <f>LY.BS!D92</f>
        <v>0</v>
      </c>
      <c r="F54" s="34"/>
      <c r="G54" s="36"/>
      <c r="H54" s="39"/>
      <c r="I54" s="39"/>
      <c r="J54" s="35"/>
    </row>
    <row r="55" spans="1:20" x14ac:dyDescent="0.25">
      <c r="B55" s="230" t="s">
        <v>656</v>
      </c>
      <c r="C55" s="228" t="s">
        <v>438</v>
      </c>
      <c r="D55" s="233" t="s">
        <v>2</v>
      </c>
      <c r="F55" s="34"/>
      <c r="G55" s="36"/>
      <c r="H55" s="39"/>
      <c r="I55" s="20"/>
      <c r="J55" s="20"/>
    </row>
    <row r="56" spans="1:20" x14ac:dyDescent="0.25">
      <c r="B56" s="230" t="s">
        <v>657</v>
      </c>
      <c r="C56" s="228" t="s">
        <v>439</v>
      </c>
      <c r="D56" s="284" t="s">
        <v>2</v>
      </c>
      <c r="F56" s="34"/>
      <c r="G56" s="36"/>
      <c r="H56" s="39"/>
      <c r="I56" s="37"/>
      <c r="J56" s="37"/>
    </row>
    <row r="57" spans="1:20" x14ac:dyDescent="0.25">
      <c r="B57" s="230" t="s">
        <v>658</v>
      </c>
      <c r="C57" s="228" t="s">
        <v>441</v>
      </c>
      <c r="D57" s="233" t="s">
        <v>2</v>
      </c>
      <c r="F57" s="34"/>
      <c r="G57" s="36"/>
      <c r="H57" s="20"/>
      <c r="I57" s="37"/>
      <c r="J57" s="20"/>
    </row>
    <row r="58" spans="1:20" x14ac:dyDescent="0.25">
      <c r="B58" s="230" t="s">
        <v>659</v>
      </c>
      <c r="C58" s="228" t="s">
        <v>443</v>
      </c>
      <c r="D58" s="284" t="s">
        <v>2</v>
      </c>
      <c r="F58" s="34"/>
      <c r="G58" s="36"/>
      <c r="H58" s="36"/>
      <c r="I58" s="37"/>
      <c r="J58" s="35"/>
    </row>
    <row r="59" spans="1:20" x14ac:dyDescent="0.25">
      <c r="B59" s="232" t="s">
        <v>629</v>
      </c>
      <c r="C59" s="228" t="s">
        <v>447</v>
      </c>
      <c r="D59" s="378" t="str">
        <f>IFERROR((D54-D55-D56-D57-D58),"-")</f>
        <v>-</v>
      </c>
      <c r="F59" s="34"/>
      <c r="G59" s="36"/>
      <c r="H59" s="20"/>
      <c r="I59" s="37"/>
      <c r="J59" s="35"/>
    </row>
    <row r="60" spans="1:20" x14ac:dyDescent="0.25">
      <c r="B60" s="232" t="s">
        <v>660</v>
      </c>
      <c r="C60" s="228"/>
      <c r="D60" s="203"/>
      <c r="F60" s="61"/>
      <c r="G60" s="62"/>
      <c r="H60" s="63"/>
      <c r="I60" s="49"/>
    </row>
    <row r="61" spans="1:20" x14ac:dyDescent="0.25">
      <c r="B61" s="230" t="s">
        <v>661</v>
      </c>
      <c r="C61" s="228" t="s">
        <v>449</v>
      </c>
      <c r="D61" s="166"/>
      <c r="E61" s="38"/>
      <c r="F61" s="60"/>
      <c r="G61" s="60"/>
      <c r="H61" s="60"/>
      <c r="I61" s="64"/>
    </row>
    <row r="62" spans="1:20" x14ac:dyDescent="0.25">
      <c r="B62" s="230" t="s">
        <v>662</v>
      </c>
      <c r="C62" s="228" t="s">
        <v>451</v>
      </c>
      <c r="D62" s="166"/>
      <c r="E62" s="38"/>
      <c r="F62" s="60"/>
      <c r="G62" s="60"/>
      <c r="H62" s="60"/>
      <c r="I62" s="64"/>
    </row>
    <row r="63" spans="1:20" x14ac:dyDescent="0.25">
      <c r="B63" s="229" t="s">
        <v>663</v>
      </c>
      <c r="C63" s="228" t="s">
        <v>452</v>
      </c>
      <c r="D63" s="166"/>
      <c r="F63" s="60"/>
      <c r="G63" s="60"/>
      <c r="H63" s="60"/>
      <c r="I63" s="64"/>
    </row>
    <row r="64" spans="1:20" x14ac:dyDescent="0.25">
      <c r="B64" s="55"/>
      <c r="C64" s="55"/>
      <c r="D64" s="33"/>
      <c r="F64" s="30"/>
      <c r="G64" s="30"/>
      <c r="I64" s="49"/>
    </row>
    <row r="65" spans="1:13" x14ac:dyDescent="0.25">
      <c r="B65" s="55"/>
      <c r="C65" s="55"/>
      <c r="D65" s="65"/>
      <c r="E65" s="65"/>
      <c r="F65" s="66"/>
      <c r="G65" s="66"/>
      <c r="H65" s="30"/>
      <c r="I65" s="56"/>
      <c r="J65" s="56"/>
      <c r="K65" s="30"/>
      <c r="L65" s="30"/>
      <c r="M65" s="30"/>
    </row>
    <row r="66" spans="1:13" x14ac:dyDescent="0.25">
      <c r="B66" s="55"/>
      <c r="C66" s="55"/>
      <c r="D66" s="65"/>
      <c r="E66" s="65"/>
      <c r="F66" s="66"/>
      <c r="G66" s="66"/>
      <c r="H66" s="30"/>
      <c r="I66" s="56"/>
      <c r="J66" s="56"/>
      <c r="K66" s="30"/>
      <c r="L66" s="30"/>
      <c r="M66" s="30"/>
    </row>
    <row r="67" spans="1:13" x14ac:dyDescent="0.25">
      <c r="B67" s="55"/>
      <c r="C67" s="55"/>
      <c r="D67" s="56"/>
      <c r="E67" s="56"/>
      <c r="F67" s="56"/>
      <c r="G67" s="56"/>
      <c r="H67" s="30"/>
      <c r="I67" s="56"/>
      <c r="J67" s="56"/>
      <c r="K67" s="30"/>
      <c r="L67" s="30"/>
      <c r="M67" s="30"/>
    </row>
    <row r="68" spans="1:13" x14ac:dyDescent="0.25">
      <c r="A68" s="41"/>
      <c r="B68" s="55"/>
      <c r="C68" s="55"/>
      <c r="D68" s="56"/>
      <c r="E68" s="56"/>
      <c r="F68" s="56"/>
      <c r="G68" s="56"/>
      <c r="H68" s="30"/>
      <c r="I68" s="56"/>
      <c r="J68" s="56"/>
      <c r="K68" s="30"/>
      <c r="L68" s="30"/>
      <c r="M68" s="30"/>
    </row>
    <row r="73" spans="1:13" ht="26.25" customHeight="1" x14ac:dyDescent="0.25"/>
    <row r="75" spans="1:13" ht="12" customHeight="1" x14ac:dyDescent="0.25"/>
  </sheetData>
  <sheetProtection sheet="1" objects="1" scenarios="1" selectLockedCells="1"/>
  <pageMargins left="0.75" right="0.75" top="1" bottom="1" header="0.5" footer="0.5"/>
  <pageSetup scale="2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BC77"/>
  <sheetViews>
    <sheetView showGridLines="0" zoomScaleNormal="100" workbookViewId="0"/>
  </sheetViews>
  <sheetFormatPr defaultColWidth="9.140625" defaultRowHeight="15" x14ac:dyDescent="0.25"/>
  <cols>
    <col min="1" max="1" width="7.140625" style="431" customWidth="1"/>
    <col min="2" max="2" width="37.140625" style="431" customWidth="1"/>
    <col min="3" max="3" width="22.85546875" style="431" bestFit="1" customWidth="1"/>
    <col min="4" max="54" width="14.28515625" style="431" customWidth="1"/>
    <col min="55" max="293" width="9.140625" style="431"/>
    <col min="294" max="294" width="4" style="431" customWidth="1"/>
    <col min="295" max="295" width="26.28515625" style="431" customWidth="1"/>
    <col min="296" max="296" width="11.42578125" style="431" customWidth="1"/>
    <col min="297" max="297" width="11.140625" style="431" customWidth="1"/>
    <col min="298" max="298" width="11.7109375" style="431" customWidth="1"/>
    <col min="299" max="300" width="11.28515625" style="431" customWidth="1"/>
    <col min="301" max="301" width="12.85546875" style="431" customWidth="1"/>
    <col min="302" max="302" width="11.85546875" style="431" customWidth="1"/>
    <col min="303" max="303" width="10.5703125" style="431" customWidth="1"/>
    <col min="304" max="304" width="2" style="431" bestFit="1" customWidth="1"/>
    <col min="305" max="549" width="9.140625" style="431"/>
    <col min="550" max="550" width="4" style="431" customWidth="1"/>
    <col min="551" max="551" width="26.28515625" style="431" customWidth="1"/>
    <col min="552" max="552" width="11.42578125" style="431" customWidth="1"/>
    <col min="553" max="553" width="11.140625" style="431" customWidth="1"/>
    <col min="554" max="554" width="11.7109375" style="431" customWidth="1"/>
    <col min="555" max="556" width="11.28515625" style="431" customWidth="1"/>
    <col min="557" max="557" width="12.85546875" style="431" customWidth="1"/>
    <col min="558" max="558" width="11.85546875" style="431" customWidth="1"/>
    <col min="559" max="559" width="10.5703125" style="431" customWidth="1"/>
    <col min="560" max="560" width="2" style="431" bestFit="1" customWidth="1"/>
    <col min="561" max="805" width="9.140625" style="431"/>
    <col min="806" max="806" width="4" style="431" customWidth="1"/>
    <col min="807" max="807" width="26.28515625" style="431" customWidth="1"/>
    <col min="808" max="808" width="11.42578125" style="431" customWidth="1"/>
    <col min="809" max="809" width="11.140625" style="431" customWidth="1"/>
    <col min="810" max="810" width="11.7109375" style="431" customWidth="1"/>
    <col min="811" max="812" width="11.28515625" style="431" customWidth="1"/>
    <col min="813" max="813" width="12.85546875" style="431" customWidth="1"/>
    <col min="814" max="814" width="11.85546875" style="431" customWidth="1"/>
    <col min="815" max="815" width="10.5703125" style="431" customWidth="1"/>
    <col min="816" max="816" width="2" style="431" bestFit="1" customWidth="1"/>
    <col min="817" max="1061" width="9.140625" style="431"/>
    <col min="1062" max="1062" width="4" style="431" customWidth="1"/>
    <col min="1063" max="1063" width="26.28515625" style="431" customWidth="1"/>
    <col min="1064" max="1064" width="11.42578125" style="431" customWidth="1"/>
    <col min="1065" max="1065" width="11.140625" style="431" customWidth="1"/>
    <col min="1066" max="1066" width="11.7109375" style="431" customWidth="1"/>
    <col min="1067" max="1068" width="11.28515625" style="431" customWidth="1"/>
    <col min="1069" max="1069" width="12.85546875" style="431" customWidth="1"/>
    <col min="1070" max="1070" width="11.85546875" style="431" customWidth="1"/>
    <col min="1071" max="1071" width="10.5703125" style="431" customWidth="1"/>
    <col min="1072" max="1072" width="2" style="431" bestFit="1" customWidth="1"/>
    <col min="1073" max="1317" width="9.140625" style="431"/>
    <col min="1318" max="1318" width="4" style="431" customWidth="1"/>
    <col min="1319" max="1319" width="26.28515625" style="431" customWidth="1"/>
    <col min="1320" max="1320" width="11.42578125" style="431" customWidth="1"/>
    <col min="1321" max="1321" width="11.140625" style="431" customWidth="1"/>
    <col min="1322" max="1322" width="11.7109375" style="431" customWidth="1"/>
    <col min="1323" max="1324" width="11.28515625" style="431" customWidth="1"/>
    <col min="1325" max="1325" width="12.85546875" style="431" customWidth="1"/>
    <col min="1326" max="1326" width="11.85546875" style="431" customWidth="1"/>
    <col min="1327" max="1327" width="10.5703125" style="431" customWidth="1"/>
    <col min="1328" max="1328" width="2" style="431" bestFit="1" customWidth="1"/>
    <col min="1329" max="1573" width="9.140625" style="431"/>
    <col min="1574" max="1574" width="4" style="431" customWidth="1"/>
    <col min="1575" max="1575" width="26.28515625" style="431" customWidth="1"/>
    <col min="1576" max="1576" width="11.42578125" style="431" customWidth="1"/>
    <col min="1577" max="1577" width="11.140625" style="431" customWidth="1"/>
    <col min="1578" max="1578" width="11.7109375" style="431" customWidth="1"/>
    <col min="1579" max="1580" width="11.28515625" style="431" customWidth="1"/>
    <col min="1581" max="1581" width="12.85546875" style="431" customWidth="1"/>
    <col min="1582" max="1582" width="11.85546875" style="431" customWidth="1"/>
    <col min="1583" max="1583" width="10.5703125" style="431" customWidth="1"/>
    <col min="1584" max="1584" width="2" style="431" bestFit="1" customWidth="1"/>
    <col min="1585" max="1829" width="9.140625" style="431"/>
    <col min="1830" max="1830" width="4" style="431" customWidth="1"/>
    <col min="1831" max="1831" width="26.28515625" style="431" customWidth="1"/>
    <col min="1832" max="1832" width="11.42578125" style="431" customWidth="1"/>
    <col min="1833" max="1833" width="11.140625" style="431" customWidth="1"/>
    <col min="1834" max="1834" width="11.7109375" style="431" customWidth="1"/>
    <col min="1835" max="1836" width="11.28515625" style="431" customWidth="1"/>
    <col min="1837" max="1837" width="12.85546875" style="431" customWidth="1"/>
    <col min="1838" max="1838" width="11.85546875" style="431" customWidth="1"/>
    <col min="1839" max="1839" width="10.5703125" style="431" customWidth="1"/>
    <col min="1840" max="1840" width="2" style="431" bestFit="1" customWidth="1"/>
    <col min="1841" max="2085" width="9.140625" style="431"/>
    <col min="2086" max="2086" width="4" style="431" customWidth="1"/>
    <col min="2087" max="2087" width="26.28515625" style="431" customWidth="1"/>
    <col min="2088" max="2088" width="11.42578125" style="431" customWidth="1"/>
    <col min="2089" max="2089" width="11.140625" style="431" customWidth="1"/>
    <col min="2090" max="2090" width="11.7109375" style="431" customWidth="1"/>
    <col min="2091" max="2092" width="11.28515625" style="431" customWidth="1"/>
    <col min="2093" max="2093" width="12.85546875" style="431" customWidth="1"/>
    <col min="2094" max="2094" width="11.85546875" style="431" customWidth="1"/>
    <col min="2095" max="2095" width="10.5703125" style="431" customWidth="1"/>
    <col min="2096" max="2096" width="2" style="431" bestFit="1" customWidth="1"/>
    <col min="2097" max="2341" width="9.140625" style="431"/>
    <col min="2342" max="2342" width="4" style="431" customWidth="1"/>
    <col min="2343" max="2343" width="26.28515625" style="431" customWidth="1"/>
    <col min="2344" max="2344" width="11.42578125" style="431" customWidth="1"/>
    <col min="2345" max="2345" width="11.140625" style="431" customWidth="1"/>
    <col min="2346" max="2346" width="11.7109375" style="431" customWidth="1"/>
    <col min="2347" max="2348" width="11.28515625" style="431" customWidth="1"/>
    <col min="2349" max="2349" width="12.85546875" style="431" customWidth="1"/>
    <col min="2350" max="2350" width="11.85546875" style="431" customWidth="1"/>
    <col min="2351" max="2351" width="10.5703125" style="431" customWidth="1"/>
    <col min="2352" max="2352" width="2" style="431" bestFit="1" customWidth="1"/>
    <col min="2353" max="2597" width="9.140625" style="431"/>
    <col min="2598" max="2598" width="4" style="431" customWidth="1"/>
    <col min="2599" max="2599" width="26.28515625" style="431" customWidth="1"/>
    <col min="2600" max="2600" width="11.42578125" style="431" customWidth="1"/>
    <col min="2601" max="2601" width="11.140625" style="431" customWidth="1"/>
    <col min="2602" max="2602" width="11.7109375" style="431" customWidth="1"/>
    <col min="2603" max="2604" width="11.28515625" style="431" customWidth="1"/>
    <col min="2605" max="2605" width="12.85546875" style="431" customWidth="1"/>
    <col min="2606" max="2606" width="11.85546875" style="431" customWidth="1"/>
    <col min="2607" max="2607" width="10.5703125" style="431" customWidth="1"/>
    <col min="2608" max="2608" width="2" style="431" bestFit="1" customWidth="1"/>
    <col min="2609" max="2853" width="9.140625" style="431"/>
    <col min="2854" max="2854" width="4" style="431" customWidth="1"/>
    <col min="2855" max="2855" width="26.28515625" style="431" customWidth="1"/>
    <col min="2856" max="2856" width="11.42578125" style="431" customWidth="1"/>
    <col min="2857" max="2857" width="11.140625" style="431" customWidth="1"/>
    <col min="2858" max="2858" width="11.7109375" style="431" customWidth="1"/>
    <col min="2859" max="2860" width="11.28515625" style="431" customWidth="1"/>
    <col min="2861" max="2861" width="12.85546875" style="431" customWidth="1"/>
    <col min="2862" max="2862" width="11.85546875" style="431" customWidth="1"/>
    <col min="2863" max="2863" width="10.5703125" style="431" customWidth="1"/>
    <col min="2864" max="2864" width="2" style="431" bestFit="1" customWidth="1"/>
    <col min="2865" max="3109" width="9.140625" style="431"/>
    <col min="3110" max="3110" width="4" style="431" customWidth="1"/>
    <col min="3111" max="3111" width="26.28515625" style="431" customWidth="1"/>
    <col min="3112" max="3112" width="11.42578125" style="431" customWidth="1"/>
    <col min="3113" max="3113" width="11.140625" style="431" customWidth="1"/>
    <col min="3114" max="3114" width="11.7109375" style="431" customWidth="1"/>
    <col min="3115" max="3116" width="11.28515625" style="431" customWidth="1"/>
    <col min="3117" max="3117" width="12.85546875" style="431" customWidth="1"/>
    <col min="3118" max="3118" width="11.85546875" style="431" customWidth="1"/>
    <col min="3119" max="3119" width="10.5703125" style="431" customWidth="1"/>
    <col min="3120" max="3120" width="2" style="431" bestFit="1" customWidth="1"/>
    <col min="3121" max="3365" width="9.140625" style="431"/>
    <col min="3366" max="3366" width="4" style="431" customWidth="1"/>
    <col min="3367" max="3367" width="26.28515625" style="431" customWidth="1"/>
    <col min="3368" max="3368" width="11.42578125" style="431" customWidth="1"/>
    <col min="3369" max="3369" width="11.140625" style="431" customWidth="1"/>
    <col min="3370" max="3370" width="11.7109375" style="431" customWidth="1"/>
    <col min="3371" max="3372" width="11.28515625" style="431" customWidth="1"/>
    <col min="3373" max="3373" width="12.85546875" style="431" customWidth="1"/>
    <col min="3374" max="3374" width="11.85546875" style="431" customWidth="1"/>
    <col min="3375" max="3375" width="10.5703125" style="431" customWidth="1"/>
    <col min="3376" max="3376" width="2" style="431" bestFit="1" customWidth="1"/>
    <col min="3377" max="3621" width="9.140625" style="431"/>
    <col min="3622" max="3622" width="4" style="431" customWidth="1"/>
    <col min="3623" max="3623" width="26.28515625" style="431" customWidth="1"/>
    <col min="3624" max="3624" width="11.42578125" style="431" customWidth="1"/>
    <col min="3625" max="3625" width="11.140625" style="431" customWidth="1"/>
    <col min="3626" max="3626" width="11.7109375" style="431" customWidth="1"/>
    <col min="3627" max="3628" width="11.28515625" style="431" customWidth="1"/>
    <col min="3629" max="3629" width="12.85546875" style="431" customWidth="1"/>
    <col min="3630" max="3630" width="11.85546875" style="431" customWidth="1"/>
    <col min="3631" max="3631" width="10.5703125" style="431" customWidth="1"/>
    <col min="3632" max="3632" width="2" style="431" bestFit="1" customWidth="1"/>
    <col min="3633" max="3877" width="9.140625" style="431"/>
    <col min="3878" max="3878" width="4" style="431" customWidth="1"/>
    <col min="3879" max="3879" width="26.28515625" style="431" customWidth="1"/>
    <col min="3880" max="3880" width="11.42578125" style="431" customWidth="1"/>
    <col min="3881" max="3881" width="11.140625" style="431" customWidth="1"/>
    <col min="3882" max="3882" width="11.7109375" style="431" customWidth="1"/>
    <col min="3883" max="3884" width="11.28515625" style="431" customWidth="1"/>
    <col min="3885" max="3885" width="12.85546875" style="431" customWidth="1"/>
    <col min="3886" max="3886" width="11.85546875" style="431" customWidth="1"/>
    <col min="3887" max="3887" width="10.5703125" style="431" customWidth="1"/>
    <col min="3888" max="3888" width="2" style="431" bestFit="1" customWidth="1"/>
    <col min="3889" max="4133" width="9.140625" style="431"/>
    <col min="4134" max="4134" width="4" style="431" customWidth="1"/>
    <col min="4135" max="4135" width="26.28515625" style="431" customWidth="1"/>
    <col min="4136" max="4136" width="11.42578125" style="431" customWidth="1"/>
    <col min="4137" max="4137" width="11.140625" style="431" customWidth="1"/>
    <col min="4138" max="4138" width="11.7109375" style="431" customWidth="1"/>
    <col min="4139" max="4140" width="11.28515625" style="431" customWidth="1"/>
    <col min="4141" max="4141" width="12.85546875" style="431" customWidth="1"/>
    <col min="4142" max="4142" width="11.85546875" style="431" customWidth="1"/>
    <col min="4143" max="4143" width="10.5703125" style="431" customWidth="1"/>
    <col min="4144" max="4144" width="2" style="431" bestFit="1" customWidth="1"/>
    <col min="4145" max="4389" width="9.140625" style="431"/>
    <col min="4390" max="4390" width="4" style="431" customWidth="1"/>
    <col min="4391" max="4391" width="26.28515625" style="431" customWidth="1"/>
    <col min="4392" max="4392" width="11.42578125" style="431" customWidth="1"/>
    <col min="4393" max="4393" width="11.140625" style="431" customWidth="1"/>
    <col min="4394" max="4394" width="11.7109375" style="431" customWidth="1"/>
    <col min="4395" max="4396" width="11.28515625" style="431" customWidth="1"/>
    <col min="4397" max="4397" width="12.85546875" style="431" customWidth="1"/>
    <col min="4398" max="4398" width="11.85546875" style="431" customWidth="1"/>
    <col min="4399" max="4399" width="10.5703125" style="431" customWidth="1"/>
    <col min="4400" max="4400" width="2" style="431" bestFit="1" customWidth="1"/>
    <col min="4401" max="4645" width="9.140625" style="431"/>
    <col min="4646" max="4646" width="4" style="431" customWidth="1"/>
    <col min="4647" max="4647" width="26.28515625" style="431" customWidth="1"/>
    <col min="4648" max="4648" width="11.42578125" style="431" customWidth="1"/>
    <col min="4649" max="4649" width="11.140625" style="431" customWidth="1"/>
    <col min="4650" max="4650" width="11.7109375" style="431" customWidth="1"/>
    <col min="4651" max="4652" width="11.28515625" style="431" customWidth="1"/>
    <col min="4653" max="4653" width="12.85546875" style="431" customWidth="1"/>
    <col min="4654" max="4654" width="11.85546875" style="431" customWidth="1"/>
    <col min="4655" max="4655" width="10.5703125" style="431" customWidth="1"/>
    <col min="4656" max="4656" width="2" style="431" bestFit="1" customWidth="1"/>
    <col min="4657" max="4901" width="9.140625" style="431"/>
    <col min="4902" max="4902" width="4" style="431" customWidth="1"/>
    <col min="4903" max="4903" width="26.28515625" style="431" customWidth="1"/>
    <col min="4904" max="4904" width="11.42578125" style="431" customWidth="1"/>
    <col min="4905" max="4905" width="11.140625" style="431" customWidth="1"/>
    <col min="4906" max="4906" width="11.7109375" style="431" customWidth="1"/>
    <col min="4907" max="4908" width="11.28515625" style="431" customWidth="1"/>
    <col min="4909" max="4909" width="12.85546875" style="431" customWidth="1"/>
    <col min="4910" max="4910" width="11.85546875" style="431" customWidth="1"/>
    <col min="4911" max="4911" width="10.5703125" style="431" customWidth="1"/>
    <col min="4912" max="4912" width="2" style="431" bestFit="1" customWidth="1"/>
    <col min="4913" max="5157" width="9.140625" style="431"/>
    <col min="5158" max="5158" width="4" style="431" customWidth="1"/>
    <col min="5159" max="5159" width="26.28515625" style="431" customWidth="1"/>
    <col min="5160" max="5160" width="11.42578125" style="431" customWidth="1"/>
    <col min="5161" max="5161" width="11.140625" style="431" customWidth="1"/>
    <col min="5162" max="5162" width="11.7109375" style="431" customWidth="1"/>
    <col min="5163" max="5164" width="11.28515625" style="431" customWidth="1"/>
    <col min="5165" max="5165" width="12.85546875" style="431" customWidth="1"/>
    <col min="5166" max="5166" width="11.85546875" style="431" customWidth="1"/>
    <col min="5167" max="5167" width="10.5703125" style="431" customWidth="1"/>
    <col min="5168" max="5168" width="2" style="431" bestFit="1" customWidth="1"/>
    <col min="5169" max="5413" width="9.140625" style="431"/>
    <col min="5414" max="5414" width="4" style="431" customWidth="1"/>
    <col min="5415" max="5415" width="26.28515625" style="431" customWidth="1"/>
    <col min="5416" max="5416" width="11.42578125" style="431" customWidth="1"/>
    <col min="5417" max="5417" width="11.140625" style="431" customWidth="1"/>
    <col min="5418" max="5418" width="11.7109375" style="431" customWidth="1"/>
    <col min="5419" max="5420" width="11.28515625" style="431" customWidth="1"/>
    <col min="5421" max="5421" width="12.85546875" style="431" customWidth="1"/>
    <col min="5422" max="5422" width="11.85546875" style="431" customWidth="1"/>
    <col min="5423" max="5423" width="10.5703125" style="431" customWidth="1"/>
    <col min="5424" max="5424" width="2" style="431" bestFit="1" customWidth="1"/>
    <col min="5425" max="5669" width="9.140625" style="431"/>
    <col min="5670" max="5670" width="4" style="431" customWidth="1"/>
    <col min="5671" max="5671" width="26.28515625" style="431" customWidth="1"/>
    <col min="5672" max="5672" width="11.42578125" style="431" customWidth="1"/>
    <col min="5673" max="5673" width="11.140625" style="431" customWidth="1"/>
    <col min="5674" max="5674" width="11.7109375" style="431" customWidth="1"/>
    <col min="5675" max="5676" width="11.28515625" style="431" customWidth="1"/>
    <col min="5677" max="5677" width="12.85546875" style="431" customWidth="1"/>
    <col min="5678" max="5678" width="11.85546875" style="431" customWidth="1"/>
    <col min="5679" max="5679" width="10.5703125" style="431" customWidth="1"/>
    <col min="5680" max="5680" width="2" style="431" bestFit="1" customWidth="1"/>
    <col min="5681" max="5925" width="9.140625" style="431"/>
    <col min="5926" max="5926" width="4" style="431" customWidth="1"/>
    <col min="5927" max="5927" width="26.28515625" style="431" customWidth="1"/>
    <col min="5928" max="5928" width="11.42578125" style="431" customWidth="1"/>
    <col min="5929" max="5929" width="11.140625" style="431" customWidth="1"/>
    <col min="5930" max="5930" width="11.7109375" style="431" customWidth="1"/>
    <col min="5931" max="5932" width="11.28515625" style="431" customWidth="1"/>
    <col min="5933" max="5933" width="12.85546875" style="431" customWidth="1"/>
    <col min="5934" max="5934" width="11.85546875" style="431" customWidth="1"/>
    <col min="5935" max="5935" width="10.5703125" style="431" customWidth="1"/>
    <col min="5936" max="5936" width="2" style="431" bestFit="1" customWidth="1"/>
    <col min="5937" max="6181" width="9.140625" style="431"/>
    <col min="6182" max="6182" width="4" style="431" customWidth="1"/>
    <col min="6183" max="6183" width="26.28515625" style="431" customWidth="1"/>
    <col min="6184" max="6184" width="11.42578125" style="431" customWidth="1"/>
    <col min="6185" max="6185" width="11.140625" style="431" customWidth="1"/>
    <col min="6186" max="6186" width="11.7109375" style="431" customWidth="1"/>
    <col min="6187" max="6188" width="11.28515625" style="431" customWidth="1"/>
    <col min="6189" max="6189" width="12.85546875" style="431" customWidth="1"/>
    <col min="6190" max="6190" width="11.85546875" style="431" customWidth="1"/>
    <col min="6191" max="6191" width="10.5703125" style="431" customWidth="1"/>
    <col min="6192" max="6192" width="2" style="431" bestFit="1" customWidth="1"/>
    <col min="6193" max="6437" width="9.140625" style="431"/>
    <col min="6438" max="6438" width="4" style="431" customWidth="1"/>
    <col min="6439" max="6439" width="26.28515625" style="431" customWidth="1"/>
    <col min="6440" max="6440" width="11.42578125" style="431" customWidth="1"/>
    <col min="6441" max="6441" width="11.140625" style="431" customWidth="1"/>
    <col min="6442" max="6442" width="11.7109375" style="431" customWidth="1"/>
    <col min="6443" max="6444" width="11.28515625" style="431" customWidth="1"/>
    <col min="6445" max="6445" width="12.85546875" style="431" customWidth="1"/>
    <col min="6446" max="6446" width="11.85546875" style="431" customWidth="1"/>
    <col min="6447" max="6447" width="10.5703125" style="431" customWidth="1"/>
    <col min="6448" max="6448" width="2" style="431" bestFit="1" customWidth="1"/>
    <col min="6449" max="6693" width="9.140625" style="431"/>
    <col min="6694" max="6694" width="4" style="431" customWidth="1"/>
    <col min="6695" max="6695" width="26.28515625" style="431" customWidth="1"/>
    <col min="6696" max="6696" width="11.42578125" style="431" customWidth="1"/>
    <col min="6697" max="6697" width="11.140625" style="431" customWidth="1"/>
    <col min="6698" max="6698" width="11.7109375" style="431" customWidth="1"/>
    <col min="6699" max="6700" width="11.28515625" style="431" customWidth="1"/>
    <col min="6701" max="6701" width="12.85546875" style="431" customWidth="1"/>
    <col min="6702" max="6702" width="11.85546875" style="431" customWidth="1"/>
    <col min="6703" max="6703" width="10.5703125" style="431" customWidth="1"/>
    <col min="6704" max="6704" width="2" style="431" bestFit="1" customWidth="1"/>
    <col min="6705" max="6949" width="9.140625" style="431"/>
    <col min="6950" max="6950" width="4" style="431" customWidth="1"/>
    <col min="6951" max="6951" width="26.28515625" style="431" customWidth="1"/>
    <col min="6952" max="6952" width="11.42578125" style="431" customWidth="1"/>
    <col min="6953" max="6953" width="11.140625" style="431" customWidth="1"/>
    <col min="6954" max="6954" width="11.7109375" style="431" customWidth="1"/>
    <col min="6955" max="6956" width="11.28515625" style="431" customWidth="1"/>
    <col min="6957" max="6957" width="12.85546875" style="431" customWidth="1"/>
    <col min="6958" max="6958" width="11.85546875" style="431" customWidth="1"/>
    <col min="6959" max="6959" width="10.5703125" style="431" customWidth="1"/>
    <col min="6960" max="6960" width="2" style="431" bestFit="1" customWidth="1"/>
    <col min="6961" max="7205" width="9.140625" style="431"/>
    <col min="7206" max="7206" width="4" style="431" customWidth="1"/>
    <col min="7207" max="7207" width="26.28515625" style="431" customWidth="1"/>
    <col min="7208" max="7208" width="11.42578125" style="431" customWidth="1"/>
    <col min="7209" max="7209" width="11.140625" style="431" customWidth="1"/>
    <col min="7210" max="7210" width="11.7109375" style="431" customWidth="1"/>
    <col min="7211" max="7212" width="11.28515625" style="431" customWidth="1"/>
    <col min="7213" max="7213" width="12.85546875" style="431" customWidth="1"/>
    <col min="7214" max="7214" width="11.85546875" style="431" customWidth="1"/>
    <col min="7215" max="7215" width="10.5703125" style="431" customWidth="1"/>
    <col min="7216" max="7216" width="2" style="431" bestFit="1" customWidth="1"/>
    <col min="7217" max="7461" width="9.140625" style="431"/>
    <col min="7462" max="7462" width="4" style="431" customWidth="1"/>
    <col min="7463" max="7463" width="26.28515625" style="431" customWidth="1"/>
    <col min="7464" max="7464" width="11.42578125" style="431" customWidth="1"/>
    <col min="7465" max="7465" width="11.140625" style="431" customWidth="1"/>
    <col min="7466" max="7466" width="11.7109375" style="431" customWidth="1"/>
    <col min="7467" max="7468" width="11.28515625" style="431" customWidth="1"/>
    <col min="7469" max="7469" width="12.85546875" style="431" customWidth="1"/>
    <col min="7470" max="7470" width="11.85546875" style="431" customWidth="1"/>
    <col min="7471" max="7471" width="10.5703125" style="431" customWidth="1"/>
    <col min="7472" max="7472" width="2" style="431" bestFit="1" customWidth="1"/>
    <col min="7473" max="7717" width="9.140625" style="431"/>
    <col min="7718" max="7718" width="4" style="431" customWidth="1"/>
    <col min="7719" max="7719" width="26.28515625" style="431" customWidth="1"/>
    <col min="7720" max="7720" width="11.42578125" style="431" customWidth="1"/>
    <col min="7721" max="7721" width="11.140625" style="431" customWidth="1"/>
    <col min="7722" max="7722" width="11.7109375" style="431" customWidth="1"/>
    <col min="7723" max="7724" width="11.28515625" style="431" customWidth="1"/>
    <col min="7725" max="7725" width="12.85546875" style="431" customWidth="1"/>
    <col min="7726" max="7726" width="11.85546875" style="431" customWidth="1"/>
    <col min="7727" max="7727" width="10.5703125" style="431" customWidth="1"/>
    <col min="7728" max="7728" width="2" style="431" bestFit="1" customWidth="1"/>
    <col min="7729" max="7973" width="9.140625" style="431"/>
    <col min="7974" max="7974" width="4" style="431" customWidth="1"/>
    <col min="7975" max="7975" width="26.28515625" style="431" customWidth="1"/>
    <col min="7976" max="7976" width="11.42578125" style="431" customWidth="1"/>
    <col min="7977" max="7977" width="11.140625" style="431" customWidth="1"/>
    <col min="7978" max="7978" width="11.7109375" style="431" customWidth="1"/>
    <col min="7979" max="7980" width="11.28515625" style="431" customWidth="1"/>
    <col min="7981" max="7981" width="12.85546875" style="431" customWidth="1"/>
    <col min="7982" max="7982" width="11.85546875" style="431" customWidth="1"/>
    <col min="7983" max="7983" width="10.5703125" style="431" customWidth="1"/>
    <col min="7984" max="7984" width="2" style="431" bestFit="1" customWidth="1"/>
    <col min="7985" max="8229" width="9.140625" style="431"/>
    <col min="8230" max="8230" width="4" style="431" customWidth="1"/>
    <col min="8231" max="8231" width="26.28515625" style="431" customWidth="1"/>
    <col min="8232" max="8232" width="11.42578125" style="431" customWidth="1"/>
    <col min="8233" max="8233" width="11.140625" style="431" customWidth="1"/>
    <col min="8234" max="8234" width="11.7109375" style="431" customWidth="1"/>
    <col min="8235" max="8236" width="11.28515625" style="431" customWidth="1"/>
    <col min="8237" max="8237" width="12.85546875" style="431" customWidth="1"/>
    <col min="8238" max="8238" width="11.85546875" style="431" customWidth="1"/>
    <col min="8239" max="8239" width="10.5703125" style="431" customWidth="1"/>
    <col min="8240" max="8240" width="2" style="431" bestFit="1" customWidth="1"/>
    <col min="8241" max="8485" width="9.140625" style="431"/>
    <col min="8486" max="8486" width="4" style="431" customWidth="1"/>
    <col min="8487" max="8487" width="26.28515625" style="431" customWidth="1"/>
    <col min="8488" max="8488" width="11.42578125" style="431" customWidth="1"/>
    <col min="8489" max="8489" width="11.140625" style="431" customWidth="1"/>
    <col min="8490" max="8490" width="11.7109375" style="431" customWidth="1"/>
    <col min="8491" max="8492" width="11.28515625" style="431" customWidth="1"/>
    <col min="8493" max="8493" width="12.85546875" style="431" customWidth="1"/>
    <col min="8494" max="8494" width="11.85546875" style="431" customWidth="1"/>
    <col min="8495" max="8495" width="10.5703125" style="431" customWidth="1"/>
    <col min="8496" max="8496" width="2" style="431" bestFit="1" customWidth="1"/>
    <col min="8497" max="8741" width="9.140625" style="431"/>
    <col min="8742" max="8742" width="4" style="431" customWidth="1"/>
    <col min="8743" max="8743" width="26.28515625" style="431" customWidth="1"/>
    <col min="8744" max="8744" width="11.42578125" style="431" customWidth="1"/>
    <col min="8745" max="8745" width="11.140625" style="431" customWidth="1"/>
    <col min="8746" max="8746" width="11.7109375" style="431" customWidth="1"/>
    <col min="8747" max="8748" width="11.28515625" style="431" customWidth="1"/>
    <col min="8749" max="8749" width="12.85546875" style="431" customWidth="1"/>
    <col min="8750" max="8750" width="11.85546875" style="431" customWidth="1"/>
    <col min="8751" max="8751" width="10.5703125" style="431" customWidth="1"/>
    <col min="8752" max="8752" width="2" style="431" bestFit="1" customWidth="1"/>
    <col min="8753" max="8997" width="9.140625" style="431"/>
    <col min="8998" max="8998" width="4" style="431" customWidth="1"/>
    <col min="8999" max="8999" width="26.28515625" style="431" customWidth="1"/>
    <col min="9000" max="9000" width="11.42578125" style="431" customWidth="1"/>
    <col min="9001" max="9001" width="11.140625" style="431" customWidth="1"/>
    <col min="9002" max="9002" width="11.7109375" style="431" customWidth="1"/>
    <col min="9003" max="9004" width="11.28515625" style="431" customWidth="1"/>
    <col min="9005" max="9005" width="12.85546875" style="431" customWidth="1"/>
    <col min="9006" max="9006" width="11.85546875" style="431" customWidth="1"/>
    <col min="9007" max="9007" width="10.5703125" style="431" customWidth="1"/>
    <col min="9008" max="9008" width="2" style="431" bestFit="1" customWidth="1"/>
    <col min="9009" max="9253" width="9.140625" style="431"/>
    <col min="9254" max="9254" width="4" style="431" customWidth="1"/>
    <col min="9255" max="9255" width="26.28515625" style="431" customWidth="1"/>
    <col min="9256" max="9256" width="11.42578125" style="431" customWidth="1"/>
    <col min="9257" max="9257" width="11.140625" style="431" customWidth="1"/>
    <col min="9258" max="9258" width="11.7109375" style="431" customWidth="1"/>
    <col min="9259" max="9260" width="11.28515625" style="431" customWidth="1"/>
    <col min="9261" max="9261" width="12.85546875" style="431" customWidth="1"/>
    <col min="9262" max="9262" width="11.85546875" style="431" customWidth="1"/>
    <col min="9263" max="9263" width="10.5703125" style="431" customWidth="1"/>
    <col min="9264" max="9264" width="2" style="431" bestFit="1" customWidth="1"/>
    <col min="9265" max="9509" width="9.140625" style="431"/>
    <col min="9510" max="9510" width="4" style="431" customWidth="1"/>
    <col min="9511" max="9511" width="26.28515625" style="431" customWidth="1"/>
    <col min="9512" max="9512" width="11.42578125" style="431" customWidth="1"/>
    <col min="9513" max="9513" width="11.140625" style="431" customWidth="1"/>
    <col min="9514" max="9514" width="11.7109375" style="431" customWidth="1"/>
    <col min="9515" max="9516" width="11.28515625" style="431" customWidth="1"/>
    <col min="9517" max="9517" width="12.85546875" style="431" customWidth="1"/>
    <col min="9518" max="9518" width="11.85546875" style="431" customWidth="1"/>
    <col min="9519" max="9519" width="10.5703125" style="431" customWidth="1"/>
    <col min="9520" max="9520" width="2" style="431" bestFit="1" customWidth="1"/>
    <col min="9521" max="9765" width="9.140625" style="431"/>
    <col min="9766" max="9766" width="4" style="431" customWidth="1"/>
    <col min="9767" max="9767" width="26.28515625" style="431" customWidth="1"/>
    <col min="9768" max="9768" width="11.42578125" style="431" customWidth="1"/>
    <col min="9769" max="9769" width="11.140625" style="431" customWidth="1"/>
    <col min="9770" max="9770" width="11.7109375" style="431" customWidth="1"/>
    <col min="9771" max="9772" width="11.28515625" style="431" customWidth="1"/>
    <col min="9773" max="9773" width="12.85546875" style="431" customWidth="1"/>
    <col min="9774" max="9774" width="11.85546875" style="431" customWidth="1"/>
    <col min="9775" max="9775" width="10.5703125" style="431" customWidth="1"/>
    <col min="9776" max="9776" width="2" style="431" bestFit="1" customWidth="1"/>
    <col min="9777" max="10021" width="9.140625" style="431"/>
    <col min="10022" max="10022" width="4" style="431" customWidth="1"/>
    <col min="10023" max="10023" width="26.28515625" style="431" customWidth="1"/>
    <col min="10024" max="10024" width="11.42578125" style="431" customWidth="1"/>
    <col min="10025" max="10025" width="11.140625" style="431" customWidth="1"/>
    <col min="10026" max="10026" width="11.7109375" style="431" customWidth="1"/>
    <col min="10027" max="10028" width="11.28515625" style="431" customWidth="1"/>
    <col min="10029" max="10029" width="12.85546875" style="431" customWidth="1"/>
    <col min="10030" max="10030" width="11.85546875" style="431" customWidth="1"/>
    <col min="10031" max="10031" width="10.5703125" style="431" customWidth="1"/>
    <col min="10032" max="10032" width="2" style="431" bestFit="1" customWidth="1"/>
    <col min="10033" max="10277" width="9.140625" style="431"/>
    <col min="10278" max="10278" width="4" style="431" customWidth="1"/>
    <col min="10279" max="10279" width="26.28515625" style="431" customWidth="1"/>
    <col min="10280" max="10280" width="11.42578125" style="431" customWidth="1"/>
    <col min="10281" max="10281" width="11.140625" style="431" customWidth="1"/>
    <col min="10282" max="10282" width="11.7109375" style="431" customWidth="1"/>
    <col min="10283" max="10284" width="11.28515625" style="431" customWidth="1"/>
    <col min="10285" max="10285" width="12.85546875" style="431" customWidth="1"/>
    <col min="10286" max="10286" width="11.85546875" style="431" customWidth="1"/>
    <col min="10287" max="10287" width="10.5703125" style="431" customWidth="1"/>
    <col min="10288" max="10288" width="2" style="431" bestFit="1" customWidth="1"/>
    <col min="10289" max="10533" width="9.140625" style="431"/>
    <col min="10534" max="10534" width="4" style="431" customWidth="1"/>
    <col min="10535" max="10535" width="26.28515625" style="431" customWidth="1"/>
    <col min="10536" max="10536" width="11.42578125" style="431" customWidth="1"/>
    <col min="10537" max="10537" width="11.140625" style="431" customWidth="1"/>
    <col min="10538" max="10538" width="11.7109375" style="431" customWidth="1"/>
    <col min="10539" max="10540" width="11.28515625" style="431" customWidth="1"/>
    <col min="10541" max="10541" width="12.85546875" style="431" customWidth="1"/>
    <col min="10542" max="10542" width="11.85546875" style="431" customWidth="1"/>
    <col min="10543" max="10543" width="10.5703125" style="431" customWidth="1"/>
    <col min="10544" max="10544" width="2" style="431" bestFit="1" customWidth="1"/>
    <col min="10545" max="10789" width="9.140625" style="431"/>
    <col min="10790" max="10790" width="4" style="431" customWidth="1"/>
    <col min="10791" max="10791" width="26.28515625" style="431" customWidth="1"/>
    <col min="10792" max="10792" width="11.42578125" style="431" customWidth="1"/>
    <col min="10793" max="10793" width="11.140625" style="431" customWidth="1"/>
    <col min="10794" max="10794" width="11.7109375" style="431" customWidth="1"/>
    <col min="10795" max="10796" width="11.28515625" style="431" customWidth="1"/>
    <col min="10797" max="10797" width="12.85546875" style="431" customWidth="1"/>
    <col min="10798" max="10798" width="11.85546875" style="431" customWidth="1"/>
    <col min="10799" max="10799" width="10.5703125" style="431" customWidth="1"/>
    <col min="10800" max="10800" width="2" style="431" bestFit="1" customWidth="1"/>
    <col min="10801" max="11045" width="9.140625" style="431"/>
    <col min="11046" max="11046" width="4" style="431" customWidth="1"/>
    <col min="11047" max="11047" width="26.28515625" style="431" customWidth="1"/>
    <col min="11048" max="11048" width="11.42578125" style="431" customWidth="1"/>
    <col min="11049" max="11049" width="11.140625" style="431" customWidth="1"/>
    <col min="11050" max="11050" width="11.7109375" style="431" customWidth="1"/>
    <col min="11051" max="11052" width="11.28515625" style="431" customWidth="1"/>
    <col min="11053" max="11053" width="12.85546875" style="431" customWidth="1"/>
    <col min="11054" max="11054" width="11.85546875" style="431" customWidth="1"/>
    <col min="11055" max="11055" width="10.5703125" style="431" customWidth="1"/>
    <col min="11056" max="11056" width="2" style="431" bestFit="1" customWidth="1"/>
    <col min="11057" max="11301" width="9.140625" style="431"/>
    <col min="11302" max="11302" width="4" style="431" customWidth="1"/>
    <col min="11303" max="11303" width="26.28515625" style="431" customWidth="1"/>
    <col min="11304" max="11304" width="11.42578125" style="431" customWidth="1"/>
    <col min="11305" max="11305" width="11.140625" style="431" customWidth="1"/>
    <col min="11306" max="11306" width="11.7109375" style="431" customWidth="1"/>
    <col min="11307" max="11308" width="11.28515625" style="431" customWidth="1"/>
    <col min="11309" max="11309" width="12.85546875" style="431" customWidth="1"/>
    <col min="11310" max="11310" width="11.85546875" style="431" customWidth="1"/>
    <col min="11311" max="11311" width="10.5703125" style="431" customWidth="1"/>
    <col min="11312" max="11312" width="2" style="431" bestFit="1" customWidth="1"/>
    <col min="11313" max="11557" width="9.140625" style="431"/>
    <col min="11558" max="11558" width="4" style="431" customWidth="1"/>
    <col min="11559" max="11559" width="26.28515625" style="431" customWidth="1"/>
    <col min="11560" max="11560" width="11.42578125" style="431" customWidth="1"/>
    <col min="11561" max="11561" width="11.140625" style="431" customWidth="1"/>
    <col min="11562" max="11562" width="11.7109375" style="431" customWidth="1"/>
    <col min="11563" max="11564" width="11.28515625" style="431" customWidth="1"/>
    <col min="11565" max="11565" width="12.85546875" style="431" customWidth="1"/>
    <col min="11566" max="11566" width="11.85546875" style="431" customWidth="1"/>
    <col min="11567" max="11567" width="10.5703125" style="431" customWidth="1"/>
    <col min="11568" max="11568" width="2" style="431" bestFit="1" customWidth="1"/>
    <col min="11569" max="11813" width="9.140625" style="431"/>
    <col min="11814" max="11814" width="4" style="431" customWidth="1"/>
    <col min="11815" max="11815" width="26.28515625" style="431" customWidth="1"/>
    <col min="11816" max="11816" width="11.42578125" style="431" customWidth="1"/>
    <col min="11817" max="11817" width="11.140625" style="431" customWidth="1"/>
    <col min="11818" max="11818" width="11.7109375" style="431" customWidth="1"/>
    <col min="11819" max="11820" width="11.28515625" style="431" customWidth="1"/>
    <col min="11821" max="11821" width="12.85546875" style="431" customWidth="1"/>
    <col min="11822" max="11822" width="11.85546875" style="431" customWidth="1"/>
    <col min="11823" max="11823" width="10.5703125" style="431" customWidth="1"/>
    <col min="11824" max="11824" width="2" style="431" bestFit="1" customWidth="1"/>
    <col min="11825" max="12069" width="9.140625" style="431"/>
    <col min="12070" max="12070" width="4" style="431" customWidth="1"/>
    <col min="12071" max="12071" width="26.28515625" style="431" customWidth="1"/>
    <col min="12072" max="12072" width="11.42578125" style="431" customWidth="1"/>
    <col min="12073" max="12073" width="11.140625" style="431" customWidth="1"/>
    <col min="12074" max="12074" width="11.7109375" style="431" customWidth="1"/>
    <col min="12075" max="12076" width="11.28515625" style="431" customWidth="1"/>
    <col min="12077" max="12077" width="12.85546875" style="431" customWidth="1"/>
    <col min="12078" max="12078" width="11.85546875" style="431" customWidth="1"/>
    <col min="12079" max="12079" width="10.5703125" style="431" customWidth="1"/>
    <col min="12080" max="12080" width="2" style="431" bestFit="1" customWidth="1"/>
    <col min="12081" max="12325" width="9.140625" style="431"/>
    <col min="12326" max="12326" width="4" style="431" customWidth="1"/>
    <col min="12327" max="12327" width="26.28515625" style="431" customWidth="1"/>
    <col min="12328" max="12328" width="11.42578125" style="431" customWidth="1"/>
    <col min="12329" max="12329" width="11.140625" style="431" customWidth="1"/>
    <col min="12330" max="12330" width="11.7109375" style="431" customWidth="1"/>
    <col min="12331" max="12332" width="11.28515625" style="431" customWidth="1"/>
    <col min="12333" max="12333" width="12.85546875" style="431" customWidth="1"/>
    <col min="12334" max="12334" width="11.85546875" style="431" customWidth="1"/>
    <col min="12335" max="12335" width="10.5703125" style="431" customWidth="1"/>
    <col min="12336" max="12336" width="2" style="431" bestFit="1" customWidth="1"/>
    <col min="12337" max="12581" width="9.140625" style="431"/>
    <col min="12582" max="12582" width="4" style="431" customWidth="1"/>
    <col min="12583" max="12583" width="26.28515625" style="431" customWidth="1"/>
    <col min="12584" max="12584" width="11.42578125" style="431" customWidth="1"/>
    <col min="12585" max="12585" width="11.140625" style="431" customWidth="1"/>
    <col min="12586" max="12586" width="11.7109375" style="431" customWidth="1"/>
    <col min="12587" max="12588" width="11.28515625" style="431" customWidth="1"/>
    <col min="12589" max="12589" width="12.85546875" style="431" customWidth="1"/>
    <col min="12590" max="12590" width="11.85546875" style="431" customWidth="1"/>
    <col min="12591" max="12591" width="10.5703125" style="431" customWidth="1"/>
    <col min="12592" max="12592" width="2" style="431" bestFit="1" customWidth="1"/>
    <col min="12593" max="12837" width="9.140625" style="431"/>
    <col min="12838" max="12838" width="4" style="431" customWidth="1"/>
    <col min="12839" max="12839" width="26.28515625" style="431" customWidth="1"/>
    <col min="12840" max="12840" width="11.42578125" style="431" customWidth="1"/>
    <col min="12841" max="12841" width="11.140625" style="431" customWidth="1"/>
    <col min="12842" max="12842" width="11.7109375" style="431" customWidth="1"/>
    <col min="12843" max="12844" width="11.28515625" style="431" customWidth="1"/>
    <col min="12845" max="12845" width="12.85546875" style="431" customWidth="1"/>
    <col min="12846" max="12846" width="11.85546875" style="431" customWidth="1"/>
    <col min="12847" max="12847" width="10.5703125" style="431" customWidth="1"/>
    <col min="12848" max="12848" width="2" style="431" bestFit="1" customWidth="1"/>
    <col min="12849" max="13093" width="9.140625" style="431"/>
    <col min="13094" max="13094" width="4" style="431" customWidth="1"/>
    <col min="13095" max="13095" width="26.28515625" style="431" customWidth="1"/>
    <col min="13096" max="13096" width="11.42578125" style="431" customWidth="1"/>
    <col min="13097" max="13097" width="11.140625" style="431" customWidth="1"/>
    <col min="13098" max="13098" width="11.7109375" style="431" customWidth="1"/>
    <col min="13099" max="13100" width="11.28515625" style="431" customWidth="1"/>
    <col min="13101" max="13101" width="12.85546875" style="431" customWidth="1"/>
    <col min="13102" max="13102" width="11.85546875" style="431" customWidth="1"/>
    <col min="13103" max="13103" width="10.5703125" style="431" customWidth="1"/>
    <col min="13104" max="13104" width="2" style="431" bestFit="1" customWidth="1"/>
    <col min="13105" max="13349" width="9.140625" style="431"/>
    <col min="13350" max="13350" width="4" style="431" customWidth="1"/>
    <col min="13351" max="13351" width="26.28515625" style="431" customWidth="1"/>
    <col min="13352" max="13352" width="11.42578125" style="431" customWidth="1"/>
    <col min="13353" max="13353" width="11.140625" style="431" customWidth="1"/>
    <col min="13354" max="13354" width="11.7109375" style="431" customWidth="1"/>
    <col min="13355" max="13356" width="11.28515625" style="431" customWidth="1"/>
    <col min="13357" max="13357" width="12.85546875" style="431" customWidth="1"/>
    <col min="13358" max="13358" width="11.85546875" style="431" customWidth="1"/>
    <col min="13359" max="13359" width="10.5703125" style="431" customWidth="1"/>
    <col min="13360" max="13360" width="2" style="431" bestFit="1" customWidth="1"/>
    <col min="13361" max="13605" width="9.140625" style="431"/>
    <col min="13606" max="13606" width="4" style="431" customWidth="1"/>
    <col min="13607" max="13607" width="26.28515625" style="431" customWidth="1"/>
    <col min="13608" max="13608" width="11.42578125" style="431" customWidth="1"/>
    <col min="13609" max="13609" width="11.140625" style="431" customWidth="1"/>
    <col min="13610" max="13610" width="11.7109375" style="431" customWidth="1"/>
    <col min="13611" max="13612" width="11.28515625" style="431" customWidth="1"/>
    <col min="13613" max="13613" width="12.85546875" style="431" customWidth="1"/>
    <col min="13614" max="13614" width="11.85546875" style="431" customWidth="1"/>
    <col min="13615" max="13615" width="10.5703125" style="431" customWidth="1"/>
    <col min="13616" max="13616" width="2" style="431" bestFit="1" customWidth="1"/>
    <col min="13617" max="13861" width="9.140625" style="431"/>
    <col min="13862" max="13862" width="4" style="431" customWidth="1"/>
    <col min="13863" max="13863" width="26.28515625" style="431" customWidth="1"/>
    <col min="13864" max="13864" width="11.42578125" style="431" customWidth="1"/>
    <col min="13865" max="13865" width="11.140625" style="431" customWidth="1"/>
    <col min="13866" max="13866" width="11.7109375" style="431" customWidth="1"/>
    <col min="13867" max="13868" width="11.28515625" style="431" customWidth="1"/>
    <col min="13869" max="13869" width="12.85546875" style="431" customWidth="1"/>
    <col min="13870" max="13870" width="11.85546875" style="431" customWidth="1"/>
    <col min="13871" max="13871" width="10.5703125" style="431" customWidth="1"/>
    <col min="13872" max="13872" width="2" style="431" bestFit="1" customWidth="1"/>
    <col min="13873" max="14117" width="9.140625" style="431"/>
    <col min="14118" max="14118" width="4" style="431" customWidth="1"/>
    <col min="14119" max="14119" width="26.28515625" style="431" customWidth="1"/>
    <col min="14120" max="14120" width="11.42578125" style="431" customWidth="1"/>
    <col min="14121" max="14121" width="11.140625" style="431" customWidth="1"/>
    <col min="14122" max="14122" width="11.7109375" style="431" customWidth="1"/>
    <col min="14123" max="14124" width="11.28515625" style="431" customWidth="1"/>
    <col min="14125" max="14125" width="12.85546875" style="431" customWidth="1"/>
    <col min="14126" max="14126" width="11.85546875" style="431" customWidth="1"/>
    <col min="14127" max="14127" width="10.5703125" style="431" customWidth="1"/>
    <col min="14128" max="14128" width="2" style="431" bestFit="1" customWidth="1"/>
    <col min="14129" max="14373" width="9.140625" style="431"/>
    <col min="14374" max="14374" width="4" style="431" customWidth="1"/>
    <col min="14375" max="14375" width="26.28515625" style="431" customWidth="1"/>
    <col min="14376" max="14376" width="11.42578125" style="431" customWidth="1"/>
    <col min="14377" max="14377" width="11.140625" style="431" customWidth="1"/>
    <col min="14378" max="14378" width="11.7109375" style="431" customWidth="1"/>
    <col min="14379" max="14380" width="11.28515625" style="431" customWidth="1"/>
    <col min="14381" max="14381" width="12.85546875" style="431" customWidth="1"/>
    <col min="14382" max="14382" width="11.85546875" style="431" customWidth="1"/>
    <col min="14383" max="14383" width="10.5703125" style="431" customWidth="1"/>
    <col min="14384" max="14384" width="2" style="431" bestFit="1" customWidth="1"/>
    <col min="14385" max="14629" width="9.140625" style="431"/>
    <col min="14630" max="14630" width="4" style="431" customWidth="1"/>
    <col min="14631" max="14631" width="26.28515625" style="431" customWidth="1"/>
    <col min="14632" max="14632" width="11.42578125" style="431" customWidth="1"/>
    <col min="14633" max="14633" width="11.140625" style="431" customWidth="1"/>
    <col min="14634" max="14634" width="11.7109375" style="431" customWidth="1"/>
    <col min="14635" max="14636" width="11.28515625" style="431" customWidth="1"/>
    <col min="14637" max="14637" width="12.85546875" style="431" customWidth="1"/>
    <col min="14638" max="14638" width="11.85546875" style="431" customWidth="1"/>
    <col min="14639" max="14639" width="10.5703125" style="431" customWidth="1"/>
    <col min="14640" max="14640" width="2" style="431" bestFit="1" customWidth="1"/>
    <col min="14641" max="14885" width="9.140625" style="431"/>
    <col min="14886" max="14886" width="4" style="431" customWidth="1"/>
    <col min="14887" max="14887" width="26.28515625" style="431" customWidth="1"/>
    <col min="14888" max="14888" width="11.42578125" style="431" customWidth="1"/>
    <col min="14889" max="14889" width="11.140625" style="431" customWidth="1"/>
    <col min="14890" max="14890" width="11.7109375" style="431" customWidth="1"/>
    <col min="14891" max="14892" width="11.28515625" style="431" customWidth="1"/>
    <col min="14893" max="14893" width="12.85546875" style="431" customWidth="1"/>
    <col min="14894" max="14894" width="11.85546875" style="431" customWidth="1"/>
    <col min="14895" max="14895" width="10.5703125" style="431" customWidth="1"/>
    <col min="14896" max="14896" width="2" style="431" bestFit="1" customWidth="1"/>
    <col min="14897" max="15141" width="9.140625" style="431"/>
    <col min="15142" max="15142" width="4" style="431" customWidth="1"/>
    <col min="15143" max="15143" width="26.28515625" style="431" customWidth="1"/>
    <col min="15144" max="15144" width="11.42578125" style="431" customWidth="1"/>
    <col min="15145" max="15145" width="11.140625" style="431" customWidth="1"/>
    <col min="15146" max="15146" width="11.7109375" style="431" customWidth="1"/>
    <col min="15147" max="15148" width="11.28515625" style="431" customWidth="1"/>
    <col min="15149" max="15149" width="12.85546875" style="431" customWidth="1"/>
    <col min="15150" max="15150" width="11.85546875" style="431" customWidth="1"/>
    <col min="15151" max="15151" width="10.5703125" style="431" customWidth="1"/>
    <col min="15152" max="15152" width="2" style="431" bestFit="1" customWidth="1"/>
    <col min="15153" max="15397" width="9.140625" style="431"/>
    <col min="15398" max="15398" width="4" style="431" customWidth="1"/>
    <col min="15399" max="15399" width="26.28515625" style="431" customWidth="1"/>
    <col min="15400" max="15400" width="11.42578125" style="431" customWidth="1"/>
    <col min="15401" max="15401" width="11.140625" style="431" customWidth="1"/>
    <col min="15402" max="15402" width="11.7109375" style="431" customWidth="1"/>
    <col min="15403" max="15404" width="11.28515625" style="431" customWidth="1"/>
    <col min="15405" max="15405" width="12.85546875" style="431" customWidth="1"/>
    <col min="15406" max="15406" width="11.85546875" style="431" customWidth="1"/>
    <col min="15407" max="15407" width="10.5703125" style="431" customWidth="1"/>
    <col min="15408" max="15408" width="2" style="431" bestFit="1" customWidth="1"/>
    <col min="15409" max="15653" width="9.140625" style="431"/>
    <col min="15654" max="15654" width="4" style="431" customWidth="1"/>
    <col min="15655" max="15655" width="26.28515625" style="431" customWidth="1"/>
    <col min="15656" max="15656" width="11.42578125" style="431" customWidth="1"/>
    <col min="15657" max="15657" width="11.140625" style="431" customWidth="1"/>
    <col min="15658" max="15658" width="11.7109375" style="431" customWidth="1"/>
    <col min="15659" max="15660" width="11.28515625" style="431" customWidth="1"/>
    <col min="15661" max="15661" width="12.85546875" style="431" customWidth="1"/>
    <col min="15662" max="15662" width="11.85546875" style="431" customWidth="1"/>
    <col min="15663" max="15663" width="10.5703125" style="431" customWidth="1"/>
    <col min="15664" max="15664" width="2" style="431" bestFit="1" customWidth="1"/>
    <col min="15665" max="15909" width="9.140625" style="431"/>
    <col min="15910" max="15910" width="4" style="431" customWidth="1"/>
    <col min="15911" max="15911" width="26.28515625" style="431" customWidth="1"/>
    <col min="15912" max="15912" width="11.42578125" style="431" customWidth="1"/>
    <col min="15913" max="15913" width="11.140625" style="431" customWidth="1"/>
    <col min="15914" max="15914" width="11.7109375" style="431" customWidth="1"/>
    <col min="15915" max="15916" width="11.28515625" style="431" customWidth="1"/>
    <col min="15917" max="15917" width="12.85546875" style="431" customWidth="1"/>
    <col min="15918" max="15918" width="11.85546875" style="431" customWidth="1"/>
    <col min="15919" max="15919" width="10.5703125" style="431" customWidth="1"/>
    <col min="15920" max="15920" width="2" style="431" bestFit="1" customWidth="1"/>
    <col min="15921" max="16165" width="9.140625" style="431"/>
    <col min="16166" max="16166" width="4" style="431" customWidth="1"/>
    <col min="16167" max="16167" width="26.28515625" style="431" customWidth="1"/>
    <col min="16168" max="16168" width="11.42578125" style="431" customWidth="1"/>
    <col min="16169" max="16169" width="11.140625" style="431" customWidth="1"/>
    <col min="16170" max="16170" width="11.7109375" style="431" customWidth="1"/>
    <col min="16171" max="16172" width="11.28515625" style="431" customWidth="1"/>
    <col min="16173" max="16173" width="12.85546875" style="431" customWidth="1"/>
    <col min="16174" max="16174" width="11.85546875" style="431" customWidth="1"/>
    <col min="16175" max="16175" width="10.5703125" style="431" customWidth="1"/>
    <col min="16176" max="16176" width="2" style="431" bestFit="1" customWidth="1"/>
    <col min="16177" max="16384" width="9.140625" style="431"/>
  </cols>
  <sheetData>
    <row r="1" spans="1:55" ht="15" customHeight="1" x14ac:dyDescent="0.35">
      <c r="A1" s="327"/>
      <c r="B1" s="129"/>
      <c r="C1" s="129"/>
      <c r="D1" s="204"/>
      <c r="E1" s="204"/>
      <c r="F1" s="129"/>
      <c r="G1" s="129"/>
      <c r="H1" s="204"/>
      <c r="I1" s="204"/>
      <c r="J1" s="129"/>
      <c r="K1" s="129"/>
      <c r="L1" s="204"/>
      <c r="M1" s="204"/>
      <c r="N1" s="129"/>
      <c r="O1" s="129"/>
      <c r="P1" s="204"/>
      <c r="Q1" s="204"/>
      <c r="R1" s="129"/>
      <c r="S1" s="129"/>
      <c r="T1" s="204"/>
      <c r="U1" s="204"/>
      <c r="V1" s="129"/>
      <c r="W1" s="129"/>
      <c r="X1" s="204"/>
      <c r="Y1" s="204"/>
      <c r="Z1" s="129"/>
      <c r="AA1" s="129"/>
      <c r="AB1" s="204"/>
      <c r="AC1" s="204"/>
      <c r="AD1" s="129"/>
      <c r="AE1" s="129"/>
      <c r="AF1" s="204"/>
      <c r="AG1" s="204"/>
      <c r="AH1" s="129"/>
      <c r="AI1" s="129"/>
      <c r="AJ1" s="204"/>
      <c r="AK1" s="204"/>
      <c r="AL1" s="129"/>
      <c r="AM1" s="129"/>
      <c r="AN1" s="204"/>
      <c r="AO1" s="204"/>
      <c r="AP1" s="129"/>
      <c r="AQ1" s="129"/>
      <c r="AR1" s="204"/>
      <c r="AS1" s="204"/>
      <c r="AT1" s="129"/>
      <c r="AU1" s="129"/>
      <c r="AV1" s="204"/>
      <c r="AW1" s="204"/>
      <c r="AX1" s="129"/>
      <c r="AY1" s="129"/>
      <c r="AZ1" s="204"/>
      <c r="BA1" s="204"/>
      <c r="BB1" s="262" t="str">
        <f>_ParticipantName</f>
        <v>[Participant's name]</v>
      </c>
    </row>
    <row r="2" spans="1:55" ht="15" customHeight="1" x14ac:dyDescent="0.35">
      <c r="A2" s="330"/>
      <c r="B2" s="199"/>
      <c r="C2" s="199"/>
      <c r="D2" s="281"/>
      <c r="E2" s="281"/>
      <c r="F2" s="199"/>
      <c r="G2" s="199"/>
      <c r="H2" s="281"/>
      <c r="I2" s="281"/>
      <c r="J2" s="199"/>
      <c r="K2" s="199"/>
      <c r="L2" s="281"/>
      <c r="M2" s="281"/>
      <c r="N2" s="199"/>
      <c r="O2" s="199"/>
      <c r="P2" s="281"/>
      <c r="Q2" s="281"/>
      <c r="R2" s="199"/>
      <c r="S2" s="199"/>
      <c r="T2" s="281"/>
      <c r="U2" s="281"/>
      <c r="V2" s="199"/>
      <c r="W2" s="199"/>
      <c r="X2" s="281"/>
      <c r="Y2" s="281"/>
      <c r="Z2" s="199"/>
      <c r="AA2" s="199"/>
      <c r="AB2" s="281"/>
      <c r="AC2" s="281"/>
      <c r="AD2" s="199"/>
      <c r="AE2" s="199"/>
      <c r="AF2" s="281"/>
      <c r="AG2" s="281"/>
      <c r="AH2" s="199"/>
      <c r="AI2" s="199"/>
      <c r="AJ2" s="281"/>
      <c r="AK2" s="281"/>
      <c r="AL2" s="199"/>
      <c r="AM2" s="199"/>
      <c r="AN2" s="281"/>
      <c r="AO2" s="281"/>
      <c r="AP2" s="199"/>
      <c r="AQ2" s="199"/>
      <c r="AR2" s="281"/>
      <c r="AS2" s="281"/>
      <c r="AT2" s="199"/>
      <c r="AU2" s="199"/>
      <c r="AV2" s="281"/>
      <c r="AW2" s="281"/>
      <c r="AX2" s="199"/>
      <c r="AY2" s="199"/>
      <c r="AZ2" s="281"/>
      <c r="BA2" s="281"/>
      <c r="BB2" s="273" t="str">
        <f>_SCRMethod</f>
        <v>[Method of Calculation of the SCR]</v>
      </c>
    </row>
    <row r="3" spans="1:55" ht="15" customHeight="1" x14ac:dyDescent="0.35">
      <c r="A3" s="329" t="s">
        <v>1710</v>
      </c>
      <c r="B3" s="131"/>
      <c r="C3" s="132"/>
      <c r="D3" s="131"/>
      <c r="E3" s="131"/>
      <c r="F3" s="131"/>
      <c r="G3" s="132"/>
      <c r="H3" s="131"/>
      <c r="I3" s="131"/>
      <c r="J3" s="131"/>
      <c r="K3" s="132"/>
      <c r="L3" s="131"/>
      <c r="M3" s="131"/>
      <c r="N3" s="131"/>
      <c r="O3" s="132"/>
      <c r="P3" s="131"/>
      <c r="Q3" s="131"/>
      <c r="R3" s="131"/>
      <c r="S3" s="132"/>
      <c r="T3" s="131"/>
      <c r="U3" s="131"/>
      <c r="V3" s="131"/>
      <c r="W3" s="132"/>
      <c r="X3" s="131"/>
      <c r="Y3" s="131"/>
      <c r="Z3" s="131"/>
      <c r="AA3" s="132"/>
      <c r="AB3" s="131"/>
      <c r="AC3" s="131"/>
      <c r="AD3" s="131"/>
      <c r="AE3" s="132"/>
      <c r="AF3" s="131"/>
      <c r="AG3" s="131"/>
      <c r="AH3" s="131"/>
      <c r="AI3" s="132"/>
      <c r="AJ3" s="131"/>
      <c r="AK3" s="131"/>
      <c r="AL3" s="131"/>
      <c r="AM3" s="132"/>
      <c r="AN3" s="131"/>
      <c r="AO3" s="131"/>
      <c r="AP3" s="131"/>
      <c r="AQ3" s="132"/>
      <c r="AR3" s="131"/>
      <c r="AS3" s="131"/>
      <c r="AT3" s="131"/>
      <c r="AU3" s="132"/>
      <c r="AV3" s="131"/>
      <c r="AW3" s="131"/>
      <c r="AX3" s="131"/>
      <c r="AY3" s="132"/>
      <c r="AZ3" s="131"/>
      <c r="BA3" s="131"/>
      <c r="BB3" s="263" t="str">
        <f>_Version</f>
        <v>EIOPA-16-339-ST16_Templates-(20160629)</v>
      </c>
    </row>
    <row r="5" spans="1:55" ht="15.75" x14ac:dyDescent="0.25">
      <c r="A5" s="279" t="s">
        <v>665</v>
      </c>
      <c r="B5" s="300" t="s">
        <v>1699</v>
      </c>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c r="AP5" s="300"/>
      <c r="AQ5" s="300"/>
      <c r="AR5" s="300"/>
      <c r="AS5" s="300"/>
      <c r="AT5" s="300"/>
      <c r="AU5" s="300"/>
      <c r="AV5" s="300"/>
      <c r="AW5" s="300"/>
      <c r="AX5" s="300"/>
      <c r="AY5" s="300"/>
      <c r="AZ5" s="300"/>
      <c r="BA5" s="300"/>
      <c r="BB5" s="301"/>
      <c r="BC5" s="115"/>
    </row>
    <row r="6" spans="1:55" x14ac:dyDescent="0.25">
      <c r="A6" s="154"/>
      <c r="B6" s="144"/>
      <c r="C6" s="144"/>
      <c r="D6" s="144"/>
      <c r="E6" s="144"/>
      <c r="F6" s="144"/>
      <c r="G6" s="144"/>
    </row>
    <row r="7" spans="1:55" x14ac:dyDescent="0.25">
      <c r="A7" s="297" t="s">
        <v>666</v>
      </c>
      <c r="B7" s="297" t="s">
        <v>1560</v>
      </c>
      <c r="C7" s="297"/>
      <c r="D7" s="297"/>
      <c r="E7" s="297"/>
      <c r="F7" s="297"/>
      <c r="G7" s="297"/>
    </row>
    <row r="8" spans="1:55" x14ac:dyDescent="0.25">
      <c r="A8" s="124"/>
    </row>
    <row r="9" spans="1:55" x14ac:dyDescent="0.25">
      <c r="B9" s="440" t="s">
        <v>739</v>
      </c>
      <c r="C9" s="538" t="s">
        <v>1634</v>
      </c>
      <c r="D9" s="538"/>
      <c r="E9" s="538"/>
      <c r="F9" s="538"/>
      <c r="G9" s="538"/>
      <c r="H9" s="538"/>
      <c r="I9" s="538"/>
      <c r="J9" s="538"/>
      <c r="K9" s="538"/>
      <c r="L9" s="538"/>
      <c r="M9" s="538"/>
      <c r="N9" s="538"/>
      <c r="O9" s="538"/>
      <c r="P9" s="538"/>
      <c r="Q9" s="538"/>
      <c r="R9" s="538"/>
      <c r="S9" s="538"/>
      <c r="T9" s="538"/>
      <c r="U9" s="538"/>
      <c r="V9" s="538"/>
      <c r="W9" s="538"/>
      <c r="X9" s="538"/>
      <c r="Y9" s="538"/>
      <c r="Z9" s="538"/>
      <c r="AA9" s="538"/>
      <c r="AB9" s="538"/>
      <c r="AC9" s="538"/>
      <c r="AD9" s="538"/>
      <c r="AE9" s="538"/>
      <c r="AF9" s="538"/>
      <c r="AG9" s="538"/>
      <c r="AH9" s="538"/>
      <c r="AI9" s="538"/>
      <c r="AJ9" s="538"/>
      <c r="AK9" s="538"/>
      <c r="AL9" s="538"/>
      <c r="AM9" s="538"/>
      <c r="AN9" s="538"/>
      <c r="AO9" s="538"/>
      <c r="AP9" s="538"/>
      <c r="AQ9" s="538"/>
      <c r="AR9" s="538"/>
      <c r="AS9" s="538"/>
      <c r="AT9" s="538"/>
      <c r="AU9" s="538"/>
      <c r="AV9" s="538"/>
      <c r="AW9" s="538"/>
      <c r="AX9" s="538"/>
      <c r="AY9" s="538"/>
      <c r="AZ9" s="538"/>
      <c r="BA9" s="538"/>
      <c r="BB9" s="539" t="s">
        <v>667</v>
      </c>
    </row>
    <row r="10" spans="1:55" x14ac:dyDescent="0.25">
      <c r="B10" s="344" t="s">
        <v>668</v>
      </c>
      <c r="C10" s="345" t="s">
        <v>669</v>
      </c>
      <c r="D10" s="346" t="s">
        <v>670</v>
      </c>
      <c r="E10" s="347" t="s">
        <v>671</v>
      </c>
      <c r="F10" s="347" t="s">
        <v>672</v>
      </c>
      <c r="G10" s="347" t="s">
        <v>673</v>
      </c>
      <c r="H10" s="345" t="s">
        <v>674</v>
      </c>
      <c r="I10" s="345" t="s">
        <v>675</v>
      </c>
      <c r="J10" s="345" t="s">
        <v>676</v>
      </c>
      <c r="K10" s="345" t="s">
        <v>677</v>
      </c>
      <c r="L10" s="345" t="s">
        <v>678</v>
      </c>
      <c r="M10" s="345" t="s">
        <v>679</v>
      </c>
      <c r="N10" s="345" t="s">
        <v>680</v>
      </c>
      <c r="O10" s="345" t="s">
        <v>681</v>
      </c>
      <c r="P10" s="345" t="s">
        <v>682</v>
      </c>
      <c r="Q10" s="345" t="s">
        <v>683</v>
      </c>
      <c r="R10" s="345" t="s">
        <v>684</v>
      </c>
      <c r="S10" s="345" t="s">
        <v>685</v>
      </c>
      <c r="T10" s="345" t="s">
        <v>686</v>
      </c>
      <c r="U10" s="345" t="s">
        <v>687</v>
      </c>
      <c r="V10" s="345" t="s">
        <v>688</v>
      </c>
      <c r="W10" s="345" t="s">
        <v>689</v>
      </c>
      <c r="X10" s="345" t="s">
        <v>690</v>
      </c>
      <c r="Y10" s="345" t="s">
        <v>691</v>
      </c>
      <c r="Z10" s="345" t="s">
        <v>692</v>
      </c>
      <c r="AA10" s="345" t="s">
        <v>693</v>
      </c>
      <c r="AB10" s="345" t="s">
        <v>694</v>
      </c>
      <c r="AC10" s="345" t="s">
        <v>695</v>
      </c>
      <c r="AD10" s="345" t="s">
        <v>696</v>
      </c>
      <c r="AE10" s="345" t="s">
        <v>697</v>
      </c>
      <c r="AF10" s="345" t="s">
        <v>698</v>
      </c>
      <c r="AG10" s="345" t="s">
        <v>699</v>
      </c>
      <c r="AH10" s="345" t="s">
        <v>700</v>
      </c>
      <c r="AI10" s="345" t="s">
        <v>701</v>
      </c>
      <c r="AJ10" s="345" t="s">
        <v>702</v>
      </c>
      <c r="AK10" s="345" t="s">
        <v>703</v>
      </c>
      <c r="AL10" s="345" t="s">
        <v>704</v>
      </c>
      <c r="AM10" s="345" t="s">
        <v>705</v>
      </c>
      <c r="AN10" s="345" t="s">
        <v>706</v>
      </c>
      <c r="AO10" s="345" t="s">
        <v>707</v>
      </c>
      <c r="AP10" s="345" t="s">
        <v>708</v>
      </c>
      <c r="AQ10" s="345" t="s">
        <v>709</v>
      </c>
      <c r="AR10" s="345" t="s">
        <v>710</v>
      </c>
      <c r="AS10" s="345" t="s">
        <v>711</v>
      </c>
      <c r="AT10" s="345" t="s">
        <v>712</v>
      </c>
      <c r="AU10" s="345" t="s">
        <v>713</v>
      </c>
      <c r="AV10" s="345" t="s">
        <v>714</v>
      </c>
      <c r="AW10" s="345" t="s">
        <v>715</v>
      </c>
      <c r="AX10" s="345" t="s">
        <v>716</v>
      </c>
      <c r="AY10" s="345" t="s">
        <v>717</v>
      </c>
      <c r="AZ10" s="345" t="s">
        <v>718</v>
      </c>
      <c r="BA10" s="345" t="s">
        <v>719</v>
      </c>
      <c r="BB10" s="539"/>
    </row>
    <row r="11" spans="1:55" x14ac:dyDescent="0.25">
      <c r="B11" s="348">
        <v>0</v>
      </c>
      <c r="C11" s="302" t="s">
        <v>2</v>
      </c>
      <c r="D11" s="302" t="s">
        <v>2</v>
      </c>
      <c r="E11" s="302" t="s">
        <v>2</v>
      </c>
      <c r="F11" s="302" t="s">
        <v>2</v>
      </c>
      <c r="G11" s="302" t="s">
        <v>2</v>
      </c>
      <c r="H11" s="302" t="s">
        <v>2</v>
      </c>
      <c r="I11" s="302" t="s">
        <v>2</v>
      </c>
      <c r="J11" s="302" t="s">
        <v>2</v>
      </c>
      <c r="K11" s="302" t="s">
        <v>2</v>
      </c>
      <c r="L11" s="302" t="s">
        <v>2</v>
      </c>
      <c r="M11" s="302" t="s">
        <v>2</v>
      </c>
      <c r="N11" s="302" t="s">
        <v>2</v>
      </c>
      <c r="O11" s="302" t="s">
        <v>2</v>
      </c>
      <c r="P11" s="302" t="s">
        <v>2</v>
      </c>
      <c r="Q11" s="302" t="s">
        <v>2</v>
      </c>
      <c r="R11" s="302" t="s">
        <v>2</v>
      </c>
      <c r="S11" s="302" t="s">
        <v>2</v>
      </c>
      <c r="T11" s="302" t="s">
        <v>2</v>
      </c>
      <c r="U11" s="302" t="s">
        <v>2</v>
      </c>
      <c r="V11" s="302" t="s">
        <v>2</v>
      </c>
      <c r="W11" s="302" t="s">
        <v>2</v>
      </c>
      <c r="X11" s="302" t="s">
        <v>2</v>
      </c>
      <c r="Y11" s="302" t="s">
        <v>2</v>
      </c>
      <c r="Z11" s="302" t="s">
        <v>2</v>
      </c>
      <c r="AA11" s="302" t="s">
        <v>2</v>
      </c>
      <c r="AB11" s="302" t="s">
        <v>2</v>
      </c>
      <c r="AC11" s="302" t="s">
        <v>2</v>
      </c>
      <c r="AD11" s="302" t="s">
        <v>2</v>
      </c>
      <c r="AE11" s="302" t="s">
        <v>2</v>
      </c>
      <c r="AF11" s="302" t="s">
        <v>2</v>
      </c>
      <c r="AG11" s="302" t="s">
        <v>2</v>
      </c>
      <c r="AH11" s="302" t="s">
        <v>2</v>
      </c>
      <c r="AI11" s="302" t="s">
        <v>2</v>
      </c>
      <c r="AJ11" s="302" t="s">
        <v>2</v>
      </c>
      <c r="AK11" s="302" t="s">
        <v>2</v>
      </c>
      <c r="AL11" s="302" t="s">
        <v>2</v>
      </c>
      <c r="AM11" s="302" t="s">
        <v>2</v>
      </c>
      <c r="AN11" s="302" t="s">
        <v>2</v>
      </c>
      <c r="AO11" s="302" t="s">
        <v>2</v>
      </c>
      <c r="AP11" s="302" t="s">
        <v>2</v>
      </c>
      <c r="AQ11" s="302" t="s">
        <v>2</v>
      </c>
      <c r="AR11" s="302" t="s">
        <v>2</v>
      </c>
      <c r="AS11" s="302" t="s">
        <v>2</v>
      </c>
      <c r="AT11" s="302" t="s">
        <v>2</v>
      </c>
      <c r="AU11" s="302" t="s">
        <v>2</v>
      </c>
      <c r="AV11" s="302" t="s">
        <v>2</v>
      </c>
      <c r="AW11" s="302" t="s">
        <v>2</v>
      </c>
      <c r="AX11" s="302" t="s">
        <v>2</v>
      </c>
      <c r="AY11" s="302" t="s">
        <v>2</v>
      </c>
      <c r="AZ11" s="302" t="s">
        <v>2</v>
      </c>
      <c r="BA11" s="302" t="s">
        <v>2</v>
      </c>
      <c r="BB11" s="302" t="s">
        <v>2</v>
      </c>
    </row>
    <row r="12" spans="1:55" x14ac:dyDescent="0.25">
      <c r="B12" s="440" t="s">
        <v>1426</v>
      </c>
      <c r="C12" s="302" t="s">
        <v>2</v>
      </c>
      <c r="D12" s="302" t="s">
        <v>2</v>
      </c>
      <c r="E12" s="302" t="s">
        <v>2</v>
      </c>
      <c r="F12" s="302" t="s">
        <v>2</v>
      </c>
      <c r="G12" s="302" t="s">
        <v>2</v>
      </c>
      <c r="H12" s="302" t="s">
        <v>2</v>
      </c>
      <c r="I12" s="302" t="s">
        <v>2</v>
      </c>
      <c r="J12" s="302" t="s">
        <v>2</v>
      </c>
      <c r="K12" s="302" t="s">
        <v>2</v>
      </c>
      <c r="L12" s="302" t="s">
        <v>2</v>
      </c>
      <c r="M12" s="302" t="s">
        <v>2</v>
      </c>
      <c r="N12" s="302" t="s">
        <v>2</v>
      </c>
      <c r="O12" s="302" t="s">
        <v>2</v>
      </c>
      <c r="P12" s="302" t="s">
        <v>2</v>
      </c>
      <c r="Q12" s="302" t="s">
        <v>2</v>
      </c>
      <c r="R12" s="302" t="s">
        <v>2</v>
      </c>
      <c r="S12" s="302" t="s">
        <v>2</v>
      </c>
      <c r="T12" s="302" t="s">
        <v>2</v>
      </c>
      <c r="U12" s="302" t="s">
        <v>2</v>
      </c>
      <c r="V12" s="302" t="s">
        <v>2</v>
      </c>
      <c r="W12" s="302" t="s">
        <v>2</v>
      </c>
      <c r="X12" s="302" t="s">
        <v>2</v>
      </c>
      <c r="Y12" s="302" t="s">
        <v>2</v>
      </c>
      <c r="Z12" s="302" t="s">
        <v>2</v>
      </c>
      <c r="AA12" s="302" t="s">
        <v>2</v>
      </c>
      <c r="AB12" s="302" t="s">
        <v>2</v>
      </c>
      <c r="AC12" s="302" t="s">
        <v>2</v>
      </c>
      <c r="AD12" s="302" t="s">
        <v>2</v>
      </c>
      <c r="AE12" s="302" t="s">
        <v>2</v>
      </c>
      <c r="AF12" s="302" t="s">
        <v>2</v>
      </c>
      <c r="AG12" s="302" t="s">
        <v>2</v>
      </c>
      <c r="AH12" s="302" t="s">
        <v>2</v>
      </c>
      <c r="AI12" s="302" t="s">
        <v>2</v>
      </c>
      <c r="AJ12" s="302" t="s">
        <v>2</v>
      </c>
      <c r="AK12" s="302" t="s">
        <v>2</v>
      </c>
      <c r="AL12" s="302" t="s">
        <v>2</v>
      </c>
      <c r="AM12" s="302" t="s">
        <v>2</v>
      </c>
      <c r="AN12" s="302" t="s">
        <v>2</v>
      </c>
      <c r="AO12" s="302" t="s">
        <v>2</v>
      </c>
      <c r="AP12" s="302" t="s">
        <v>2</v>
      </c>
      <c r="AQ12" s="302" t="s">
        <v>2</v>
      </c>
      <c r="AR12" s="302" t="s">
        <v>2</v>
      </c>
      <c r="AS12" s="302" t="s">
        <v>2</v>
      </c>
      <c r="AT12" s="302" t="s">
        <v>2</v>
      </c>
      <c r="AU12" s="302" t="s">
        <v>2</v>
      </c>
      <c r="AV12" s="302" t="s">
        <v>2</v>
      </c>
      <c r="AW12" s="302" t="s">
        <v>2</v>
      </c>
      <c r="AX12" s="302" t="s">
        <v>2</v>
      </c>
      <c r="AY12" s="302" t="s">
        <v>2</v>
      </c>
      <c r="AZ12" s="302" t="s">
        <v>2</v>
      </c>
      <c r="BA12" s="302" t="s">
        <v>2</v>
      </c>
      <c r="BB12" s="302" t="s">
        <v>2</v>
      </c>
    </row>
    <row r="13" spans="1:55" x14ac:dyDescent="0.25">
      <c r="B13" s="440" t="s">
        <v>720</v>
      </c>
      <c r="C13" s="302" t="s">
        <v>2</v>
      </c>
      <c r="D13" s="302" t="s">
        <v>2</v>
      </c>
      <c r="E13" s="302" t="s">
        <v>2</v>
      </c>
      <c r="F13" s="302" t="s">
        <v>2</v>
      </c>
      <c r="G13" s="302" t="s">
        <v>2</v>
      </c>
      <c r="H13" s="302" t="s">
        <v>2</v>
      </c>
      <c r="I13" s="302" t="s">
        <v>2</v>
      </c>
      <c r="J13" s="302" t="s">
        <v>2</v>
      </c>
      <c r="K13" s="302" t="s">
        <v>2</v>
      </c>
      <c r="L13" s="302" t="s">
        <v>2</v>
      </c>
      <c r="M13" s="302" t="s">
        <v>2</v>
      </c>
      <c r="N13" s="302" t="s">
        <v>2</v>
      </c>
      <c r="O13" s="302" t="s">
        <v>2</v>
      </c>
      <c r="P13" s="302" t="s">
        <v>2</v>
      </c>
      <c r="Q13" s="302" t="s">
        <v>2</v>
      </c>
      <c r="R13" s="302" t="s">
        <v>2</v>
      </c>
      <c r="S13" s="302" t="s">
        <v>2</v>
      </c>
      <c r="T13" s="302" t="s">
        <v>2</v>
      </c>
      <c r="U13" s="302" t="s">
        <v>2</v>
      </c>
      <c r="V13" s="302" t="s">
        <v>2</v>
      </c>
      <c r="W13" s="302" t="s">
        <v>2</v>
      </c>
      <c r="X13" s="302" t="s">
        <v>2</v>
      </c>
      <c r="Y13" s="302" t="s">
        <v>2</v>
      </c>
      <c r="Z13" s="302" t="s">
        <v>2</v>
      </c>
      <c r="AA13" s="302" t="s">
        <v>2</v>
      </c>
      <c r="AB13" s="302" t="s">
        <v>2</v>
      </c>
      <c r="AC13" s="302" t="s">
        <v>2</v>
      </c>
      <c r="AD13" s="302" t="s">
        <v>2</v>
      </c>
      <c r="AE13" s="302" t="s">
        <v>2</v>
      </c>
      <c r="AF13" s="302" t="s">
        <v>2</v>
      </c>
      <c r="AG13" s="302" t="s">
        <v>2</v>
      </c>
      <c r="AH13" s="302" t="s">
        <v>2</v>
      </c>
      <c r="AI13" s="302" t="s">
        <v>2</v>
      </c>
      <c r="AJ13" s="302" t="s">
        <v>2</v>
      </c>
      <c r="AK13" s="302" t="s">
        <v>2</v>
      </c>
      <c r="AL13" s="302" t="s">
        <v>2</v>
      </c>
      <c r="AM13" s="302" t="s">
        <v>2</v>
      </c>
      <c r="AN13" s="302" t="s">
        <v>2</v>
      </c>
      <c r="AO13" s="302" t="s">
        <v>2</v>
      </c>
      <c r="AP13" s="302" t="s">
        <v>2</v>
      </c>
      <c r="AQ13" s="302" t="s">
        <v>2</v>
      </c>
      <c r="AR13" s="302" t="s">
        <v>2</v>
      </c>
      <c r="AS13" s="302" t="s">
        <v>2</v>
      </c>
      <c r="AT13" s="302" t="s">
        <v>2</v>
      </c>
      <c r="AU13" s="302" t="s">
        <v>2</v>
      </c>
      <c r="AV13" s="302" t="s">
        <v>2</v>
      </c>
      <c r="AW13" s="302" t="s">
        <v>2</v>
      </c>
      <c r="AX13" s="302" t="s">
        <v>2</v>
      </c>
      <c r="AY13" s="302" t="s">
        <v>2</v>
      </c>
      <c r="AZ13" s="302" t="s">
        <v>2</v>
      </c>
      <c r="BA13" s="302" t="s">
        <v>2</v>
      </c>
      <c r="BB13" s="302" t="s">
        <v>2</v>
      </c>
    </row>
    <row r="14" spans="1:55" x14ac:dyDescent="0.25">
      <c r="B14" s="440" t="s">
        <v>721</v>
      </c>
      <c r="C14" s="302" t="s">
        <v>2</v>
      </c>
      <c r="D14" s="302" t="s">
        <v>2</v>
      </c>
      <c r="E14" s="302" t="s">
        <v>2</v>
      </c>
      <c r="F14" s="302" t="s">
        <v>2</v>
      </c>
      <c r="G14" s="302" t="s">
        <v>2</v>
      </c>
      <c r="H14" s="302" t="s">
        <v>2</v>
      </c>
      <c r="I14" s="302" t="s">
        <v>2</v>
      </c>
      <c r="J14" s="302" t="s">
        <v>2</v>
      </c>
      <c r="K14" s="302" t="s">
        <v>2</v>
      </c>
      <c r="L14" s="302" t="s">
        <v>2</v>
      </c>
      <c r="M14" s="302" t="s">
        <v>2</v>
      </c>
      <c r="N14" s="302" t="s">
        <v>2</v>
      </c>
      <c r="O14" s="302" t="s">
        <v>2</v>
      </c>
      <c r="P14" s="302" t="s">
        <v>2</v>
      </c>
      <c r="Q14" s="302" t="s">
        <v>2</v>
      </c>
      <c r="R14" s="302" t="s">
        <v>2</v>
      </c>
      <c r="S14" s="302" t="s">
        <v>2</v>
      </c>
      <c r="T14" s="302" t="s">
        <v>2</v>
      </c>
      <c r="U14" s="302" t="s">
        <v>2</v>
      </c>
      <c r="V14" s="302" t="s">
        <v>2</v>
      </c>
      <c r="W14" s="302" t="s">
        <v>2</v>
      </c>
      <c r="X14" s="302" t="s">
        <v>2</v>
      </c>
      <c r="Y14" s="302" t="s">
        <v>2</v>
      </c>
      <c r="Z14" s="302" t="s">
        <v>2</v>
      </c>
      <c r="AA14" s="302" t="s">
        <v>2</v>
      </c>
      <c r="AB14" s="302" t="s">
        <v>2</v>
      </c>
      <c r="AC14" s="302" t="s">
        <v>2</v>
      </c>
      <c r="AD14" s="302" t="s">
        <v>2</v>
      </c>
      <c r="AE14" s="302" t="s">
        <v>2</v>
      </c>
      <c r="AF14" s="302" t="s">
        <v>2</v>
      </c>
      <c r="AG14" s="302" t="s">
        <v>2</v>
      </c>
      <c r="AH14" s="302" t="s">
        <v>2</v>
      </c>
      <c r="AI14" s="302" t="s">
        <v>2</v>
      </c>
      <c r="AJ14" s="302" t="s">
        <v>2</v>
      </c>
      <c r="AK14" s="302" t="s">
        <v>2</v>
      </c>
      <c r="AL14" s="302" t="s">
        <v>2</v>
      </c>
      <c r="AM14" s="302" t="s">
        <v>2</v>
      </c>
      <c r="AN14" s="302" t="s">
        <v>2</v>
      </c>
      <c r="AO14" s="302" t="s">
        <v>2</v>
      </c>
      <c r="AP14" s="302" t="s">
        <v>2</v>
      </c>
      <c r="AQ14" s="302" t="s">
        <v>2</v>
      </c>
      <c r="AR14" s="302" t="s">
        <v>2</v>
      </c>
      <c r="AS14" s="302" t="s">
        <v>2</v>
      </c>
      <c r="AT14" s="302" t="s">
        <v>2</v>
      </c>
      <c r="AU14" s="302" t="s">
        <v>2</v>
      </c>
      <c r="AV14" s="302" t="s">
        <v>2</v>
      </c>
      <c r="AW14" s="302" t="s">
        <v>2</v>
      </c>
      <c r="AX14" s="302" t="s">
        <v>2</v>
      </c>
      <c r="AY14" s="302" t="s">
        <v>2</v>
      </c>
      <c r="AZ14" s="302" t="s">
        <v>2</v>
      </c>
      <c r="BA14" s="302" t="s">
        <v>2</v>
      </c>
      <c r="BB14" s="302" t="s">
        <v>2</v>
      </c>
    </row>
    <row r="15" spans="1:55" x14ac:dyDescent="0.25">
      <c r="B15" s="440" t="s">
        <v>722</v>
      </c>
      <c r="C15" s="302" t="s">
        <v>2</v>
      </c>
      <c r="D15" s="302" t="s">
        <v>2</v>
      </c>
      <c r="E15" s="302" t="s">
        <v>2</v>
      </c>
      <c r="F15" s="302" t="s">
        <v>2</v>
      </c>
      <c r="G15" s="302" t="s">
        <v>2</v>
      </c>
      <c r="H15" s="302" t="s">
        <v>2</v>
      </c>
      <c r="I15" s="302" t="s">
        <v>2</v>
      </c>
      <c r="J15" s="302" t="s">
        <v>2</v>
      </c>
      <c r="K15" s="302" t="s">
        <v>2</v>
      </c>
      <c r="L15" s="302" t="s">
        <v>2</v>
      </c>
      <c r="M15" s="302" t="s">
        <v>2</v>
      </c>
      <c r="N15" s="302" t="s">
        <v>2</v>
      </c>
      <c r="O15" s="302" t="s">
        <v>2</v>
      </c>
      <c r="P15" s="302" t="s">
        <v>2</v>
      </c>
      <c r="Q15" s="302" t="s">
        <v>2</v>
      </c>
      <c r="R15" s="302" t="s">
        <v>2</v>
      </c>
      <c r="S15" s="302" t="s">
        <v>2</v>
      </c>
      <c r="T15" s="302" t="s">
        <v>2</v>
      </c>
      <c r="U15" s="302" t="s">
        <v>2</v>
      </c>
      <c r="V15" s="302" t="s">
        <v>2</v>
      </c>
      <c r="W15" s="302" t="s">
        <v>2</v>
      </c>
      <c r="X15" s="302" t="s">
        <v>2</v>
      </c>
      <c r="Y15" s="302" t="s">
        <v>2</v>
      </c>
      <c r="Z15" s="302" t="s">
        <v>2</v>
      </c>
      <c r="AA15" s="302" t="s">
        <v>2</v>
      </c>
      <c r="AB15" s="302" t="s">
        <v>2</v>
      </c>
      <c r="AC15" s="302" t="s">
        <v>2</v>
      </c>
      <c r="AD15" s="302" t="s">
        <v>2</v>
      </c>
      <c r="AE15" s="302" t="s">
        <v>2</v>
      </c>
      <c r="AF15" s="302" t="s">
        <v>2</v>
      </c>
      <c r="AG15" s="302" t="s">
        <v>2</v>
      </c>
      <c r="AH15" s="302" t="s">
        <v>2</v>
      </c>
      <c r="AI15" s="302" t="s">
        <v>2</v>
      </c>
      <c r="AJ15" s="302" t="s">
        <v>2</v>
      </c>
      <c r="AK15" s="302" t="s">
        <v>2</v>
      </c>
      <c r="AL15" s="302" t="s">
        <v>2</v>
      </c>
      <c r="AM15" s="302" t="s">
        <v>2</v>
      </c>
      <c r="AN15" s="302" t="s">
        <v>2</v>
      </c>
      <c r="AO15" s="302" t="s">
        <v>2</v>
      </c>
      <c r="AP15" s="302" t="s">
        <v>2</v>
      </c>
      <c r="AQ15" s="302" t="s">
        <v>2</v>
      </c>
      <c r="AR15" s="302" t="s">
        <v>2</v>
      </c>
      <c r="AS15" s="302" t="s">
        <v>2</v>
      </c>
      <c r="AT15" s="302" t="s">
        <v>2</v>
      </c>
      <c r="AU15" s="302" t="s">
        <v>2</v>
      </c>
      <c r="AV15" s="302" t="s">
        <v>2</v>
      </c>
      <c r="AW15" s="302" t="s">
        <v>2</v>
      </c>
      <c r="AX15" s="302" t="s">
        <v>2</v>
      </c>
      <c r="AY15" s="302" t="s">
        <v>2</v>
      </c>
      <c r="AZ15" s="302" t="s">
        <v>2</v>
      </c>
      <c r="BA15" s="302" t="s">
        <v>2</v>
      </c>
      <c r="BB15" s="302" t="s">
        <v>2</v>
      </c>
    </row>
    <row r="16" spans="1:55" x14ac:dyDescent="0.25">
      <c r="B16" s="440" t="s">
        <v>723</v>
      </c>
      <c r="C16" s="302" t="s">
        <v>2</v>
      </c>
      <c r="D16" s="302" t="s">
        <v>2</v>
      </c>
      <c r="E16" s="302" t="s">
        <v>2</v>
      </c>
      <c r="F16" s="302" t="s">
        <v>2</v>
      </c>
      <c r="G16" s="302" t="s">
        <v>2</v>
      </c>
      <c r="H16" s="302" t="s">
        <v>2</v>
      </c>
      <c r="I16" s="302" t="s">
        <v>2</v>
      </c>
      <c r="J16" s="302" t="s">
        <v>2</v>
      </c>
      <c r="K16" s="302" t="s">
        <v>2</v>
      </c>
      <c r="L16" s="302" t="s">
        <v>2</v>
      </c>
      <c r="M16" s="302" t="s">
        <v>2</v>
      </c>
      <c r="N16" s="302" t="s">
        <v>2</v>
      </c>
      <c r="O16" s="302" t="s">
        <v>2</v>
      </c>
      <c r="P16" s="302" t="s">
        <v>2</v>
      </c>
      <c r="Q16" s="302" t="s">
        <v>2</v>
      </c>
      <c r="R16" s="302" t="s">
        <v>2</v>
      </c>
      <c r="S16" s="302" t="s">
        <v>2</v>
      </c>
      <c r="T16" s="302" t="s">
        <v>2</v>
      </c>
      <c r="U16" s="302" t="s">
        <v>2</v>
      </c>
      <c r="V16" s="302" t="s">
        <v>2</v>
      </c>
      <c r="W16" s="302" t="s">
        <v>2</v>
      </c>
      <c r="X16" s="302" t="s">
        <v>2</v>
      </c>
      <c r="Y16" s="302" t="s">
        <v>2</v>
      </c>
      <c r="Z16" s="302" t="s">
        <v>2</v>
      </c>
      <c r="AA16" s="302" t="s">
        <v>2</v>
      </c>
      <c r="AB16" s="302" t="s">
        <v>2</v>
      </c>
      <c r="AC16" s="302" t="s">
        <v>2</v>
      </c>
      <c r="AD16" s="302" t="s">
        <v>2</v>
      </c>
      <c r="AE16" s="302" t="s">
        <v>2</v>
      </c>
      <c r="AF16" s="302" t="s">
        <v>2</v>
      </c>
      <c r="AG16" s="302" t="s">
        <v>2</v>
      </c>
      <c r="AH16" s="302" t="s">
        <v>2</v>
      </c>
      <c r="AI16" s="302" t="s">
        <v>2</v>
      </c>
      <c r="AJ16" s="302" t="s">
        <v>2</v>
      </c>
      <c r="AK16" s="302" t="s">
        <v>2</v>
      </c>
      <c r="AL16" s="302" t="s">
        <v>2</v>
      </c>
      <c r="AM16" s="302" t="s">
        <v>2</v>
      </c>
      <c r="AN16" s="302" t="s">
        <v>2</v>
      </c>
      <c r="AO16" s="302" t="s">
        <v>2</v>
      </c>
      <c r="AP16" s="302" t="s">
        <v>2</v>
      </c>
      <c r="AQ16" s="302" t="s">
        <v>2</v>
      </c>
      <c r="AR16" s="302" t="s">
        <v>2</v>
      </c>
      <c r="AS16" s="302" t="s">
        <v>2</v>
      </c>
      <c r="AT16" s="302" t="s">
        <v>2</v>
      </c>
      <c r="AU16" s="302" t="s">
        <v>2</v>
      </c>
      <c r="AV16" s="302" t="s">
        <v>2</v>
      </c>
      <c r="AW16" s="302" t="s">
        <v>2</v>
      </c>
      <c r="AX16" s="302" t="s">
        <v>2</v>
      </c>
      <c r="AY16" s="302" t="s">
        <v>2</v>
      </c>
      <c r="AZ16" s="302" t="s">
        <v>2</v>
      </c>
      <c r="BA16" s="302" t="s">
        <v>2</v>
      </c>
      <c r="BB16" s="302" t="s">
        <v>2</v>
      </c>
    </row>
    <row r="17" spans="1:55" x14ac:dyDescent="0.25">
      <c r="B17" s="440" t="s">
        <v>724</v>
      </c>
      <c r="C17" s="302" t="s">
        <v>2</v>
      </c>
      <c r="D17" s="302" t="s">
        <v>2</v>
      </c>
      <c r="E17" s="302" t="s">
        <v>2</v>
      </c>
      <c r="F17" s="302" t="s">
        <v>2</v>
      </c>
      <c r="G17" s="302" t="s">
        <v>2</v>
      </c>
      <c r="H17" s="302" t="s">
        <v>2</v>
      </c>
      <c r="I17" s="302" t="s">
        <v>2</v>
      </c>
      <c r="J17" s="302" t="s">
        <v>2</v>
      </c>
      <c r="K17" s="302" t="s">
        <v>2</v>
      </c>
      <c r="L17" s="302" t="s">
        <v>2</v>
      </c>
      <c r="M17" s="302" t="s">
        <v>2</v>
      </c>
      <c r="N17" s="302" t="s">
        <v>2</v>
      </c>
      <c r="O17" s="302" t="s">
        <v>2</v>
      </c>
      <c r="P17" s="302" t="s">
        <v>2</v>
      </c>
      <c r="Q17" s="302" t="s">
        <v>2</v>
      </c>
      <c r="R17" s="302" t="s">
        <v>2</v>
      </c>
      <c r="S17" s="302" t="s">
        <v>2</v>
      </c>
      <c r="T17" s="302" t="s">
        <v>2</v>
      </c>
      <c r="U17" s="302" t="s">
        <v>2</v>
      </c>
      <c r="V17" s="302" t="s">
        <v>2</v>
      </c>
      <c r="W17" s="302" t="s">
        <v>2</v>
      </c>
      <c r="X17" s="302" t="s">
        <v>2</v>
      </c>
      <c r="Y17" s="302" t="s">
        <v>2</v>
      </c>
      <c r="Z17" s="302" t="s">
        <v>2</v>
      </c>
      <c r="AA17" s="302" t="s">
        <v>2</v>
      </c>
      <c r="AB17" s="302" t="s">
        <v>2</v>
      </c>
      <c r="AC17" s="302" t="s">
        <v>2</v>
      </c>
      <c r="AD17" s="302" t="s">
        <v>2</v>
      </c>
      <c r="AE17" s="302" t="s">
        <v>2</v>
      </c>
      <c r="AF17" s="302" t="s">
        <v>2</v>
      </c>
      <c r="AG17" s="302" t="s">
        <v>2</v>
      </c>
      <c r="AH17" s="302" t="s">
        <v>2</v>
      </c>
      <c r="AI17" s="302" t="s">
        <v>2</v>
      </c>
      <c r="AJ17" s="302" t="s">
        <v>2</v>
      </c>
      <c r="AK17" s="302" t="s">
        <v>2</v>
      </c>
      <c r="AL17" s="302" t="s">
        <v>2</v>
      </c>
      <c r="AM17" s="302" t="s">
        <v>2</v>
      </c>
      <c r="AN17" s="302" t="s">
        <v>2</v>
      </c>
      <c r="AO17" s="302" t="s">
        <v>2</v>
      </c>
      <c r="AP17" s="302" t="s">
        <v>2</v>
      </c>
      <c r="AQ17" s="302" t="s">
        <v>2</v>
      </c>
      <c r="AR17" s="302" t="s">
        <v>2</v>
      </c>
      <c r="AS17" s="302" t="s">
        <v>2</v>
      </c>
      <c r="AT17" s="302" t="s">
        <v>2</v>
      </c>
      <c r="AU17" s="302" t="s">
        <v>2</v>
      </c>
      <c r="AV17" s="302" t="s">
        <v>2</v>
      </c>
      <c r="AW17" s="302" t="s">
        <v>2</v>
      </c>
      <c r="AX17" s="302" t="s">
        <v>2</v>
      </c>
      <c r="AY17" s="302" t="s">
        <v>2</v>
      </c>
      <c r="AZ17" s="302" t="s">
        <v>2</v>
      </c>
      <c r="BA17" s="302" t="s">
        <v>2</v>
      </c>
      <c r="BB17" s="302" t="s">
        <v>2</v>
      </c>
    </row>
    <row r="18" spans="1:55" x14ac:dyDescent="0.25">
      <c r="B18" s="440" t="s">
        <v>725</v>
      </c>
      <c r="C18" s="302" t="s">
        <v>2</v>
      </c>
      <c r="D18" s="302" t="s">
        <v>2</v>
      </c>
      <c r="E18" s="302" t="s">
        <v>2</v>
      </c>
      <c r="F18" s="302" t="s">
        <v>2</v>
      </c>
      <c r="G18" s="302" t="s">
        <v>2</v>
      </c>
      <c r="H18" s="302" t="s">
        <v>2</v>
      </c>
      <c r="I18" s="302" t="s">
        <v>2</v>
      </c>
      <c r="J18" s="302" t="s">
        <v>2</v>
      </c>
      <c r="K18" s="302" t="s">
        <v>2</v>
      </c>
      <c r="L18" s="302" t="s">
        <v>2</v>
      </c>
      <c r="M18" s="302" t="s">
        <v>2</v>
      </c>
      <c r="N18" s="302" t="s">
        <v>2</v>
      </c>
      <c r="O18" s="302" t="s">
        <v>2</v>
      </c>
      <c r="P18" s="302" t="s">
        <v>2</v>
      </c>
      <c r="Q18" s="302" t="s">
        <v>2</v>
      </c>
      <c r="R18" s="302" t="s">
        <v>2</v>
      </c>
      <c r="S18" s="302" t="s">
        <v>2</v>
      </c>
      <c r="T18" s="302" t="s">
        <v>2</v>
      </c>
      <c r="U18" s="302" t="s">
        <v>2</v>
      </c>
      <c r="V18" s="302" t="s">
        <v>2</v>
      </c>
      <c r="W18" s="302" t="s">
        <v>2</v>
      </c>
      <c r="X18" s="302" t="s">
        <v>2</v>
      </c>
      <c r="Y18" s="302" t="s">
        <v>2</v>
      </c>
      <c r="Z18" s="302" t="s">
        <v>2</v>
      </c>
      <c r="AA18" s="302" t="s">
        <v>2</v>
      </c>
      <c r="AB18" s="302" t="s">
        <v>2</v>
      </c>
      <c r="AC18" s="302" t="s">
        <v>2</v>
      </c>
      <c r="AD18" s="302" t="s">
        <v>2</v>
      </c>
      <c r="AE18" s="302" t="s">
        <v>2</v>
      </c>
      <c r="AF18" s="302" t="s">
        <v>2</v>
      </c>
      <c r="AG18" s="302" t="s">
        <v>2</v>
      </c>
      <c r="AH18" s="302" t="s">
        <v>2</v>
      </c>
      <c r="AI18" s="302" t="s">
        <v>2</v>
      </c>
      <c r="AJ18" s="302" t="s">
        <v>2</v>
      </c>
      <c r="AK18" s="302" t="s">
        <v>2</v>
      </c>
      <c r="AL18" s="302" t="s">
        <v>2</v>
      </c>
      <c r="AM18" s="302" t="s">
        <v>2</v>
      </c>
      <c r="AN18" s="302" t="s">
        <v>2</v>
      </c>
      <c r="AO18" s="302" t="s">
        <v>2</v>
      </c>
      <c r="AP18" s="302" t="s">
        <v>2</v>
      </c>
      <c r="AQ18" s="302" t="s">
        <v>2</v>
      </c>
      <c r="AR18" s="302" t="s">
        <v>2</v>
      </c>
      <c r="AS18" s="302" t="s">
        <v>2</v>
      </c>
      <c r="AT18" s="302" t="s">
        <v>2</v>
      </c>
      <c r="AU18" s="302" t="s">
        <v>2</v>
      </c>
      <c r="AV18" s="302" t="s">
        <v>2</v>
      </c>
      <c r="AW18" s="302" t="s">
        <v>2</v>
      </c>
      <c r="AX18" s="302" t="s">
        <v>2</v>
      </c>
      <c r="AY18" s="302" t="s">
        <v>2</v>
      </c>
      <c r="AZ18" s="302" t="s">
        <v>2</v>
      </c>
      <c r="BA18" s="302" t="s">
        <v>2</v>
      </c>
      <c r="BB18" s="302" t="s">
        <v>2</v>
      </c>
    </row>
    <row r="19" spans="1:55" x14ac:dyDescent="0.25">
      <c r="B19" s="440" t="s">
        <v>726</v>
      </c>
      <c r="C19" s="302" t="s">
        <v>2</v>
      </c>
      <c r="D19" s="302" t="s">
        <v>2</v>
      </c>
      <c r="E19" s="302" t="s">
        <v>2</v>
      </c>
      <c r="F19" s="302" t="s">
        <v>2</v>
      </c>
      <c r="G19" s="302" t="s">
        <v>2</v>
      </c>
      <c r="H19" s="302" t="s">
        <v>2</v>
      </c>
      <c r="I19" s="302" t="s">
        <v>2</v>
      </c>
      <c r="J19" s="302" t="s">
        <v>2</v>
      </c>
      <c r="K19" s="302" t="s">
        <v>2</v>
      </c>
      <c r="L19" s="302" t="s">
        <v>2</v>
      </c>
      <c r="M19" s="302" t="s">
        <v>2</v>
      </c>
      <c r="N19" s="302" t="s">
        <v>2</v>
      </c>
      <c r="O19" s="302" t="s">
        <v>2</v>
      </c>
      <c r="P19" s="302" t="s">
        <v>2</v>
      </c>
      <c r="Q19" s="302" t="s">
        <v>2</v>
      </c>
      <c r="R19" s="302" t="s">
        <v>2</v>
      </c>
      <c r="S19" s="302" t="s">
        <v>2</v>
      </c>
      <c r="T19" s="302" t="s">
        <v>2</v>
      </c>
      <c r="U19" s="302" t="s">
        <v>2</v>
      </c>
      <c r="V19" s="302" t="s">
        <v>2</v>
      </c>
      <c r="W19" s="302" t="s">
        <v>2</v>
      </c>
      <c r="X19" s="302" t="s">
        <v>2</v>
      </c>
      <c r="Y19" s="302" t="s">
        <v>2</v>
      </c>
      <c r="Z19" s="302" t="s">
        <v>2</v>
      </c>
      <c r="AA19" s="302" t="s">
        <v>2</v>
      </c>
      <c r="AB19" s="302" t="s">
        <v>2</v>
      </c>
      <c r="AC19" s="302" t="s">
        <v>2</v>
      </c>
      <c r="AD19" s="302" t="s">
        <v>2</v>
      </c>
      <c r="AE19" s="302" t="s">
        <v>2</v>
      </c>
      <c r="AF19" s="302" t="s">
        <v>2</v>
      </c>
      <c r="AG19" s="302" t="s">
        <v>2</v>
      </c>
      <c r="AH19" s="302" t="s">
        <v>2</v>
      </c>
      <c r="AI19" s="302" t="s">
        <v>2</v>
      </c>
      <c r="AJ19" s="302" t="s">
        <v>2</v>
      </c>
      <c r="AK19" s="302" t="s">
        <v>2</v>
      </c>
      <c r="AL19" s="302" t="s">
        <v>2</v>
      </c>
      <c r="AM19" s="302" t="s">
        <v>2</v>
      </c>
      <c r="AN19" s="302" t="s">
        <v>2</v>
      </c>
      <c r="AO19" s="302" t="s">
        <v>2</v>
      </c>
      <c r="AP19" s="302" t="s">
        <v>2</v>
      </c>
      <c r="AQ19" s="302" t="s">
        <v>2</v>
      </c>
      <c r="AR19" s="302" t="s">
        <v>2</v>
      </c>
      <c r="AS19" s="302" t="s">
        <v>2</v>
      </c>
      <c r="AT19" s="302" t="s">
        <v>2</v>
      </c>
      <c r="AU19" s="302" t="s">
        <v>2</v>
      </c>
      <c r="AV19" s="302" t="s">
        <v>2</v>
      </c>
      <c r="AW19" s="302" t="s">
        <v>2</v>
      </c>
      <c r="AX19" s="302" t="s">
        <v>2</v>
      </c>
      <c r="AY19" s="302" t="s">
        <v>2</v>
      </c>
      <c r="AZ19" s="302" t="s">
        <v>2</v>
      </c>
      <c r="BA19" s="302" t="s">
        <v>2</v>
      </c>
      <c r="BB19" s="302" t="s">
        <v>2</v>
      </c>
    </row>
    <row r="20" spans="1:55" x14ac:dyDescent="0.25">
      <c r="B20" s="440" t="s">
        <v>727</v>
      </c>
      <c r="C20" s="302" t="s">
        <v>2</v>
      </c>
      <c r="D20" s="302" t="s">
        <v>2</v>
      </c>
      <c r="E20" s="302" t="s">
        <v>2</v>
      </c>
      <c r="F20" s="302" t="s">
        <v>2</v>
      </c>
      <c r="G20" s="302" t="s">
        <v>2</v>
      </c>
      <c r="H20" s="302" t="s">
        <v>2</v>
      </c>
      <c r="I20" s="302" t="s">
        <v>2</v>
      </c>
      <c r="J20" s="302" t="s">
        <v>2</v>
      </c>
      <c r="K20" s="302" t="s">
        <v>2</v>
      </c>
      <c r="L20" s="302" t="s">
        <v>2</v>
      </c>
      <c r="M20" s="302" t="s">
        <v>2</v>
      </c>
      <c r="N20" s="302" t="s">
        <v>2</v>
      </c>
      <c r="O20" s="302" t="s">
        <v>2</v>
      </c>
      <c r="P20" s="302" t="s">
        <v>2</v>
      </c>
      <c r="Q20" s="302" t="s">
        <v>2</v>
      </c>
      <c r="R20" s="302" t="s">
        <v>2</v>
      </c>
      <c r="S20" s="302" t="s">
        <v>2</v>
      </c>
      <c r="T20" s="302" t="s">
        <v>2</v>
      </c>
      <c r="U20" s="302" t="s">
        <v>2</v>
      </c>
      <c r="V20" s="302" t="s">
        <v>2</v>
      </c>
      <c r="W20" s="302" t="s">
        <v>2</v>
      </c>
      <c r="X20" s="302" t="s">
        <v>2</v>
      </c>
      <c r="Y20" s="302" t="s">
        <v>2</v>
      </c>
      <c r="Z20" s="302" t="s">
        <v>2</v>
      </c>
      <c r="AA20" s="302" t="s">
        <v>2</v>
      </c>
      <c r="AB20" s="302" t="s">
        <v>2</v>
      </c>
      <c r="AC20" s="302" t="s">
        <v>2</v>
      </c>
      <c r="AD20" s="302" t="s">
        <v>2</v>
      </c>
      <c r="AE20" s="302" t="s">
        <v>2</v>
      </c>
      <c r="AF20" s="302" t="s">
        <v>2</v>
      </c>
      <c r="AG20" s="302" t="s">
        <v>2</v>
      </c>
      <c r="AH20" s="302" t="s">
        <v>2</v>
      </c>
      <c r="AI20" s="302" t="s">
        <v>2</v>
      </c>
      <c r="AJ20" s="302" t="s">
        <v>2</v>
      </c>
      <c r="AK20" s="302" t="s">
        <v>2</v>
      </c>
      <c r="AL20" s="302" t="s">
        <v>2</v>
      </c>
      <c r="AM20" s="302" t="s">
        <v>2</v>
      </c>
      <c r="AN20" s="302" t="s">
        <v>2</v>
      </c>
      <c r="AO20" s="302" t="s">
        <v>2</v>
      </c>
      <c r="AP20" s="302" t="s">
        <v>2</v>
      </c>
      <c r="AQ20" s="302" t="s">
        <v>2</v>
      </c>
      <c r="AR20" s="302" t="s">
        <v>2</v>
      </c>
      <c r="AS20" s="302" t="s">
        <v>2</v>
      </c>
      <c r="AT20" s="302" t="s">
        <v>2</v>
      </c>
      <c r="AU20" s="302" t="s">
        <v>2</v>
      </c>
      <c r="AV20" s="302" t="s">
        <v>2</v>
      </c>
      <c r="AW20" s="302" t="s">
        <v>2</v>
      </c>
      <c r="AX20" s="302" t="s">
        <v>2</v>
      </c>
      <c r="AY20" s="302" t="s">
        <v>2</v>
      </c>
      <c r="AZ20" s="302" t="s">
        <v>2</v>
      </c>
      <c r="BA20" s="302" t="s">
        <v>2</v>
      </c>
      <c r="BB20" s="302" t="s">
        <v>2</v>
      </c>
      <c r="BC20" s="540"/>
    </row>
    <row r="21" spans="1:55" x14ac:dyDescent="0.25">
      <c r="B21" s="440" t="s">
        <v>728</v>
      </c>
      <c r="C21" s="302" t="s">
        <v>2</v>
      </c>
      <c r="D21" s="302" t="s">
        <v>2</v>
      </c>
      <c r="E21" s="302" t="s">
        <v>2</v>
      </c>
      <c r="F21" s="302" t="s">
        <v>2</v>
      </c>
      <c r="G21" s="302" t="s">
        <v>2</v>
      </c>
      <c r="H21" s="302" t="s">
        <v>2</v>
      </c>
      <c r="I21" s="302" t="s">
        <v>2</v>
      </c>
      <c r="J21" s="302" t="s">
        <v>2</v>
      </c>
      <c r="K21" s="302" t="s">
        <v>2</v>
      </c>
      <c r="L21" s="302" t="s">
        <v>2</v>
      </c>
      <c r="M21" s="302" t="s">
        <v>2</v>
      </c>
      <c r="N21" s="302" t="s">
        <v>2</v>
      </c>
      <c r="O21" s="302" t="s">
        <v>2</v>
      </c>
      <c r="P21" s="302" t="s">
        <v>2</v>
      </c>
      <c r="Q21" s="302" t="s">
        <v>2</v>
      </c>
      <c r="R21" s="302" t="s">
        <v>2</v>
      </c>
      <c r="S21" s="302" t="s">
        <v>2</v>
      </c>
      <c r="T21" s="302" t="s">
        <v>2</v>
      </c>
      <c r="U21" s="302" t="s">
        <v>2</v>
      </c>
      <c r="V21" s="302" t="s">
        <v>2</v>
      </c>
      <c r="W21" s="302" t="s">
        <v>2</v>
      </c>
      <c r="X21" s="302" t="s">
        <v>2</v>
      </c>
      <c r="Y21" s="302" t="s">
        <v>2</v>
      </c>
      <c r="Z21" s="302" t="s">
        <v>2</v>
      </c>
      <c r="AA21" s="302" t="s">
        <v>2</v>
      </c>
      <c r="AB21" s="302" t="s">
        <v>2</v>
      </c>
      <c r="AC21" s="302" t="s">
        <v>2</v>
      </c>
      <c r="AD21" s="302" t="s">
        <v>2</v>
      </c>
      <c r="AE21" s="302" t="s">
        <v>2</v>
      </c>
      <c r="AF21" s="302" t="s">
        <v>2</v>
      </c>
      <c r="AG21" s="302" t="s">
        <v>2</v>
      </c>
      <c r="AH21" s="302" t="s">
        <v>2</v>
      </c>
      <c r="AI21" s="302" t="s">
        <v>2</v>
      </c>
      <c r="AJ21" s="302" t="s">
        <v>2</v>
      </c>
      <c r="AK21" s="302" t="s">
        <v>2</v>
      </c>
      <c r="AL21" s="302" t="s">
        <v>2</v>
      </c>
      <c r="AM21" s="302" t="s">
        <v>2</v>
      </c>
      <c r="AN21" s="302" t="s">
        <v>2</v>
      </c>
      <c r="AO21" s="302" t="s">
        <v>2</v>
      </c>
      <c r="AP21" s="302" t="s">
        <v>2</v>
      </c>
      <c r="AQ21" s="302" t="s">
        <v>2</v>
      </c>
      <c r="AR21" s="302" t="s">
        <v>2</v>
      </c>
      <c r="AS21" s="302" t="s">
        <v>2</v>
      </c>
      <c r="AT21" s="302" t="s">
        <v>2</v>
      </c>
      <c r="AU21" s="302" t="s">
        <v>2</v>
      </c>
      <c r="AV21" s="302" t="s">
        <v>2</v>
      </c>
      <c r="AW21" s="302" t="s">
        <v>2</v>
      </c>
      <c r="AX21" s="302" t="s">
        <v>2</v>
      </c>
      <c r="AY21" s="302" t="s">
        <v>2</v>
      </c>
      <c r="AZ21" s="302" t="s">
        <v>2</v>
      </c>
      <c r="BA21" s="302" t="s">
        <v>2</v>
      </c>
      <c r="BB21" s="302" t="s">
        <v>2</v>
      </c>
      <c r="BC21" s="540"/>
    </row>
    <row r="22" spans="1:55" x14ac:dyDescent="0.25">
      <c r="B22" s="440" t="s">
        <v>729</v>
      </c>
      <c r="C22" s="302" t="s">
        <v>2</v>
      </c>
      <c r="D22" s="302" t="s">
        <v>2</v>
      </c>
      <c r="E22" s="302" t="s">
        <v>2</v>
      </c>
      <c r="F22" s="302" t="s">
        <v>2</v>
      </c>
      <c r="G22" s="302" t="s">
        <v>2</v>
      </c>
      <c r="H22" s="302" t="s">
        <v>2</v>
      </c>
      <c r="I22" s="302" t="s">
        <v>2</v>
      </c>
      <c r="J22" s="302" t="s">
        <v>2</v>
      </c>
      <c r="K22" s="302" t="s">
        <v>2</v>
      </c>
      <c r="L22" s="302" t="s">
        <v>2</v>
      </c>
      <c r="M22" s="302" t="s">
        <v>2</v>
      </c>
      <c r="N22" s="302" t="s">
        <v>2</v>
      </c>
      <c r="O22" s="302" t="s">
        <v>2</v>
      </c>
      <c r="P22" s="302" t="s">
        <v>2</v>
      </c>
      <c r="Q22" s="302" t="s">
        <v>2</v>
      </c>
      <c r="R22" s="302" t="s">
        <v>2</v>
      </c>
      <c r="S22" s="302" t="s">
        <v>2</v>
      </c>
      <c r="T22" s="302" t="s">
        <v>2</v>
      </c>
      <c r="U22" s="302" t="s">
        <v>2</v>
      </c>
      <c r="V22" s="302" t="s">
        <v>2</v>
      </c>
      <c r="W22" s="302" t="s">
        <v>2</v>
      </c>
      <c r="X22" s="302" t="s">
        <v>2</v>
      </c>
      <c r="Y22" s="302" t="s">
        <v>2</v>
      </c>
      <c r="Z22" s="302" t="s">
        <v>2</v>
      </c>
      <c r="AA22" s="302" t="s">
        <v>2</v>
      </c>
      <c r="AB22" s="302" t="s">
        <v>2</v>
      </c>
      <c r="AC22" s="302" t="s">
        <v>2</v>
      </c>
      <c r="AD22" s="302" t="s">
        <v>2</v>
      </c>
      <c r="AE22" s="302" t="s">
        <v>2</v>
      </c>
      <c r="AF22" s="302" t="s">
        <v>2</v>
      </c>
      <c r="AG22" s="302" t="s">
        <v>2</v>
      </c>
      <c r="AH22" s="302" t="s">
        <v>2</v>
      </c>
      <c r="AI22" s="302" t="s">
        <v>2</v>
      </c>
      <c r="AJ22" s="302" t="s">
        <v>2</v>
      </c>
      <c r="AK22" s="302" t="s">
        <v>2</v>
      </c>
      <c r="AL22" s="302" t="s">
        <v>2</v>
      </c>
      <c r="AM22" s="302" t="s">
        <v>2</v>
      </c>
      <c r="AN22" s="302" t="s">
        <v>2</v>
      </c>
      <c r="AO22" s="302" t="s">
        <v>2</v>
      </c>
      <c r="AP22" s="302" t="s">
        <v>2</v>
      </c>
      <c r="AQ22" s="302" t="s">
        <v>2</v>
      </c>
      <c r="AR22" s="302" t="s">
        <v>2</v>
      </c>
      <c r="AS22" s="302" t="s">
        <v>2</v>
      </c>
      <c r="AT22" s="302" t="s">
        <v>2</v>
      </c>
      <c r="AU22" s="302" t="s">
        <v>2</v>
      </c>
      <c r="AV22" s="302" t="s">
        <v>2</v>
      </c>
      <c r="AW22" s="302" t="s">
        <v>2</v>
      </c>
      <c r="AX22" s="302" t="s">
        <v>2</v>
      </c>
      <c r="AY22" s="302" t="s">
        <v>2</v>
      </c>
      <c r="AZ22" s="302" t="s">
        <v>2</v>
      </c>
      <c r="BA22" s="302" t="s">
        <v>2</v>
      </c>
      <c r="BB22" s="302" t="s">
        <v>2</v>
      </c>
      <c r="BC22" s="540"/>
    </row>
    <row r="23" spans="1:55" x14ac:dyDescent="0.25">
      <c r="B23" s="349" t="s">
        <v>1561</v>
      </c>
      <c r="C23" s="302" t="s">
        <v>2</v>
      </c>
      <c r="D23" s="302" t="s">
        <v>2</v>
      </c>
      <c r="E23" s="302" t="s">
        <v>2</v>
      </c>
      <c r="F23" s="302" t="s">
        <v>2</v>
      </c>
      <c r="G23" s="302" t="s">
        <v>2</v>
      </c>
      <c r="H23" s="302" t="s">
        <v>2</v>
      </c>
      <c r="I23" s="302" t="s">
        <v>2</v>
      </c>
      <c r="J23" s="302" t="s">
        <v>2</v>
      </c>
      <c r="K23" s="302" t="s">
        <v>2</v>
      </c>
      <c r="L23" s="302" t="s">
        <v>2</v>
      </c>
      <c r="M23" s="302" t="s">
        <v>2</v>
      </c>
      <c r="N23" s="302" t="s">
        <v>2</v>
      </c>
      <c r="O23" s="302" t="s">
        <v>2</v>
      </c>
      <c r="P23" s="302" t="s">
        <v>2</v>
      </c>
      <c r="Q23" s="302" t="s">
        <v>2</v>
      </c>
      <c r="R23" s="302" t="s">
        <v>2</v>
      </c>
      <c r="S23" s="302" t="s">
        <v>2</v>
      </c>
      <c r="T23" s="302" t="s">
        <v>2</v>
      </c>
      <c r="U23" s="302" t="s">
        <v>2</v>
      </c>
      <c r="V23" s="302" t="s">
        <v>2</v>
      </c>
      <c r="W23" s="302" t="s">
        <v>2</v>
      </c>
      <c r="X23" s="302" t="s">
        <v>2</v>
      </c>
      <c r="Y23" s="302" t="s">
        <v>2</v>
      </c>
      <c r="Z23" s="302" t="s">
        <v>2</v>
      </c>
      <c r="AA23" s="302" t="s">
        <v>2</v>
      </c>
      <c r="AB23" s="302" t="s">
        <v>2</v>
      </c>
      <c r="AC23" s="302" t="s">
        <v>2</v>
      </c>
      <c r="AD23" s="302" t="s">
        <v>2</v>
      </c>
      <c r="AE23" s="302" t="s">
        <v>2</v>
      </c>
      <c r="AF23" s="302" t="s">
        <v>2</v>
      </c>
      <c r="AG23" s="302" t="s">
        <v>2</v>
      </c>
      <c r="AH23" s="302" t="s">
        <v>2</v>
      </c>
      <c r="AI23" s="302" t="s">
        <v>2</v>
      </c>
      <c r="AJ23" s="302" t="s">
        <v>2</v>
      </c>
      <c r="AK23" s="302" t="s">
        <v>2</v>
      </c>
      <c r="AL23" s="302" t="s">
        <v>2</v>
      </c>
      <c r="AM23" s="302" t="s">
        <v>2</v>
      </c>
      <c r="AN23" s="302" t="s">
        <v>2</v>
      </c>
      <c r="AO23" s="302" t="s">
        <v>2</v>
      </c>
      <c r="AP23" s="302" t="s">
        <v>2</v>
      </c>
      <c r="AQ23" s="302" t="s">
        <v>2</v>
      </c>
      <c r="AR23" s="302" t="s">
        <v>2</v>
      </c>
      <c r="AS23" s="302" t="s">
        <v>2</v>
      </c>
      <c r="AT23" s="302" t="s">
        <v>2</v>
      </c>
      <c r="AU23" s="302" t="s">
        <v>2</v>
      </c>
      <c r="AV23" s="302" t="s">
        <v>2</v>
      </c>
      <c r="AW23" s="302" t="s">
        <v>2</v>
      </c>
      <c r="AX23" s="302" t="s">
        <v>2</v>
      </c>
      <c r="AY23" s="302" t="s">
        <v>2</v>
      </c>
      <c r="AZ23" s="302" t="s">
        <v>2</v>
      </c>
      <c r="BA23" s="302" t="s">
        <v>2</v>
      </c>
      <c r="BB23" s="127"/>
      <c r="BC23" s="122"/>
    </row>
    <row r="25" spans="1:55" x14ac:dyDescent="0.25">
      <c r="B25" s="428" t="s">
        <v>1564</v>
      </c>
      <c r="C25" s="432"/>
    </row>
    <row r="26" spans="1:55" x14ac:dyDescent="0.25">
      <c r="B26" s="433" t="s">
        <v>1563</v>
      </c>
      <c r="BB26" s="122"/>
    </row>
    <row r="27" spans="1:55" x14ac:dyDescent="0.25">
      <c r="BB27" s="122"/>
    </row>
    <row r="28" spans="1:55" x14ac:dyDescent="0.25">
      <c r="A28" s="297" t="s">
        <v>730</v>
      </c>
      <c r="B28" s="297" t="s">
        <v>1559</v>
      </c>
      <c r="C28" s="297"/>
      <c r="D28" s="297"/>
      <c r="E28" s="297"/>
      <c r="F28" s="297"/>
      <c r="G28" s="297"/>
      <c r="H28" s="117"/>
    </row>
    <row r="29" spans="1:55" x14ac:dyDescent="0.25">
      <c r="A29" s="124"/>
    </row>
    <row r="30" spans="1:55" ht="15.75" customHeight="1" x14ac:dyDescent="0.25">
      <c r="B30" s="440" t="s">
        <v>739</v>
      </c>
      <c r="C30" s="538" t="s">
        <v>1634</v>
      </c>
      <c r="D30" s="538"/>
      <c r="E30" s="538"/>
      <c r="F30" s="538"/>
      <c r="G30" s="538"/>
      <c r="H30" s="538"/>
      <c r="I30" s="538"/>
      <c r="J30" s="538"/>
      <c r="K30" s="538"/>
      <c r="L30" s="538"/>
      <c r="M30" s="538"/>
      <c r="N30" s="538"/>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538"/>
      <c r="AL30" s="538"/>
      <c r="AM30" s="538"/>
      <c r="AN30" s="538"/>
      <c r="AO30" s="538"/>
      <c r="AP30" s="538"/>
      <c r="AQ30" s="538"/>
      <c r="AR30" s="538"/>
      <c r="AS30" s="538"/>
      <c r="AT30" s="538"/>
      <c r="AU30" s="538"/>
      <c r="AV30" s="538"/>
      <c r="AW30" s="538"/>
      <c r="AX30" s="538"/>
      <c r="AY30" s="538"/>
      <c r="AZ30" s="538"/>
      <c r="BA30" s="538"/>
      <c r="BB30" s="539" t="s">
        <v>667</v>
      </c>
    </row>
    <row r="31" spans="1:55" x14ac:dyDescent="0.25">
      <c r="B31" s="344" t="s">
        <v>668</v>
      </c>
      <c r="C31" s="345" t="s">
        <v>669</v>
      </c>
      <c r="D31" s="346" t="s">
        <v>670</v>
      </c>
      <c r="E31" s="347" t="s">
        <v>671</v>
      </c>
      <c r="F31" s="347" t="s">
        <v>672</v>
      </c>
      <c r="G31" s="347" t="s">
        <v>673</v>
      </c>
      <c r="H31" s="345" t="s">
        <v>674</v>
      </c>
      <c r="I31" s="345" t="s">
        <v>675</v>
      </c>
      <c r="J31" s="345" t="s">
        <v>676</v>
      </c>
      <c r="K31" s="345" t="s">
        <v>677</v>
      </c>
      <c r="L31" s="345" t="s">
        <v>678</v>
      </c>
      <c r="M31" s="345" t="s">
        <v>679</v>
      </c>
      <c r="N31" s="345" t="s">
        <v>680</v>
      </c>
      <c r="O31" s="345" t="s">
        <v>681</v>
      </c>
      <c r="P31" s="345" t="s">
        <v>682</v>
      </c>
      <c r="Q31" s="345" t="s">
        <v>683</v>
      </c>
      <c r="R31" s="345" t="s">
        <v>684</v>
      </c>
      <c r="S31" s="345" t="s">
        <v>685</v>
      </c>
      <c r="T31" s="345" t="s">
        <v>686</v>
      </c>
      <c r="U31" s="345" t="s">
        <v>687</v>
      </c>
      <c r="V31" s="345" t="s">
        <v>688</v>
      </c>
      <c r="W31" s="345" t="s">
        <v>689</v>
      </c>
      <c r="X31" s="345" t="s">
        <v>690</v>
      </c>
      <c r="Y31" s="345" t="s">
        <v>691</v>
      </c>
      <c r="Z31" s="345" t="s">
        <v>692</v>
      </c>
      <c r="AA31" s="345" t="s">
        <v>693</v>
      </c>
      <c r="AB31" s="345" t="s">
        <v>694</v>
      </c>
      <c r="AC31" s="345" t="s">
        <v>695</v>
      </c>
      <c r="AD31" s="345" t="s">
        <v>696</v>
      </c>
      <c r="AE31" s="345" t="s">
        <v>697</v>
      </c>
      <c r="AF31" s="345" t="s">
        <v>698</v>
      </c>
      <c r="AG31" s="345" t="s">
        <v>699</v>
      </c>
      <c r="AH31" s="345" t="s">
        <v>700</v>
      </c>
      <c r="AI31" s="345" t="s">
        <v>701</v>
      </c>
      <c r="AJ31" s="345" t="s">
        <v>702</v>
      </c>
      <c r="AK31" s="345" t="s">
        <v>703</v>
      </c>
      <c r="AL31" s="345" t="s">
        <v>704</v>
      </c>
      <c r="AM31" s="345" t="s">
        <v>705</v>
      </c>
      <c r="AN31" s="345" t="s">
        <v>706</v>
      </c>
      <c r="AO31" s="345" t="s">
        <v>707</v>
      </c>
      <c r="AP31" s="345" t="s">
        <v>708</v>
      </c>
      <c r="AQ31" s="345" t="s">
        <v>709</v>
      </c>
      <c r="AR31" s="345" t="s">
        <v>710</v>
      </c>
      <c r="AS31" s="345" t="s">
        <v>711</v>
      </c>
      <c r="AT31" s="345" t="s">
        <v>712</v>
      </c>
      <c r="AU31" s="345" t="s">
        <v>713</v>
      </c>
      <c r="AV31" s="345" t="s">
        <v>714</v>
      </c>
      <c r="AW31" s="345" t="s">
        <v>715</v>
      </c>
      <c r="AX31" s="345" t="s">
        <v>716</v>
      </c>
      <c r="AY31" s="345" t="s">
        <v>717</v>
      </c>
      <c r="AZ31" s="345" t="s">
        <v>718</v>
      </c>
      <c r="BA31" s="345" t="s">
        <v>719</v>
      </c>
      <c r="BB31" s="539"/>
    </row>
    <row r="32" spans="1:55" x14ac:dyDescent="0.25">
      <c r="B32" s="348">
        <v>0</v>
      </c>
      <c r="C32" s="302" t="s">
        <v>2</v>
      </c>
      <c r="D32" s="302" t="s">
        <v>2</v>
      </c>
      <c r="E32" s="302" t="s">
        <v>2</v>
      </c>
      <c r="F32" s="302" t="s">
        <v>2</v>
      </c>
      <c r="G32" s="302" t="s">
        <v>2</v>
      </c>
      <c r="H32" s="302" t="s">
        <v>2</v>
      </c>
      <c r="I32" s="302" t="s">
        <v>2</v>
      </c>
      <c r="J32" s="302" t="s">
        <v>2</v>
      </c>
      <c r="K32" s="302" t="s">
        <v>2</v>
      </c>
      <c r="L32" s="302" t="s">
        <v>2</v>
      </c>
      <c r="M32" s="302" t="s">
        <v>2</v>
      </c>
      <c r="N32" s="302" t="s">
        <v>2</v>
      </c>
      <c r="O32" s="302" t="s">
        <v>2</v>
      </c>
      <c r="P32" s="302" t="s">
        <v>2</v>
      </c>
      <c r="Q32" s="302" t="s">
        <v>2</v>
      </c>
      <c r="R32" s="302" t="s">
        <v>2</v>
      </c>
      <c r="S32" s="302" t="s">
        <v>2</v>
      </c>
      <c r="T32" s="302" t="s">
        <v>2</v>
      </c>
      <c r="U32" s="302" t="s">
        <v>2</v>
      </c>
      <c r="V32" s="302" t="s">
        <v>2</v>
      </c>
      <c r="W32" s="302" t="s">
        <v>2</v>
      </c>
      <c r="X32" s="302" t="s">
        <v>2</v>
      </c>
      <c r="Y32" s="302" t="s">
        <v>2</v>
      </c>
      <c r="Z32" s="302" t="s">
        <v>2</v>
      </c>
      <c r="AA32" s="302" t="s">
        <v>2</v>
      </c>
      <c r="AB32" s="302" t="s">
        <v>2</v>
      </c>
      <c r="AC32" s="302" t="s">
        <v>2</v>
      </c>
      <c r="AD32" s="302" t="s">
        <v>2</v>
      </c>
      <c r="AE32" s="302" t="s">
        <v>2</v>
      </c>
      <c r="AF32" s="302" t="s">
        <v>2</v>
      </c>
      <c r="AG32" s="302" t="s">
        <v>2</v>
      </c>
      <c r="AH32" s="302" t="s">
        <v>2</v>
      </c>
      <c r="AI32" s="302" t="s">
        <v>2</v>
      </c>
      <c r="AJ32" s="302" t="s">
        <v>2</v>
      </c>
      <c r="AK32" s="302" t="s">
        <v>2</v>
      </c>
      <c r="AL32" s="302" t="s">
        <v>2</v>
      </c>
      <c r="AM32" s="302" t="s">
        <v>2</v>
      </c>
      <c r="AN32" s="302" t="s">
        <v>2</v>
      </c>
      <c r="AO32" s="302" t="s">
        <v>2</v>
      </c>
      <c r="AP32" s="302" t="s">
        <v>2</v>
      </c>
      <c r="AQ32" s="302" t="s">
        <v>2</v>
      </c>
      <c r="AR32" s="302" t="s">
        <v>2</v>
      </c>
      <c r="AS32" s="302" t="s">
        <v>2</v>
      </c>
      <c r="AT32" s="302" t="s">
        <v>2</v>
      </c>
      <c r="AU32" s="302" t="s">
        <v>2</v>
      </c>
      <c r="AV32" s="302" t="s">
        <v>2</v>
      </c>
      <c r="AW32" s="302" t="s">
        <v>2</v>
      </c>
      <c r="AX32" s="302" t="s">
        <v>2</v>
      </c>
      <c r="AY32" s="302" t="s">
        <v>2</v>
      </c>
      <c r="AZ32" s="302" t="s">
        <v>2</v>
      </c>
      <c r="BA32" s="302" t="s">
        <v>2</v>
      </c>
      <c r="BB32" s="302" t="s">
        <v>2</v>
      </c>
    </row>
    <row r="33" spans="2:54" x14ac:dyDescent="0.25">
      <c r="B33" s="440" t="s">
        <v>1427</v>
      </c>
      <c r="C33" s="302" t="s">
        <v>2</v>
      </c>
      <c r="D33" s="302" t="s">
        <v>2</v>
      </c>
      <c r="E33" s="302" t="s">
        <v>2</v>
      </c>
      <c r="F33" s="302" t="s">
        <v>2</v>
      </c>
      <c r="G33" s="302" t="s">
        <v>2</v>
      </c>
      <c r="H33" s="302" t="s">
        <v>2</v>
      </c>
      <c r="I33" s="302" t="s">
        <v>2</v>
      </c>
      <c r="J33" s="302" t="s">
        <v>2</v>
      </c>
      <c r="K33" s="302" t="s">
        <v>2</v>
      </c>
      <c r="L33" s="302" t="s">
        <v>2</v>
      </c>
      <c r="M33" s="302" t="s">
        <v>2</v>
      </c>
      <c r="N33" s="302" t="s">
        <v>2</v>
      </c>
      <c r="O33" s="302" t="s">
        <v>2</v>
      </c>
      <c r="P33" s="302" t="s">
        <v>2</v>
      </c>
      <c r="Q33" s="302" t="s">
        <v>2</v>
      </c>
      <c r="R33" s="302" t="s">
        <v>2</v>
      </c>
      <c r="S33" s="302" t="s">
        <v>2</v>
      </c>
      <c r="T33" s="302" t="s">
        <v>2</v>
      </c>
      <c r="U33" s="302" t="s">
        <v>2</v>
      </c>
      <c r="V33" s="302" t="s">
        <v>2</v>
      </c>
      <c r="W33" s="302" t="s">
        <v>2</v>
      </c>
      <c r="X33" s="302" t="s">
        <v>2</v>
      </c>
      <c r="Y33" s="302" t="s">
        <v>2</v>
      </c>
      <c r="Z33" s="302" t="s">
        <v>2</v>
      </c>
      <c r="AA33" s="302" t="s">
        <v>2</v>
      </c>
      <c r="AB33" s="302" t="s">
        <v>2</v>
      </c>
      <c r="AC33" s="302" t="s">
        <v>2</v>
      </c>
      <c r="AD33" s="302" t="s">
        <v>2</v>
      </c>
      <c r="AE33" s="302" t="s">
        <v>2</v>
      </c>
      <c r="AF33" s="302" t="s">
        <v>2</v>
      </c>
      <c r="AG33" s="302" t="s">
        <v>2</v>
      </c>
      <c r="AH33" s="302" t="s">
        <v>2</v>
      </c>
      <c r="AI33" s="302" t="s">
        <v>2</v>
      </c>
      <c r="AJ33" s="302" t="s">
        <v>2</v>
      </c>
      <c r="AK33" s="302" t="s">
        <v>2</v>
      </c>
      <c r="AL33" s="302" t="s">
        <v>2</v>
      </c>
      <c r="AM33" s="302" t="s">
        <v>2</v>
      </c>
      <c r="AN33" s="302" t="s">
        <v>2</v>
      </c>
      <c r="AO33" s="302" t="s">
        <v>2</v>
      </c>
      <c r="AP33" s="302" t="s">
        <v>2</v>
      </c>
      <c r="AQ33" s="302" t="s">
        <v>2</v>
      </c>
      <c r="AR33" s="302" t="s">
        <v>2</v>
      </c>
      <c r="AS33" s="302" t="s">
        <v>2</v>
      </c>
      <c r="AT33" s="302" t="s">
        <v>2</v>
      </c>
      <c r="AU33" s="302" t="s">
        <v>2</v>
      </c>
      <c r="AV33" s="302" t="s">
        <v>2</v>
      </c>
      <c r="AW33" s="302" t="s">
        <v>2</v>
      </c>
      <c r="AX33" s="302" t="s">
        <v>2</v>
      </c>
      <c r="AY33" s="302" t="s">
        <v>2</v>
      </c>
      <c r="AZ33" s="302" t="s">
        <v>2</v>
      </c>
      <c r="BA33" s="302" t="s">
        <v>2</v>
      </c>
      <c r="BB33" s="302" t="s">
        <v>2</v>
      </c>
    </row>
    <row r="34" spans="2:54" x14ac:dyDescent="0.25">
      <c r="B34" s="440" t="s">
        <v>720</v>
      </c>
      <c r="C34" s="302" t="s">
        <v>2</v>
      </c>
      <c r="D34" s="302" t="s">
        <v>2</v>
      </c>
      <c r="E34" s="302" t="s">
        <v>2</v>
      </c>
      <c r="F34" s="302" t="s">
        <v>2</v>
      </c>
      <c r="G34" s="302" t="s">
        <v>2</v>
      </c>
      <c r="H34" s="302" t="s">
        <v>2</v>
      </c>
      <c r="I34" s="302" t="s">
        <v>2</v>
      </c>
      <c r="J34" s="302" t="s">
        <v>2</v>
      </c>
      <c r="K34" s="302" t="s">
        <v>2</v>
      </c>
      <c r="L34" s="302" t="s">
        <v>2</v>
      </c>
      <c r="M34" s="302" t="s">
        <v>2</v>
      </c>
      <c r="N34" s="302" t="s">
        <v>2</v>
      </c>
      <c r="O34" s="302" t="s">
        <v>2</v>
      </c>
      <c r="P34" s="302" t="s">
        <v>2</v>
      </c>
      <c r="Q34" s="302" t="s">
        <v>2</v>
      </c>
      <c r="R34" s="302" t="s">
        <v>2</v>
      </c>
      <c r="S34" s="302" t="s">
        <v>2</v>
      </c>
      <c r="T34" s="302" t="s">
        <v>2</v>
      </c>
      <c r="U34" s="302" t="s">
        <v>2</v>
      </c>
      <c r="V34" s="302" t="s">
        <v>2</v>
      </c>
      <c r="W34" s="302" t="s">
        <v>2</v>
      </c>
      <c r="X34" s="302" t="s">
        <v>2</v>
      </c>
      <c r="Y34" s="302" t="s">
        <v>2</v>
      </c>
      <c r="Z34" s="302" t="s">
        <v>2</v>
      </c>
      <c r="AA34" s="302" t="s">
        <v>2</v>
      </c>
      <c r="AB34" s="302" t="s">
        <v>2</v>
      </c>
      <c r="AC34" s="302" t="s">
        <v>2</v>
      </c>
      <c r="AD34" s="302" t="s">
        <v>2</v>
      </c>
      <c r="AE34" s="302" t="s">
        <v>2</v>
      </c>
      <c r="AF34" s="302" t="s">
        <v>2</v>
      </c>
      <c r="AG34" s="302" t="s">
        <v>2</v>
      </c>
      <c r="AH34" s="302" t="s">
        <v>2</v>
      </c>
      <c r="AI34" s="302" t="s">
        <v>2</v>
      </c>
      <c r="AJ34" s="302" t="s">
        <v>2</v>
      </c>
      <c r="AK34" s="302" t="s">
        <v>2</v>
      </c>
      <c r="AL34" s="302" t="s">
        <v>2</v>
      </c>
      <c r="AM34" s="302" t="s">
        <v>2</v>
      </c>
      <c r="AN34" s="302" t="s">
        <v>2</v>
      </c>
      <c r="AO34" s="302" t="s">
        <v>2</v>
      </c>
      <c r="AP34" s="302" t="s">
        <v>2</v>
      </c>
      <c r="AQ34" s="302" t="s">
        <v>2</v>
      </c>
      <c r="AR34" s="302" t="s">
        <v>2</v>
      </c>
      <c r="AS34" s="302" t="s">
        <v>2</v>
      </c>
      <c r="AT34" s="302" t="s">
        <v>2</v>
      </c>
      <c r="AU34" s="302" t="s">
        <v>2</v>
      </c>
      <c r="AV34" s="302" t="s">
        <v>2</v>
      </c>
      <c r="AW34" s="302" t="s">
        <v>2</v>
      </c>
      <c r="AX34" s="302" t="s">
        <v>2</v>
      </c>
      <c r="AY34" s="302" t="s">
        <v>2</v>
      </c>
      <c r="AZ34" s="302" t="s">
        <v>2</v>
      </c>
      <c r="BA34" s="302" t="s">
        <v>2</v>
      </c>
      <c r="BB34" s="302" t="s">
        <v>2</v>
      </c>
    </row>
    <row r="35" spans="2:54" x14ac:dyDescent="0.25">
      <c r="B35" s="440" t="s">
        <v>721</v>
      </c>
      <c r="C35" s="302" t="s">
        <v>2</v>
      </c>
      <c r="D35" s="302" t="s">
        <v>2</v>
      </c>
      <c r="E35" s="302" t="s">
        <v>2</v>
      </c>
      <c r="F35" s="302" t="s">
        <v>2</v>
      </c>
      <c r="G35" s="302" t="s">
        <v>2</v>
      </c>
      <c r="H35" s="302" t="s">
        <v>2</v>
      </c>
      <c r="I35" s="302" t="s">
        <v>2</v>
      </c>
      <c r="J35" s="302" t="s">
        <v>2</v>
      </c>
      <c r="K35" s="302" t="s">
        <v>2</v>
      </c>
      <c r="L35" s="302" t="s">
        <v>2</v>
      </c>
      <c r="M35" s="302" t="s">
        <v>2</v>
      </c>
      <c r="N35" s="302" t="s">
        <v>2</v>
      </c>
      <c r="O35" s="302" t="s">
        <v>2</v>
      </c>
      <c r="P35" s="302" t="s">
        <v>2</v>
      </c>
      <c r="Q35" s="302" t="s">
        <v>2</v>
      </c>
      <c r="R35" s="302" t="s">
        <v>2</v>
      </c>
      <c r="S35" s="302" t="s">
        <v>2</v>
      </c>
      <c r="T35" s="302" t="s">
        <v>2</v>
      </c>
      <c r="U35" s="302" t="s">
        <v>2</v>
      </c>
      <c r="V35" s="302" t="s">
        <v>2</v>
      </c>
      <c r="W35" s="302" t="s">
        <v>2</v>
      </c>
      <c r="X35" s="302" t="s">
        <v>2</v>
      </c>
      <c r="Y35" s="302" t="s">
        <v>2</v>
      </c>
      <c r="Z35" s="302" t="s">
        <v>2</v>
      </c>
      <c r="AA35" s="302" t="s">
        <v>2</v>
      </c>
      <c r="AB35" s="302" t="s">
        <v>2</v>
      </c>
      <c r="AC35" s="302" t="s">
        <v>2</v>
      </c>
      <c r="AD35" s="302" t="s">
        <v>2</v>
      </c>
      <c r="AE35" s="302" t="s">
        <v>2</v>
      </c>
      <c r="AF35" s="302" t="s">
        <v>2</v>
      </c>
      <c r="AG35" s="302" t="s">
        <v>2</v>
      </c>
      <c r="AH35" s="302" t="s">
        <v>2</v>
      </c>
      <c r="AI35" s="302" t="s">
        <v>2</v>
      </c>
      <c r="AJ35" s="302" t="s">
        <v>2</v>
      </c>
      <c r="AK35" s="302" t="s">
        <v>2</v>
      </c>
      <c r="AL35" s="302" t="s">
        <v>2</v>
      </c>
      <c r="AM35" s="302" t="s">
        <v>2</v>
      </c>
      <c r="AN35" s="302" t="s">
        <v>2</v>
      </c>
      <c r="AO35" s="302" t="s">
        <v>2</v>
      </c>
      <c r="AP35" s="302" t="s">
        <v>2</v>
      </c>
      <c r="AQ35" s="302" t="s">
        <v>2</v>
      </c>
      <c r="AR35" s="302" t="s">
        <v>2</v>
      </c>
      <c r="AS35" s="302" t="s">
        <v>2</v>
      </c>
      <c r="AT35" s="302" t="s">
        <v>2</v>
      </c>
      <c r="AU35" s="302" t="s">
        <v>2</v>
      </c>
      <c r="AV35" s="302" t="s">
        <v>2</v>
      </c>
      <c r="AW35" s="302" t="s">
        <v>2</v>
      </c>
      <c r="AX35" s="302" t="s">
        <v>2</v>
      </c>
      <c r="AY35" s="302" t="s">
        <v>2</v>
      </c>
      <c r="AZ35" s="302" t="s">
        <v>2</v>
      </c>
      <c r="BA35" s="302" t="s">
        <v>2</v>
      </c>
      <c r="BB35" s="302" t="s">
        <v>2</v>
      </c>
    </row>
    <row r="36" spans="2:54" x14ac:dyDescent="0.25">
      <c r="B36" s="440" t="s">
        <v>722</v>
      </c>
      <c r="C36" s="302" t="s">
        <v>2</v>
      </c>
      <c r="D36" s="302" t="s">
        <v>2</v>
      </c>
      <c r="E36" s="302" t="s">
        <v>2</v>
      </c>
      <c r="F36" s="302" t="s">
        <v>2</v>
      </c>
      <c r="G36" s="302" t="s">
        <v>2</v>
      </c>
      <c r="H36" s="302" t="s">
        <v>2</v>
      </c>
      <c r="I36" s="302" t="s">
        <v>2</v>
      </c>
      <c r="J36" s="302" t="s">
        <v>2</v>
      </c>
      <c r="K36" s="302" t="s">
        <v>2</v>
      </c>
      <c r="L36" s="302" t="s">
        <v>2</v>
      </c>
      <c r="M36" s="302" t="s">
        <v>2</v>
      </c>
      <c r="N36" s="302" t="s">
        <v>2</v>
      </c>
      <c r="O36" s="302" t="s">
        <v>2</v>
      </c>
      <c r="P36" s="302" t="s">
        <v>2</v>
      </c>
      <c r="Q36" s="302" t="s">
        <v>2</v>
      </c>
      <c r="R36" s="302" t="s">
        <v>2</v>
      </c>
      <c r="S36" s="302" t="s">
        <v>2</v>
      </c>
      <c r="T36" s="302" t="s">
        <v>2</v>
      </c>
      <c r="U36" s="302" t="s">
        <v>2</v>
      </c>
      <c r="V36" s="302" t="s">
        <v>2</v>
      </c>
      <c r="W36" s="302" t="s">
        <v>2</v>
      </c>
      <c r="X36" s="302" t="s">
        <v>2</v>
      </c>
      <c r="Y36" s="302" t="s">
        <v>2</v>
      </c>
      <c r="Z36" s="302" t="s">
        <v>2</v>
      </c>
      <c r="AA36" s="302" t="s">
        <v>2</v>
      </c>
      <c r="AB36" s="302" t="s">
        <v>2</v>
      </c>
      <c r="AC36" s="302" t="s">
        <v>2</v>
      </c>
      <c r="AD36" s="302" t="s">
        <v>2</v>
      </c>
      <c r="AE36" s="302" t="s">
        <v>2</v>
      </c>
      <c r="AF36" s="302" t="s">
        <v>2</v>
      </c>
      <c r="AG36" s="302" t="s">
        <v>2</v>
      </c>
      <c r="AH36" s="302" t="s">
        <v>2</v>
      </c>
      <c r="AI36" s="302" t="s">
        <v>2</v>
      </c>
      <c r="AJ36" s="302" t="s">
        <v>2</v>
      </c>
      <c r="AK36" s="302" t="s">
        <v>2</v>
      </c>
      <c r="AL36" s="302" t="s">
        <v>2</v>
      </c>
      <c r="AM36" s="302" t="s">
        <v>2</v>
      </c>
      <c r="AN36" s="302" t="s">
        <v>2</v>
      </c>
      <c r="AO36" s="302" t="s">
        <v>2</v>
      </c>
      <c r="AP36" s="302" t="s">
        <v>2</v>
      </c>
      <c r="AQ36" s="302" t="s">
        <v>2</v>
      </c>
      <c r="AR36" s="302" t="s">
        <v>2</v>
      </c>
      <c r="AS36" s="302" t="s">
        <v>2</v>
      </c>
      <c r="AT36" s="302" t="s">
        <v>2</v>
      </c>
      <c r="AU36" s="302" t="s">
        <v>2</v>
      </c>
      <c r="AV36" s="302" t="s">
        <v>2</v>
      </c>
      <c r="AW36" s="302" t="s">
        <v>2</v>
      </c>
      <c r="AX36" s="302" t="s">
        <v>2</v>
      </c>
      <c r="AY36" s="302" t="s">
        <v>2</v>
      </c>
      <c r="AZ36" s="302" t="s">
        <v>2</v>
      </c>
      <c r="BA36" s="302" t="s">
        <v>2</v>
      </c>
      <c r="BB36" s="302" t="s">
        <v>2</v>
      </c>
    </row>
    <row r="37" spans="2:54" x14ac:dyDescent="0.25">
      <c r="B37" s="440" t="s">
        <v>723</v>
      </c>
      <c r="C37" s="302" t="s">
        <v>2</v>
      </c>
      <c r="D37" s="302" t="s">
        <v>2</v>
      </c>
      <c r="E37" s="302" t="s">
        <v>2</v>
      </c>
      <c r="F37" s="302" t="s">
        <v>2</v>
      </c>
      <c r="G37" s="302" t="s">
        <v>2</v>
      </c>
      <c r="H37" s="302" t="s">
        <v>2</v>
      </c>
      <c r="I37" s="302" t="s">
        <v>2</v>
      </c>
      <c r="J37" s="302" t="s">
        <v>2</v>
      </c>
      <c r="K37" s="302" t="s">
        <v>2</v>
      </c>
      <c r="L37" s="302" t="s">
        <v>2</v>
      </c>
      <c r="M37" s="302" t="s">
        <v>2</v>
      </c>
      <c r="N37" s="302" t="s">
        <v>2</v>
      </c>
      <c r="O37" s="302" t="s">
        <v>2</v>
      </c>
      <c r="P37" s="302" t="s">
        <v>2</v>
      </c>
      <c r="Q37" s="302" t="s">
        <v>2</v>
      </c>
      <c r="R37" s="302" t="s">
        <v>2</v>
      </c>
      <c r="S37" s="302" t="s">
        <v>2</v>
      </c>
      <c r="T37" s="302" t="s">
        <v>2</v>
      </c>
      <c r="U37" s="302" t="s">
        <v>2</v>
      </c>
      <c r="V37" s="302" t="s">
        <v>2</v>
      </c>
      <c r="W37" s="302" t="s">
        <v>2</v>
      </c>
      <c r="X37" s="302" t="s">
        <v>2</v>
      </c>
      <c r="Y37" s="302" t="s">
        <v>2</v>
      </c>
      <c r="Z37" s="302" t="s">
        <v>2</v>
      </c>
      <c r="AA37" s="302" t="s">
        <v>2</v>
      </c>
      <c r="AB37" s="302" t="s">
        <v>2</v>
      </c>
      <c r="AC37" s="302" t="s">
        <v>2</v>
      </c>
      <c r="AD37" s="302" t="s">
        <v>2</v>
      </c>
      <c r="AE37" s="302" t="s">
        <v>2</v>
      </c>
      <c r="AF37" s="302" t="s">
        <v>2</v>
      </c>
      <c r="AG37" s="302" t="s">
        <v>2</v>
      </c>
      <c r="AH37" s="302" t="s">
        <v>2</v>
      </c>
      <c r="AI37" s="302" t="s">
        <v>2</v>
      </c>
      <c r="AJ37" s="302" t="s">
        <v>2</v>
      </c>
      <c r="AK37" s="302" t="s">
        <v>2</v>
      </c>
      <c r="AL37" s="302" t="s">
        <v>2</v>
      </c>
      <c r="AM37" s="302" t="s">
        <v>2</v>
      </c>
      <c r="AN37" s="302" t="s">
        <v>2</v>
      </c>
      <c r="AO37" s="302" t="s">
        <v>2</v>
      </c>
      <c r="AP37" s="302" t="s">
        <v>2</v>
      </c>
      <c r="AQ37" s="302" t="s">
        <v>2</v>
      </c>
      <c r="AR37" s="302" t="s">
        <v>2</v>
      </c>
      <c r="AS37" s="302" t="s">
        <v>2</v>
      </c>
      <c r="AT37" s="302" t="s">
        <v>2</v>
      </c>
      <c r="AU37" s="302" t="s">
        <v>2</v>
      </c>
      <c r="AV37" s="302" t="s">
        <v>2</v>
      </c>
      <c r="AW37" s="302" t="s">
        <v>2</v>
      </c>
      <c r="AX37" s="302" t="s">
        <v>2</v>
      </c>
      <c r="AY37" s="302" t="s">
        <v>2</v>
      </c>
      <c r="AZ37" s="302" t="s">
        <v>2</v>
      </c>
      <c r="BA37" s="302" t="s">
        <v>2</v>
      </c>
      <c r="BB37" s="302" t="s">
        <v>2</v>
      </c>
    </row>
    <row r="38" spans="2:54" x14ac:dyDescent="0.25">
      <c r="B38" s="440" t="s">
        <v>724</v>
      </c>
      <c r="C38" s="302" t="s">
        <v>2</v>
      </c>
      <c r="D38" s="302" t="s">
        <v>2</v>
      </c>
      <c r="E38" s="302" t="s">
        <v>2</v>
      </c>
      <c r="F38" s="302" t="s">
        <v>2</v>
      </c>
      <c r="G38" s="302" t="s">
        <v>2</v>
      </c>
      <c r="H38" s="302" t="s">
        <v>2</v>
      </c>
      <c r="I38" s="302" t="s">
        <v>2</v>
      </c>
      <c r="J38" s="302" t="s">
        <v>2</v>
      </c>
      <c r="K38" s="302" t="s">
        <v>2</v>
      </c>
      <c r="L38" s="302" t="s">
        <v>2</v>
      </c>
      <c r="M38" s="302" t="s">
        <v>2</v>
      </c>
      <c r="N38" s="302" t="s">
        <v>2</v>
      </c>
      <c r="O38" s="302" t="s">
        <v>2</v>
      </c>
      <c r="P38" s="302" t="s">
        <v>2</v>
      </c>
      <c r="Q38" s="302" t="s">
        <v>2</v>
      </c>
      <c r="R38" s="302" t="s">
        <v>2</v>
      </c>
      <c r="S38" s="302" t="s">
        <v>2</v>
      </c>
      <c r="T38" s="302" t="s">
        <v>2</v>
      </c>
      <c r="U38" s="302" t="s">
        <v>2</v>
      </c>
      <c r="V38" s="302" t="s">
        <v>2</v>
      </c>
      <c r="W38" s="302" t="s">
        <v>2</v>
      </c>
      <c r="X38" s="302" t="s">
        <v>2</v>
      </c>
      <c r="Y38" s="302" t="s">
        <v>2</v>
      </c>
      <c r="Z38" s="302" t="s">
        <v>2</v>
      </c>
      <c r="AA38" s="302" t="s">
        <v>2</v>
      </c>
      <c r="AB38" s="302" t="s">
        <v>2</v>
      </c>
      <c r="AC38" s="302" t="s">
        <v>2</v>
      </c>
      <c r="AD38" s="302" t="s">
        <v>2</v>
      </c>
      <c r="AE38" s="302" t="s">
        <v>2</v>
      </c>
      <c r="AF38" s="302" t="s">
        <v>2</v>
      </c>
      <c r="AG38" s="302" t="s">
        <v>2</v>
      </c>
      <c r="AH38" s="302" t="s">
        <v>2</v>
      </c>
      <c r="AI38" s="302" t="s">
        <v>2</v>
      </c>
      <c r="AJ38" s="302" t="s">
        <v>2</v>
      </c>
      <c r="AK38" s="302" t="s">
        <v>2</v>
      </c>
      <c r="AL38" s="302" t="s">
        <v>2</v>
      </c>
      <c r="AM38" s="302" t="s">
        <v>2</v>
      </c>
      <c r="AN38" s="302" t="s">
        <v>2</v>
      </c>
      <c r="AO38" s="302" t="s">
        <v>2</v>
      </c>
      <c r="AP38" s="302" t="s">
        <v>2</v>
      </c>
      <c r="AQ38" s="302" t="s">
        <v>2</v>
      </c>
      <c r="AR38" s="302" t="s">
        <v>2</v>
      </c>
      <c r="AS38" s="302" t="s">
        <v>2</v>
      </c>
      <c r="AT38" s="302" t="s">
        <v>2</v>
      </c>
      <c r="AU38" s="302" t="s">
        <v>2</v>
      </c>
      <c r="AV38" s="302" t="s">
        <v>2</v>
      </c>
      <c r="AW38" s="302" t="s">
        <v>2</v>
      </c>
      <c r="AX38" s="302" t="s">
        <v>2</v>
      </c>
      <c r="AY38" s="302" t="s">
        <v>2</v>
      </c>
      <c r="AZ38" s="302" t="s">
        <v>2</v>
      </c>
      <c r="BA38" s="302" t="s">
        <v>2</v>
      </c>
      <c r="BB38" s="302" t="s">
        <v>2</v>
      </c>
    </row>
    <row r="39" spans="2:54" x14ac:dyDescent="0.25">
      <c r="B39" s="440" t="s">
        <v>725</v>
      </c>
      <c r="C39" s="302" t="s">
        <v>2</v>
      </c>
      <c r="D39" s="302" t="s">
        <v>2</v>
      </c>
      <c r="E39" s="302" t="s">
        <v>2</v>
      </c>
      <c r="F39" s="302" t="s">
        <v>2</v>
      </c>
      <c r="G39" s="302" t="s">
        <v>2</v>
      </c>
      <c r="H39" s="302" t="s">
        <v>2</v>
      </c>
      <c r="I39" s="302" t="s">
        <v>2</v>
      </c>
      <c r="J39" s="302" t="s">
        <v>2</v>
      </c>
      <c r="K39" s="302" t="s">
        <v>2</v>
      </c>
      <c r="L39" s="302" t="s">
        <v>2</v>
      </c>
      <c r="M39" s="302" t="s">
        <v>2</v>
      </c>
      <c r="N39" s="302" t="s">
        <v>2</v>
      </c>
      <c r="O39" s="302" t="s">
        <v>2</v>
      </c>
      <c r="P39" s="302" t="s">
        <v>2</v>
      </c>
      <c r="Q39" s="302" t="s">
        <v>2</v>
      </c>
      <c r="R39" s="302" t="s">
        <v>2</v>
      </c>
      <c r="S39" s="302" t="s">
        <v>2</v>
      </c>
      <c r="T39" s="302" t="s">
        <v>2</v>
      </c>
      <c r="U39" s="302" t="s">
        <v>2</v>
      </c>
      <c r="V39" s="302" t="s">
        <v>2</v>
      </c>
      <c r="W39" s="302" t="s">
        <v>2</v>
      </c>
      <c r="X39" s="302" t="s">
        <v>2</v>
      </c>
      <c r="Y39" s="302" t="s">
        <v>2</v>
      </c>
      <c r="Z39" s="302" t="s">
        <v>2</v>
      </c>
      <c r="AA39" s="302" t="s">
        <v>2</v>
      </c>
      <c r="AB39" s="302" t="s">
        <v>2</v>
      </c>
      <c r="AC39" s="302" t="s">
        <v>2</v>
      </c>
      <c r="AD39" s="302" t="s">
        <v>2</v>
      </c>
      <c r="AE39" s="302" t="s">
        <v>2</v>
      </c>
      <c r="AF39" s="302" t="s">
        <v>2</v>
      </c>
      <c r="AG39" s="302" t="s">
        <v>2</v>
      </c>
      <c r="AH39" s="302" t="s">
        <v>2</v>
      </c>
      <c r="AI39" s="302" t="s">
        <v>2</v>
      </c>
      <c r="AJ39" s="302" t="s">
        <v>2</v>
      </c>
      <c r="AK39" s="302" t="s">
        <v>2</v>
      </c>
      <c r="AL39" s="302" t="s">
        <v>2</v>
      </c>
      <c r="AM39" s="302" t="s">
        <v>2</v>
      </c>
      <c r="AN39" s="302" t="s">
        <v>2</v>
      </c>
      <c r="AO39" s="302" t="s">
        <v>2</v>
      </c>
      <c r="AP39" s="302" t="s">
        <v>2</v>
      </c>
      <c r="AQ39" s="302" t="s">
        <v>2</v>
      </c>
      <c r="AR39" s="302" t="s">
        <v>2</v>
      </c>
      <c r="AS39" s="302" t="s">
        <v>2</v>
      </c>
      <c r="AT39" s="302" t="s">
        <v>2</v>
      </c>
      <c r="AU39" s="302" t="s">
        <v>2</v>
      </c>
      <c r="AV39" s="302" t="s">
        <v>2</v>
      </c>
      <c r="AW39" s="302" t="s">
        <v>2</v>
      </c>
      <c r="AX39" s="302" t="s">
        <v>2</v>
      </c>
      <c r="AY39" s="302" t="s">
        <v>2</v>
      </c>
      <c r="AZ39" s="302" t="s">
        <v>2</v>
      </c>
      <c r="BA39" s="302" t="s">
        <v>2</v>
      </c>
      <c r="BB39" s="302" t="s">
        <v>2</v>
      </c>
    </row>
    <row r="40" spans="2:54" x14ac:dyDescent="0.25">
      <c r="B40" s="440" t="s">
        <v>726</v>
      </c>
      <c r="C40" s="302" t="s">
        <v>2</v>
      </c>
      <c r="D40" s="302" t="s">
        <v>2</v>
      </c>
      <c r="E40" s="302" t="s">
        <v>2</v>
      </c>
      <c r="F40" s="302" t="s">
        <v>2</v>
      </c>
      <c r="G40" s="302" t="s">
        <v>2</v>
      </c>
      <c r="H40" s="302" t="s">
        <v>2</v>
      </c>
      <c r="I40" s="302" t="s">
        <v>2</v>
      </c>
      <c r="J40" s="302" t="s">
        <v>2</v>
      </c>
      <c r="K40" s="302" t="s">
        <v>2</v>
      </c>
      <c r="L40" s="302" t="s">
        <v>2</v>
      </c>
      <c r="M40" s="302" t="s">
        <v>2</v>
      </c>
      <c r="N40" s="302" t="s">
        <v>2</v>
      </c>
      <c r="O40" s="302" t="s">
        <v>2</v>
      </c>
      <c r="P40" s="302" t="s">
        <v>2</v>
      </c>
      <c r="Q40" s="302" t="s">
        <v>2</v>
      </c>
      <c r="R40" s="302" t="s">
        <v>2</v>
      </c>
      <c r="S40" s="302" t="s">
        <v>2</v>
      </c>
      <c r="T40" s="302" t="s">
        <v>2</v>
      </c>
      <c r="U40" s="302" t="s">
        <v>2</v>
      </c>
      <c r="V40" s="302" t="s">
        <v>2</v>
      </c>
      <c r="W40" s="302" t="s">
        <v>2</v>
      </c>
      <c r="X40" s="302" t="s">
        <v>2</v>
      </c>
      <c r="Y40" s="302" t="s">
        <v>2</v>
      </c>
      <c r="Z40" s="302" t="s">
        <v>2</v>
      </c>
      <c r="AA40" s="302" t="s">
        <v>2</v>
      </c>
      <c r="AB40" s="302" t="s">
        <v>2</v>
      </c>
      <c r="AC40" s="302" t="s">
        <v>2</v>
      </c>
      <c r="AD40" s="302" t="s">
        <v>2</v>
      </c>
      <c r="AE40" s="302" t="s">
        <v>2</v>
      </c>
      <c r="AF40" s="302" t="s">
        <v>2</v>
      </c>
      <c r="AG40" s="302" t="s">
        <v>2</v>
      </c>
      <c r="AH40" s="302" t="s">
        <v>2</v>
      </c>
      <c r="AI40" s="302" t="s">
        <v>2</v>
      </c>
      <c r="AJ40" s="302" t="s">
        <v>2</v>
      </c>
      <c r="AK40" s="302" t="s">
        <v>2</v>
      </c>
      <c r="AL40" s="302" t="s">
        <v>2</v>
      </c>
      <c r="AM40" s="302" t="s">
        <v>2</v>
      </c>
      <c r="AN40" s="302" t="s">
        <v>2</v>
      </c>
      <c r="AO40" s="302" t="s">
        <v>2</v>
      </c>
      <c r="AP40" s="302" t="s">
        <v>2</v>
      </c>
      <c r="AQ40" s="302" t="s">
        <v>2</v>
      </c>
      <c r="AR40" s="302" t="s">
        <v>2</v>
      </c>
      <c r="AS40" s="302" t="s">
        <v>2</v>
      </c>
      <c r="AT40" s="302" t="s">
        <v>2</v>
      </c>
      <c r="AU40" s="302" t="s">
        <v>2</v>
      </c>
      <c r="AV40" s="302" t="s">
        <v>2</v>
      </c>
      <c r="AW40" s="302" t="s">
        <v>2</v>
      </c>
      <c r="AX40" s="302" t="s">
        <v>2</v>
      </c>
      <c r="AY40" s="302" t="s">
        <v>2</v>
      </c>
      <c r="AZ40" s="302" t="s">
        <v>2</v>
      </c>
      <c r="BA40" s="302" t="s">
        <v>2</v>
      </c>
      <c r="BB40" s="302" t="s">
        <v>2</v>
      </c>
    </row>
    <row r="41" spans="2:54" x14ac:dyDescent="0.25">
      <c r="B41" s="440" t="s">
        <v>727</v>
      </c>
      <c r="C41" s="302" t="s">
        <v>2</v>
      </c>
      <c r="D41" s="302" t="s">
        <v>2</v>
      </c>
      <c r="E41" s="302" t="s">
        <v>2</v>
      </c>
      <c r="F41" s="302" t="s">
        <v>2</v>
      </c>
      <c r="G41" s="302" t="s">
        <v>2</v>
      </c>
      <c r="H41" s="302" t="s">
        <v>2</v>
      </c>
      <c r="I41" s="302" t="s">
        <v>2</v>
      </c>
      <c r="J41" s="302" t="s">
        <v>2</v>
      </c>
      <c r="K41" s="302" t="s">
        <v>2</v>
      </c>
      <c r="L41" s="302" t="s">
        <v>2</v>
      </c>
      <c r="M41" s="302" t="s">
        <v>2</v>
      </c>
      <c r="N41" s="302" t="s">
        <v>2</v>
      </c>
      <c r="O41" s="302" t="s">
        <v>2</v>
      </c>
      <c r="P41" s="302" t="s">
        <v>2</v>
      </c>
      <c r="Q41" s="302" t="s">
        <v>2</v>
      </c>
      <c r="R41" s="302" t="s">
        <v>2</v>
      </c>
      <c r="S41" s="302" t="s">
        <v>2</v>
      </c>
      <c r="T41" s="302" t="s">
        <v>2</v>
      </c>
      <c r="U41" s="302" t="s">
        <v>2</v>
      </c>
      <c r="V41" s="302" t="s">
        <v>2</v>
      </c>
      <c r="W41" s="302" t="s">
        <v>2</v>
      </c>
      <c r="X41" s="302" t="s">
        <v>2</v>
      </c>
      <c r="Y41" s="302" t="s">
        <v>2</v>
      </c>
      <c r="Z41" s="302" t="s">
        <v>2</v>
      </c>
      <c r="AA41" s="302" t="s">
        <v>2</v>
      </c>
      <c r="AB41" s="302" t="s">
        <v>2</v>
      </c>
      <c r="AC41" s="302" t="s">
        <v>2</v>
      </c>
      <c r="AD41" s="302" t="s">
        <v>2</v>
      </c>
      <c r="AE41" s="302" t="s">
        <v>2</v>
      </c>
      <c r="AF41" s="302" t="s">
        <v>2</v>
      </c>
      <c r="AG41" s="302" t="s">
        <v>2</v>
      </c>
      <c r="AH41" s="302" t="s">
        <v>2</v>
      </c>
      <c r="AI41" s="302" t="s">
        <v>2</v>
      </c>
      <c r="AJ41" s="302" t="s">
        <v>2</v>
      </c>
      <c r="AK41" s="302" t="s">
        <v>2</v>
      </c>
      <c r="AL41" s="302" t="s">
        <v>2</v>
      </c>
      <c r="AM41" s="302" t="s">
        <v>2</v>
      </c>
      <c r="AN41" s="302" t="s">
        <v>2</v>
      </c>
      <c r="AO41" s="302" t="s">
        <v>2</v>
      </c>
      <c r="AP41" s="302" t="s">
        <v>2</v>
      </c>
      <c r="AQ41" s="302" t="s">
        <v>2</v>
      </c>
      <c r="AR41" s="302" t="s">
        <v>2</v>
      </c>
      <c r="AS41" s="302" t="s">
        <v>2</v>
      </c>
      <c r="AT41" s="302" t="s">
        <v>2</v>
      </c>
      <c r="AU41" s="302" t="s">
        <v>2</v>
      </c>
      <c r="AV41" s="302" t="s">
        <v>2</v>
      </c>
      <c r="AW41" s="302" t="s">
        <v>2</v>
      </c>
      <c r="AX41" s="302" t="s">
        <v>2</v>
      </c>
      <c r="AY41" s="302" t="s">
        <v>2</v>
      </c>
      <c r="AZ41" s="302" t="s">
        <v>2</v>
      </c>
      <c r="BA41" s="302" t="s">
        <v>2</v>
      </c>
      <c r="BB41" s="302" t="s">
        <v>2</v>
      </c>
    </row>
    <row r="42" spans="2:54" x14ac:dyDescent="0.25">
      <c r="B42" s="440" t="s">
        <v>728</v>
      </c>
      <c r="C42" s="302" t="s">
        <v>2</v>
      </c>
      <c r="D42" s="302" t="s">
        <v>2</v>
      </c>
      <c r="E42" s="302" t="s">
        <v>2</v>
      </c>
      <c r="F42" s="302" t="s">
        <v>2</v>
      </c>
      <c r="G42" s="302" t="s">
        <v>2</v>
      </c>
      <c r="H42" s="302" t="s">
        <v>2</v>
      </c>
      <c r="I42" s="302" t="s">
        <v>2</v>
      </c>
      <c r="J42" s="302" t="s">
        <v>2</v>
      </c>
      <c r="K42" s="302" t="s">
        <v>2</v>
      </c>
      <c r="L42" s="302" t="s">
        <v>2</v>
      </c>
      <c r="M42" s="302" t="s">
        <v>2</v>
      </c>
      <c r="N42" s="302" t="s">
        <v>2</v>
      </c>
      <c r="O42" s="302" t="s">
        <v>2</v>
      </c>
      <c r="P42" s="302" t="s">
        <v>2</v>
      </c>
      <c r="Q42" s="302" t="s">
        <v>2</v>
      </c>
      <c r="R42" s="302" t="s">
        <v>2</v>
      </c>
      <c r="S42" s="302" t="s">
        <v>2</v>
      </c>
      <c r="T42" s="302" t="s">
        <v>2</v>
      </c>
      <c r="U42" s="302" t="s">
        <v>2</v>
      </c>
      <c r="V42" s="302" t="s">
        <v>2</v>
      </c>
      <c r="W42" s="302" t="s">
        <v>2</v>
      </c>
      <c r="X42" s="302" t="s">
        <v>2</v>
      </c>
      <c r="Y42" s="302" t="s">
        <v>2</v>
      </c>
      <c r="Z42" s="302" t="s">
        <v>2</v>
      </c>
      <c r="AA42" s="302" t="s">
        <v>2</v>
      </c>
      <c r="AB42" s="302" t="s">
        <v>2</v>
      </c>
      <c r="AC42" s="302" t="s">
        <v>2</v>
      </c>
      <c r="AD42" s="302" t="s">
        <v>2</v>
      </c>
      <c r="AE42" s="302" t="s">
        <v>2</v>
      </c>
      <c r="AF42" s="302" t="s">
        <v>2</v>
      </c>
      <c r="AG42" s="302" t="s">
        <v>2</v>
      </c>
      <c r="AH42" s="302" t="s">
        <v>2</v>
      </c>
      <c r="AI42" s="302" t="s">
        <v>2</v>
      </c>
      <c r="AJ42" s="302" t="s">
        <v>2</v>
      </c>
      <c r="AK42" s="302" t="s">
        <v>2</v>
      </c>
      <c r="AL42" s="302" t="s">
        <v>2</v>
      </c>
      <c r="AM42" s="302" t="s">
        <v>2</v>
      </c>
      <c r="AN42" s="302" t="s">
        <v>2</v>
      </c>
      <c r="AO42" s="302" t="s">
        <v>2</v>
      </c>
      <c r="AP42" s="302" t="s">
        <v>2</v>
      </c>
      <c r="AQ42" s="302" t="s">
        <v>2</v>
      </c>
      <c r="AR42" s="302" t="s">
        <v>2</v>
      </c>
      <c r="AS42" s="302" t="s">
        <v>2</v>
      </c>
      <c r="AT42" s="302" t="s">
        <v>2</v>
      </c>
      <c r="AU42" s="302" t="s">
        <v>2</v>
      </c>
      <c r="AV42" s="302" t="s">
        <v>2</v>
      </c>
      <c r="AW42" s="302" t="s">
        <v>2</v>
      </c>
      <c r="AX42" s="302" t="s">
        <v>2</v>
      </c>
      <c r="AY42" s="302" t="s">
        <v>2</v>
      </c>
      <c r="AZ42" s="302" t="s">
        <v>2</v>
      </c>
      <c r="BA42" s="302" t="s">
        <v>2</v>
      </c>
      <c r="BB42" s="302" t="s">
        <v>2</v>
      </c>
    </row>
    <row r="43" spans="2:54" x14ac:dyDescent="0.25">
      <c r="B43" s="440" t="s">
        <v>729</v>
      </c>
      <c r="C43" s="302" t="s">
        <v>2</v>
      </c>
      <c r="D43" s="302" t="s">
        <v>2</v>
      </c>
      <c r="E43" s="302" t="s">
        <v>2</v>
      </c>
      <c r="F43" s="302" t="s">
        <v>2</v>
      </c>
      <c r="G43" s="302" t="s">
        <v>2</v>
      </c>
      <c r="H43" s="302" t="s">
        <v>2</v>
      </c>
      <c r="I43" s="302" t="s">
        <v>2</v>
      </c>
      <c r="J43" s="302" t="s">
        <v>2</v>
      </c>
      <c r="K43" s="302" t="s">
        <v>2</v>
      </c>
      <c r="L43" s="302" t="s">
        <v>2</v>
      </c>
      <c r="M43" s="302" t="s">
        <v>2</v>
      </c>
      <c r="N43" s="302" t="s">
        <v>2</v>
      </c>
      <c r="O43" s="302" t="s">
        <v>2</v>
      </c>
      <c r="P43" s="302" t="s">
        <v>2</v>
      </c>
      <c r="Q43" s="302" t="s">
        <v>2</v>
      </c>
      <c r="R43" s="302" t="s">
        <v>2</v>
      </c>
      <c r="S43" s="302" t="s">
        <v>2</v>
      </c>
      <c r="T43" s="302" t="s">
        <v>2</v>
      </c>
      <c r="U43" s="302" t="s">
        <v>2</v>
      </c>
      <c r="V43" s="302" t="s">
        <v>2</v>
      </c>
      <c r="W43" s="302" t="s">
        <v>2</v>
      </c>
      <c r="X43" s="302" t="s">
        <v>2</v>
      </c>
      <c r="Y43" s="302" t="s">
        <v>2</v>
      </c>
      <c r="Z43" s="302" t="s">
        <v>2</v>
      </c>
      <c r="AA43" s="302" t="s">
        <v>2</v>
      </c>
      <c r="AB43" s="302" t="s">
        <v>2</v>
      </c>
      <c r="AC43" s="302" t="s">
        <v>2</v>
      </c>
      <c r="AD43" s="302" t="s">
        <v>2</v>
      </c>
      <c r="AE43" s="302" t="s">
        <v>2</v>
      </c>
      <c r="AF43" s="302" t="s">
        <v>2</v>
      </c>
      <c r="AG43" s="302" t="s">
        <v>2</v>
      </c>
      <c r="AH43" s="302" t="s">
        <v>2</v>
      </c>
      <c r="AI43" s="302" t="s">
        <v>2</v>
      </c>
      <c r="AJ43" s="302" t="s">
        <v>2</v>
      </c>
      <c r="AK43" s="302" t="s">
        <v>2</v>
      </c>
      <c r="AL43" s="302" t="s">
        <v>2</v>
      </c>
      <c r="AM43" s="302" t="s">
        <v>2</v>
      </c>
      <c r="AN43" s="302" t="s">
        <v>2</v>
      </c>
      <c r="AO43" s="302" t="s">
        <v>2</v>
      </c>
      <c r="AP43" s="302" t="s">
        <v>2</v>
      </c>
      <c r="AQ43" s="302" t="s">
        <v>2</v>
      </c>
      <c r="AR43" s="302" t="s">
        <v>2</v>
      </c>
      <c r="AS43" s="302" t="s">
        <v>2</v>
      </c>
      <c r="AT43" s="302" t="s">
        <v>2</v>
      </c>
      <c r="AU43" s="302" t="s">
        <v>2</v>
      </c>
      <c r="AV43" s="302" t="s">
        <v>2</v>
      </c>
      <c r="AW43" s="302" t="s">
        <v>2</v>
      </c>
      <c r="AX43" s="302" t="s">
        <v>2</v>
      </c>
      <c r="AY43" s="302" t="s">
        <v>2</v>
      </c>
      <c r="AZ43" s="302" t="s">
        <v>2</v>
      </c>
      <c r="BA43" s="302" t="s">
        <v>2</v>
      </c>
      <c r="BB43" s="302" t="s">
        <v>2</v>
      </c>
    </row>
    <row r="44" spans="2:54" x14ac:dyDescent="0.25">
      <c r="B44" s="349" t="s">
        <v>1561</v>
      </c>
      <c r="C44" s="302" t="s">
        <v>2</v>
      </c>
      <c r="D44" s="302" t="s">
        <v>2</v>
      </c>
      <c r="E44" s="302" t="s">
        <v>2</v>
      </c>
      <c r="F44" s="302" t="s">
        <v>2</v>
      </c>
      <c r="G44" s="302" t="s">
        <v>2</v>
      </c>
      <c r="H44" s="302" t="s">
        <v>2</v>
      </c>
      <c r="I44" s="302" t="s">
        <v>2</v>
      </c>
      <c r="J44" s="302" t="s">
        <v>2</v>
      </c>
      <c r="K44" s="302" t="s">
        <v>2</v>
      </c>
      <c r="L44" s="302" t="s">
        <v>2</v>
      </c>
      <c r="M44" s="302" t="s">
        <v>2</v>
      </c>
      <c r="N44" s="302" t="s">
        <v>2</v>
      </c>
      <c r="O44" s="302" t="s">
        <v>2</v>
      </c>
      <c r="P44" s="302" t="s">
        <v>2</v>
      </c>
      <c r="Q44" s="302" t="s">
        <v>2</v>
      </c>
      <c r="R44" s="302" t="s">
        <v>2</v>
      </c>
      <c r="S44" s="302" t="s">
        <v>2</v>
      </c>
      <c r="T44" s="302" t="s">
        <v>2</v>
      </c>
      <c r="U44" s="302" t="s">
        <v>2</v>
      </c>
      <c r="V44" s="302" t="s">
        <v>2</v>
      </c>
      <c r="W44" s="302" t="s">
        <v>2</v>
      </c>
      <c r="X44" s="302" t="s">
        <v>2</v>
      </c>
      <c r="Y44" s="302" t="s">
        <v>2</v>
      </c>
      <c r="Z44" s="302" t="s">
        <v>2</v>
      </c>
      <c r="AA44" s="302" t="s">
        <v>2</v>
      </c>
      <c r="AB44" s="302" t="s">
        <v>2</v>
      </c>
      <c r="AC44" s="302" t="s">
        <v>2</v>
      </c>
      <c r="AD44" s="302" t="s">
        <v>2</v>
      </c>
      <c r="AE44" s="302" t="s">
        <v>2</v>
      </c>
      <c r="AF44" s="302" t="s">
        <v>2</v>
      </c>
      <c r="AG44" s="302" t="s">
        <v>2</v>
      </c>
      <c r="AH44" s="302" t="s">
        <v>2</v>
      </c>
      <c r="AI44" s="302" t="s">
        <v>2</v>
      </c>
      <c r="AJ44" s="302" t="s">
        <v>2</v>
      </c>
      <c r="AK44" s="302" t="s">
        <v>2</v>
      </c>
      <c r="AL44" s="302" t="s">
        <v>2</v>
      </c>
      <c r="AM44" s="302" t="s">
        <v>2</v>
      </c>
      <c r="AN44" s="302" t="s">
        <v>2</v>
      </c>
      <c r="AO44" s="302" t="s">
        <v>2</v>
      </c>
      <c r="AP44" s="302" t="s">
        <v>2</v>
      </c>
      <c r="AQ44" s="302" t="s">
        <v>2</v>
      </c>
      <c r="AR44" s="302" t="s">
        <v>2</v>
      </c>
      <c r="AS44" s="302" t="s">
        <v>2</v>
      </c>
      <c r="AT44" s="302" t="s">
        <v>2</v>
      </c>
      <c r="AU44" s="302" t="s">
        <v>2</v>
      </c>
      <c r="AV44" s="302" t="s">
        <v>2</v>
      </c>
      <c r="AW44" s="302" t="s">
        <v>2</v>
      </c>
      <c r="AX44" s="302" t="s">
        <v>2</v>
      </c>
      <c r="AY44" s="302" t="s">
        <v>2</v>
      </c>
      <c r="AZ44" s="302" t="s">
        <v>2</v>
      </c>
      <c r="BA44" s="302" t="s">
        <v>2</v>
      </c>
      <c r="BB44" s="127"/>
    </row>
    <row r="46" spans="2:54" x14ac:dyDescent="0.25">
      <c r="B46" s="428" t="s">
        <v>1564</v>
      </c>
      <c r="C46" s="432"/>
      <c r="BB46" s="122"/>
    </row>
    <row r="47" spans="2:54" x14ac:dyDescent="0.25">
      <c r="B47" s="433" t="s">
        <v>1563</v>
      </c>
      <c r="BB47" s="122"/>
    </row>
    <row r="48" spans="2:54" x14ac:dyDescent="0.25">
      <c r="B48" s="433"/>
      <c r="BB48" s="122"/>
    </row>
    <row r="49" spans="1:54" ht="15" customHeight="1" x14ac:dyDescent="0.25">
      <c r="A49" s="297" t="s">
        <v>731</v>
      </c>
      <c r="B49" s="297" t="s">
        <v>1558</v>
      </c>
      <c r="C49" s="297"/>
      <c r="D49" s="297"/>
      <c r="E49" s="297"/>
      <c r="F49" s="297"/>
      <c r="G49" s="297"/>
      <c r="H49" s="117"/>
    </row>
    <row r="50" spans="1:54" x14ac:dyDescent="0.25">
      <c r="A50" s="124"/>
    </row>
    <row r="51" spans="1:54" ht="15.75" customHeight="1" x14ac:dyDescent="0.25">
      <c r="B51" s="440"/>
      <c r="C51" s="538" t="s">
        <v>1634</v>
      </c>
      <c r="D51" s="538"/>
      <c r="E51" s="538"/>
      <c r="F51" s="538"/>
      <c r="G51" s="538"/>
      <c r="H51" s="538"/>
      <c r="I51" s="538"/>
      <c r="J51" s="538"/>
      <c r="K51" s="538"/>
      <c r="L51" s="538"/>
      <c r="M51" s="538"/>
      <c r="N51" s="538"/>
      <c r="O51" s="538"/>
      <c r="P51" s="538"/>
      <c r="Q51" s="538"/>
      <c r="R51" s="538"/>
      <c r="S51" s="538"/>
      <c r="T51" s="538"/>
      <c r="U51" s="538"/>
      <c r="V51" s="538"/>
      <c r="W51" s="538"/>
      <c r="X51" s="538"/>
      <c r="Y51" s="538"/>
      <c r="Z51" s="538"/>
      <c r="AA51" s="538"/>
      <c r="AB51" s="538"/>
      <c r="AC51" s="538"/>
      <c r="AD51" s="538"/>
      <c r="AE51" s="538"/>
      <c r="AF51" s="538"/>
      <c r="AG51" s="538"/>
      <c r="AH51" s="538"/>
      <c r="AI51" s="538"/>
      <c r="AJ51" s="538"/>
      <c r="AK51" s="538"/>
      <c r="AL51" s="538"/>
      <c r="AM51" s="538"/>
      <c r="AN51" s="538"/>
      <c r="AO51" s="538"/>
      <c r="AP51" s="538"/>
      <c r="AQ51" s="538"/>
      <c r="AR51" s="538"/>
      <c r="AS51" s="538"/>
      <c r="AT51" s="538"/>
      <c r="AU51" s="538"/>
      <c r="AV51" s="538"/>
      <c r="AW51" s="538"/>
      <c r="AX51" s="538"/>
      <c r="AY51" s="538"/>
      <c r="AZ51" s="538"/>
      <c r="BA51" s="538"/>
      <c r="BB51" s="539" t="s">
        <v>667</v>
      </c>
    </row>
    <row r="52" spans="1:54" x14ac:dyDescent="0.25">
      <c r="B52" s="344" t="s">
        <v>668</v>
      </c>
      <c r="C52" s="345" t="s">
        <v>669</v>
      </c>
      <c r="D52" s="346" t="s">
        <v>670</v>
      </c>
      <c r="E52" s="347" t="s">
        <v>671</v>
      </c>
      <c r="F52" s="347" t="s">
        <v>672</v>
      </c>
      <c r="G52" s="347" t="s">
        <v>673</v>
      </c>
      <c r="H52" s="345" t="s">
        <v>674</v>
      </c>
      <c r="I52" s="345" t="s">
        <v>675</v>
      </c>
      <c r="J52" s="345" t="s">
        <v>676</v>
      </c>
      <c r="K52" s="345" t="s">
        <v>677</v>
      </c>
      <c r="L52" s="345" t="s">
        <v>678</v>
      </c>
      <c r="M52" s="345" t="s">
        <v>679</v>
      </c>
      <c r="N52" s="345" t="s">
        <v>680</v>
      </c>
      <c r="O52" s="345" t="s">
        <v>681</v>
      </c>
      <c r="P52" s="345" t="s">
        <v>682</v>
      </c>
      <c r="Q52" s="345" t="s">
        <v>683</v>
      </c>
      <c r="R52" s="345" t="s">
        <v>684</v>
      </c>
      <c r="S52" s="345" t="s">
        <v>685</v>
      </c>
      <c r="T52" s="345" t="s">
        <v>686</v>
      </c>
      <c r="U52" s="345" t="s">
        <v>687</v>
      </c>
      <c r="V52" s="345" t="s">
        <v>688</v>
      </c>
      <c r="W52" s="345" t="s">
        <v>689</v>
      </c>
      <c r="X52" s="345" t="s">
        <v>690</v>
      </c>
      <c r="Y52" s="345" t="s">
        <v>691</v>
      </c>
      <c r="Z52" s="345" t="s">
        <v>692</v>
      </c>
      <c r="AA52" s="345" t="s">
        <v>693</v>
      </c>
      <c r="AB52" s="345" t="s">
        <v>694</v>
      </c>
      <c r="AC52" s="345" t="s">
        <v>695</v>
      </c>
      <c r="AD52" s="345" t="s">
        <v>696</v>
      </c>
      <c r="AE52" s="345" t="s">
        <v>697</v>
      </c>
      <c r="AF52" s="345" t="s">
        <v>698</v>
      </c>
      <c r="AG52" s="345" t="s">
        <v>699</v>
      </c>
      <c r="AH52" s="345" t="s">
        <v>700</v>
      </c>
      <c r="AI52" s="345" t="s">
        <v>701</v>
      </c>
      <c r="AJ52" s="345" t="s">
        <v>702</v>
      </c>
      <c r="AK52" s="345" t="s">
        <v>703</v>
      </c>
      <c r="AL52" s="345" t="s">
        <v>704</v>
      </c>
      <c r="AM52" s="345" t="s">
        <v>705</v>
      </c>
      <c r="AN52" s="345" t="s">
        <v>706</v>
      </c>
      <c r="AO52" s="345" t="s">
        <v>707</v>
      </c>
      <c r="AP52" s="345" t="s">
        <v>708</v>
      </c>
      <c r="AQ52" s="345" t="s">
        <v>709</v>
      </c>
      <c r="AR52" s="345" t="s">
        <v>710</v>
      </c>
      <c r="AS52" s="345" t="s">
        <v>711</v>
      </c>
      <c r="AT52" s="345" t="s">
        <v>712</v>
      </c>
      <c r="AU52" s="345" t="s">
        <v>713</v>
      </c>
      <c r="AV52" s="345" t="s">
        <v>714</v>
      </c>
      <c r="AW52" s="345" t="s">
        <v>715</v>
      </c>
      <c r="AX52" s="345" t="s">
        <v>716</v>
      </c>
      <c r="AY52" s="345" t="s">
        <v>717</v>
      </c>
      <c r="AZ52" s="345" t="s">
        <v>718</v>
      </c>
      <c r="BA52" s="345" t="s">
        <v>719</v>
      </c>
      <c r="BB52" s="539"/>
    </row>
    <row r="53" spans="1:54" x14ac:dyDescent="0.25">
      <c r="B53" s="348">
        <v>0</v>
      </c>
      <c r="C53" s="302" t="s">
        <v>2</v>
      </c>
      <c r="D53" s="302" t="s">
        <v>2</v>
      </c>
      <c r="E53" s="302" t="s">
        <v>2</v>
      </c>
      <c r="F53" s="302" t="s">
        <v>2</v>
      </c>
      <c r="G53" s="302" t="s">
        <v>2</v>
      </c>
      <c r="H53" s="302" t="s">
        <v>2</v>
      </c>
      <c r="I53" s="302" t="s">
        <v>2</v>
      </c>
      <c r="J53" s="302" t="s">
        <v>2</v>
      </c>
      <c r="K53" s="302" t="s">
        <v>2</v>
      </c>
      <c r="L53" s="302" t="s">
        <v>2</v>
      </c>
      <c r="M53" s="302" t="s">
        <v>2</v>
      </c>
      <c r="N53" s="302" t="s">
        <v>2</v>
      </c>
      <c r="O53" s="302" t="s">
        <v>2</v>
      </c>
      <c r="P53" s="302" t="s">
        <v>2</v>
      </c>
      <c r="Q53" s="302" t="s">
        <v>2</v>
      </c>
      <c r="R53" s="302" t="s">
        <v>2</v>
      </c>
      <c r="S53" s="302" t="s">
        <v>2</v>
      </c>
      <c r="T53" s="302" t="s">
        <v>2</v>
      </c>
      <c r="U53" s="302" t="s">
        <v>2</v>
      </c>
      <c r="V53" s="302" t="s">
        <v>2</v>
      </c>
      <c r="W53" s="302" t="s">
        <v>2</v>
      </c>
      <c r="X53" s="302" t="s">
        <v>2</v>
      </c>
      <c r="Y53" s="302" t="s">
        <v>2</v>
      </c>
      <c r="Z53" s="302" t="s">
        <v>2</v>
      </c>
      <c r="AA53" s="302" t="s">
        <v>2</v>
      </c>
      <c r="AB53" s="302" t="s">
        <v>2</v>
      </c>
      <c r="AC53" s="302" t="s">
        <v>2</v>
      </c>
      <c r="AD53" s="302" t="s">
        <v>2</v>
      </c>
      <c r="AE53" s="302" t="s">
        <v>2</v>
      </c>
      <c r="AF53" s="302" t="s">
        <v>2</v>
      </c>
      <c r="AG53" s="302" t="s">
        <v>2</v>
      </c>
      <c r="AH53" s="302" t="s">
        <v>2</v>
      </c>
      <c r="AI53" s="302" t="s">
        <v>2</v>
      </c>
      <c r="AJ53" s="302" t="s">
        <v>2</v>
      </c>
      <c r="AK53" s="302" t="s">
        <v>2</v>
      </c>
      <c r="AL53" s="302" t="s">
        <v>2</v>
      </c>
      <c r="AM53" s="302" t="s">
        <v>2</v>
      </c>
      <c r="AN53" s="302" t="s">
        <v>2</v>
      </c>
      <c r="AO53" s="302" t="s">
        <v>2</v>
      </c>
      <c r="AP53" s="302" t="s">
        <v>2</v>
      </c>
      <c r="AQ53" s="302" t="s">
        <v>2</v>
      </c>
      <c r="AR53" s="302" t="s">
        <v>2</v>
      </c>
      <c r="AS53" s="302" t="s">
        <v>2</v>
      </c>
      <c r="AT53" s="302" t="s">
        <v>2</v>
      </c>
      <c r="AU53" s="302" t="s">
        <v>2</v>
      </c>
      <c r="AV53" s="302" t="s">
        <v>2</v>
      </c>
      <c r="AW53" s="302" t="s">
        <v>2</v>
      </c>
      <c r="AX53" s="302" t="s">
        <v>2</v>
      </c>
      <c r="AY53" s="302" t="s">
        <v>2</v>
      </c>
      <c r="AZ53" s="302" t="s">
        <v>2</v>
      </c>
      <c r="BA53" s="302" t="s">
        <v>2</v>
      </c>
      <c r="BB53" s="302" t="s">
        <v>2</v>
      </c>
    </row>
    <row r="54" spans="1:54" x14ac:dyDescent="0.25">
      <c r="B54" s="440" t="s">
        <v>1427</v>
      </c>
      <c r="C54" s="302" t="s">
        <v>2</v>
      </c>
      <c r="D54" s="302" t="s">
        <v>2</v>
      </c>
      <c r="E54" s="302" t="s">
        <v>2</v>
      </c>
      <c r="F54" s="302" t="s">
        <v>2</v>
      </c>
      <c r="G54" s="302" t="s">
        <v>2</v>
      </c>
      <c r="H54" s="302" t="s">
        <v>2</v>
      </c>
      <c r="I54" s="302" t="s">
        <v>2</v>
      </c>
      <c r="J54" s="302" t="s">
        <v>2</v>
      </c>
      <c r="K54" s="302" t="s">
        <v>2</v>
      </c>
      <c r="L54" s="302" t="s">
        <v>2</v>
      </c>
      <c r="M54" s="302" t="s">
        <v>2</v>
      </c>
      <c r="N54" s="302" t="s">
        <v>2</v>
      </c>
      <c r="O54" s="302" t="s">
        <v>2</v>
      </c>
      <c r="P54" s="302" t="s">
        <v>2</v>
      </c>
      <c r="Q54" s="302" t="s">
        <v>2</v>
      </c>
      <c r="R54" s="302" t="s">
        <v>2</v>
      </c>
      <c r="S54" s="302" t="s">
        <v>2</v>
      </c>
      <c r="T54" s="302" t="s">
        <v>2</v>
      </c>
      <c r="U54" s="302" t="s">
        <v>2</v>
      </c>
      <c r="V54" s="302" t="s">
        <v>2</v>
      </c>
      <c r="W54" s="302" t="s">
        <v>2</v>
      </c>
      <c r="X54" s="302" t="s">
        <v>2</v>
      </c>
      <c r="Y54" s="302" t="s">
        <v>2</v>
      </c>
      <c r="Z54" s="302" t="s">
        <v>2</v>
      </c>
      <c r="AA54" s="302" t="s">
        <v>2</v>
      </c>
      <c r="AB54" s="302" t="s">
        <v>2</v>
      </c>
      <c r="AC54" s="302" t="s">
        <v>2</v>
      </c>
      <c r="AD54" s="302" t="s">
        <v>2</v>
      </c>
      <c r="AE54" s="302" t="s">
        <v>2</v>
      </c>
      <c r="AF54" s="302" t="s">
        <v>2</v>
      </c>
      <c r="AG54" s="302" t="s">
        <v>2</v>
      </c>
      <c r="AH54" s="302" t="s">
        <v>2</v>
      </c>
      <c r="AI54" s="302" t="s">
        <v>2</v>
      </c>
      <c r="AJ54" s="302" t="s">
        <v>2</v>
      </c>
      <c r="AK54" s="302" t="s">
        <v>2</v>
      </c>
      <c r="AL54" s="302" t="s">
        <v>2</v>
      </c>
      <c r="AM54" s="302" t="s">
        <v>2</v>
      </c>
      <c r="AN54" s="302" t="s">
        <v>2</v>
      </c>
      <c r="AO54" s="302" t="s">
        <v>2</v>
      </c>
      <c r="AP54" s="302" t="s">
        <v>2</v>
      </c>
      <c r="AQ54" s="302" t="s">
        <v>2</v>
      </c>
      <c r="AR54" s="302" t="s">
        <v>2</v>
      </c>
      <c r="AS54" s="302" t="s">
        <v>2</v>
      </c>
      <c r="AT54" s="302" t="s">
        <v>2</v>
      </c>
      <c r="AU54" s="302" t="s">
        <v>2</v>
      </c>
      <c r="AV54" s="302" t="s">
        <v>2</v>
      </c>
      <c r="AW54" s="302" t="s">
        <v>2</v>
      </c>
      <c r="AX54" s="302" t="s">
        <v>2</v>
      </c>
      <c r="AY54" s="302" t="s">
        <v>2</v>
      </c>
      <c r="AZ54" s="302" t="s">
        <v>2</v>
      </c>
      <c r="BA54" s="302" t="s">
        <v>2</v>
      </c>
      <c r="BB54" s="302" t="s">
        <v>2</v>
      </c>
    </row>
    <row r="55" spans="1:54" x14ac:dyDescent="0.25">
      <c r="B55" s="440" t="s">
        <v>720</v>
      </c>
      <c r="C55" s="302" t="s">
        <v>2</v>
      </c>
      <c r="D55" s="302" t="s">
        <v>2</v>
      </c>
      <c r="E55" s="302" t="s">
        <v>2</v>
      </c>
      <c r="F55" s="302" t="s">
        <v>2</v>
      </c>
      <c r="G55" s="302" t="s">
        <v>2</v>
      </c>
      <c r="H55" s="302" t="s">
        <v>2</v>
      </c>
      <c r="I55" s="302" t="s">
        <v>2</v>
      </c>
      <c r="J55" s="302" t="s">
        <v>2</v>
      </c>
      <c r="K55" s="302" t="s">
        <v>2</v>
      </c>
      <c r="L55" s="302" t="s">
        <v>2</v>
      </c>
      <c r="M55" s="302" t="s">
        <v>2</v>
      </c>
      <c r="N55" s="302" t="s">
        <v>2</v>
      </c>
      <c r="O55" s="302" t="s">
        <v>2</v>
      </c>
      <c r="P55" s="302" t="s">
        <v>2</v>
      </c>
      <c r="Q55" s="302" t="s">
        <v>2</v>
      </c>
      <c r="R55" s="302" t="s">
        <v>2</v>
      </c>
      <c r="S55" s="302" t="s">
        <v>2</v>
      </c>
      <c r="T55" s="302" t="s">
        <v>2</v>
      </c>
      <c r="U55" s="302" t="s">
        <v>2</v>
      </c>
      <c r="V55" s="302" t="s">
        <v>2</v>
      </c>
      <c r="W55" s="302" t="s">
        <v>2</v>
      </c>
      <c r="X55" s="302" t="s">
        <v>2</v>
      </c>
      <c r="Y55" s="302" t="s">
        <v>2</v>
      </c>
      <c r="Z55" s="302" t="s">
        <v>2</v>
      </c>
      <c r="AA55" s="302" t="s">
        <v>2</v>
      </c>
      <c r="AB55" s="302" t="s">
        <v>2</v>
      </c>
      <c r="AC55" s="302" t="s">
        <v>2</v>
      </c>
      <c r="AD55" s="302" t="s">
        <v>2</v>
      </c>
      <c r="AE55" s="302" t="s">
        <v>2</v>
      </c>
      <c r="AF55" s="302" t="s">
        <v>2</v>
      </c>
      <c r="AG55" s="302" t="s">
        <v>2</v>
      </c>
      <c r="AH55" s="302" t="s">
        <v>2</v>
      </c>
      <c r="AI55" s="302" t="s">
        <v>2</v>
      </c>
      <c r="AJ55" s="302" t="s">
        <v>2</v>
      </c>
      <c r="AK55" s="302" t="s">
        <v>2</v>
      </c>
      <c r="AL55" s="302" t="s">
        <v>2</v>
      </c>
      <c r="AM55" s="302" t="s">
        <v>2</v>
      </c>
      <c r="AN55" s="302" t="s">
        <v>2</v>
      </c>
      <c r="AO55" s="302" t="s">
        <v>2</v>
      </c>
      <c r="AP55" s="302" t="s">
        <v>2</v>
      </c>
      <c r="AQ55" s="302" t="s">
        <v>2</v>
      </c>
      <c r="AR55" s="302" t="s">
        <v>2</v>
      </c>
      <c r="AS55" s="302" t="s">
        <v>2</v>
      </c>
      <c r="AT55" s="302" t="s">
        <v>2</v>
      </c>
      <c r="AU55" s="302" t="s">
        <v>2</v>
      </c>
      <c r="AV55" s="302" t="s">
        <v>2</v>
      </c>
      <c r="AW55" s="302" t="s">
        <v>2</v>
      </c>
      <c r="AX55" s="302" t="s">
        <v>2</v>
      </c>
      <c r="AY55" s="302" t="s">
        <v>2</v>
      </c>
      <c r="AZ55" s="302" t="s">
        <v>2</v>
      </c>
      <c r="BA55" s="302" t="s">
        <v>2</v>
      </c>
      <c r="BB55" s="302" t="s">
        <v>2</v>
      </c>
    </row>
    <row r="56" spans="1:54" x14ac:dyDescent="0.25">
      <c r="B56" s="440" t="s">
        <v>721</v>
      </c>
      <c r="C56" s="302" t="s">
        <v>2</v>
      </c>
      <c r="D56" s="302" t="s">
        <v>2</v>
      </c>
      <c r="E56" s="302" t="s">
        <v>2</v>
      </c>
      <c r="F56" s="302" t="s">
        <v>2</v>
      </c>
      <c r="G56" s="302" t="s">
        <v>2</v>
      </c>
      <c r="H56" s="302" t="s">
        <v>2</v>
      </c>
      <c r="I56" s="302" t="s">
        <v>2</v>
      </c>
      <c r="J56" s="302" t="s">
        <v>2</v>
      </c>
      <c r="K56" s="302" t="s">
        <v>2</v>
      </c>
      <c r="L56" s="302" t="s">
        <v>2</v>
      </c>
      <c r="M56" s="302" t="s">
        <v>2</v>
      </c>
      <c r="N56" s="302" t="s">
        <v>2</v>
      </c>
      <c r="O56" s="302" t="s">
        <v>2</v>
      </c>
      <c r="P56" s="302" t="s">
        <v>2</v>
      </c>
      <c r="Q56" s="302" t="s">
        <v>2</v>
      </c>
      <c r="R56" s="302" t="s">
        <v>2</v>
      </c>
      <c r="S56" s="302" t="s">
        <v>2</v>
      </c>
      <c r="T56" s="302" t="s">
        <v>2</v>
      </c>
      <c r="U56" s="302" t="s">
        <v>2</v>
      </c>
      <c r="V56" s="302" t="s">
        <v>2</v>
      </c>
      <c r="W56" s="302" t="s">
        <v>2</v>
      </c>
      <c r="X56" s="302" t="s">
        <v>2</v>
      </c>
      <c r="Y56" s="302" t="s">
        <v>2</v>
      </c>
      <c r="Z56" s="302" t="s">
        <v>2</v>
      </c>
      <c r="AA56" s="302" t="s">
        <v>2</v>
      </c>
      <c r="AB56" s="302" t="s">
        <v>2</v>
      </c>
      <c r="AC56" s="302" t="s">
        <v>2</v>
      </c>
      <c r="AD56" s="302" t="s">
        <v>2</v>
      </c>
      <c r="AE56" s="302" t="s">
        <v>2</v>
      </c>
      <c r="AF56" s="302" t="s">
        <v>2</v>
      </c>
      <c r="AG56" s="302" t="s">
        <v>2</v>
      </c>
      <c r="AH56" s="302" t="s">
        <v>2</v>
      </c>
      <c r="AI56" s="302" t="s">
        <v>2</v>
      </c>
      <c r="AJ56" s="302" t="s">
        <v>2</v>
      </c>
      <c r="AK56" s="302" t="s">
        <v>2</v>
      </c>
      <c r="AL56" s="302" t="s">
        <v>2</v>
      </c>
      <c r="AM56" s="302" t="s">
        <v>2</v>
      </c>
      <c r="AN56" s="302" t="s">
        <v>2</v>
      </c>
      <c r="AO56" s="302" t="s">
        <v>2</v>
      </c>
      <c r="AP56" s="302" t="s">
        <v>2</v>
      </c>
      <c r="AQ56" s="302" t="s">
        <v>2</v>
      </c>
      <c r="AR56" s="302" t="s">
        <v>2</v>
      </c>
      <c r="AS56" s="302" t="s">
        <v>2</v>
      </c>
      <c r="AT56" s="302" t="s">
        <v>2</v>
      </c>
      <c r="AU56" s="302" t="s">
        <v>2</v>
      </c>
      <c r="AV56" s="302" t="s">
        <v>2</v>
      </c>
      <c r="AW56" s="302" t="s">
        <v>2</v>
      </c>
      <c r="AX56" s="302" t="s">
        <v>2</v>
      </c>
      <c r="AY56" s="302" t="s">
        <v>2</v>
      </c>
      <c r="AZ56" s="302" t="s">
        <v>2</v>
      </c>
      <c r="BA56" s="302" t="s">
        <v>2</v>
      </c>
      <c r="BB56" s="302" t="s">
        <v>2</v>
      </c>
    </row>
    <row r="57" spans="1:54" x14ac:dyDescent="0.25">
      <c r="B57" s="440" t="s">
        <v>722</v>
      </c>
      <c r="C57" s="302" t="s">
        <v>2</v>
      </c>
      <c r="D57" s="302" t="s">
        <v>2</v>
      </c>
      <c r="E57" s="302" t="s">
        <v>2</v>
      </c>
      <c r="F57" s="302" t="s">
        <v>2</v>
      </c>
      <c r="G57" s="302" t="s">
        <v>2</v>
      </c>
      <c r="H57" s="302" t="s">
        <v>2</v>
      </c>
      <c r="I57" s="302" t="s">
        <v>2</v>
      </c>
      <c r="J57" s="302" t="s">
        <v>2</v>
      </c>
      <c r="K57" s="302" t="s">
        <v>2</v>
      </c>
      <c r="L57" s="302" t="s">
        <v>2</v>
      </c>
      <c r="M57" s="302" t="s">
        <v>2</v>
      </c>
      <c r="N57" s="302" t="s">
        <v>2</v>
      </c>
      <c r="O57" s="302" t="s">
        <v>2</v>
      </c>
      <c r="P57" s="302" t="s">
        <v>2</v>
      </c>
      <c r="Q57" s="302" t="s">
        <v>2</v>
      </c>
      <c r="R57" s="302" t="s">
        <v>2</v>
      </c>
      <c r="S57" s="302" t="s">
        <v>2</v>
      </c>
      <c r="T57" s="302" t="s">
        <v>2</v>
      </c>
      <c r="U57" s="302" t="s">
        <v>2</v>
      </c>
      <c r="V57" s="302" t="s">
        <v>2</v>
      </c>
      <c r="W57" s="302" t="s">
        <v>2</v>
      </c>
      <c r="X57" s="302" t="s">
        <v>2</v>
      </c>
      <c r="Y57" s="302" t="s">
        <v>2</v>
      </c>
      <c r="Z57" s="302" t="s">
        <v>2</v>
      </c>
      <c r="AA57" s="302" t="s">
        <v>2</v>
      </c>
      <c r="AB57" s="302" t="s">
        <v>2</v>
      </c>
      <c r="AC57" s="302" t="s">
        <v>2</v>
      </c>
      <c r="AD57" s="302" t="s">
        <v>2</v>
      </c>
      <c r="AE57" s="302" t="s">
        <v>2</v>
      </c>
      <c r="AF57" s="302" t="s">
        <v>2</v>
      </c>
      <c r="AG57" s="302" t="s">
        <v>2</v>
      </c>
      <c r="AH57" s="302" t="s">
        <v>2</v>
      </c>
      <c r="AI57" s="302" t="s">
        <v>2</v>
      </c>
      <c r="AJ57" s="302" t="s">
        <v>2</v>
      </c>
      <c r="AK57" s="302" t="s">
        <v>2</v>
      </c>
      <c r="AL57" s="302" t="s">
        <v>2</v>
      </c>
      <c r="AM57" s="302" t="s">
        <v>2</v>
      </c>
      <c r="AN57" s="302" t="s">
        <v>2</v>
      </c>
      <c r="AO57" s="302" t="s">
        <v>2</v>
      </c>
      <c r="AP57" s="302" t="s">
        <v>2</v>
      </c>
      <c r="AQ57" s="302" t="s">
        <v>2</v>
      </c>
      <c r="AR57" s="302" t="s">
        <v>2</v>
      </c>
      <c r="AS57" s="302" t="s">
        <v>2</v>
      </c>
      <c r="AT57" s="302" t="s">
        <v>2</v>
      </c>
      <c r="AU57" s="302" t="s">
        <v>2</v>
      </c>
      <c r="AV57" s="302" t="s">
        <v>2</v>
      </c>
      <c r="AW57" s="302" t="s">
        <v>2</v>
      </c>
      <c r="AX57" s="302" t="s">
        <v>2</v>
      </c>
      <c r="AY57" s="302" t="s">
        <v>2</v>
      </c>
      <c r="AZ57" s="302" t="s">
        <v>2</v>
      </c>
      <c r="BA57" s="302" t="s">
        <v>2</v>
      </c>
      <c r="BB57" s="302" t="s">
        <v>2</v>
      </c>
    </row>
    <row r="58" spans="1:54" x14ac:dyDescent="0.25">
      <c r="B58" s="440" t="s">
        <v>723</v>
      </c>
      <c r="C58" s="302" t="s">
        <v>2</v>
      </c>
      <c r="D58" s="302" t="s">
        <v>2</v>
      </c>
      <c r="E58" s="302" t="s">
        <v>2</v>
      </c>
      <c r="F58" s="302" t="s">
        <v>2</v>
      </c>
      <c r="G58" s="302" t="s">
        <v>2</v>
      </c>
      <c r="H58" s="302" t="s">
        <v>2</v>
      </c>
      <c r="I58" s="302" t="s">
        <v>2</v>
      </c>
      <c r="J58" s="302" t="s">
        <v>2</v>
      </c>
      <c r="K58" s="302" t="s">
        <v>2</v>
      </c>
      <c r="L58" s="302" t="s">
        <v>2</v>
      </c>
      <c r="M58" s="302" t="s">
        <v>2</v>
      </c>
      <c r="N58" s="302" t="s">
        <v>2</v>
      </c>
      <c r="O58" s="302" t="s">
        <v>2</v>
      </c>
      <c r="P58" s="302" t="s">
        <v>2</v>
      </c>
      <c r="Q58" s="302" t="s">
        <v>2</v>
      </c>
      <c r="R58" s="302" t="s">
        <v>2</v>
      </c>
      <c r="S58" s="302" t="s">
        <v>2</v>
      </c>
      <c r="T58" s="302" t="s">
        <v>2</v>
      </c>
      <c r="U58" s="302" t="s">
        <v>2</v>
      </c>
      <c r="V58" s="302" t="s">
        <v>2</v>
      </c>
      <c r="W58" s="302" t="s">
        <v>2</v>
      </c>
      <c r="X58" s="302" t="s">
        <v>2</v>
      </c>
      <c r="Y58" s="302" t="s">
        <v>2</v>
      </c>
      <c r="Z58" s="302" t="s">
        <v>2</v>
      </c>
      <c r="AA58" s="302" t="s">
        <v>2</v>
      </c>
      <c r="AB58" s="302" t="s">
        <v>2</v>
      </c>
      <c r="AC58" s="302" t="s">
        <v>2</v>
      </c>
      <c r="AD58" s="302" t="s">
        <v>2</v>
      </c>
      <c r="AE58" s="302" t="s">
        <v>2</v>
      </c>
      <c r="AF58" s="302" t="s">
        <v>2</v>
      </c>
      <c r="AG58" s="302" t="s">
        <v>2</v>
      </c>
      <c r="AH58" s="302" t="s">
        <v>2</v>
      </c>
      <c r="AI58" s="302" t="s">
        <v>2</v>
      </c>
      <c r="AJ58" s="302" t="s">
        <v>2</v>
      </c>
      <c r="AK58" s="302" t="s">
        <v>2</v>
      </c>
      <c r="AL58" s="302" t="s">
        <v>2</v>
      </c>
      <c r="AM58" s="302" t="s">
        <v>2</v>
      </c>
      <c r="AN58" s="302" t="s">
        <v>2</v>
      </c>
      <c r="AO58" s="302" t="s">
        <v>2</v>
      </c>
      <c r="AP58" s="302" t="s">
        <v>2</v>
      </c>
      <c r="AQ58" s="302" t="s">
        <v>2</v>
      </c>
      <c r="AR58" s="302" t="s">
        <v>2</v>
      </c>
      <c r="AS58" s="302" t="s">
        <v>2</v>
      </c>
      <c r="AT58" s="302" t="s">
        <v>2</v>
      </c>
      <c r="AU58" s="302" t="s">
        <v>2</v>
      </c>
      <c r="AV58" s="302" t="s">
        <v>2</v>
      </c>
      <c r="AW58" s="302" t="s">
        <v>2</v>
      </c>
      <c r="AX58" s="302" t="s">
        <v>2</v>
      </c>
      <c r="AY58" s="302" t="s">
        <v>2</v>
      </c>
      <c r="AZ58" s="302" t="s">
        <v>2</v>
      </c>
      <c r="BA58" s="302" t="s">
        <v>2</v>
      </c>
      <c r="BB58" s="302" t="s">
        <v>2</v>
      </c>
    </row>
    <row r="59" spans="1:54" x14ac:dyDescent="0.25">
      <c r="B59" s="440" t="s">
        <v>724</v>
      </c>
      <c r="C59" s="302" t="s">
        <v>2</v>
      </c>
      <c r="D59" s="302" t="s">
        <v>2</v>
      </c>
      <c r="E59" s="302" t="s">
        <v>2</v>
      </c>
      <c r="F59" s="302" t="s">
        <v>2</v>
      </c>
      <c r="G59" s="302" t="s">
        <v>2</v>
      </c>
      <c r="H59" s="302" t="s">
        <v>2</v>
      </c>
      <c r="I59" s="302" t="s">
        <v>2</v>
      </c>
      <c r="J59" s="302" t="s">
        <v>2</v>
      </c>
      <c r="K59" s="302" t="s">
        <v>2</v>
      </c>
      <c r="L59" s="302" t="s">
        <v>2</v>
      </c>
      <c r="M59" s="302" t="s">
        <v>2</v>
      </c>
      <c r="N59" s="302" t="s">
        <v>2</v>
      </c>
      <c r="O59" s="302" t="s">
        <v>2</v>
      </c>
      <c r="P59" s="302" t="s">
        <v>2</v>
      </c>
      <c r="Q59" s="302" t="s">
        <v>2</v>
      </c>
      <c r="R59" s="302" t="s">
        <v>2</v>
      </c>
      <c r="S59" s="302" t="s">
        <v>2</v>
      </c>
      <c r="T59" s="302" t="s">
        <v>2</v>
      </c>
      <c r="U59" s="302" t="s">
        <v>2</v>
      </c>
      <c r="V59" s="302" t="s">
        <v>2</v>
      </c>
      <c r="W59" s="302" t="s">
        <v>2</v>
      </c>
      <c r="X59" s="302" t="s">
        <v>2</v>
      </c>
      <c r="Y59" s="302" t="s">
        <v>2</v>
      </c>
      <c r="Z59" s="302" t="s">
        <v>2</v>
      </c>
      <c r="AA59" s="302" t="s">
        <v>2</v>
      </c>
      <c r="AB59" s="302" t="s">
        <v>2</v>
      </c>
      <c r="AC59" s="302" t="s">
        <v>2</v>
      </c>
      <c r="AD59" s="302" t="s">
        <v>2</v>
      </c>
      <c r="AE59" s="302" t="s">
        <v>2</v>
      </c>
      <c r="AF59" s="302" t="s">
        <v>2</v>
      </c>
      <c r="AG59" s="302" t="s">
        <v>2</v>
      </c>
      <c r="AH59" s="302" t="s">
        <v>2</v>
      </c>
      <c r="AI59" s="302" t="s">
        <v>2</v>
      </c>
      <c r="AJ59" s="302" t="s">
        <v>2</v>
      </c>
      <c r="AK59" s="302" t="s">
        <v>2</v>
      </c>
      <c r="AL59" s="302" t="s">
        <v>2</v>
      </c>
      <c r="AM59" s="302" t="s">
        <v>2</v>
      </c>
      <c r="AN59" s="302" t="s">
        <v>2</v>
      </c>
      <c r="AO59" s="302" t="s">
        <v>2</v>
      </c>
      <c r="AP59" s="302" t="s">
        <v>2</v>
      </c>
      <c r="AQ59" s="302" t="s">
        <v>2</v>
      </c>
      <c r="AR59" s="302" t="s">
        <v>2</v>
      </c>
      <c r="AS59" s="302" t="s">
        <v>2</v>
      </c>
      <c r="AT59" s="302" t="s">
        <v>2</v>
      </c>
      <c r="AU59" s="302" t="s">
        <v>2</v>
      </c>
      <c r="AV59" s="302" t="s">
        <v>2</v>
      </c>
      <c r="AW59" s="302" t="s">
        <v>2</v>
      </c>
      <c r="AX59" s="302" t="s">
        <v>2</v>
      </c>
      <c r="AY59" s="302" t="s">
        <v>2</v>
      </c>
      <c r="AZ59" s="302" t="s">
        <v>2</v>
      </c>
      <c r="BA59" s="302" t="s">
        <v>2</v>
      </c>
      <c r="BB59" s="302" t="s">
        <v>2</v>
      </c>
    </row>
    <row r="60" spans="1:54" x14ac:dyDescent="0.25">
      <c r="B60" s="440" t="s">
        <v>725</v>
      </c>
      <c r="C60" s="302" t="s">
        <v>2</v>
      </c>
      <c r="D60" s="302" t="s">
        <v>2</v>
      </c>
      <c r="E60" s="302" t="s">
        <v>2</v>
      </c>
      <c r="F60" s="302" t="s">
        <v>2</v>
      </c>
      <c r="G60" s="302" t="s">
        <v>2</v>
      </c>
      <c r="H60" s="302" t="s">
        <v>2</v>
      </c>
      <c r="I60" s="302" t="s">
        <v>2</v>
      </c>
      <c r="J60" s="302" t="s">
        <v>2</v>
      </c>
      <c r="K60" s="302" t="s">
        <v>2</v>
      </c>
      <c r="L60" s="302" t="s">
        <v>2</v>
      </c>
      <c r="M60" s="302" t="s">
        <v>2</v>
      </c>
      <c r="N60" s="302" t="s">
        <v>2</v>
      </c>
      <c r="O60" s="302" t="s">
        <v>2</v>
      </c>
      <c r="P60" s="302" t="s">
        <v>2</v>
      </c>
      <c r="Q60" s="302" t="s">
        <v>2</v>
      </c>
      <c r="R60" s="302" t="s">
        <v>2</v>
      </c>
      <c r="S60" s="302" t="s">
        <v>2</v>
      </c>
      <c r="T60" s="302" t="s">
        <v>2</v>
      </c>
      <c r="U60" s="302" t="s">
        <v>2</v>
      </c>
      <c r="V60" s="302" t="s">
        <v>2</v>
      </c>
      <c r="W60" s="302" t="s">
        <v>2</v>
      </c>
      <c r="X60" s="302" t="s">
        <v>2</v>
      </c>
      <c r="Y60" s="302" t="s">
        <v>2</v>
      </c>
      <c r="Z60" s="302" t="s">
        <v>2</v>
      </c>
      <c r="AA60" s="302" t="s">
        <v>2</v>
      </c>
      <c r="AB60" s="302" t="s">
        <v>2</v>
      </c>
      <c r="AC60" s="302" t="s">
        <v>2</v>
      </c>
      <c r="AD60" s="302" t="s">
        <v>2</v>
      </c>
      <c r="AE60" s="302" t="s">
        <v>2</v>
      </c>
      <c r="AF60" s="302" t="s">
        <v>2</v>
      </c>
      <c r="AG60" s="302" t="s">
        <v>2</v>
      </c>
      <c r="AH60" s="302" t="s">
        <v>2</v>
      </c>
      <c r="AI60" s="302" t="s">
        <v>2</v>
      </c>
      <c r="AJ60" s="302" t="s">
        <v>2</v>
      </c>
      <c r="AK60" s="302" t="s">
        <v>2</v>
      </c>
      <c r="AL60" s="302" t="s">
        <v>2</v>
      </c>
      <c r="AM60" s="302" t="s">
        <v>2</v>
      </c>
      <c r="AN60" s="302" t="s">
        <v>2</v>
      </c>
      <c r="AO60" s="302" t="s">
        <v>2</v>
      </c>
      <c r="AP60" s="302" t="s">
        <v>2</v>
      </c>
      <c r="AQ60" s="302" t="s">
        <v>2</v>
      </c>
      <c r="AR60" s="302" t="s">
        <v>2</v>
      </c>
      <c r="AS60" s="302" t="s">
        <v>2</v>
      </c>
      <c r="AT60" s="302" t="s">
        <v>2</v>
      </c>
      <c r="AU60" s="302" t="s">
        <v>2</v>
      </c>
      <c r="AV60" s="302" t="s">
        <v>2</v>
      </c>
      <c r="AW60" s="302" t="s">
        <v>2</v>
      </c>
      <c r="AX60" s="302" t="s">
        <v>2</v>
      </c>
      <c r="AY60" s="302" t="s">
        <v>2</v>
      </c>
      <c r="AZ60" s="302" t="s">
        <v>2</v>
      </c>
      <c r="BA60" s="302" t="s">
        <v>2</v>
      </c>
      <c r="BB60" s="302" t="s">
        <v>2</v>
      </c>
    </row>
    <row r="61" spans="1:54" x14ac:dyDescent="0.25">
      <c r="B61" s="440" t="s">
        <v>726</v>
      </c>
      <c r="C61" s="302" t="s">
        <v>2</v>
      </c>
      <c r="D61" s="302" t="s">
        <v>2</v>
      </c>
      <c r="E61" s="302" t="s">
        <v>2</v>
      </c>
      <c r="F61" s="302" t="s">
        <v>2</v>
      </c>
      <c r="G61" s="302" t="s">
        <v>2</v>
      </c>
      <c r="H61" s="302" t="s">
        <v>2</v>
      </c>
      <c r="I61" s="302" t="s">
        <v>2</v>
      </c>
      <c r="J61" s="302" t="s">
        <v>2</v>
      </c>
      <c r="K61" s="302" t="s">
        <v>2</v>
      </c>
      <c r="L61" s="302" t="s">
        <v>2</v>
      </c>
      <c r="M61" s="302" t="s">
        <v>2</v>
      </c>
      <c r="N61" s="302" t="s">
        <v>2</v>
      </c>
      <c r="O61" s="302" t="s">
        <v>2</v>
      </c>
      <c r="P61" s="302" t="s">
        <v>2</v>
      </c>
      <c r="Q61" s="302" t="s">
        <v>2</v>
      </c>
      <c r="R61" s="302" t="s">
        <v>2</v>
      </c>
      <c r="S61" s="302" t="s">
        <v>2</v>
      </c>
      <c r="T61" s="302" t="s">
        <v>2</v>
      </c>
      <c r="U61" s="302" t="s">
        <v>2</v>
      </c>
      <c r="V61" s="302" t="s">
        <v>2</v>
      </c>
      <c r="W61" s="302" t="s">
        <v>2</v>
      </c>
      <c r="X61" s="302" t="s">
        <v>2</v>
      </c>
      <c r="Y61" s="302" t="s">
        <v>2</v>
      </c>
      <c r="Z61" s="302" t="s">
        <v>2</v>
      </c>
      <c r="AA61" s="302" t="s">
        <v>2</v>
      </c>
      <c r="AB61" s="302" t="s">
        <v>2</v>
      </c>
      <c r="AC61" s="302" t="s">
        <v>2</v>
      </c>
      <c r="AD61" s="302" t="s">
        <v>2</v>
      </c>
      <c r="AE61" s="302" t="s">
        <v>2</v>
      </c>
      <c r="AF61" s="302" t="s">
        <v>2</v>
      </c>
      <c r="AG61" s="302" t="s">
        <v>2</v>
      </c>
      <c r="AH61" s="302" t="s">
        <v>2</v>
      </c>
      <c r="AI61" s="302" t="s">
        <v>2</v>
      </c>
      <c r="AJ61" s="302" t="s">
        <v>2</v>
      </c>
      <c r="AK61" s="302" t="s">
        <v>2</v>
      </c>
      <c r="AL61" s="302" t="s">
        <v>2</v>
      </c>
      <c r="AM61" s="302" t="s">
        <v>2</v>
      </c>
      <c r="AN61" s="302" t="s">
        <v>2</v>
      </c>
      <c r="AO61" s="302" t="s">
        <v>2</v>
      </c>
      <c r="AP61" s="302" t="s">
        <v>2</v>
      </c>
      <c r="AQ61" s="302" t="s">
        <v>2</v>
      </c>
      <c r="AR61" s="302" t="s">
        <v>2</v>
      </c>
      <c r="AS61" s="302" t="s">
        <v>2</v>
      </c>
      <c r="AT61" s="302" t="s">
        <v>2</v>
      </c>
      <c r="AU61" s="302" t="s">
        <v>2</v>
      </c>
      <c r="AV61" s="302" t="s">
        <v>2</v>
      </c>
      <c r="AW61" s="302" t="s">
        <v>2</v>
      </c>
      <c r="AX61" s="302" t="s">
        <v>2</v>
      </c>
      <c r="AY61" s="302" t="s">
        <v>2</v>
      </c>
      <c r="AZ61" s="302" t="s">
        <v>2</v>
      </c>
      <c r="BA61" s="302" t="s">
        <v>2</v>
      </c>
      <c r="BB61" s="302" t="s">
        <v>2</v>
      </c>
    </row>
    <row r="62" spans="1:54" x14ac:dyDescent="0.25">
      <c r="B62" s="440" t="s">
        <v>727</v>
      </c>
      <c r="C62" s="302" t="s">
        <v>2</v>
      </c>
      <c r="D62" s="302" t="s">
        <v>2</v>
      </c>
      <c r="E62" s="302" t="s">
        <v>2</v>
      </c>
      <c r="F62" s="302" t="s">
        <v>2</v>
      </c>
      <c r="G62" s="302" t="s">
        <v>2</v>
      </c>
      <c r="H62" s="302" t="s">
        <v>2</v>
      </c>
      <c r="I62" s="302" t="s">
        <v>2</v>
      </c>
      <c r="J62" s="302" t="s">
        <v>2</v>
      </c>
      <c r="K62" s="302" t="s">
        <v>2</v>
      </c>
      <c r="L62" s="302" t="s">
        <v>2</v>
      </c>
      <c r="M62" s="302" t="s">
        <v>2</v>
      </c>
      <c r="N62" s="302" t="s">
        <v>2</v>
      </c>
      <c r="O62" s="302" t="s">
        <v>2</v>
      </c>
      <c r="P62" s="302" t="s">
        <v>2</v>
      </c>
      <c r="Q62" s="302" t="s">
        <v>2</v>
      </c>
      <c r="R62" s="302" t="s">
        <v>2</v>
      </c>
      <c r="S62" s="302" t="s">
        <v>2</v>
      </c>
      <c r="T62" s="302" t="s">
        <v>2</v>
      </c>
      <c r="U62" s="302" t="s">
        <v>2</v>
      </c>
      <c r="V62" s="302" t="s">
        <v>2</v>
      </c>
      <c r="W62" s="302" t="s">
        <v>2</v>
      </c>
      <c r="X62" s="302" t="s">
        <v>2</v>
      </c>
      <c r="Y62" s="302" t="s">
        <v>2</v>
      </c>
      <c r="Z62" s="302" t="s">
        <v>2</v>
      </c>
      <c r="AA62" s="302" t="s">
        <v>2</v>
      </c>
      <c r="AB62" s="302" t="s">
        <v>2</v>
      </c>
      <c r="AC62" s="302" t="s">
        <v>2</v>
      </c>
      <c r="AD62" s="302" t="s">
        <v>2</v>
      </c>
      <c r="AE62" s="302" t="s">
        <v>2</v>
      </c>
      <c r="AF62" s="302" t="s">
        <v>2</v>
      </c>
      <c r="AG62" s="302" t="s">
        <v>2</v>
      </c>
      <c r="AH62" s="302" t="s">
        <v>2</v>
      </c>
      <c r="AI62" s="302" t="s">
        <v>2</v>
      </c>
      <c r="AJ62" s="302" t="s">
        <v>2</v>
      </c>
      <c r="AK62" s="302" t="s">
        <v>2</v>
      </c>
      <c r="AL62" s="302" t="s">
        <v>2</v>
      </c>
      <c r="AM62" s="302" t="s">
        <v>2</v>
      </c>
      <c r="AN62" s="302" t="s">
        <v>2</v>
      </c>
      <c r="AO62" s="302" t="s">
        <v>2</v>
      </c>
      <c r="AP62" s="302" t="s">
        <v>2</v>
      </c>
      <c r="AQ62" s="302" t="s">
        <v>2</v>
      </c>
      <c r="AR62" s="302" t="s">
        <v>2</v>
      </c>
      <c r="AS62" s="302" t="s">
        <v>2</v>
      </c>
      <c r="AT62" s="302" t="s">
        <v>2</v>
      </c>
      <c r="AU62" s="302" t="s">
        <v>2</v>
      </c>
      <c r="AV62" s="302" t="s">
        <v>2</v>
      </c>
      <c r="AW62" s="302" t="s">
        <v>2</v>
      </c>
      <c r="AX62" s="302" t="s">
        <v>2</v>
      </c>
      <c r="AY62" s="302" t="s">
        <v>2</v>
      </c>
      <c r="AZ62" s="302" t="s">
        <v>2</v>
      </c>
      <c r="BA62" s="302" t="s">
        <v>2</v>
      </c>
      <c r="BB62" s="302" t="s">
        <v>2</v>
      </c>
    </row>
    <row r="63" spans="1:54" x14ac:dyDescent="0.25">
      <c r="B63" s="440" t="s">
        <v>728</v>
      </c>
      <c r="C63" s="302" t="s">
        <v>2</v>
      </c>
      <c r="D63" s="302" t="s">
        <v>2</v>
      </c>
      <c r="E63" s="302" t="s">
        <v>2</v>
      </c>
      <c r="F63" s="302" t="s">
        <v>2</v>
      </c>
      <c r="G63" s="302" t="s">
        <v>2</v>
      </c>
      <c r="H63" s="302" t="s">
        <v>2</v>
      </c>
      <c r="I63" s="302" t="s">
        <v>2</v>
      </c>
      <c r="J63" s="302" t="s">
        <v>2</v>
      </c>
      <c r="K63" s="302" t="s">
        <v>2</v>
      </c>
      <c r="L63" s="302" t="s">
        <v>2</v>
      </c>
      <c r="M63" s="302" t="s">
        <v>2</v>
      </c>
      <c r="N63" s="302" t="s">
        <v>2</v>
      </c>
      <c r="O63" s="302" t="s">
        <v>2</v>
      </c>
      <c r="P63" s="302" t="s">
        <v>2</v>
      </c>
      <c r="Q63" s="302" t="s">
        <v>2</v>
      </c>
      <c r="R63" s="302" t="s">
        <v>2</v>
      </c>
      <c r="S63" s="302" t="s">
        <v>2</v>
      </c>
      <c r="T63" s="302" t="s">
        <v>2</v>
      </c>
      <c r="U63" s="302" t="s">
        <v>2</v>
      </c>
      <c r="V63" s="302" t="s">
        <v>2</v>
      </c>
      <c r="W63" s="302" t="s">
        <v>2</v>
      </c>
      <c r="X63" s="302" t="s">
        <v>2</v>
      </c>
      <c r="Y63" s="302" t="s">
        <v>2</v>
      </c>
      <c r="Z63" s="302" t="s">
        <v>2</v>
      </c>
      <c r="AA63" s="302" t="s">
        <v>2</v>
      </c>
      <c r="AB63" s="302" t="s">
        <v>2</v>
      </c>
      <c r="AC63" s="302" t="s">
        <v>2</v>
      </c>
      <c r="AD63" s="302" t="s">
        <v>2</v>
      </c>
      <c r="AE63" s="302" t="s">
        <v>2</v>
      </c>
      <c r="AF63" s="302" t="s">
        <v>2</v>
      </c>
      <c r="AG63" s="302" t="s">
        <v>2</v>
      </c>
      <c r="AH63" s="302" t="s">
        <v>2</v>
      </c>
      <c r="AI63" s="302" t="s">
        <v>2</v>
      </c>
      <c r="AJ63" s="302" t="s">
        <v>2</v>
      </c>
      <c r="AK63" s="302" t="s">
        <v>2</v>
      </c>
      <c r="AL63" s="302" t="s">
        <v>2</v>
      </c>
      <c r="AM63" s="302" t="s">
        <v>2</v>
      </c>
      <c r="AN63" s="302" t="s">
        <v>2</v>
      </c>
      <c r="AO63" s="302" t="s">
        <v>2</v>
      </c>
      <c r="AP63" s="302" t="s">
        <v>2</v>
      </c>
      <c r="AQ63" s="302" t="s">
        <v>2</v>
      </c>
      <c r="AR63" s="302" t="s">
        <v>2</v>
      </c>
      <c r="AS63" s="302" t="s">
        <v>2</v>
      </c>
      <c r="AT63" s="302" t="s">
        <v>2</v>
      </c>
      <c r="AU63" s="302" t="s">
        <v>2</v>
      </c>
      <c r="AV63" s="302" t="s">
        <v>2</v>
      </c>
      <c r="AW63" s="302" t="s">
        <v>2</v>
      </c>
      <c r="AX63" s="302" t="s">
        <v>2</v>
      </c>
      <c r="AY63" s="302" t="s">
        <v>2</v>
      </c>
      <c r="AZ63" s="302" t="s">
        <v>2</v>
      </c>
      <c r="BA63" s="302" t="s">
        <v>2</v>
      </c>
      <c r="BB63" s="302" t="s">
        <v>2</v>
      </c>
    </row>
    <row r="64" spans="1:54" x14ac:dyDescent="0.25">
      <c r="B64" s="440" t="s">
        <v>729</v>
      </c>
      <c r="C64" s="302" t="s">
        <v>2</v>
      </c>
      <c r="D64" s="302" t="s">
        <v>2</v>
      </c>
      <c r="E64" s="302" t="s">
        <v>2</v>
      </c>
      <c r="F64" s="302" t="s">
        <v>2</v>
      </c>
      <c r="G64" s="302" t="s">
        <v>2</v>
      </c>
      <c r="H64" s="302" t="s">
        <v>2</v>
      </c>
      <c r="I64" s="302" t="s">
        <v>2</v>
      </c>
      <c r="J64" s="302" t="s">
        <v>2</v>
      </c>
      <c r="K64" s="302" t="s">
        <v>2</v>
      </c>
      <c r="L64" s="302" t="s">
        <v>2</v>
      </c>
      <c r="M64" s="302" t="s">
        <v>2</v>
      </c>
      <c r="N64" s="302" t="s">
        <v>2</v>
      </c>
      <c r="O64" s="302" t="s">
        <v>2</v>
      </c>
      <c r="P64" s="302" t="s">
        <v>2</v>
      </c>
      <c r="Q64" s="302" t="s">
        <v>2</v>
      </c>
      <c r="R64" s="302" t="s">
        <v>2</v>
      </c>
      <c r="S64" s="302" t="s">
        <v>2</v>
      </c>
      <c r="T64" s="302" t="s">
        <v>2</v>
      </c>
      <c r="U64" s="302" t="s">
        <v>2</v>
      </c>
      <c r="V64" s="302" t="s">
        <v>2</v>
      </c>
      <c r="W64" s="302" t="s">
        <v>2</v>
      </c>
      <c r="X64" s="302" t="s">
        <v>2</v>
      </c>
      <c r="Y64" s="302" t="s">
        <v>2</v>
      </c>
      <c r="Z64" s="302" t="s">
        <v>2</v>
      </c>
      <c r="AA64" s="302" t="s">
        <v>2</v>
      </c>
      <c r="AB64" s="302" t="s">
        <v>2</v>
      </c>
      <c r="AC64" s="302" t="s">
        <v>2</v>
      </c>
      <c r="AD64" s="302" t="s">
        <v>2</v>
      </c>
      <c r="AE64" s="302" t="s">
        <v>2</v>
      </c>
      <c r="AF64" s="302" t="s">
        <v>2</v>
      </c>
      <c r="AG64" s="302" t="s">
        <v>2</v>
      </c>
      <c r="AH64" s="302" t="s">
        <v>2</v>
      </c>
      <c r="AI64" s="302" t="s">
        <v>2</v>
      </c>
      <c r="AJ64" s="302" t="s">
        <v>2</v>
      </c>
      <c r="AK64" s="302" t="s">
        <v>2</v>
      </c>
      <c r="AL64" s="302" t="s">
        <v>2</v>
      </c>
      <c r="AM64" s="302" t="s">
        <v>2</v>
      </c>
      <c r="AN64" s="302" t="s">
        <v>2</v>
      </c>
      <c r="AO64" s="302" t="s">
        <v>2</v>
      </c>
      <c r="AP64" s="302" t="s">
        <v>2</v>
      </c>
      <c r="AQ64" s="302" t="s">
        <v>2</v>
      </c>
      <c r="AR64" s="302" t="s">
        <v>2</v>
      </c>
      <c r="AS64" s="302" t="s">
        <v>2</v>
      </c>
      <c r="AT64" s="302" t="s">
        <v>2</v>
      </c>
      <c r="AU64" s="302" t="s">
        <v>2</v>
      </c>
      <c r="AV64" s="302" t="s">
        <v>2</v>
      </c>
      <c r="AW64" s="302" t="s">
        <v>2</v>
      </c>
      <c r="AX64" s="302" t="s">
        <v>2</v>
      </c>
      <c r="AY64" s="302" t="s">
        <v>2</v>
      </c>
      <c r="AZ64" s="302" t="s">
        <v>2</v>
      </c>
      <c r="BA64" s="302" t="s">
        <v>2</v>
      </c>
      <c r="BB64" s="302" t="s">
        <v>2</v>
      </c>
    </row>
    <row r="65" spans="1:54" x14ac:dyDescent="0.25">
      <c r="B65" s="349" t="s">
        <v>1562</v>
      </c>
      <c r="C65" s="302" t="s">
        <v>2</v>
      </c>
      <c r="D65" s="302" t="s">
        <v>2</v>
      </c>
      <c r="E65" s="302" t="s">
        <v>2</v>
      </c>
      <c r="F65" s="302" t="s">
        <v>2</v>
      </c>
      <c r="G65" s="302" t="s">
        <v>2</v>
      </c>
      <c r="H65" s="302" t="s">
        <v>2</v>
      </c>
      <c r="I65" s="302" t="s">
        <v>2</v>
      </c>
      <c r="J65" s="302" t="s">
        <v>2</v>
      </c>
      <c r="K65" s="302" t="s">
        <v>2</v>
      </c>
      <c r="L65" s="302" t="s">
        <v>2</v>
      </c>
      <c r="M65" s="302" t="s">
        <v>2</v>
      </c>
      <c r="N65" s="302" t="s">
        <v>2</v>
      </c>
      <c r="O65" s="302" t="s">
        <v>2</v>
      </c>
      <c r="P65" s="302" t="s">
        <v>2</v>
      </c>
      <c r="Q65" s="302" t="s">
        <v>2</v>
      </c>
      <c r="R65" s="302" t="s">
        <v>2</v>
      </c>
      <c r="S65" s="302" t="s">
        <v>2</v>
      </c>
      <c r="T65" s="302" t="s">
        <v>2</v>
      </c>
      <c r="U65" s="302" t="s">
        <v>2</v>
      </c>
      <c r="V65" s="302" t="s">
        <v>2</v>
      </c>
      <c r="W65" s="302" t="s">
        <v>2</v>
      </c>
      <c r="X65" s="302" t="s">
        <v>2</v>
      </c>
      <c r="Y65" s="302" t="s">
        <v>2</v>
      </c>
      <c r="Z65" s="302" t="s">
        <v>2</v>
      </c>
      <c r="AA65" s="302" t="s">
        <v>2</v>
      </c>
      <c r="AB65" s="302" t="s">
        <v>2</v>
      </c>
      <c r="AC65" s="302" t="s">
        <v>2</v>
      </c>
      <c r="AD65" s="302" t="s">
        <v>2</v>
      </c>
      <c r="AE65" s="302" t="s">
        <v>2</v>
      </c>
      <c r="AF65" s="302" t="s">
        <v>2</v>
      </c>
      <c r="AG65" s="302" t="s">
        <v>2</v>
      </c>
      <c r="AH65" s="302" t="s">
        <v>2</v>
      </c>
      <c r="AI65" s="302" t="s">
        <v>2</v>
      </c>
      <c r="AJ65" s="302" t="s">
        <v>2</v>
      </c>
      <c r="AK65" s="302" t="s">
        <v>2</v>
      </c>
      <c r="AL65" s="302" t="s">
        <v>2</v>
      </c>
      <c r="AM65" s="302" t="s">
        <v>2</v>
      </c>
      <c r="AN65" s="302" t="s">
        <v>2</v>
      </c>
      <c r="AO65" s="302" t="s">
        <v>2</v>
      </c>
      <c r="AP65" s="302" t="s">
        <v>2</v>
      </c>
      <c r="AQ65" s="302" t="s">
        <v>2</v>
      </c>
      <c r="AR65" s="302" t="s">
        <v>2</v>
      </c>
      <c r="AS65" s="302" t="s">
        <v>2</v>
      </c>
      <c r="AT65" s="302" t="s">
        <v>2</v>
      </c>
      <c r="AU65" s="302" t="s">
        <v>2</v>
      </c>
      <c r="AV65" s="302" t="s">
        <v>2</v>
      </c>
      <c r="AW65" s="302" t="s">
        <v>2</v>
      </c>
      <c r="AX65" s="302" t="s">
        <v>2</v>
      </c>
      <c r="AY65" s="302" t="s">
        <v>2</v>
      </c>
      <c r="AZ65" s="302" t="s">
        <v>2</v>
      </c>
      <c r="BA65" s="302" t="s">
        <v>2</v>
      </c>
      <c r="BB65" s="127"/>
    </row>
    <row r="66" spans="1:54" x14ac:dyDescent="0.25">
      <c r="B66" s="440" t="s">
        <v>1557</v>
      </c>
      <c r="C66" s="302" t="s">
        <v>2</v>
      </c>
      <c r="D66" s="302" t="s">
        <v>2</v>
      </c>
      <c r="E66" s="302" t="s">
        <v>2</v>
      </c>
      <c r="F66" s="302" t="s">
        <v>2</v>
      </c>
      <c r="G66" s="302" t="s">
        <v>2</v>
      </c>
      <c r="H66" s="302" t="s">
        <v>2</v>
      </c>
      <c r="I66" s="302" t="s">
        <v>2</v>
      </c>
      <c r="J66" s="302" t="s">
        <v>2</v>
      </c>
      <c r="K66" s="302" t="s">
        <v>2</v>
      </c>
      <c r="L66" s="302" t="s">
        <v>2</v>
      </c>
      <c r="M66" s="302" t="s">
        <v>2</v>
      </c>
      <c r="N66" s="302" t="s">
        <v>2</v>
      </c>
      <c r="O66" s="302" t="s">
        <v>2</v>
      </c>
      <c r="P66" s="302" t="s">
        <v>2</v>
      </c>
      <c r="Q66" s="302" t="s">
        <v>2</v>
      </c>
      <c r="R66" s="302" t="s">
        <v>2</v>
      </c>
      <c r="S66" s="302" t="s">
        <v>2</v>
      </c>
      <c r="T66" s="302" t="s">
        <v>2</v>
      </c>
      <c r="U66" s="302" t="s">
        <v>2</v>
      </c>
      <c r="V66" s="302" t="s">
        <v>2</v>
      </c>
      <c r="W66" s="302" t="s">
        <v>2</v>
      </c>
      <c r="X66" s="302" t="s">
        <v>2</v>
      </c>
      <c r="Y66" s="302" t="s">
        <v>2</v>
      </c>
      <c r="Z66" s="302" t="s">
        <v>2</v>
      </c>
      <c r="AA66" s="302" t="s">
        <v>2</v>
      </c>
      <c r="AB66" s="302" t="s">
        <v>2</v>
      </c>
      <c r="AC66" s="302" t="s">
        <v>2</v>
      </c>
      <c r="AD66" s="302" t="s">
        <v>2</v>
      </c>
      <c r="AE66" s="302" t="s">
        <v>2</v>
      </c>
      <c r="AF66" s="302" t="s">
        <v>2</v>
      </c>
      <c r="AG66" s="302" t="s">
        <v>2</v>
      </c>
      <c r="AH66" s="302" t="s">
        <v>2</v>
      </c>
      <c r="AI66" s="302" t="s">
        <v>2</v>
      </c>
      <c r="AJ66" s="302" t="s">
        <v>2</v>
      </c>
      <c r="AK66" s="302" t="s">
        <v>2</v>
      </c>
      <c r="AL66" s="302" t="s">
        <v>2</v>
      </c>
      <c r="AM66" s="302" t="s">
        <v>2</v>
      </c>
      <c r="AN66" s="302" t="s">
        <v>2</v>
      </c>
      <c r="AO66" s="302" t="s">
        <v>2</v>
      </c>
      <c r="AP66" s="302" t="s">
        <v>2</v>
      </c>
      <c r="AQ66" s="302" t="s">
        <v>2</v>
      </c>
      <c r="AR66" s="302" t="s">
        <v>2</v>
      </c>
      <c r="AS66" s="302" t="s">
        <v>2</v>
      </c>
      <c r="AT66" s="302" t="s">
        <v>2</v>
      </c>
      <c r="AU66" s="302" t="s">
        <v>2</v>
      </c>
      <c r="AV66" s="302" t="s">
        <v>2</v>
      </c>
      <c r="AW66" s="302" t="s">
        <v>2</v>
      </c>
      <c r="AX66" s="302" t="s">
        <v>2</v>
      </c>
      <c r="AY66" s="302" t="s">
        <v>2</v>
      </c>
      <c r="AZ66" s="302" t="s">
        <v>2</v>
      </c>
      <c r="BA66" s="302" t="s">
        <v>2</v>
      </c>
      <c r="BB66" s="302" t="s">
        <v>2</v>
      </c>
    </row>
    <row r="67" spans="1:54" x14ac:dyDescent="0.25">
      <c r="BB67" s="122"/>
    </row>
    <row r="68" spans="1:54" x14ac:dyDescent="0.25">
      <c r="B68" s="428" t="s">
        <v>1564</v>
      </c>
      <c r="BB68" s="122"/>
    </row>
    <row r="69" spans="1:54" x14ac:dyDescent="0.25">
      <c r="B69" s="433" t="s">
        <v>1563</v>
      </c>
      <c r="BB69" s="122"/>
    </row>
    <row r="70" spans="1:54" x14ac:dyDescent="0.25">
      <c r="B70" s="433" t="s">
        <v>1618</v>
      </c>
      <c r="BB70" s="122"/>
    </row>
    <row r="71" spans="1:54" x14ac:dyDescent="0.25">
      <c r="B71" s="433"/>
      <c r="BB71" s="122"/>
    </row>
    <row r="72" spans="1:54" x14ac:dyDescent="0.25">
      <c r="A72" s="297" t="s">
        <v>732</v>
      </c>
      <c r="B72" s="297" t="s">
        <v>360</v>
      </c>
      <c r="C72" s="297"/>
      <c r="D72" s="297"/>
      <c r="E72" s="297"/>
      <c r="F72" s="297"/>
      <c r="G72" s="297"/>
      <c r="BB72" s="122"/>
    </row>
    <row r="73" spans="1:54" x14ac:dyDescent="0.25">
      <c r="BB73" s="122"/>
    </row>
    <row r="74" spans="1:54" x14ac:dyDescent="0.25">
      <c r="B74" s="314"/>
      <c r="C74" s="535" t="s">
        <v>733</v>
      </c>
      <c r="D74" s="535"/>
      <c r="E74" s="535"/>
      <c r="F74" s="535"/>
      <c r="G74" s="535"/>
      <c r="H74" s="535"/>
      <c r="I74" s="535"/>
      <c r="BB74" s="122"/>
    </row>
    <row r="75" spans="1:54" x14ac:dyDescent="0.25">
      <c r="B75" s="350"/>
      <c r="C75" s="345" t="s">
        <v>669</v>
      </c>
      <c r="D75" s="346" t="s">
        <v>670</v>
      </c>
      <c r="E75" s="347" t="s">
        <v>734</v>
      </c>
      <c r="F75" s="346" t="s">
        <v>735</v>
      </c>
      <c r="G75" s="347" t="s">
        <v>736</v>
      </c>
      <c r="H75" s="346" t="s">
        <v>737</v>
      </c>
      <c r="I75" s="347" t="s">
        <v>738</v>
      </c>
      <c r="BB75" s="122"/>
    </row>
    <row r="76" spans="1:54" x14ac:dyDescent="0.25">
      <c r="B76" s="440" t="s">
        <v>739</v>
      </c>
      <c r="C76" s="302" t="s">
        <v>2</v>
      </c>
      <c r="D76" s="302" t="s">
        <v>2</v>
      </c>
      <c r="E76" s="302" t="s">
        <v>2</v>
      </c>
      <c r="F76" s="302" t="s">
        <v>2</v>
      </c>
      <c r="G76" s="302" t="s">
        <v>2</v>
      </c>
      <c r="H76" s="302" t="s">
        <v>2</v>
      </c>
      <c r="I76" s="302" t="s">
        <v>2</v>
      </c>
      <c r="BB76" s="122"/>
    </row>
    <row r="77" spans="1:54" x14ac:dyDescent="0.25">
      <c r="BB77" s="122"/>
    </row>
  </sheetData>
  <sheetProtection sheet="1" objects="1" scenarios="1" selectLockedCells="1"/>
  <mergeCells count="8">
    <mergeCell ref="C74:I74"/>
    <mergeCell ref="C9:BA9"/>
    <mergeCell ref="BB9:BB10"/>
    <mergeCell ref="BC20:BC22"/>
    <mergeCell ref="C30:BA30"/>
    <mergeCell ref="BB30:BB31"/>
    <mergeCell ref="C51:BA51"/>
    <mergeCell ref="BB51:BB52"/>
  </mergeCells>
  <conditionalFormatting sqref="D13">
    <cfRule type="expression" dxfId="41" priority="10">
      <formula>#REF!&lt;&gt;#REF!</formula>
    </cfRule>
  </conditionalFormatting>
  <conditionalFormatting sqref="D9">
    <cfRule type="expression" dxfId="40" priority="16">
      <formula>#REF!&lt;&gt;#REF!</formula>
    </cfRule>
  </conditionalFormatting>
  <conditionalFormatting sqref="D10 F10">
    <cfRule type="expression" dxfId="39" priority="15">
      <formula>#REF!&lt;&gt;#REF!</formula>
    </cfRule>
  </conditionalFormatting>
  <conditionalFormatting sqref="D22">
    <cfRule type="expression" dxfId="38" priority="14">
      <formula>#REF!&lt;&gt;#REF!</formula>
    </cfRule>
  </conditionalFormatting>
  <conditionalFormatting sqref="D46:D48 D24:D27">
    <cfRule type="expression" dxfId="37" priority="13">
      <formula>#REF!&lt;&gt;#REF!</formula>
    </cfRule>
  </conditionalFormatting>
  <conditionalFormatting sqref="D11 D14">
    <cfRule type="expression" dxfId="36" priority="12">
      <formula>#REF!&lt;&gt;#REF!</formula>
    </cfRule>
  </conditionalFormatting>
  <conditionalFormatting sqref="D12">
    <cfRule type="expression" dxfId="35" priority="11">
      <formula>#REF!&lt;&gt;#REF!</formula>
    </cfRule>
  </conditionalFormatting>
  <conditionalFormatting sqref="D67:D71 D77 D73">
    <cfRule type="expression" dxfId="34" priority="9">
      <formula>#REF!&lt;&gt;#REF!</formula>
    </cfRule>
  </conditionalFormatting>
  <conditionalFormatting sqref="D75 F75 H75">
    <cfRule type="expression" dxfId="33" priority="8">
      <formula>#REF!&lt;&gt;#REF!</formula>
    </cfRule>
  </conditionalFormatting>
  <conditionalFormatting sqref="D31 F31">
    <cfRule type="expression" dxfId="32" priority="6">
      <formula>#REF!&lt;&gt;#REF!</formula>
    </cfRule>
  </conditionalFormatting>
  <conditionalFormatting sqref="D45">
    <cfRule type="expression" dxfId="31" priority="5">
      <formula>#REF!&lt;&gt;#REF!</formula>
    </cfRule>
  </conditionalFormatting>
  <conditionalFormatting sqref="D52 F52">
    <cfRule type="expression" dxfId="30" priority="3">
      <formula>#REF!&lt;&gt;#REF!</formula>
    </cfRule>
  </conditionalFormatting>
  <conditionalFormatting sqref="D30">
    <cfRule type="expression" dxfId="29" priority="2">
      <formula>#REF!&lt;&gt;#REF!</formula>
    </cfRule>
  </conditionalFormatting>
  <conditionalFormatting sqref="D51">
    <cfRule type="expression" dxfId="28" priority="1">
      <formula>#REF!&lt;&gt;#REF!</formula>
    </cfRule>
  </conditionalFormatting>
  <pageMargins left="0.70866141732283472" right="0.70866141732283472" top="0.74803149606299213" bottom="0.74803149606299213" header="0.31496062992125984" footer="0.31496062992125984"/>
  <pageSetup paperSize="8" scale="83" fitToWidth="3"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3" tint="-0.249977111117893"/>
    <pageSetUpPr fitToPage="1"/>
  </sheetPr>
  <dimension ref="A1:V26"/>
  <sheetViews>
    <sheetView showGridLines="0" zoomScaleNormal="100" workbookViewId="0"/>
  </sheetViews>
  <sheetFormatPr defaultColWidth="9.140625" defaultRowHeight="15" x14ac:dyDescent="0.25"/>
  <cols>
    <col min="1" max="1" width="9.140625" style="123"/>
    <col min="2" max="2" width="69.140625" style="123" customWidth="1"/>
    <col min="3" max="3" width="9.140625" style="123"/>
    <col min="4" max="4" width="18.5703125" style="123" customWidth="1"/>
    <col min="5" max="12" width="11.42578125" style="123" customWidth="1"/>
    <col min="13" max="13" width="18.5703125" style="123" customWidth="1"/>
    <col min="14" max="14" width="4.28515625" style="123" customWidth="1"/>
    <col min="15" max="15" width="18.5703125" style="123" customWidth="1"/>
    <col min="16" max="16" width="16.5703125" style="123" bestFit="1" customWidth="1"/>
    <col min="17" max="16384" width="9.140625" style="123"/>
  </cols>
  <sheetData>
    <row r="1" spans="1:22" ht="15" customHeight="1" x14ac:dyDescent="0.35">
      <c r="A1" s="327" t="s">
        <v>857</v>
      </c>
      <c r="B1" s="199"/>
      <c r="C1" s="129"/>
      <c r="D1" s="199"/>
      <c r="E1" s="204"/>
      <c r="F1" s="204"/>
      <c r="G1" s="129"/>
      <c r="H1" s="199"/>
      <c r="I1" s="204"/>
      <c r="J1" s="204"/>
      <c r="K1" s="129"/>
      <c r="L1" s="199"/>
      <c r="M1" s="199"/>
      <c r="N1" s="261"/>
      <c r="O1" s="262" t="str">
        <f>_ParticipantName</f>
        <v>[Participant's name]</v>
      </c>
    </row>
    <row r="2" spans="1:22" ht="15" customHeight="1" x14ac:dyDescent="0.35">
      <c r="A2" s="328"/>
      <c r="B2" s="199"/>
      <c r="C2" s="199"/>
      <c r="D2" s="199"/>
      <c r="E2" s="281"/>
      <c r="F2" s="281"/>
      <c r="G2" s="199"/>
      <c r="H2" s="199"/>
      <c r="I2" s="281"/>
      <c r="J2" s="281"/>
      <c r="K2" s="199"/>
      <c r="L2" s="199"/>
      <c r="M2" s="273"/>
      <c r="N2" s="261"/>
      <c r="O2" s="273" t="str">
        <f>_SCRMethod</f>
        <v>[Method of Calculation of the SCR]</v>
      </c>
    </row>
    <row r="3" spans="1:22" ht="15" customHeight="1" x14ac:dyDescent="0.35">
      <c r="A3" s="271" t="s">
        <v>858</v>
      </c>
      <c r="B3" s="132"/>
      <c r="C3" s="131"/>
      <c r="D3" s="132"/>
      <c r="E3" s="131"/>
      <c r="F3" s="131"/>
      <c r="G3" s="131"/>
      <c r="H3" s="132"/>
      <c r="I3" s="131"/>
      <c r="J3" s="131"/>
      <c r="K3" s="131"/>
      <c r="L3" s="132"/>
      <c r="M3" s="263"/>
      <c r="N3" s="131"/>
      <c r="O3" s="263" t="str">
        <f>_Version</f>
        <v>EIOPA-16-339-ST16_Templates-(20160629)</v>
      </c>
    </row>
    <row r="4" spans="1:22" x14ac:dyDescent="0.25">
      <c r="B4" s="106"/>
      <c r="C4" s="106"/>
      <c r="D4" s="106"/>
      <c r="E4" s="104"/>
      <c r="F4" s="104"/>
      <c r="G4" s="107"/>
      <c r="H4" s="107"/>
      <c r="I4" s="108"/>
      <c r="J4" s="108"/>
      <c r="K4" s="105"/>
      <c r="L4" s="104"/>
      <c r="M4" s="104"/>
      <c r="N4" s="104"/>
    </row>
    <row r="5" spans="1:22" ht="16.5" customHeight="1" x14ac:dyDescent="0.35">
      <c r="A5" s="300" t="s">
        <v>859</v>
      </c>
      <c r="B5" s="205"/>
      <c r="C5" s="205"/>
      <c r="D5" s="205"/>
      <c r="E5" s="225"/>
      <c r="F5" s="225"/>
      <c r="G5" s="205"/>
      <c r="H5" s="205"/>
      <c r="I5" s="225"/>
      <c r="J5" s="225"/>
      <c r="K5" s="205"/>
      <c r="L5" s="205"/>
      <c r="M5" s="205"/>
      <c r="N5" s="205"/>
      <c r="O5" s="298"/>
    </row>
    <row r="6" spans="1:22" x14ac:dyDescent="0.25">
      <c r="B6" s="106"/>
      <c r="C6" s="106"/>
      <c r="D6" s="106"/>
      <c r="E6" s="104"/>
      <c r="F6" s="104"/>
      <c r="G6" s="107"/>
      <c r="H6" s="107"/>
      <c r="I6" s="108"/>
      <c r="J6" s="108"/>
      <c r="K6" s="105"/>
      <c r="L6" s="104"/>
      <c r="M6" s="104"/>
      <c r="N6" s="104"/>
    </row>
    <row r="7" spans="1:22" x14ac:dyDescent="0.25">
      <c r="B7" s="297" t="s">
        <v>858</v>
      </c>
      <c r="C7" s="106"/>
      <c r="D7" s="106"/>
      <c r="E7" s="104"/>
      <c r="F7" s="104"/>
      <c r="G7" s="107"/>
      <c r="H7" s="107"/>
      <c r="I7" s="108"/>
      <c r="J7" s="108"/>
      <c r="K7" s="105"/>
      <c r="L7" s="104"/>
      <c r="M7" s="104"/>
      <c r="N7" s="104"/>
    </row>
    <row r="8" spans="1:22" x14ac:dyDescent="0.25">
      <c r="B8" s="106"/>
      <c r="C8" s="106"/>
      <c r="D8" s="104"/>
      <c r="E8" s="104"/>
      <c r="F8" s="104"/>
      <c r="G8" s="105"/>
      <c r="H8" s="105"/>
      <c r="I8" s="104"/>
      <c r="J8" s="104"/>
      <c r="K8" s="105"/>
      <c r="L8" s="104"/>
      <c r="M8" s="104"/>
      <c r="N8" s="104"/>
    </row>
    <row r="9" spans="1:22" x14ac:dyDescent="0.25">
      <c r="B9" s="106"/>
      <c r="C9" s="106"/>
      <c r="D9" s="547" t="s">
        <v>860</v>
      </c>
      <c r="E9" s="571" t="s">
        <v>861</v>
      </c>
      <c r="F9" s="572"/>
      <c r="G9" s="572"/>
      <c r="H9" s="572"/>
      <c r="I9" s="572"/>
      <c r="J9" s="572"/>
      <c r="K9" s="572"/>
      <c r="L9" s="572"/>
      <c r="M9" s="573"/>
      <c r="N9" s="104"/>
      <c r="Q9" s="109"/>
      <c r="R9" s="109"/>
      <c r="S9" s="109"/>
      <c r="T9" s="109"/>
      <c r="U9" s="109"/>
      <c r="V9" s="110"/>
    </row>
    <row r="10" spans="1:22" ht="89.25" x14ac:dyDescent="0.25">
      <c r="B10" s="111"/>
      <c r="C10" s="111"/>
      <c r="D10" s="548"/>
      <c r="E10" s="242" t="s">
        <v>862</v>
      </c>
      <c r="F10" s="242" t="s">
        <v>863</v>
      </c>
      <c r="G10" s="242" t="s">
        <v>864</v>
      </c>
      <c r="H10" s="242" t="s">
        <v>865</v>
      </c>
      <c r="I10" s="242" t="s">
        <v>866</v>
      </c>
      <c r="J10" s="242" t="s">
        <v>867</v>
      </c>
      <c r="K10" s="242" t="s">
        <v>868</v>
      </c>
      <c r="L10" s="242" t="s">
        <v>869</v>
      </c>
      <c r="M10" s="242" t="s">
        <v>870</v>
      </c>
      <c r="N10" s="104"/>
      <c r="O10" s="242" t="s">
        <v>878</v>
      </c>
      <c r="Q10" s="110"/>
      <c r="R10" s="110"/>
      <c r="S10" s="110"/>
      <c r="T10" s="110"/>
      <c r="U10" s="110"/>
      <c r="V10" s="110"/>
    </row>
    <row r="11" spans="1:22" x14ac:dyDescent="0.25">
      <c r="B11" s="112"/>
      <c r="C11" s="112"/>
      <c r="D11" s="228" t="s">
        <v>300</v>
      </c>
      <c r="E11" s="228" t="s">
        <v>484</v>
      </c>
      <c r="F11" s="228" t="s">
        <v>485</v>
      </c>
      <c r="G11" s="228" t="s">
        <v>504</v>
      </c>
      <c r="H11" s="228" t="s">
        <v>508</v>
      </c>
      <c r="I11" s="228" t="s">
        <v>509</v>
      </c>
      <c r="J11" s="228" t="s">
        <v>516</v>
      </c>
      <c r="K11" s="228" t="s">
        <v>536</v>
      </c>
      <c r="L11" s="228" t="s">
        <v>538</v>
      </c>
      <c r="M11" s="228" t="s">
        <v>539</v>
      </c>
      <c r="N11" s="104"/>
      <c r="O11" s="228" t="s">
        <v>1702</v>
      </c>
      <c r="P11" s="109"/>
      <c r="Q11" s="109"/>
      <c r="R11" s="109"/>
      <c r="S11" s="109"/>
      <c r="T11" s="110"/>
      <c r="U11" s="110"/>
      <c r="V11" s="110"/>
    </row>
    <row r="12" spans="1:22" x14ac:dyDescent="0.25">
      <c r="B12" s="244" t="s">
        <v>871</v>
      </c>
      <c r="C12" s="228" t="s">
        <v>302</v>
      </c>
      <c r="D12" s="472">
        <f>SUM(LY.BS!D53,LY.BS!D62,LY.BS!D71)</f>
        <v>0</v>
      </c>
      <c r="E12" s="166"/>
      <c r="F12" s="166"/>
      <c r="G12" s="166"/>
      <c r="H12" s="166"/>
      <c r="I12" s="166"/>
      <c r="J12" s="166"/>
      <c r="K12" s="166"/>
      <c r="L12" s="166"/>
      <c r="M12" s="321" t="s">
        <v>2</v>
      </c>
      <c r="N12" s="104"/>
      <c r="O12" s="322" t="s">
        <v>2</v>
      </c>
      <c r="P12" s="36"/>
      <c r="Q12" s="20"/>
      <c r="R12" s="109"/>
      <c r="S12" s="20"/>
      <c r="T12" s="110"/>
      <c r="U12" s="110"/>
      <c r="V12" s="110"/>
    </row>
    <row r="13" spans="1:22" x14ac:dyDescent="0.25">
      <c r="B13" s="244" t="s">
        <v>872</v>
      </c>
      <c r="C13" s="228" t="s">
        <v>304</v>
      </c>
      <c r="D13" s="472">
        <f>LY.OF!D26</f>
        <v>0</v>
      </c>
      <c r="E13" s="166"/>
      <c r="F13" s="166"/>
      <c r="G13" s="166"/>
      <c r="H13" s="166"/>
      <c r="I13" s="166"/>
      <c r="J13" s="166"/>
      <c r="K13" s="166"/>
      <c r="L13" s="166"/>
      <c r="M13" s="321" t="s">
        <v>2</v>
      </c>
      <c r="N13" s="104"/>
      <c r="O13" s="322" t="s">
        <v>2</v>
      </c>
      <c r="P13" s="36"/>
      <c r="Q13" s="64"/>
      <c r="R13" s="109"/>
      <c r="S13" s="20"/>
      <c r="T13" s="110"/>
      <c r="U13" s="110"/>
      <c r="V13" s="110"/>
    </row>
    <row r="14" spans="1:22" x14ac:dyDescent="0.25">
      <c r="B14" s="220" t="s">
        <v>473</v>
      </c>
      <c r="C14" s="473" t="s">
        <v>342</v>
      </c>
      <c r="D14" s="166"/>
      <c r="E14" s="166"/>
      <c r="F14" s="166"/>
      <c r="G14" s="166"/>
      <c r="H14" s="166"/>
      <c r="I14" s="166"/>
      <c r="J14" s="166"/>
      <c r="K14" s="166"/>
      <c r="L14" s="166"/>
      <c r="M14" s="166"/>
      <c r="N14" s="104"/>
      <c r="O14" s="166"/>
      <c r="P14" s="36"/>
      <c r="Q14" s="36"/>
      <c r="R14" s="109"/>
      <c r="S14" s="64"/>
      <c r="T14" s="110"/>
      <c r="U14" s="34"/>
      <c r="V14" s="36"/>
    </row>
    <row r="15" spans="1:22" x14ac:dyDescent="0.25">
      <c r="B15" s="245" t="s">
        <v>873</v>
      </c>
      <c r="C15" s="473" t="s">
        <v>306</v>
      </c>
      <c r="D15" s="166"/>
      <c r="E15" s="166"/>
      <c r="F15" s="166"/>
      <c r="G15" s="166"/>
      <c r="H15" s="166"/>
      <c r="I15" s="166"/>
      <c r="J15" s="166"/>
      <c r="K15" s="166"/>
      <c r="L15" s="166"/>
      <c r="M15" s="166"/>
      <c r="N15" s="104"/>
      <c r="O15" s="166"/>
      <c r="P15" s="64"/>
      <c r="Q15" s="64"/>
      <c r="R15" s="64"/>
      <c r="S15" s="64"/>
      <c r="T15" s="110"/>
      <c r="U15" s="110"/>
      <c r="V15" s="110"/>
    </row>
    <row r="16" spans="1:22" x14ac:dyDescent="0.25">
      <c r="B16" s="244" t="s">
        <v>874</v>
      </c>
      <c r="C16" s="228" t="s">
        <v>308</v>
      </c>
      <c r="D16" s="475" t="str">
        <f>LY.OF!D41</f>
        <v>-</v>
      </c>
      <c r="E16" s="166"/>
      <c r="F16" s="166"/>
      <c r="G16" s="166"/>
      <c r="H16" s="166"/>
      <c r="I16" s="166"/>
      <c r="J16" s="166"/>
      <c r="K16" s="166"/>
      <c r="L16" s="166"/>
      <c r="M16" s="474" t="s">
        <v>2</v>
      </c>
      <c r="N16" s="104"/>
      <c r="O16" s="476" t="s">
        <v>2</v>
      </c>
      <c r="P16" s="36"/>
      <c r="Q16" s="64"/>
      <c r="R16" s="110"/>
      <c r="S16" s="20"/>
      <c r="T16" s="20"/>
      <c r="U16" s="110"/>
      <c r="V16" s="110"/>
    </row>
    <row r="17" spans="2:22" x14ac:dyDescent="0.25">
      <c r="B17" s="220" t="s">
        <v>875</v>
      </c>
      <c r="C17" s="473" t="s">
        <v>346</v>
      </c>
      <c r="D17" s="166"/>
      <c r="E17" s="166"/>
      <c r="F17" s="166"/>
      <c r="G17" s="166"/>
      <c r="H17" s="166"/>
      <c r="I17" s="166"/>
      <c r="J17" s="166"/>
      <c r="K17" s="166"/>
      <c r="L17" s="166"/>
      <c r="M17" s="166"/>
      <c r="N17" s="104"/>
      <c r="O17" s="166"/>
      <c r="P17" s="36"/>
      <c r="Q17" s="64"/>
      <c r="R17" s="110"/>
      <c r="S17" s="20"/>
      <c r="T17" s="20"/>
      <c r="U17" s="110"/>
      <c r="V17" s="110"/>
    </row>
    <row r="18" spans="2:22" x14ac:dyDescent="0.25">
      <c r="B18" s="220" t="s">
        <v>620</v>
      </c>
      <c r="C18" s="473" t="s">
        <v>310</v>
      </c>
      <c r="D18" s="166"/>
      <c r="E18" s="166"/>
      <c r="F18" s="166"/>
      <c r="G18" s="166"/>
      <c r="H18" s="166"/>
      <c r="I18" s="166"/>
      <c r="J18" s="166"/>
      <c r="K18" s="166"/>
      <c r="L18" s="166"/>
      <c r="M18" s="166"/>
      <c r="N18" s="104"/>
      <c r="O18" s="166"/>
      <c r="P18" s="36"/>
      <c r="Q18" s="64"/>
      <c r="R18" s="110"/>
      <c r="S18" s="20"/>
      <c r="T18" s="20"/>
      <c r="U18" s="110"/>
      <c r="V18" s="110"/>
    </row>
    <row r="19" spans="2:22" x14ac:dyDescent="0.25">
      <c r="B19" s="220" t="s">
        <v>621</v>
      </c>
      <c r="C19" s="473" t="s">
        <v>312</v>
      </c>
      <c r="D19" s="166"/>
      <c r="E19" s="166"/>
      <c r="F19" s="166"/>
      <c r="G19" s="166"/>
      <c r="H19" s="166"/>
      <c r="I19" s="166"/>
      <c r="J19" s="166"/>
      <c r="K19" s="166"/>
      <c r="L19" s="166"/>
      <c r="M19" s="478"/>
      <c r="N19" s="104"/>
      <c r="O19" s="478"/>
      <c r="P19" s="36"/>
      <c r="Q19" s="64"/>
      <c r="R19" s="110"/>
      <c r="S19" s="20"/>
      <c r="T19" s="20"/>
      <c r="U19" s="110"/>
      <c r="V19" s="110"/>
    </row>
    <row r="20" spans="2:22" x14ac:dyDescent="0.25">
      <c r="B20" s="244" t="s">
        <v>876</v>
      </c>
      <c r="C20" s="473" t="s">
        <v>314</v>
      </c>
      <c r="D20" s="166"/>
      <c r="E20" s="166"/>
      <c r="F20" s="166"/>
      <c r="G20" s="166"/>
      <c r="H20" s="166"/>
      <c r="I20" s="166"/>
      <c r="J20" s="166"/>
      <c r="K20" s="166"/>
      <c r="L20" s="477"/>
      <c r="M20" s="166"/>
      <c r="N20" s="104"/>
      <c r="O20" s="166"/>
      <c r="P20" s="36"/>
      <c r="Q20" s="36"/>
      <c r="R20" s="110"/>
      <c r="S20" s="20"/>
      <c r="T20" s="110"/>
      <c r="U20" s="110"/>
      <c r="V20" s="110"/>
    </row>
    <row r="21" spans="2:22" x14ac:dyDescent="0.25">
      <c r="B21" s="244" t="s">
        <v>877</v>
      </c>
      <c r="C21" s="228" t="s">
        <v>316</v>
      </c>
      <c r="D21" s="475" t="str">
        <f>LY.OF!D42</f>
        <v>-</v>
      </c>
      <c r="E21" s="166"/>
      <c r="F21" s="166"/>
      <c r="G21" s="166"/>
      <c r="H21" s="166"/>
      <c r="I21" s="166"/>
      <c r="J21" s="166"/>
      <c r="K21" s="166"/>
      <c r="L21" s="166"/>
      <c r="M21" s="479" t="s">
        <v>2</v>
      </c>
      <c r="N21" s="104"/>
      <c r="O21" s="480" t="s">
        <v>2</v>
      </c>
      <c r="P21" s="36"/>
      <c r="Q21" s="64"/>
      <c r="R21" s="110"/>
      <c r="S21" s="20"/>
      <c r="T21" s="20"/>
      <c r="U21" s="110"/>
      <c r="V21" s="110"/>
    </row>
    <row r="22" spans="2:22" x14ac:dyDescent="0.25">
      <c r="B22" s="244" t="s">
        <v>523</v>
      </c>
      <c r="C22" s="473" t="s">
        <v>318</v>
      </c>
      <c r="D22" s="166"/>
      <c r="E22" s="166"/>
      <c r="F22" s="166"/>
      <c r="G22" s="166"/>
      <c r="H22" s="166"/>
      <c r="I22" s="166"/>
      <c r="J22" s="166"/>
      <c r="K22" s="166"/>
      <c r="L22" s="477"/>
      <c r="M22" s="166"/>
      <c r="N22" s="104"/>
      <c r="O22" s="166"/>
      <c r="P22" s="36"/>
      <c r="Q22" s="36"/>
      <c r="R22" s="110"/>
      <c r="S22" s="20"/>
      <c r="T22" s="110"/>
      <c r="U22" s="110"/>
      <c r="V22" s="110"/>
    </row>
    <row r="23" spans="2:22" x14ac:dyDescent="0.25">
      <c r="E23" s="113"/>
      <c r="F23" s="113"/>
      <c r="G23" s="113"/>
      <c r="H23" s="113"/>
      <c r="I23" s="113"/>
      <c r="J23" s="113"/>
      <c r="K23" s="113"/>
      <c r="L23" s="113"/>
      <c r="M23" s="113"/>
      <c r="N23" s="104"/>
      <c r="O23" s="110"/>
      <c r="P23" s="110"/>
      <c r="Q23" s="110"/>
      <c r="R23" s="110"/>
      <c r="S23" s="110"/>
      <c r="T23" s="110"/>
      <c r="U23" s="110"/>
      <c r="V23" s="110"/>
    </row>
    <row r="24" spans="2:22" x14ac:dyDescent="0.25">
      <c r="N24" s="104"/>
    </row>
    <row r="25" spans="2:22" x14ac:dyDescent="0.25">
      <c r="N25" s="104"/>
    </row>
    <row r="26" spans="2:22" x14ac:dyDescent="0.25">
      <c r="N26" s="104"/>
    </row>
  </sheetData>
  <sheetProtection sheet="1" objects="1" scenarios="1" selectLockedCells="1"/>
  <mergeCells count="2">
    <mergeCell ref="D9:D10"/>
    <mergeCell ref="E9:M9"/>
  </mergeCells>
  <pageMargins left="0.7" right="0.7" top="0.75" bottom="0.75" header="0.3" footer="0.3"/>
  <pageSetup scale="4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3" tint="-0.249977111117893"/>
    <pageSetUpPr fitToPage="1"/>
  </sheetPr>
  <dimension ref="A1:AK85"/>
  <sheetViews>
    <sheetView showGridLines="0" zoomScaleNormal="100" zoomScaleSheetLayoutView="120" workbookViewId="0"/>
  </sheetViews>
  <sheetFormatPr defaultColWidth="13" defaultRowHeight="15" customHeight="1" x14ac:dyDescent="0.2"/>
  <cols>
    <col min="1" max="1" width="13" style="90"/>
    <col min="2" max="2" width="27.28515625" style="90" customWidth="1"/>
    <col min="3" max="3" width="10" style="95" customWidth="1"/>
    <col min="4" max="5" width="14.28515625" style="89" customWidth="1"/>
    <col min="6" max="35" width="14.28515625" style="90" customWidth="1"/>
    <col min="36" max="36" width="14.7109375" style="90" customWidth="1"/>
    <col min="37" max="38" width="13.28515625" style="90" customWidth="1"/>
    <col min="39" max="262" width="13" style="90"/>
    <col min="263" max="263" width="4.140625" style="90" customWidth="1"/>
    <col min="264" max="264" width="16.42578125" style="90" customWidth="1"/>
    <col min="265" max="265" width="12.42578125" style="90" customWidth="1"/>
    <col min="266" max="266" width="13.7109375" style="90" customWidth="1"/>
    <col min="267" max="267" width="13.28515625" style="90" customWidth="1"/>
    <col min="268" max="268" width="12.42578125" style="90" customWidth="1"/>
    <col min="269" max="269" width="13.28515625" style="90" customWidth="1"/>
    <col min="270" max="270" width="12.42578125" style="90" customWidth="1"/>
    <col min="271" max="271" width="12.7109375" style="90" customWidth="1"/>
    <col min="272" max="272" width="12.42578125" style="90" customWidth="1"/>
    <col min="273" max="285" width="13.28515625" style="90" customWidth="1"/>
    <col min="286" max="286" width="12.42578125" style="90" customWidth="1"/>
    <col min="287" max="287" width="13.7109375" style="90" customWidth="1"/>
    <col min="288" max="292" width="13" style="90" customWidth="1"/>
    <col min="293" max="293" width="14.7109375" style="90" customWidth="1"/>
    <col min="294" max="294" width="13.28515625" style="90" customWidth="1"/>
    <col min="295" max="518" width="13" style="90"/>
    <col min="519" max="519" width="4.140625" style="90" customWidth="1"/>
    <col min="520" max="520" width="16.42578125" style="90" customWidth="1"/>
    <col min="521" max="521" width="12.42578125" style="90" customWidth="1"/>
    <col min="522" max="522" width="13.7109375" style="90" customWidth="1"/>
    <col min="523" max="523" width="13.28515625" style="90" customWidth="1"/>
    <col min="524" max="524" width="12.42578125" style="90" customWidth="1"/>
    <col min="525" max="525" width="13.28515625" style="90" customWidth="1"/>
    <col min="526" max="526" width="12.42578125" style="90" customWidth="1"/>
    <col min="527" max="527" width="12.7109375" style="90" customWidth="1"/>
    <col min="528" max="528" width="12.42578125" style="90" customWidth="1"/>
    <col min="529" max="541" width="13.28515625" style="90" customWidth="1"/>
    <col min="542" max="542" width="12.42578125" style="90" customWidth="1"/>
    <col min="543" max="543" width="13.7109375" style="90" customWidth="1"/>
    <col min="544" max="548" width="13" style="90" customWidth="1"/>
    <col min="549" max="549" width="14.7109375" style="90" customWidth="1"/>
    <col min="550" max="550" width="13.28515625" style="90" customWidth="1"/>
    <col min="551" max="774" width="13" style="90"/>
    <col min="775" max="775" width="4.140625" style="90" customWidth="1"/>
    <col min="776" max="776" width="16.42578125" style="90" customWidth="1"/>
    <col min="777" max="777" width="12.42578125" style="90" customWidth="1"/>
    <col min="778" max="778" width="13.7109375" style="90" customWidth="1"/>
    <col min="779" max="779" width="13.28515625" style="90" customWidth="1"/>
    <col min="780" max="780" width="12.42578125" style="90" customWidth="1"/>
    <col min="781" max="781" width="13.28515625" style="90" customWidth="1"/>
    <col min="782" max="782" width="12.42578125" style="90" customWidth="1"/>
    <col min="783" max="783" width="12.7109375" style="90" customWidth="1"/>
    <col min="784" max="784" width="12.42578125" style="90" customWidth="1"/>
    <col min="785" max="797" width="13.28515625" style="90" customWidth="1"/>
    <col min="798" max="798" width="12.42578125" style="90" customWidth="1"/>
    <col min="799" max="799" width="13.7109375" style="90" customWidth="1"/>
    <col min="800" max="804" width="13" style="90" customWidth="1"/>
    <col min="805" max="805" width="14.7109375" style="90" customWidth="1"/>
    <col min="806" max="806" width="13.28515625" style="90" customWidth="1"/>
    <col min="807" max="1030" width="13" style="90"/>
    <col min="1031" max="1031" width="4.140625" style="90" customWidth="1"/>
    <col min="1032" max="1032" width="16.42578125" style="90" customWidth="1"/>
    <col min="1033" max="1033" width="12.42578125" style="90" customWidth="1"/>
    <col min="1034" max="1034" width="13.7109375" style="90" customWidth="1"/>
    <col min="1035" max="1035" width="13.28515625" style="90" customWidth="1"/>
    <col min="1036" max="1036" width="12.42578125" style="90" customWidth="1"/>
    <col min="1037" max="1037" width="13.28515625" style="90" customWidth="1"/>
    <col min="1038" max="1038" width="12.42578125" style="90" customWidth="1"/>
    <col min="1039" max="1039" width="12.7109375" style="90" customWidth="1"/>
    <col min="1040" max="1040" width="12.42578125" style="90" customWidth="1"/>
    <col min="1041" max="1053" width="13.28515625" style="90" customWidth="1"/>
    <col min="1054" max="1054" width="12.42578125" style="90" customWidth="1"/>
    <col min="1055" max="1055" width="13.7109375" style="90" customWidth="1"/>
    <col min="1056" max="1060" width="13" style="90" customWidth="1"/>
    <col min="1061" max="1061" width="14.7109375" style="90" customWidth="1"/>
    <col min="1062" max="1062" width="13.28515625" style="90" customWidth="1"/>
    <col min="1063" max="1286" width="13" style="90"/>
    <col min="1287" max="1287" width="4.140625" style="90" customWidth="1"/>
    <col min="1288" max="1288" width="16.42578125" style="90" customWidth="1"/>
    <col min="1289" max="1289" width="12.42578125" style="90" customWidth="1"/>
    <col min="1290" max="1290" width="13.7109375" style="90" customWidth="1"/>
    <col min="1291" max="1291" width="13.28515625" style="90" customWidth="1"/>
    <col min="1292" max="1292" width="12.42578125" style="90" customWidth="1"/>
    <col min="1293" max="1293" width="13.28515625" style="90" customWidth="1"/>
    <col min="1294" max="1294" width="12.42578125" style="90" customWidth="1"/>
    <col min="1295" max="1295" width="12.7109375" style="90" customWidth="1"/>
    <col min="1296" max="1296" width="12.42578125" style="90" customWidth="1"/>
    <col min="1297" max="1309" width="13.28515625" style="90" customWidth="1"/>
    <col min="1310" max="1310" width="12.42578125" style="90" customWidth="1"/>
    <col min="1311" max="1311" width="13.7109375" style="90" customWidth="1"/>
    <col min="1312" max="1316" width="13" style="90" customWidth="1"/>
    <col min="1317" max="1317" width="14.7109375" style="90" customWidth="1"/>
    <col min="1318" max="1318" width="13.28515625" style="90" customWidth="1"/>
    <col min="1319" max="1542" width="13" style="90"/>
    <col min="1543" max="1543" width="4.140625" style="90" customWidth="1"/>
    <col min="1544" max="1544" width="16.42578125" style="90" customWidth="1"/>
    <col min="1545" max="1545" width="12.42578125" style="90" customWidth="1"/>
    <col min="1546" max="1546" width="13.7109375" style="90" customWidth="1"/>
    <col min="1547" max="1547" width="13.28515625" style="90" customWidth="1"/>
    <col min="1548" max="1548" width="12.42578125" style="90" customWidth="1"/>
    <col min="1549" max="1549" width="13.28515625" style="90" customWidth="1"/>
    <col min="1550" max="1550" width="12.42578125" style="90" customWidth="1"/>
    <col min="1551" max="1551" width="12.7109375" style="90" customWidth="1"/>
    <col min="1552" max="1552" width="12.42578125" style="90" customWidth="1"/>
    <col min="1553" max="1565" width="13.28515625" style="90" customWidth="1"/>
    <col min="1566" max="1566" width="12.42578125" style="90" customWidth="1"/>
    <col min="1567" max="1567" width="13.7109375" style="90" customWidth="1"/>
    <col min="1568" max="1572" width="13" style="90" customWidth="1"/>
    <col min="1573" max="1573" width="14.7109375" style="90" customWidth="1"/>
    <col min="1574" max="1574" width="13.28515625" style="90" customWidth="1"/>
    <col min="1575" max="1798" width="13" style="90"/>
    <col min="1799" max="1799" width="4.140625" style="90" customWidth="1"/>
    <col min="1800" max="1800" width="16.42578125" style="90" customWidth="1"/>
    <col min="1801" max="1801" width="12.42578125" style="90" customWidth="1"/>
    <col min="1802" max="1802" width="13.7109375" style="90" customWidth="1"/>
    <col min="1803" max="1803" width="13.28515625" style="90" customWidth="1"/>
    <col min="1804" max="1804" width="12.42578125" style="90" customWidth="1"/>
    <col min="1805" max="1805" width="13.28515625" style="90" customWidth="1"/>
    <col min="1806" max="1806" width="12.42578125" style="90" customWidth="1"/>
    <col min="1807" max="1807" width="12.7109375" style="90" customWidth="1"/>
    <col min="1808" max="1808" width="12.42578125" style="90" customWidth="1"/>
    <col min="1809" max="1821" width="13.28515625" style="90" customWidth="1"/>
    <col min="1822" max="1822" width="12.42578125" style="90" customWidth="1"/>
    <col min="1823" max="1823" width="13.7109375" style="90" customWidth="1"/>
    <col min="1824" max="1828" width="13" style="90" customWidth="1"/>
    <col min="1829" max="1829" width="14.7109375" style="90" customWidth="1"/>
    <col min="1830" max="1830" width="13.28515625" style="90" customWidth="1"/>
    <col min="1831" max="2054" width="13" style="90"/>
    <col min="2055" max="2055" width="4.140625" style="90" customWidth="1"/>
    <col min="2056" max="2056" width="16.42578125" style="90" customWidth="1"/>
    <col min="2057" max="2057" width="12.42578125" style="90" customWidth="1"/>
    <col min="2058" max="2058" width="13.7109375" style="90" customWidth="1"/>
    <col min="2059" max="2059" width="13.28515625" style="90" customWidth="1"/>
    <col min="2060" max="2060" width="12.42578125" style="90" customWidth="1"/>
    <col min="2061" max="2061" width="13.28515625" style="90" customWidth="1"/>
    <col min="2062" max="2062" width="12.42578125" style="90" customWidth="1"/>
    <col min="2063" max="2063" width="12.7109375" style="90" customWidth="1"/>
    <col min="2064" max="2064" width="12.42578125" style="90" customWidth="1"/>
    <col min="2065" max="2077" width="13.28515625" style="90" customWidth="1"/>
    <col min="2078" max="2078" width="12.42578125" style="90" customWidth="1"/>
    <col min="2079" max="2079" width="13.7109375" style="90" customWidth="1"/>
    <col min="2080" max="2084" width="13" style="90" customWidth="1"/>
    <col min="2085" max="2085" width="14.7109375" style="90" customWidth="1"/>
    <col min="2086" max="2086" width="13.28515625" style="90" customWidth="1"/>
    <col min="2087" max="2310" width="13" style="90"/>
    <col min="2311" max="2311" width="4.140625" style="90" customWidth="1"/>
    <col min="2312" max="2312" width="16.42578125" style="90" customWidth="1"/>
    <col min="2313" max="2313" width="12.42578125" style="90" customWidth="1"/>
    <col min="2314" max="2314" width="13.7109375" style="90" customWidth="1"/>
    <col min="2315" max="2315" width="13.28515625" style="90" customWidth="1"/>
    <col min="2316" max="2316" width="12.42578125" style="90" customWidth="1"/>
    <col min="2317" max="2317" width="13.28515625" style="90" customWidth="1"/>
    <col min="2318" max="2318" width="12.42578125" style="90" customWidth="1"/>
    <col min="2319" max="2319" width="12.7109375" style="90" customWidth="1"/>
    <col min="2320" max="2320" width="12.42578125" style="90" customWidth="1"/>
    <col min="2321" max="2333" width="13.28515625" style="90" customWidth="1"/>
    <col min="2334" max="2334" width="12.42578125" style="90" customWidth="1"/>
    <col min="2335" max="2335" width="13.7109375" style="90" customWidth="1"/>
    <col min="2336" max="2340" width="13" style="90" customWidth="1"/>
    <col min="2341" max="2341" width="14.7109375" style="90" customWidth="1"/>
    <col min="2342" max="2342" width="13.28515625" style="90" customWidth="1"/>
    <col min="2343" max="2566" width="13" style="90"/>
    <col min="2567" max="2567" width="4.140625" style="90" customWidth="1"/>
    <col min="2568" max="2568" width="16.42578125" style="90" customWidth="1"/>
    <col min="2569" max="2569" width="12.42578125" style="90" customWidth="1"/>
    <col min="2570" max="2570" width="13.7109375" style="90" customWidth="1"/>
    <col min="2571" max="2571" width="13.28515625" style="90" customWidth="1"/>
    <col min="2572" max="2572" width="12.42578125" style="90" customWidth="1"/>
    <col min="2573" max="2573" width="13.28515625" style="90" customWidth="1"/>
    <col min="2574" max="2574" width="12.42578125" style="90" customWidth="1"/>
    <col min="2575" max="2575" width="12.7109375" style="90" customWidth="1"/>
    <col min="2576" max="2576" width="12.42578125" style="90" customWidth="1"/>
    <col min="2577" max="2589" width="13.28515625" style="90" customWidth="1"/>
    <col min="2590" max="2590" width="12.42578125" style="90" customWidth="1"/>
    <col min="2591" max="2591" width="13.7109375" style="90" customWidth="1"/>
    <col min="2592" max="2596" width="13" style="90" customWidth="1"/>
    <col min="2597" max="2597" width="14.7109375" style="90" customWidth="1"/>
    <col min="2598" max="2598" width="13.28515625" style="90" customWidth="1"/>
    <col min="2599" max="2822" width="13" style="90"/>
    <col min="2823" max="2823" width="4.140625" style="90" customWidth="1"/>
    <col min="2824" max="2824" width="16.42578125" style="90" customWidth="1"/>
    <col min="2825" max="2825" width="12.42578125" style="90" customWidth="1"/>
    <col min="2826" max="2826" width="13.7109375" style="90" customWidth="1"/>
    <col min="2827" max="2827" width="13.28515625" style="90" customWidth="1"/>
    <col min="2828" max="2828" width="12.42578125" style="90" customWidth="1"/>
    <col min="2829" max="2829" width="13.28515625" style="90" customWidth="1"/>
    <col min="2830" max="2830" width="12.42578125" style="90" customWidth="1"/>
    <col min="2831" max="2831" width="12.7109375" style="90" customWidth="1"/>
    <col min="2832" max="2832" width="12.42578125" style="90" customWidth="1"/>
    <col min="2833" max="2845" width="13.28515625" style="90" customWidth="1"/>
    <col min="2846" max="2846" width="12.42578125" style="90" customWidth="1"/>
    <col min="2847" max="2847" width="13.7109375" style="90" customWidth="1"/>
    <col min="2848" max="2852" width="13" style="90" customWidth="1"/>
    <col min="2853" max="2853" width="14.7109375" style="90" customWidth="1"/>
    <col min="2854" max="2854" width="13.28515625" style="90" customWidth="1"/>
    <col min="2855" max="3078" width="13" style="90"/>
    <col min="3079" max="3079" width="4.140625" style="90" customWidth="1"/>
    <col min="3080" max="3080" width="16.42578125" style="90" customWidth="1"/>
    <col min="3081" max="3081" width="12.42578125" style="90" customWidth="1"/>
    <col min="3082" max="3082" width="13.7109375" style="90" customWidth="1"/>
    <col min="3083" max="3083" width="13.28515625" style="90" customWidth="1"/>
    <col min="3084" max="3084" width="12.42578125" style="90" customWidth="1"/>
    <col min="3085" max="3085" width="13.28515625" style="90" customWidth="1"/>
    <col min="3086" max="3086" width="12.42578125" style="90" customWidth="1"/>
    <col min="3087" max="3087" width="12.7109375" style="90" customWidth="1"/>
    <col min="3088" max="3088" width="12.42578125" style="90" customWidth="1"/>
    <col min="3089" max="3101" width="13.28515625" style="90" customWidth="1"/>
    <col min="3102" max="3102" width="12.42578125" style="90" customWidth="1"/>
    <col min="3103" max="3103" width="13.7109375" style="90" customWidth="1"/>
    <col min="3104" max="3108" width="13" style="90" customWidth="1"/>
    <col min="3109" max="3109" width="14.7109375" style="90" customWidth="1"/>
    <col min="3110" max="3110" width="13.28515625" style="90" customWidth="1"/>
    <col min="3111" max="3334" width="13" style="90"/>
    <col min="3335" max="3335" width="4.140625" style="90" customWidth="1"/>
    <col min="3336" max="3336" width="16.42578125" style="90" customWidth="1"/>
    <col min="3337" max="3337" width="12.42578125" style="90" customWidth="1"/>
    <col min="3338" max="3338" width="13.7109375" style="90" customWidth="1"/>
    <col min="3339" max="3339" width="13.28515625" style="90" customWidth="1"/>
    <col min="3340" max="3340" width="12.42578125" style="90" customWidth="1"/>
    <col min="3341" max="3341" width="13.28515625" style="90" customWidth="1"/>
    <col min="3342" max="3342" width="12.42578125" style="90" customWidth="1"/>
    <col min="3343" max="3343" width="12.7109375" style="90" customWidth="1"/>
    <col min="3344" max="3344" width="12.42578125" style="90" customWidth="1"/>
    <col min="3345" max="3357" width="13.28515625" style="90" customWidth="1"/>
    <col min="3358" max="3358" width="12.42578125" style="90" customWidth="1"/>
    <col min="3359" max="3359" width="13.7109375" style="90" customWidth="1"/>
    <col min="3360" max="3364" width="13" style="90" customWidth="1"/>
    <col min="3365" max="3365" width="14.7109375" style="90" customWidth="1"/>
    <col min="3366" max="3366" width="13.28515625" style="90" customWidth="1"/>
    <col min="3367" max="3590" width="13" style="90"/>
    <col min="3591" max="3591" width="4.140625" style="90" customWidth="1"/>
    <col min="3592" max="3592" width="16.42578125" style="90" customWidth="1"/>
    <col min="3593" max="3593" width="12.42578125" style="90" customWidth="1"/>
    <col min="3594" max="3594" width="13.7109375" style="90" customWidth="1"/>
    <col min="3595" max="3595" width="13.28515625" style="90" customWidth="1"/>
    <col min="3596" max="3596" width="12.42578125" style="90" customWidth="1"/>
    <col min="3597" max="3597" width="13.28515625" style="90" customWidth="1"/>
    <col min="3598" max="3598" width="12.42578125" style="90" customWidth="1"/>
    <col min="3599" max="3599" width="12.7109375" style="90" customWidth="1"/>
    <col min="3600" max="3600" width="12.42578125" style="90" customWidth="1"/>
    <col min="3601" max="3613" width="13.28515625" style="90" customWidth="1"/>
    <col min="3614" max="3614" width="12.42578125" style="90" customWidth="1"/>
    <col min="3615" max="3615" width="13.7109375" style="90" customWidth="1"/>
    <col min="3616" max="3620" width="13" style="90" customWidth="1"/>
    <col min="3621" max="3621" width="14.7109375" style="90" customWidth="1"/>
    <col min="3622" max="3622" width="13.28515625" style="90" customWidth="1"/>
    <col min="3623" max="3846" width="13" style="90"/>
    <col min="3847" max="3847" width="4.140625" style="90" customWidth="1"/>
    <col min="3848" max="3848" width="16.42578125" style="90" customWidth="1"/>
    <col min="3849" max="3849" width="12.42578125" style="90" customWidth="1"/>
    <col min="3850" max="3850" width="13.7109375" style="90" customWidth="1"/>
    <col min="3851" max="3851" width="13.28515625" style="90" customWidth="1"/>
    <col min="3852" max="3852" width="12.42578125" style="90" customWidth="1"/>
    <col min="3853" max="3853" width="13.28515625" style="90" customWidth="1"/>
    <col min="3854" max="3854" width="12.42578125" style="90" customWidth="1"/>
    <col min="3855" max="3855" width="12.7109375" style="90" customWidth="1"/>
    <col min="3856" max="3856" width="12.42578125" style="90" customWidth="1"/>
    <col min="3857" max="3869" width="13.28515625" style="90" customWidth="1"/>
    <col min="3870" max="3870" width="12.42578125" style="90" customWidth="1"/>
    <col min="3871" max="3871" width="13.7109375" style="90" customWidth="1"/>
    <col min="3872" max="3876" width="13" style="90" customWidth="1"/>
    <col min="3877" max="3877" width="14.7109375" style="90" customWidth="1"/>
    <col min="3878" max="3878" width="13.28515625" style="90" customWidth="1"/>
    <col min="3879" max="4102" width="13" style="90"/>
    <col min="4103" max="4103" width="4.140625" style="90" customWidth="1"/>
    <col min="4104" max="4104" width="16.42578125" style="90" customWidth="1"/>
    <col min="4105" max="4105" width="12.42578125" style="90" customWidth="1"/>
    <col min="4106" max="4106" width="13.7109375" style="90" customWidth="1"/>
    <col min="4107" max="4107" width="13.28515625" style="90" customWidth="1"/>
    <col min="4108" max="4108" width="12.42578125" style="90" customWidth="1"/>
    <col min="4109" max="4109" width="13.28515625" style="90" customWidth="1"/>
    <col min="4110" max="4110" width="12.42578125" style="90" customWidth="1"/>
    <col min="4111" max="4111" width="12.7109375" style="90" customWidth="1"/>
    <col min="4112" max="4112" width="12.42578125" style="90" customWidth="1"/>
    <col min="4113" max="4125" width="13.28515625" style="90" customWidth="1"/>
    <col min="4126" max="4126" width="12.42578125" style="90" customWidth="1"/>
    <col min="4127" max="4127" width="13.7109375" style="90" customWidth="1"/>
    <col min="4128" max="4132" width="13" style="90" customWidth="1"/>
    <col min="4133" max="4133" width="14.7109375" style="90" customWidth="1"/>
    <col min="4134" max="4134" width="13.28515625" style="90" customWidth="1"/>
    <col min="4135" max="4358" width="13" style="90"/>
    <col min="4359" max="4359" width="4.140625" style="90" customWidth="1"/>
    <col min="4360" max="4360" width="16.42578125" style="90" customWidth="1"/>
    <col min="4361" max="4361" width="12.42578125" style="90" customWidth="1"/>
    <col min="4362" max="4362" width="13.7109375" style="90" customWidth="1"/>
    <col min="4363" max="4363" width="13.28515625" style="90" customWidth="1"/>
    <col min="4364" max="4364" width="12.42578125" style="90" customWidth="1"/>
    <col min="4365" max="4365" width="13.28515625" style="90" customWidth="1"/>
    <col min="4366" max="4366" width="12.42578125" style="90" customWidth="1"/>
    <col min="4367" max="4367" width="12.7109375" style="90" customWidth="1"/>
    <col min="4368" max="4368" width="12.42578125" style="90" customWidth="1"/>
    <col min="4369" max="4381" width="13.28515625" style="90" customWidth="1"/>
    <col min="4382" max="4382" width="12.42578125" style="90" customWidth="1"/>
    <col min="4383" max="4383" width="13.7109375" style="90" customWidth="1"/>
    <col min="4384" max="4388" width="13" style="90" customWidth="1"/>
    <col min="4389" max="4389" width="14.7109375" style="90" customWidth="1"/>
    <col min="4390" max="4390" width="13.28515625" style="90" customWidth="1"/>
    <col min="4391" max="4614" width="13" style="90"/>
    <col min="4615" max="4615" width="4.140625" style="90" customWidth="1"/>
    <col min="4616" max="4616" width="16.42578125" style="90" customWidth="1"/>
    <col min="4617" max="4617" width="12.42578125" style="90" customWidth="1"/>
    <col min="4618" max="4618" width="13.7109375" style="90" customWidth="1"/>
    <col min="4619" max="4619" width="13.28515625" style="90" customWidth="1"/>
    <col min="4620" max="4620" width="12.42578125" style="90" customWidth="1"/>
    <col min="4621" max="4621" width="13.28515625" style="90" customWidth="1"/>
    <col min="4622" max="4622" width="12.42578125" style="90" customWidth="1"/>
    <col min="4623" max="4623" width="12.7109375" style="90" customWidth="1"/>
    <col min="4624" max="4624" width="12.42578125" style="90" customWidth="1"/>
    <col min="4625" max="4637" width="13.28515625" style="90" customWidth="1"/>
    <col min="4638" max="4638" width="12.42578125" style="90" customWidth="1"/>
    <col min="4639" max="4639" width="13.7109375" style="90" customWidth="1"/>
    <col min="4640" max="4644" width="13" style="90" customWidth="1"/>
    <col min="4645" max="4645" width="14.7109375" style="90" customWidth="1"/>
    <col min="4646" max="4646" width="13.28515625" style="90" customWidth="1"/>
    <col min="4647" max="4870" width="13" style="90"/>
    <col min="4871" max="4871" width="4.140625" style="90" customWidth="1"/>
    <col min="4872" max="4872" width="16.42578125" style="90" customWidth="1"/>
    <col min="4873" max="4873" width="12.42578125" style="90" customWidth="1"/>
    <col min="4874" max="4874" width="13.7109375" style="90" customWidth="1"/>
    <col min="4875" max="4875" width="13.28515625" style="90" customWidth="1"/>
    <col min="4876" max="4876" width="12.42578125" style="90" customWidth="1"/>
    <col min="4877" max="4877" width="13.28515625" style="90" customWidth="1"/>
    <col min="4878" max="4878" width="12.42578125" style="90" customWidth="1"/>
    <col min="4879" max="4879" width="12.7109375" style="90" customWidth="1"/>
    <col min="4880" max="4880" width="12.42578125" style="90" customWidth="1"/>
    <col min="4881" max="4893" width="13.28515625" style="90" customWidth="1"/>
    <col min="4894" max="4894" width="12.42578125" style="90" customWidth="1"/>
    <col min="4895" max="4895" width="13.7109375" style="90" customWidth="1"/>
    <col min="4896" max="4900" width="13" style="90" customWidth="1"/>
    <col min="4901" max="4901" width="14.7109375" style="90" customWidth="1"/>
    <col min="4902" max="4902" width="13.28515625" style="90" customWidth="1"/>
    <col min="4903" max="5126" width="13" style="90"/>
    <col min="5127" max="5127" width="4.140625" style="90" customWidth="1"/>
    <col min="5128" max="5128" width="16.42578125" style="90" customWidth="1"/>
    <col min="5129" max="5129" width="12.42578125" style="90" customWidth="1"/>
    <col min="5130" max="5130" width="13.7109375" style="90" customWidth="1"/>
    <col min="5131" max="5131" width="13.28515625" style="90" customWidth="1"/>
    <col min="5132" max="5132" width="12.42578125" style="90" customWidth="1"/>
    <col min="5133" max="5133" width="13.28515625" style="90" customWidth="1"/>
    <col min="5134" max="5134" width="12.42578125" style="90" customWidth="1"/>
    <col min="5135" max="5135" width="12.7109375" style="90" customWidth="1"/>
    <col min="5136" max="5136" width="12.42578125" style="90" customWidth="1"/>
    <col min="5137" max="5149" width="13.28515625" style="90" customWidth="1"/>
    <col min="5150" max="5150" width="12.42578125" style="90" customWidth="1"/>
    <col min="5151" max="5151" width="13.7109375" style="90" customWidth="1"/>
    <col min="5152" max="5156" width="13" style="90" customWidth="1"/>
    <col min="5157" max="5157" width="14.7109375" style="90" customWidth="1"/>
    <col min="5158" max="5158" width="13.28515625" style="90" customWidth="1"/>
    <col min="5159" max="5382" width="13" style="90"/>
    <col min="5383" max="5383" width="4.140625" style="90" customWidth="1"/>
    <col min="5384" max="5384" width="16.42578125" style="90" customWidth="1"/>
    <col min="5385" max="5385" width="12.42578125" style="90" customWidth="1"/>
    <col min="5386" max="5386" width="13.7109375" style="90" customWidth="1"/>
    <col min="5387" max="5387" width="13.28515625" style="90" customWidth="1"/>
    <col min="5388" max="5388" width="12.42578125" style="90" customWidth="1"/>
    <col min="5389" max="5389" width="13.28515625" style="90" customWidth="1"/>
    <col min="5390" max="5390" width="12.42578125" style="90" customWidth="1"/>
    <col min="5391" max="5391" width="12.7109375" style="90" customWidth="1"/>
    <col min="5392" max="5392" width="12.42578125" style="90" customWidth="1"/>
    <col min="5393" max="5405" width="13.28515625" style="90" customWidth="1"/>
    <col min="5406" max="5406" width="12.42578125" style="90" customWidth="1"/>
    <col min="5407" max="5407" width="13.7109375" style="90" customWidth="1"/>
    <col min="5408" max="5412" width="13" style="90" customWidth="1"/>
    <col min="5413" max="5413" width="14.7109375" style="90" customWidth="1"/>
    <col min="5414" max="5414" width="13.28515625" style="90" customWidth="1"/>
    <col min="5415" max="5638" width="13" style="90"/>
    <col min="5639" max="5639" width="4.140625" style="90" customWidth="1"/>
    <col min="5640" max="5640" width="16.42578125" style="90" customWidth="1"/>
    <col min="5641" max="5641" width="12.42578125" style="90" customWidth="1"/>
    <col min="5642" max="5642" width="13.7109375" style="90" customWidth="1"/>
    <col min="5643" max="5643" width="13.28515625" style="90" customWidth="1"/>
    <col min="5644" max="5644" width="12.42578125" style="90" customWidth="1"/>
    <col min="5645" max="5645" width="13.28515625" style="90" customWidth="1"/>
    <col min="5646" max="5646" width="12.42578125" style="90" customWidth="1"/>
    <col min="5647" max="5647" width="12.7109375" style="90" customWidth="1"/>
    <col min="5648" max="5648" width="12.42578125" style="90" customWidth="1"/>
    <col min="5649" max="5661" width="13.28515625" style="90" customWidth="1"/>
    <col min="5662" max="5662" width="12.42578125" style="90" customWidth="1"/>
    <col min="5663" max="5663" width="13.7109375" style="90" customWidth="1"/>
    <col min="5664" max="5668" width="13" style="90" customWidth="1"/>
    <col min="5669" max="5669" width="14.7109375" style="90" customWidth="1"/>
    <col min="5670" max="5670" width="13.28515625" style="90" customWidth="1"/>
    <col min="5671" max="5894" width="13" style="90"/>
    <col min="5895" max="5895" width="4.140625" style="90" customWidth="1"/>
    <col min="5896" max="5896" width="16.42578125" style="90" customWidth="1"/>
    <col min="5897" max="5897" width="12.42578125" style="90" customWidth="1"/>
    <col min="5898" max="5898" width="13.7109375" style="90" customWidth="1"/>
    <col min="5899" max="5899" width="13.28515625" style="90" customWidth="1"/>
    <col min="5900" max="5900" width="12.42578125" style="90" customWidth="1"/>
    <col min="5901" max="5901" width="13.28515625" style="90" customWidth="1"/>
    <col min="5902" max="5902" width="12.42578125" style="90" customWidth="1"/>
    <col min="5903" max="5903" width="12.7109375" style="90" customWidth="1"/>
    <col min="5904" max="5904" width="12.42578125" style="90" customWidth="1"/>
    <col min="5905" max="5917" width="13.28515625" style="90" customWidth="1"/>
    <col min="5918" max="5918" width="12.42578125" style="90" customWidth="1"/>
    <col min="5919" max="5919" width="13.7109375" style="90" customWidth="1"/>
    <col min="5920" max="5924" width="13" style="90" customWidth="1"/>
    <col min="5925" max="5925" width="14.7109375" style="90" customWidth="1"/>
    <col min="5926" max="5926" width="13.28515625" style="90" customWidth="1"/>
    <col min="5927" max="6150" width="13" style="90"/>
    <col min="6151" max="6151" width="4.140625" style="90" customWidth="1"/>
    <col min="6152" max="6152" width="16.42578125" style="90" customWidth="1"/>
    <col min="6153" max="6153" width="12.42578125" style="90" customWidth="1"/>
    <col min="6154" max="6154" width="13.7109375" style="90" customWidth="1"/>
    <col min="6155" max="6155" width="13.28515625" style="90" customWidth="1"/>
    <col min="6156" max="6156" width="12.42578125" style="90" customWidth="1"/>
    <col min="6157" max="6157" width="13.28515625" style="90" customWidth="1"/>
    <col min="6158" max="6158" width="12.42578125" style="90" customWidth="1"/>
    <col min="6159" max="6159" width="12.7109375" style="90" customWidth="1"/>
    <col min="6160" max="6160" width="12.42578125" style="90" customWidth="1"/>
    <col min="6161" max="6173" width="13.28515625" style="90" customWidth="1"/>
    <col min="6174" max="6174" width="12.42578125" style="90" customWidth="1"/>
    <col min="6175" max="6175" width="13.7109375" style="90" customWidth="1"/>
    <col min="6176" max="6180" width="13" style="90" customWidth="1"/>
    <col min="6181" max="6181" width="14.7109375" style="90" customWidth="1"/>
    <col min="6182" max="6182" width="13.28515625" style="90" customWidth="1"/>
    <col min="6183" max="6406" width="13" style="90"/>
    <col min="6407" max="6407" width="4.140625" style="90" customWidth="1"/>
    <col min="6408" max="6408" width="16.42578125" style="90" customWidth="1"/>
    <col min="6409" max="6409" width="12.42578125" style="90" customWidth="1"/>
    <col min="6410" max="6410" width="13.7109375" style="90" customWidth="1"/>
    <col min="6411" max="6411" width="13.28515625" style="90" customWidth="1"/>
    <col min="6412" max="6412" width="12.42578125" style="90" customWidth="1"/>
    <col min="6413" max="6413" width="13.28515625" style="90" customWidth="1"/>
    <col min="6414" max="6414" width="12.42578125" style="90" customWidth="1"/>
    <col min="6415" max="6415" width="12.7109375" style="90" customWidth="1"/>
    <col min="6416" max="6416" width="12.42578125" style="90" customWidth="1"/>
    <col min="6417" max="6429" width="13.28515625" style="90" customWidth="1"/>
    <col min="6430" max="6430" width="12.42578125" style="90" customWidth="1"/>
    <col min="6431" max="6431" width="13.7109375" style="90" customWidth="1"/>
    <col min="6432" max="6436" width="13" style="90" customWidth="1"/>
    <col min="6437" max="6437" width="14.7109375" style="90" customWidth="1"/>
    <col min="6438" max="6438" width="13.28515625" style="90" customWidth="1"/>
    <col min="6439" max="6662" width="13" style="90"/>
    <col min="6663" max="6663" width="4.140625" style="90" customWidth="1"/>
    <col min="6664" max="6664" width="16.42578125" style="90" customWidth="1"/>
    <col min="6665" max="6665" width="12.42578125" style="90" customWidth="1"/>
    <col min="6666" max="6666" width="13.7109375" style="90" customWidth="1"/>
    <col min="6667" max="6667" width="13.28515625" style="90" customWidth="1"/>
    <col min="6668" max="6668" width="12.42578125" style="90" customWidth="1"/>
    <col min="6669" max="6669" width="13.28515625" style="90" customWidth="1"/>
    <col min="6670" max="6670" width="12.42578125" style="90" customWidth="1"/>
    <col min="6671" max="6671" width="12.7109375" style="90" customWidth="1"/>
    <col min="6672" max="6672" width="12.42578125" style="90" customWidth="1"/>
    <col min="6673" max="6685" width="13.28515625" style="90" customWidth="1"/>
    <col min="6686" max="6686" width="12.42578125" style="90" customWidth="1"/>
    <col min="6687" max="6687" width="13.7109375" style="90" customWidth="1"/>
    <col min="6688" max="6692" width="13" style="90" customWidth="1"/>
    <col min="6693" max="6693" width="14.7109375" style="90" customWidth="1"/>
    <col min="6694" max="6694" width="13.28515625" style="90" customWidth="1"/>
    <col min="6695" max="6918" width="13" style="90"/>
    <col min="6919" max="6919" width="4.140625" style="90" customWidth="1"/>
    <col min="6920" max="6920" width="16.42578125" style="90" customWidth="1"/>
    <col min="6921" max="6921" width="12.42578125" style="90" customWidth="1"/>
    <col min="6922" max="6922" width="13.7109375" style="90" customWidth="1"/>
    <col min="6923" max="6923" width="13.28515625" style="90" customWidth="1"/>
    <col min="6924" max="6924" width="12.42578125" style="90" customWidth="1"/>
    <col min="6925" max="6925" width="13.28515625" style="90" customWidth="1"/>
    <col min="6926" max="6926" width="12.42578125" style="90" customWidth="1"/>
    <col min="6927" max="6927" width="12.7109375" style="90" customWidth="1"/>
    <col min="6928" max="6928" width="12.42578125" style="90" customWidth="1"/>
    <col min="6929" max="6941" width="13.28515625" style="90" customWidth="1"/>
    <col min="6942" max="6942" width="12.42578125" style="90" customWidth="1"/>
    <col min="6943" max="6943" width="13.7109375" style="90" customWidth="1"/>
    <col min="6944" max="6948" width="13" style="90" customWidth="1"/>
    <col min="6949" max="6949" width="14.7109375" style="90" customWidth="1"/>
    <col min="6950" max="6950" width="13.28515625" style="90" customWidth="1"/>
    <col min="6951" max="7174" width="13" style="90"/>
    <col min="7175" max="7175" width="4.140625" style="90" customWidth="1"/>
    <col min="7176" max="7176" width="16.42578125" style="90" customWidth="1"/>
    <col min="7177" max="7177" width="12.42578125" style="90" customWidth="1"/>
    <col min="7178" max="7178" width="13.7109375" style="90" customWidth="1"/>
    <col min="7179" max="7179" width="13.28515625" style="90" customWidth="1"/>
    <col min="7180" max="7180" width="12.42578125" style="90" customWidth="1"/>
    <col min="7181" max="7181" width="13.28515625" style="90" customWidth="1"/>
    <col min="7182" max="7182" width="12.42578125" style="90" customWidth="1"/>
    <col min="7183" max="7183" width="12.7109375" style="90" customWidth="1"/>
    <col min="7184" max="7184" width="12.42578125" style="90" customWidth="1"/>
    <col min="7185" max="7197" width="13.28515625" style="90" customWidth="1"/>
    <col min="7198" max="7198" width="12.42578125" style="90" customWidth="1"/>
    <col min="7199" max="7199" width="13.7109375" style="90" customWidth="1"/>
    <col min="7200" max="7204" width="13" style="90" customWidth="1"/>
    <col min="7205" max="7205" width="14.7109375" style="90" customWidth="1"/>
    <col min="7206" max="7206" width="13.28515625" style="90" customWidth="1"/>
    <col min="7207" max="7430" width="13" style="90"/>
    <col min="7431" max="7431" width="4.140625" style="90" customWidth="1"/>
    <col min="7432" max="7432" width="16.42578125" style="90" customWidth="1"/>
    <col min="7433" max="7433" width="12.42578125" style="90" customWidth="1"/>
    <col min="7434" max="7434" width="13.7109375" style="90" customWidth="1"/>
    <col min="7435" max="7435" width="13.28515625" style="90" customWidth="1"/>
    <col min="7436" max="7436" width="12.42578125" style="90" customWidth="1"/>
    <col min="7437" max="7437" width="13.28515625" style="90" customWidth="1"/>
    <col min="7438" max="7438" width="12.42578125" style="90" customWidth="1"/>
    <col min="7439" max="7439" width="12.7109375" style="90" customWidth="1"/>
    <col min="7440" max="7440" width="12.42578125" style="90" customWidth="1"/>
    <col min="7441" max="7453" width="13.28515625" style="90" customWidth="1"/>
    <col min="7454" max="7454" width="12.42578125" style="90" customWidth="1"/>
    <col min="7455" max="7455" width="13.7109375" style="90" customWidth="1"/>
    <col min="7456" max="7460" width="13" style="90" customWidth="1"/>
    <col min="7461" max="7461" width="14.7109375" style="90" customWidth="1"/>
    <col min="7462" max="7462" width="13.28515625" style="90" customWidth="1"/>
    <col min="7463" max="7686" width="13" style="90"/>
    <col min="7687" max="7687" width="4.140625" style="90" customWidth="1"/>
    <col min="7688" max="7688" width="16.42578125" style="90" customWidth="1"/>
    <col min="7689" max="7689" width="12.42578125" style="90" customWidth="1"/>
    <col min="7690" max="7690" width="13.7109375" style="90" customWidth="1"/>
    <col min="7691" max="7691" width="13.28515625" style="90" customWidth="1"/>
    <col min="7692" max="7692" width="12.42578125" style="90" customWidth="1"/>
    <col min="7693" max="7693" width="13.28515625" style="90" customWidth="1"/>
    <col min="7694" max="7694" width="12.42578125" style="90" customWidth="1"/>
    <col min="7695" max="7695" width="12.7109375" style="90" customWidth="1"/>
    <col min="7696" max="7696" width="12.42578125" style="90" customWidth="1"/>
    <col min="7697" max="7709" width="13.28515625" style="90" customWidth="1"/>
    <col min="7710" max="7710" width="12.42578125" style="90" customWidth="1"/>
    <col min="7711" max="7711" width="13.7109375" style="90" customWidth="1"/>
    <col min="7712" max="7716" width="13" style="90" customWidth="1"/>
    <col min="7717" max="7717" width="14.7109375" style="90" customWidth="1"/>
    <col min="7718" max="7718" width="13.28515625" style="90" customWidth="1"/>
    <col min="7719" max="7942" width="13" style="90"/>
    <col min="7943" max="7943" width="4.140625" style="90" customWidth="1"/>
    <col min="7944" max="7944" width="16.42578125" style="90" customWidth="1"/>
    <col min="7945" max="7945" width="12.42578125" style="90" customWidth="1"/>
    <col min="7946" max="7946" width="13.7109375" style="90" customWidth="1"/>
    <col min="7947" max="7947" width="13.28515625" style="90" customWidth="1"/>
    <col min="7948" max="7948" width="12.42578125" style="90" customWidth="1"/>
    <col min="7949" max="7949" width="13.28515625" style="90" customWidth="1"/>
    <col min="7950" max="7950" width="12.42578125" style="90" customWidth="1"/>
    <col min="7951" max="7951" width="12.7109375" style="90" customWidth="1"/>
    <col min="7952" max="7952" width="12.42578125" style="90" customWidth="1"/>
    <col min="7953" max="7965" width="13.28515625" style="90" customWidth="1"/>
    <col min="7966" max="7966" width="12.42578125" style="90" customWidth="1"/>
    <col min="7967" max="7967" width="13.7109375" style="90" customWidth="1"/>
    <col min="7968" max="7972" width="13" style="90" customWidth="1"/>
    <col min="7973" max="7973" width="14.7109375" style="90" customWidth="1"/>
    <col min="7974" max="7974" width="13.28515625" style="90" customWidth="1"/>
    <col min="7975" max="8198" width="13" style="90"/>
    <col min="8199" max="8199" width="4.140625" style="90" customWidth="1"/>
    <col min="8200" max="8200" width="16.42578125" style="90" customWidth="1"/>
    <col min="8201" max="8201" width="12.42578125" style="90" customWidth="1"/>
    <col min="8202" max="8202" width="13.7109375" style="90" customWidth="1"/>
    <col min="8203" max="8203" width="13.28515625" style="90" customWidth="1"/>
    <col min="8204" max="8204" width="12.42578125" style="90" customWidth="1"/>
    <col min="8205" max="8205" width="13.28515625" style="90" customWidth="1"/>
    <col min="8206" max="8206" width="12.42578125" style="90" customWidth="1"/>
    <col min="8207" max="8207" width="12.7109375" style="90" customWidth="1"/>
    <col min="8208" max="8208" width="12.42578125" style="90" customWidth="1"/>
    <col min="8209" max="8221" width="13.28515625" style="90" customWidth="1"/>
    <col min="8222" max="8222" width="12.42578125" style="90" customWidth="1"/>
    <col min="8223" max="8223" width="13.7109375" style="90" customWidth="1"/>
    <col min="8224" max="8228" width="13" style="90" customWidth="1"/>
    <col min="8229" max="8229" width="14.7109375" style="90" customWidth="1"/>
    <col min="8230" max="8230" width="13.28515625" style="90" customWidth="1"/>
    <col min="8231" max="8454" width="13" style="90"/>
    <col min="8455" max="8455" width="4.140625" style="90" customWidth="1"/>
    <col min="8456" max="8456" width="16.42578125" style="90" customWidth="1"/>
    <col min="8457" max="8457" width="12.42578125" style="90" customWidth="1"/>
    <col min="8458" max="8458" width="13.7109375" style="90" customWidth="1"/>
    <col min="8459" max="8459" width="13.28515625" style="90" customWidth="1"/>
    <col min="8460" max="8460" width="12.42578125" style="90" customWidth="1"/>
    <col min="8461" max="8461" width="13.28515625" style="90" customWidth="1"/>
    <col min="8462" max="8462" width="12.42578125" style="90" customWidth="1"/>
    <col min="8463" max="8463" width="12.7109375" style="90" customWidth="1"/>
    <col min="8464" max="8464" width="12.42578125" style="90" customWidth="1"/>
    <col min="8465" max="8477" width="13.28515625" style="90" customWidth="1"/>
    <col min="8478" max="8478" width="12.42578125" style="90" customWidth="1"/>
    <col min="8479" max="8479" width="13.7109375" style="90" customWidth="1"/>
    <col min="8480" max="8484" width="13" style="90" customWidth="1"/>
    <col min="8485" max="8485" width="14.7109375" style="90" customWidth="1"/>
    <col min="8486" max="8486" width="13.28515625" style="90" customWidth="1"/>
    <col min="8487" max="8710" width="13" style="90"/>
    <col min="8711" max="8711" width="4.140625" style="90" customWidth="1"/>
    <col min="8712" max="8712" width="16.42578125" style="90" customWidth="1"/>
    <col min="8713" max="8713" width="12.42578125" style="90" customWidth="1"/>
    <col min="8714" max="8714" width="13.7109375" style="90" customWidth="1"/>
    <col min="8715" max="8715" width="13.28515625" style="90" customWidth="1"/>
    <col min="8716" max="8716" width="12.42578125" style="90" customWidth="1"/>
    <col min="8717" max="8717" width="13.28515625" style="90" customWidth="1"/>
    <col min="8718" max="8718" width="12.42578125" style="90" customWidth="1"/>
    <col min="8719" max="8719" width="12.7109375" style="90" customWidth="1"/>
    <col min="8720" max="8720" width="12.42578125" style="90" customWidth="1"/>
    <col min="8721" max="8733" width="13.28515625" style="90" customWidth="1"/>
    <col min="8734" max="8734" width="12.42578125" style="90" customWidth="1"/>
    <col min="8735" max="8735" width="13.7109375" style="90" customWidth="1"/>
    <col min="8736" max="8740" width="13" style="90" customWidth="1"/>
    <col min="8741" max="8741" width="14.7109375" style="90" customWidth="1"/>
    <col min="8742" max="8742" width="13.28515625" style="90" customWidth="1"/>
    <col min="8743" max="8966" width="13" style="90"/>
    <col min="8967" max="8967" width="4.140625" style="90" customWidth="1"/>
    <col min="8968" max="8968" width="16.42578125" style="90" customWidth="1"/>
    <col min="8969" max="8969" width="12.42578125" style="90" customWidth="1"/>
    <col min="8970" max="8970" width="13.7109375" style="90" customWidth="1"/>
    <col min="8971" max="8971" width="13.28515625" style="90" customWidth="1"/>
    <col min="8972" max="8972" width="12.42578125" style="90" customWidth="1"/>
    <col min="8973" max="8973" width="13.28515625" style="90" customWidth="1"/>
    <col min="8974" max="8974" width="12.42578125" style="90" customWidth="1"/>
    <col min="8975" max="8975" width="12.7109375" style="90" customWidth="1"/>
    <col min="8976" max="8976" width="12.42578125" style="90" customWidth="1"/>
    <col min="8977" max="8989" width="13.28515625" style="90" customWidth="1"/>
    <col min="8990" max="8990" width="12.42578125" style="90" customWidth="1"/>
    <col min="8991" max="8991" width="13.7109375" style="90" customWidth="1"/>
    <col min="8992" max="8996" width="13" style="90" customWidth="1"/>
    <col min="8997" max="8997" width="14.7109375" style="90" customWidth="1"/>
    <col min="8998" max="8998" width="13.28515625" style="90" customWidth="1"/>
    <col min="8999" max="9222" width="13" style="90"/>
    <col min="9223" max="9223" width="4.140625" style="90" customWidth="1"/>
    <col min="9224" max="9224" width="16.42578125" style="90" customWidth="1"/>
    <col min="9225" max="9225" width="12.42578125" style="90" customWidth="1"/>
    <col min="9226" max="9226" width="13.7109375" style="90" customWidth="1"/>
    <col min="9227" max="9227" width="13.28515625" style="90" customWidth="1"/>
    <col min="9228" max="9228" width="12.42578125" style="90" customWidth="1"/>
    <col min="9229" max="9229" width="13.28515625" style="90" customWidth="1"/>
    <col min="9230" max="9230" width="12.42578125" style="90" customWidth="1"/>
    <col min="9231" max="9231" width="12.7109375" style="90" customWidth="1"/>
    <col min="9232" max="9232" width="12.42578125" style="90" customWidth="1"/>
    <col min="9233" max="9245" width="13.28515625" style="90" customWidth="1"/>
    <col min="9246" max="9246" width="12.42578125" style="90" customWidth="1"/>
    <col min="9247" max="9247" width="13.7109375" style="90" customWidth="1"/>
    <col min="9248" max="9252" width="13" style="90" customWidth="1"/>
    <col min="9253" max="9253" width="14.7109375" style="90" customWidth="1"/>
    <col min="9254" max="9254" width="13.28515625" style="90" customWidth="1"/>
    <col min="9255" max="9478" width="13" style="90"/>
    <col min="9479" max="9479" width="4.140625" style="90" customWidth="1"/>
    <col min="9480" max="9480" width="16.42578125" style="90" customWidth="1"/>
    <col min="9481" max="9481" width="12.42578125" style="90" customWidth="1"/>
    <col min="9482" max="9482" width="13.7109375" style="90" customWidth="1"/>
    <col min="9483" max="9483" width="13.28515625" style="90" customWidth="1"/>
    <col min="9484" max="9484" width="12.42578125" style="90" customWidth="1"/>
    <col min="9485" max="9485" width="13.28515625" style="90" customWidth="1"/>
    <col min="9486" max="9486" width="12.42578125" style="90" customWidth="1"/>
    <col min="9487" max="9487" width="12.7109375" style="90" customWidth="1"/>
    <col min="9488" max="9488" width="12.42578125" style="90" customWidth="1"/>
    <col min="9489" max="9501" width="13.28515625" style="90" customWidth="1"/>
    <col min="9502" max="9502" width="12.42578125" style="90" customWidth="1"/>
    <col min="9503" max="9503" width="13.7109375" style="90" customWidth="1"/>
    <col min="9504" max="9508" width="13" style="90" customWidth="1"/>
    <col min="9509" max="9509" width="14.7109375" style="90" customWidth="1"/>
    <col min="9510" max="9510" width="13.28515625" style="90" customWidth="1"/>
    <col min="9511" max="9734" width="13" style="90"/>
    <col min="9735" max="9735" width="4.140625" style="90" customWidth="1"/>
    <col min="9736" max="9736" width="16.42578125" style="90" customWidth="1"/>
    <col min="9737" max="9737" width="12.42578125" style="90" customWidth="1"/>
    <col min="9738" max="9738" width="13.7109375" style="90" customWidth="1"/>
    <col min="9739" max="9739" width="13.28515625" style="90" customWidth="1"/>
    <col min="9740" max="9740" width="12.42578125" style="90" customWidth="1"/>
    <col min="9741" max="9741" width="13.28515625" style="90" customWidth="1"/>
    <col min="9742" max="9742" width="12.42578125" style="90" customWidth="1"/>
    <col min="9743" max="9743" width="12.7109375" style="90" customWidth="1"/>
    <col min="9744" max="9744" width="12.42578125" style="90" customWidth="1"/>
    <col min="9745" max="9757" width="13.28515625" style="90" customWidth="1"/>
    <col min="9758" max="9758" width="12.42578125" style="90" customWidth="1"/>
    <col min="9759" max="9759" width="13.7109375" style="90" customWidth="1"/>
    <col min="9760" max="9764" width="13" style="90" customWidth="1"/>
    <col min="9765" max="9765" width="14.7109375" style="90" customWidth="1"/>
    <col min="9766" max="9766" width="13.28515625" style="90" customWidth="1"/>
    <col min="9767" max="9990" width="13" style="90"/>
    <col min="9991" max="9991" width="4.140625" style="90" customWidth="1"/>
    <col min="9992" max="9992" width="16.42578125" style="90" customWidth="1"/>
    <col min="9993" max="9993" width="12.42578125" style="90" customWidth="1"/>
    <col min="9994" max="9994" width="13.7109375" style="90" customWidth="1"/>
    <col min="9995" max="9995" width="13.28515625" style="90" customWidth="1"/>
    <col min="9996" max="9996" width="12.42578125" style="90" customWidth="1"/>
    <col min="9997" max="9997" width="13.28515625" style="90" customWidth="1"/>
    <col min="9998" max="9998" width="12.42578125" style="90" customWidth="1"/>
    <col min="9999" max="9999" width="12.7109375" style="90" customWidth="1"/>
    <col min="10000" max="10000" width="12.42578125" style="90" customWidth="1"/>
    <col min="10001" max="10013" width="13.28515625" style="90" customWidth="1"/>
    <col min="10014" max="10014" width="12.42578125" style="90" customWidth="1"/>
    <col min="10015" max="10015" width="13.7109375" style="90" customWidth="1"/>
    <col min="10016" max="10020" width="13" style="90" customWidth="1"/>
    <col min="10021" max="10021" width="14.7109375" style="90" customWidth="1"/>
    <col min="10022" max="10022" width="13.28515625" style="90" customWidth="1"/>
    <col min="10023" max="10246" width="13" style="90"/>
    <col min="10247" max="10247" width="4.140625" style="90" customWidth="1"/>
    <col min="10248" max="10248" width="16.42578125" style="90" customWidth="1"/>
    <col min="10249" max="10249" width="12.42578125" style="90" customWidth="1"/>
    <col min="10250" max="10250" width="13.7109375" style="90" customWidth="1"/>
    <col min="10251" max="10251" width="13.28515625" style="90" customWidth="1"/>
    <col min="10252" max="10252" width="12.42578125" style="90" customWidth="1"/>
    <col min="10253" max="10253" width="13.28515625" style="90" customWidth="1"/>
    <col min="10254" max="10254" width="12.42578125" style="90" customWidth="1"/>
    <col min="10255" max="10255" width="12.7109375" style="90" customWidth="1"/>
    <col min="10256" max="10256" width="12.42578125" style="90" customWidth="1"/>
    <col min="10257" max="10269" width="13.28515625" style="90" customWidth="1"/>
    <col min="10270" max="10270" width="12.42578125" style="90" customWidth="1"/>
    <col min="10271" max="10271" width="13.7109375" style="90" customWidth="1"/>
    <col min="10272" max="10276" width="13" style="90" customWidth="1"/>
    <col min="10277" max="10277" width="14.7109375" style="90" customWidth="1"/>
    <col min="10278" max="10278" width="13.28515625" style="90" customWidth="1"/>
    <col min="10279" max="10502" width="13" style="90"/>
    <col min="10503" max="10503" width="4.140625" style="90" customWidth="1"/>
    <col min="10504" max="10504" width="16.42578125" style="90" customWidth="1"/>
    <col min="10505" max="10505" width="12.42578125" style="90" customWidth="1"/>
    <col min="10506" max="10506" width="13.7109375" style="90" customWidth="1"/>
    <col min="10507" max="10507" width="13.28515625" style="90" customWidth="1"/>
    <col min="10508" max="10508" width="12.42578125" style="90" customWidth="1"/>
    <col min="10509" max="10509" width="13.28515625" style="90" customWidth="1"/>
    <col min="10510" max="10510" width="12.42578125" style="90" customWidth="1"/>
    <col min="10511" max="10511" width="12.7109375" style="90" customWidth="1"/>
    <col min="10512" max="10512" width="12.42578125" style="90" customWidth="1"/>
    <col min="10513" max="10525" width="13.28515625" style="90" customWidth="1"/>
    <col min="10526" max="10526" width="12.42578125" style="90" customWidth="1"/>
    <col min="10527" max="10527" width="13.7109375" style="90" customWidth="1"/>
    <col min="10528" max="10532" width="13" style="90" customWidth="1"/>
    <col min="10533" max="10533" width="14.7109375" style="90" customWidth="1"/>
    <col min="10534" max="10534" width="13.28515625" style="90" customWidth="1"/>
    <col min="10535" max="10758" width="13" style="90"/>
    <col min="10759" max="10759" width="4.140625" style="90" customWidth="1"/>
    <col min="10760" max="10760" width="16.42578125" style="90" customWidth="1"/>
    <col min="10761" max="10761" width="12.42578125" style="90" customWidth="1"/>
    <col min="10762" max="10762" width="13.7109375" style="90" customWidth="1"/>
    <col min="10763" max="10763" width="13.28515625" style="90" customWidth="1"/>
    <col min="10764" max="10764" width="12.42578125" style="90" customWidth="1"/>
    <col min="10765" max="10765" width="13.28515625" style="90" customWidth="1"/>
    <col min="10766" max="10766" width="12.42578125" style="90" customWidth="1"/>
    <col min="10767" max="10767" width="12.7109375" style="90" customWidth="1"/>
    <col min="10768" max="10768" width="12.42578125" style="90" customWidth="1"/>
    <col min="10769" max="10781" width="13.28515625" style="90" customWidth="1"/>
    <col min="10782" max="10782" width="12.42578125" style="90" customWidth="1"/>
    <col min="10783" max="10783" width="13.7109375" style="90" customWidth="1"/>
    <col min="10784" max="10788" width="13" style="90" customWidth="1"/>
    <col min="10789" max="10789" width="14.7109375" style="90" customWidth="1"/>
    <col min="10790" max="10790" width="13.28515625" style="90" customWidth="1"/>
    <col min="10791" max="11014" width="13" style="90"/>
    <col min="11015" max="11015" width="4.140625" style="90" customWidth="1"/>
    <col min="11016" max="11016" width="16.42578125" style="90" customWidth="1"/>
    <col min="11017" max="11017" width="12.42578125" style="90" customWidth="1"/>
    <col min="11018" max="11018" width="13.7109375" style="90" customWidth="1"/>
    <col min="11019" max="11019" width="13.28515625" style="90" customWidth="1"/>
    <col min="11020" max="11020" width="12.42578125" style="90" customWidth="1"/>
    <col min="11021" max="11021" width="13.28515625" style="90" customWidth="1"/>
    <col min="11022" max="11022" width="12.42578125" style="90" customWidth="1"/>
    <col min="11023" max="11023" width="12.7109375" style="90" customWidth="1"/>
    <col min="11024" max="11024" width="12.42578125" style="90" customWidth="1"/>
    <col min="11025" max="11037" width="13.28515625" style="90" customWidth="1"/>
    <col min="11038" max="11038" width="12.42578125" style="90" customWidth="1"/>
    <col min="11039" max="11039" width="13.7109375" style="90" customWidth="1"/>
    <col min="11040" max="11044" width="13" style="90" customWidth="1"/>
    <col min="11045" max="11045" width="14.7109375" style="90" customWidth="1"/>
    <col min="11046" max="11046" width="13.28515625" style="90" customWidth="1"/>
    <col min="11047" max="11270" width="13" style="90"/>
    <col min="11271" max="11271" width="4.140625" style="90" customWidth="1"/>
    <col min="11272" max="11272" width="16.42578125" style="90" customWidth="1"/>
    <col min="11273" max="11273" width="12.42578125" style="90" customWidth="1"/>
    <col min="11274" max="11274" width="13.7109375" style="90" customWidth="1"/>
    <col min="11275" max="11275" width="13.28515625" style="90" customWidth="1"/>
    <col min="11276" max="11276" width="12.42578125" style="90" customWidth="1"/>
    <col min="11277" max="11277" width="13.28515625" style="90" customWidth="1"/>
    <col min="11278" max="11278" width="12.42578125" style="90" customWidth="1"/>
    <col min="11279" max="11279" width="12.7109375" style="90" customWidth="1"/>
    <col min="11280" max="11280" width="12.42578125" style="90" customWidth="1"/>
    <col min="11281" max="11293" width="13.28515625" style="90" customWidth="1"/>
    <col min="11294" max="11294" width="12.42578125" style="90" customWidth="1"/>
    <col min="11295" max="11295" width="13.7109375" style="90" customWidth="1"/>
    <col min="11296" max="11300" width="13" style="90" customWidth="1"/>
    <col min="11301" max="11301" width="14.7109375" style="90" customWidth="1"/>
    <col min="11302" max="11302" width="13.28515625" style="90" customWidth="1"/>
    <col min="11303" max="11526" width="13" style="90"/>
    <col min="11527" max="11527" width="4.140625" style="90" customWidth="1"/>
    <col min="11528" max="11528" width="16.42578125" style="90" customWidth="1"/>
    <col min="11529" max="11529" width="12.42578125" style="90" customWidth="1"/>
    <col min="11530" max="11530" width="13.7109375" style="90" customWidth="1"/>
    <col min="11531" max="11531" width="13.28515625" style="90" customWidth="1"/>
    <col min="11532" max="11532" width="12.42578125" style="90" customWidth="1"/>
    <col min="11533" max="11533" width="13.28515625" style="90" customWidth="1"/>
    <col min="11534" max="11534" width="12.42578125" style="90" customWidth="1"/>
    <col min="11535" max="11535" width="12.7109375" style="90" customWidth="1"/>
    <col min="11536" max="11536" width="12.42578125" style="90" customWidth="1"/>
    <col min="11537" max="11549" width="13.28515625" style="90" customWidth="1"/>
    <col min="11550" max="11550" width="12.42578125" style="90" customWidth="1"/>
    <col min="11551" max="11551" width="13.7109375" style="90" customWidth="1"/>
    <col min="11552" max="11556" width="13" style="90" customWidth="1"/>
    <col min="11557" max="11557" width="14.7109375" style="90" customWidth="1"/>
    <col min="11558" max="11558" width="13.28515625" style="90" customWidth="1"/>
    <col min="11559" max="11782" width="13" style="90"/>
    <col min="11783" max="11783" width="4.140625" style="90" customWidth="1"/>
    <col min="11784" max="11784" width="16.42578125" style="90" customWidth="1"/>
    <col min="11785" max="11785" width="12.42578125" style="90" customWidth="1"/>
    <col min="11786" max="11786" width="13.7109375" style="90" customWidth="1"/>
    <col min="11787" max="11787" width="13.28515625" style="90" customWidth="1"/>
    <col min="11788" max="11788" width="12.42578125" style="90" customWidth="1"/>
    <col min="11789" max="11789" width="13.28515625" style="90" customWidth="1"/>
    <col min="11790" max="11790" width="12.42578125" style="90" customWidth="1"/>
    <col min="11791" max="11791" width="12.7109375" style="90" customWidth="1"/>
    <col min="11792" max="11792" width="12.42578125" style="90" customWidth="1"/>
    <col min="11793" max="11805" width="13.28515625" style="90" customWidth="1"/>
    <col min="11806" max="11806" width="12.42578125" style="90" customWidth="1"/>
    <col min="11807" max="11807" width="13.7109375" style="90" customWidth="1"/>
    <col min="11808" max="11812" width="13" style="90" customWidth="1"/>
    <col min="11813" max="11813" width="14.7109375" style="90" customWidth="1"/>
    <col min="11814" max="11814" width="13.28515625" style="90" customWidth="1"/>
    <col min="11815" max="12038" width="13" style="90"/>
    <col min="12039" max="12039" width="4.140625" style="90" customWidth="1"/>
    <col min="12040" max="12040" width="16.42578125" style="90" customWidth="1"/>
    <col min="12041" max="12041" width="12.42578125" style="90" customWidth="1"/>
    <col min="12042" max="12042" width="13.7109375" style="90" customWidth="1"/>
    <col min="12043" max="12043" width="13.28515625" style="90" customWidth="1"/>
    <col min="12044" max="12044" width="12.42578125" style="90" customWidth="1"/>
    <col min="12045" max="12045" width="13.28515625" style="90" customWidth="1"/>
    <col min="12046" max="12046" width="12.42578125" style="90" customWidth="1"/>
    <col min="12047" max="12047" width="12.7109375" style="90" customWidth="1"/>
    <col min="12048" max="12048" width="12.42578125" style="90" customWidth="1"/>
    <col min="12049" max="12061" width="13.28515625" style="90" customWidth="1"/>
    <col min="12062" max="12062" width="12.42578125" style="90" customWidth="1"/>
    <col min="12063" max="12063" width="13.7109375" style="90" customWidth="1"/>
    <col min="12064" max="12068" width="13" style="90" customWidth="1"/>
    <col min="12069" max="12069" width="14.7109375" style="90" customWidth="1"/>
    <col min="12070" max="12070" width="13.28515625" style="90" customWidth="1"/>
    <col min="12071" max="12294" width="13" style="90"/>
    <col min="12295" max="12295" width="4.140625" style="90" customWidth="1"/>
    <col min="12296" max="12296" width="16.42578125" style="90" customWidth="1"/>
    <col min="12297" max="12297" width="12.42578125" style="90" customWidth="1"/>
    <col min="12298" max="12298" width="13.7109375" style="90" customWidth="1"/>
    <col min="12299" max="12299" width="13.28515625" style="90" customWidth="1"/>
    <col min="12300" max="12300" width="12.42578125" style="90" customWidth="1"/>
    <col min="12301" max="12301" width="13.28515625" style="90" customWidth="1"/>
    <col min="12302" max="12302" width="12.42578125" style="90" customWidth="1"/>
    <col min="12303" max="12303" width="12.7109375" style="90" customWidth="1"/>
    <col min="12304" max="12304" width="12.42578125" style="90" customWidth="1"/>
    <col min="12305" max="12317" width="13.28515625" style="90" customWidth="1"/>
    <col min="12318" max="12318" width="12.42578125" style="90" customWidth="1"/>
    <col min="12319" max="12319" width="13.7109375" style="90" customWidth="1"/>
    <col min="12320" max="12324" width="13" style="90" customWidth="1"/>
    <col min="12325" max="12325" width="14.7109375" style="90" customWidth="1"/>
    <col min="12326" max="12326" width="13.28515625" style="90" customWidth="1"/>
    <col min="12327" max="12550" width="13" style="90"/>
    <col min="12551" max="12551" width="4.140625" style="90" customWidth="1"/>
    <col min="12552" max="12552" width="16.42578125" style="90" customWidth="1"/>
    <col min="12553" max="12553" width="12.42578125" style="90" customWidth="1"/>
    <col min="12554" max="12554" width="13.7109375" style="90" customWidth="1"/>
    <col min="12555" max="12555" width="13.28515625" style="90" customWidth="1"/>
    <col min="12556" max="12556" width="12.42578125" style="90" customWidth="1"/>
    <col min="12557" max="12557" width="13.28515625" style="90" customWidth="1"/>
    <col min="12558" max="12558" width="12.42578125" style="90" customWidth="1"/>
    <col min="12559" max="12559" width="12.7109375" style="90" customWidth="1"/>
    <col min="12560" max="12560" width="12.42578125" style="90" customWidth="1"/>
    <col min="12561" max="12573" width="13.28515625" style="90" customWidth="1"/>
    <col min="12574" max="12574" width="12.42578125" style="90" customWidth="1"/>
    <col min="12575" max="12575" width="13.7109375" style="90" customWidth="1"/>
    <col min="12576" max="12580" width="13" style="90" customWidth="1"/>
    <col min="12581" max="12581" width="14.7109375" style="90" customWidth="1"/>
    <col min="12582" max="12582" width="13.28515625" style="90" customWidth="1"/>
    <col min="12583" max="12806" width="13" style="90"/>
    <col min="12807" max="12807" width="4.140625" style="90" customWidth="1"/>
    <col min="12808" max="12808" width="16.42578125" style="90" customWidth="1"/>
    <col min="12809" max="12809" width="12.42578125" style="90" customWidth="1"/>
    <col min="12810" max="12810" width="13.7109375" style="90" customWidth="1"/>
    <col min="12811" max="12811" width="13.28515625" style="90" customWidth="1"/>
    <col min="12812" max="12812" width="12.42578125" style="90" customWidth="1"/>
    <col min="12813" max="12813" width="13.28515625" style="90" customWidth="1"/>
    <col min="12814" max="12814" width="12.42578125" style="90" customWidth="1"/>
    <col min="12815" max="12815" width="12.7109375" style="90" customWidth="1"/>
    <col min="12816" max="12816" width="12.42578125" style="90" customWidth="1"/>
    <col min="12817" max="12829" width="13.28515625" style="90" customWidth="1"/>
    <col min="12830" max="12830" width="12.42578125" style="90" customWidth="1"/>
    <col min="12831" max="12831" width="13.7109375" style="90" customWidth="1"/>
    <col min="12832" max="12836" width="13" style="90" customWidth="1"/>
    <col min="12837" max="12837" width="14.7109375" style="90" customWidth="1"/>
    <col min="12838" max="12838" width="13.28515625" style="90" customWidth="1"/>
    <col min="12839" max="13062" width="13" style="90"/>
    <col min="13063" max="13063" width="4.140625" style="90" customWidth="1"/>
    <col min="13064" max="13064" width="16.42578125" style="90" customWidth="1"/>
    <col min="13065" max="13065" width="12.42578125" style="90" customWidth="1"/>
    <col min="13066" max="13066" width="13.7109375" style="90" customWidth="1"/>
    <col min="13067" max="13067" width="13.28515625" style="90" customWidth="1"/>
    <col min="13068" max="13068" width="12.42578125" style="90" customWidth="1"/>
    <col min="13069" max="13069" width="13.28515625" style="90" customWidth="1"/>
    <col min="13070" max="13070" width="12.42578125" style="90" customWidth="1"/>
    <col min="13071" max="13071" width="12.7109375" style="90" customWidth="1"/>
    <col min="13072" max="13072" width="12.42578125" style="90" customWidth="1"/>
    <col min="13073" max="13085" width="13.28515625" style="90" customWidth="1"/>
    <col min="13086" max="13086" width="12.42578125" style="90" customWidth="1"/>
    <col min="13087" max="13087" width="13.7109375" style="90" customWidth="1"/>
    <col min="13088" max="13092" width="13" style="90" customWidth="1"/>
    <col min="13093" max="13093" width="14.7109375" style="90" customWidth="1"/>
    <col min="13094" max="13094" width="13.28515625" style="90" customWidth="1"/>
    <col min="13095" max="13318" width="13" style="90"/>
    <col min="13319" max="13319" width="4.140625" style="90" customWidth="1"/>
    <col min="13320" max="13320" width="16.42578125" style="90" customWidth="1"/>
    <col min="13321" max="13321" width="12.42578125" style="90" customWidth="1"/>
    <col min="13322" max="13322" width="13.7109375" style="90" customWidth="1"/>
    <col min="13323" max="13323" width="13.28515625" style="90" customWidth="1"/>
    <col min="13324" max="13324" width="12.42578125" style="90" customWidth="1"/>
    <col min="13325" max="13325" width="13.28515625" style="90" customWidth="1"/>
    <col min="13326" max="13326" width="12.42578125" style="90" customWidth="1"/>
    <col min="13327" max="13327" width="12.7109375" style="90" customWidth="1"/>
    <col min="13328" max="13328" width="12.42578125" style="90" customWidth="1"/>
    <col min="13329" max="13341" width="13.28515625" style="90" customWidth="1"/>
    <col min="13342" max="13342" width="12.42578125" style="90" customWidth="1"/>
    <col min="13343" max="13343" width="13.7109375" style="90" customWidth="1"/>
    <col min="13344" max="13348" width="13" style="90" customWidth="1"/>
    <col min="13349" max="13349" width="14.7109375" style="90" customWidth="1"/>
    <col min="13350" max="13350" width="13.28515625" style="90" customWidth="1"/>
    <col min="13351" max="13574" width="13" style="90"/>
    <col min="13575" max="13575" width="4.140625" style="90" customWidth="1"/>
    <col min="13576" max="13576" width="16.42578125" style="90" customWidth="1"/>
    <col min="13577" max="13577" width="12.42578125" style="90" customWidth="1"/>
    <col min="13578" max="13578" width="13.7109375" style="90" customWidth="1"/>
    <col min="13579" max="13579" width="13.28515625" style="90" customWidth="1"/>
    <col min="13580" max="13580" width="12.42578125" style="90" customWidth="1"/>
    <col min="13581" max="13581" width="13.28515625" style="90" customWidth="1"/>
    <col min="13582" max="13582" width="12.42578125" style="90" customWidth="1"/>
    <col min="13583" max="13583" width="12.7109375" style="90" customWidth="1"/>
    <col min="13584" max="13584" width="12.42578125" style="90" customWidth="1"/>
    <col min="13585" max="13597" width="13.28515625" style="90" customWidth="1"/>
    <col min="13598" max="13598" width="12.42578125" style="90" customWidth="1"/>
    <col min="13599" max="13599" width="13.7109375" style="90" customWidth="1"/>
    <col min="13600" max="13604" width="13" style="90" customWidth="1"/>
    <col min="13605" max="13605" width="14.7109375" style="90" customWidth="1"/>
    <col min="13606" max="13606" width="13.28515625" style="90" customWidth="1"/>
    <col min="13607" max="13830" width="13" style="90"/>
    <col min="13831" max="13831" width="4.140625" style="90" customWidth="1"/>
    <col min="13832" max="13832" width="16.42578125" style="90" customWidth="1"/>
    <col min="13833" max="13833" width="12.42578125" style="90" customWidth="1"/>
    <col min="13834" max="13834" width="13.7109375" style="90" customWidth="1"/>
    <col min="13835" max="13835" width="13.28515625" style="90" customWidth="1"/>
    <col min="13836" max="13836" width="12.42578125" style="90" customWidth="1"/>
    <col min="13837" max="13837" width="13.28515625" style="90" customWidth="1"/>
    <col min="13838" max="13838" width="12.42578125" style="90" customWidth="1"/>
    <col min="13839" max="13839" width="12.7109375" style="90" customWidth="1"/>
    <col min="13840" max="13840" width="12.42578125" style="90" customWidth="1"/>
    <col min="13841" max="13853" width="13.28515625" style="90" customWidth="1"/>
    <col min="13854" max="13854" width="12.42578125" style="90" customWidth="1"/>
    <col min="13855" max="13855" width="13.7109375" style="90" customWidth="1"/>
    <col min="13856" max="13860" width="13" style="90" customWidth="1"/>
    <col min="13861" max="13861" width="14.7109375" style="90" customWidth="1"/>
    <col min="13862" max="13862" width="13.28515625" style="90" customWidth="1"/>
    <col min="13863" max="14086" width="13" style="90"/>
    <col min="14087" max="14087" width="4.140625" style="90" customWidth="1"/>
    <col min="14088" max="14088" width="16.42578125" style="90" customWidth="1"/>
    <col min="14089" max="14089" width="12.42578125" style="90" customWidth="1"/>
    <col min="14090" max="14090" width="13.7109375" style="90" customWidth="1"/>
    <col min="14091" max="14091" width="13.28515625" style="90" customWidth="1"/>
    <col min="14092" max="14092" width="12.42578125" style="90" customWidth="1"/>
    <col min="14093" max="14093" width="13.28515625" style="90" customWidth="1"/>
    <col min="14094" max="14094" width="12.42578125" style="90" customWidth="1"/>
    <col min="14095" max="14095" width="12.7109375" style="90" customWidth="1"/>
    <col min="14096" max="14096" width="12.42578125" style="90" customWidth="1"/>
    <col min="14097" max="14109" width="13.28515625" style="90" customWidth="1"/>
    <col min="14110" max="14110" width="12.42578125" style="90" customWidth="1"/>
    <col min="14111" max="14111" width="13.7109375" style="90" customWidth="1"/>
    <col min="14112" max="14116" width="13" style="90" customWidth="1"/>
    <col min="14117" max="14117" width="14.7109375" style="90" customWidth="1"/>
    <col min="14118" max="14118" width="13.28515625" style="90" customWidth="1"/>
    <col min="14119" max="14342" width="13" style="90"/>
    <col min="14343" max="14343" width="4.140625" style="90" customWidth="1"/>
    <col min="14344" max="14344" width="16.42578125" style="90" customWidth="1"/>
    <col min="14345" max="14345" width="12.42578125" style="90" customWidth="1"/>
    <col min="14346" max="14346" width="13.7109375" style="90" customWidth="1"/>
    <col min="14347" max="14347" width="13.28515625" style="90" customWidth="1"/>
    <col min="14348" max="14348" width="12.42578125" style="90" customWidth="1"/>
    <col min="14349" max="14349" width="13.28515625" style="90" customWidth="1"/>
    <col min="14350" max="14350" width="12.42578125" style="90" customWidth="1"/>
    <col min="14351" max="14351" width="12.7109375" style="90" customWidth="1"/>
    <col min="14352" max="14352" width="12.42578125" style="90" customWidth="1"/>
    <col min="14353" max="14365" width="13.28515625" style="90" customWidth="1"/>
    <col min="14366" max="14366" width="12.42578125" style="90" customWidth="1"/>
    <col min="14367" max="14367" width="13.7109375" style="90" customWidth="1"/>
    <col min="14368" max="14372" width="13" style="90" customWidth="1"/>
    <col min="14373" max="14373" width="14.7109375" style="90" customWidth="1"/>
    <col min="14374" max="14374" width="13.28515625" style="90" customWidth="1"/>
    <col min="14375" max="14598" width="13" style="90"/>
    <col min="14599" max="14599" width="4.140625" style="90" customWidth="1"/>
    <col min="14600" max="14600" width="16.42578125" style="90" customWidth="1"/>
    <col min="14601" max="14601" width="12.42578125" style="90" customWidth="1"/>
    <col min="14602" max="14602" width="13.7109375" style="90" customWidth="1"/>
    <col min="14603" max="14603" width="13.28515625" style="90" customWidth="1"/>
    <col min="14604" max="14604" width="12.42578125" style="90" customWidth="1"/>
    <col min="14605" max="14605" width="13.28515625" style="90" customWidth="1"/>
    <col min="14606" max="14606" width="12.42578125" style="90" customWidth="1"/>
    <col min="14607" max="14607" width="12.7109375" style="90" customWidth="1"/>
    <col min="14608" max="14608" width="12.42578125" style="90" customWidth="1"/>
    <col min="14609" max="14621" width="13.28515625" style="90" customWidth="1"/>
    <col min="14622" max="14622" width="12.42578125" style="90" customWidth="1"/>
    <col min="14623" max="14623" width="13.7109375" style="90" customWidth="1"/>
    <col min="14624" max="14628" width="13" style="90" customWidth="1"/>
    <col min="14629" max="14629" width="14.7109375" style="90" customWidth="1"/>
    <col min="14630" max="14630" width="13.28515625" style="90" customWidth="1"/>
    <col min="14631" max="14854" width="13" style="90"/>
    <col min="14855" max="14855" width="4.140625" style="90" customWidth="1"/>
    <col min="14856" max="14856" width="16.42578125" style="90" customWidth="1"/>
    <col min="14857" max="14857" width="12.42578125" style="90" customWidth="1"/>
    <col min="14858" max="14858" width="13.7109375" style="90" customWidth="1"/>
    <col min="14859" max="14859" width="13.28515625" style="90" customWidth="1"/>
    <col min="14860" max="14860" width="12.42578125" style="90" customWidth="1"/>
    <col min="14861" max="14861" width="13.28515625" style="90" customWidth="1"/>
    <col min="14862" max="14862" width="12.42578125" style="90" customWidth="1"/>
    <col min="14863" max="14863" width="12.7109375" style="90" customWidth="1"/>
    <col min="14864" max="14864" width="12.42578125" style="90" customWidth="1"/>
    <col min="14865" max="14877" width="13.28515625" style="90" customWidth="1"/>
    <col min="14878" max="14878" width="12.42578125" style="90" customWidth="1"/>
    <col min="14879" max="14879" width="13.7109375" style="90" customWidth="1"/>
    <col min="14880" max="14884" width="13" style="90" customWidth="1"/>
    <col min="14885" max="14885" width="14.7109375" style="90" customWidth="1"/>
    <col min="14886" max="14886" width="13.28515625" style="90" customWidth="1"/>
    <col min="14887" max="15110" width="13" style="90"/>
    <col min="15111" max="15111" width="4.140625" style="90" customWidth="1"/>
    <col min="15112" max="15112" width="16.42578125" style="90" customWidth="1"/>
    <col min="15113" max="15113" width="12.42578125" style="90" customWidth="1"/>
    <col min="15114" max="15114" width="13.7109375" style="90" customWidth="1"/>
    <col min="15115" max="15115" width="13.28515625" style="90" customWidth="1"/>
    <col min="15116" max="15116" width="12.42578125" style="90" customWidth="1"/>
    <col min="15117" max="15117" width="13.28515625" style="90" customWidth="1"/>
    <col min="15118" max="15118" width="12.42578125" style="90" customWidth="1"/>
    <col min="15119" max="15119" width="12.7109375" style="90" customWidth="1"/>
    <col min="15120" max="15120" width="12.42578125" style="90" customWidth="1"/>
    <col min="15121" max="15133" width="13.28515625" style="90" customWidth="1"/>
    <col min="15134" max="15134" width="12.42578125" style="90" customWidth="1"/>
    <col min="15135" max="15135" width="13.7109375" style="90" customWidth="1"/>
    <col min="15136" max="15140" width="13" style="90" customWidth="1"/>
    <col min="15141" max="15141" width="14.7109375" style="90" customWidth="1"/>
    <col min="15142" max="15142" width="13.28515625" style="90" customWidth="1"/>
    <col min="15143" max="15366" width="13" style="90"/>
    <col min="15367" max="15367" width="4.140625" style="90" customWidth="1"/>
    <col min="15368" max="15368" width="16.42578125" style="90" customWidth="1"/>
    <col min="15369" max="15369" width="12.42578125" style="90" customWidth="1"/>
    <col min="15370" max="15370" width="13.7109375" style="90" customWidth="1"/>
    <col min="15371" max="15371" width="13.28515625" style="90" customWidth="1"/>
    <col min="15372" max="15372" width="12.42578125" style="90" customWidth="1"/>
    <col min="15373" max="15373" width="13.28515625" style="90" customWidth="1"/>
    <col min="15374" max="15374" width="12.42578125" style="90" customWidth="1"/>
    <col min="15375" max="15375" width="12.7109375" style="90" customWidth="1"/>
    <col min="15376" max="15376" width="12.42578125" style="90" customWidth="1"/>
    <col min="15377" max="15389" width="13.28515625" style="90" customWidth="1"/>
    <col min="15390" max="15390" width="12.42578125" style="90" customWidth="1"/>
    <col min="15391" max="15391" width="13.7109375" style="90" customWidth="1"/>
    <col min="15392" max="15396" width="13" style="90" customWidth="1"/>
    <col min="15397" max="15397" width="14.7109375" style="90" customWidth="1"/>
    <col min="15398" max="15398" width="13.28515625" style="90" customWidth="1"/>
    <col min="15399" max="15622" width="13" style="90"/>
    <col min="15623" max="15623" width="4.140625" style="90" customWidth="1"/>
    <col min="15624" max="15624" width="16.42578125" style="90" customWidth="1"/>
    <col min="15625" max="15625" width="12.42578125" style="90" customWidth="1"/>
    <col min="15626" max="15626" width="13.7109375" style="90" customWidth="1"/>
    <col min="15627" max="15627" width="13.28515625" style="90" customWidth="1"/>
    <col min="15628" max="15628" width="12.42578125" style="90" customWidth="1"/>
    <col min="15629" max="15629" width="13.28515625" style="90" customWidth="1"/>
    <col min="15630" max="15630" width="12.42578125" style="90" customWidth="1"/>
    <col min="15631" max="15631" width="12.7109375" style="90" customWidth="1"/>
    <col min="15632" max="15632" width="12.42578125" style="90" customWidth="1"/>
    <col min="15633" max="15645" width="13.28515625" style="90" customWidth="1"/>
    <col min="15646" max="15646" width="12.42578125" style="90" customWidth="1"/>
    <col min="15647" max="15647" width="13.7109375" style="90" customWidth="1"/>
    <col min="15648" max="15652" width="13" style="90" customWidth="1"/>
    <col min="15653" max="15653" width="14.7109375" style="90" customWidth="1"/>
    <col min="15654" max="15654" width="13.28515625" style="90" customWidth="1"/>
    <col min="15655" max="15878" width="13" style="90"/>
    <col min="15879" max="15879" width="4.140625" style="90" customWidth="1"/>
    <col min="15880" max="15880" width="16.42578125" style="90" customWidth="1"/>
    <col min="15881" max="15881" width="12.42578125" style="90" customWidth="1"/>
    <col min="15882" max="15882" width="13.7109375" style="90" customWidth="1"/>
    <col min="15883" max="15883" width="13.28515625" style="90" customWidth="1"/>
    <col min="15884" max="15884" width="12.42578125" style="90" customWidth="1"/>
    <col min="15885" max="15885" width="13.28515625" style="90" customWidth="1"/>
    <col min="15886" max="15886" width="12.42578125" style="90" customWidth="1"/>
    <col min="15887" max="15887" width="12.7109375" style="90" customWidth="1"/>
    <col min="15888" max="15888" width="12.42578125" style="90" customWidth="1"/>
    <col min="15889" max="15901" width="13.28515625" style="90" customWidth="1"/>
    <col min="15902" max="15902" width="12.42578125" style="90" customWidth="1"/>
    <col min="15903" max="15903" width="13.7109375" style="90" customWidth="1"/>
    <col min="15904" max="15908" width="13" style="90" customWidth="1"/>
    <col min="15909" max="15909" width="14.7109375" style="90" customWidth="1"/>
    <col min="15910" max="15910" width="13.28515625" style="90" customWidth="1"/>
    <col min="15911" max="16134" width="13" style="90"/>
    <col min="16135" max="16135" width="4.140625" style="90" customWidth="1"/>
    <col min="16136" max="16136" width="16.42578125" style="90" customWidth="1"/>
    <col min="16137" max="16137" width="12.42578125" style="90" customWidth="1"/>
    <col min="16138" max="16138" width="13.7109375" style="90" customWidth="1"/>
    <col min="16139" max="16139" width="13.28515625" style="90" customWidth="1"/>
    <col min="16140" max="16140" width="12.42578125" style="90" customWidth="1"/>
    <col min="16141" max="16141" width="13.28515625" style="90" customWidth="1"/>
    <col min="16142" max="16142" width="12.42578125" style="90" customWidth="1"/>
    <col min="16143" max="16143" width="12.7109375" style="90" customWidth="1"/>
    <col min="16144" max="16144" width="12.42578125" style="90" customWidth="1"/>
    <col min="16145" max="16157" width="13.28515625" style="90" customWidth="1"/>
    <col min="16158" max="16158" width="12.42578125" style="90" customWidth="1"/>
    <col min="16159" max="16159" width="13.7109375" style="90" customWidth="1"/>
    <col min="16160" max="16164" width="13" style="90" customWidth="1"/>
    <col min="16165" max="16165" width="14.7109375" style="90" customWidth="1"/>
    <col min="16166" max="16166" width="13.28515625" style="90" customWidth="1"/>
    <col min="16167" max="16384" width="13" style="90"/>
  </cols>
  <sheetData>
    <row r="1" spans="1:37" ht="15" customHeight="1" x14ac:dyDescent="0.35">
      <c r="A1" s="327" t="s">
        <v>836</v>
      </c>
      <c r="B1" s="129"/>
      <c r="C1" s="129"/>
      <c r="D1" s="199"/>
      <c r="E1" s="204"/>
      <c r="F1" s="204"/>
      <c r="G1" s="129"/>
      <c r="H1" s="199"/>
      <c r="I1" s="204"/>
      <c r="J1" s="204"/>
      <c r="K1" s="129"/>
      <c r="L1" s="199"/>
      <c r="M1" s="204"/>
      <c r="N1" s="204"/>
      <c r="O1" s="129"/>
      <c r="P1" s="199"/>
      <c r="Q1" s="204"/>
      <c r="R1" s="204"/>
      <c r="S1" s="129"/>
      <c r="T1" s="199"/>
      <c r="U1" s="204"/>
      <c r="V1" s="204"/>
      <c r="W1" s="129"/>
      <c r="X1" s="199"/>
      <c r="Y1" s="204"/>
      <c r="Z1" s="204"/>
      <c r="AA1" s="129"/>
      <c r="AB1" s="199"/>
      <c r="AC1" s="204"/>
      <c r="AD1" s="204"/>
      <c r="AE1" s="129"/>
      <c r="AF1" s="199"/>
      <c r="AG1" s="204"/>
      <c r="AH1" s="204"/>
      <c r="AI1" s="262" t="str">
        <f>_ParticipantName</f>
        <v>[Participant's name]</v>
      </c>
    </row>
    <row r="2" spans="1:37" ht="15" customHeight="1" x14ac:dyDescent="0.35">
      <c r="A2" s="328"/>
      <c r="B2" s="199"/>
      <c r="C2" s="199"/>
      <c r="D2" s="199"/>
      <c r="E2" s="281"/>
      <c r="F2" s="281"/>
      <c r="G2" s="199"/>
      <c r="H2" s="199"/>
      <c r="I2" s="281"/>
      <c r="J2" s="281"/>
      <c r="K2" s="199"/>
      <c r="L2" s="199"/>
      <c r="M2" s="281"/>
      <c r="N2" s="281"/>
      <c r="O2" s="199"/>
      <c r="P2" s="199"/>
      <c r="Q2" s="281"/>
      <c r="R2" s="281"/>
      <c r="S2" s="199"/>
      <c r="T2" s="199"/>
      <c r="U2" s="281"/>
      <c r="V2" s="281"/>
      <c r="W2" s="199"/>
      <c r="X2" s="199"/>
      <c r="Y2" s="281"/>
      <c r="Z2" s="281"/>
      <c r="AA2" s="199"/>
      <c r="AB2" s="199"/>
      <c r="AC2" s="281"/>
      <c r="AD2" s="281"/>
      <c r="AE2" s="199"/>
      <c r="AF2" s="199"/>
      <c r="AG2" s="281"/>
      <c r="AH2" s="281"/>
      <c r="AI2" s="273" t="str">
        <f>_SCRMethod</f>
        <v>[Method of Calculation of the SCR]</v>
      </c>
    </row>
    <row r="3" spans="1:37" ht="15" customHeight="1" x14ac:dyDescent="0.35">
      <c r="A3" s="329" t="s">
        <v>1429</v>
      </c>
      <c r="B3" s="131"/>
      <c r="C3" s="131"/>
      <c r="D3" s="132"/>
      <c r="E3" s="131"/>
      <c r="F3" s="131"/>
      <c r="G3" s="131"/>
      <c r="H3" s="132"/>
      <c r="I3" s="131"/>
      <c r="J3" s="131"/>
      <c r="K3" s="131"/>
      <c r="L3" s="132"/>
      <c r="M3" s="131"/>
      <c r="N3" s="131"/>
      <c r="O3" s="131"/>
      <c r="P3" s="132"/>
      <c r="Q3" s="131"/>
      <c r="R3" s="131"/>
      <c r="S3" s="131"/>
      <c r="T3" s="132"/>
      <c r="U3" s="131"/>
      <c r="V3" s="131"/>
      <c r="W3" s="131"/>
      <c r="X3" s="132"/>
      <c r="Y3" s="131"/>
      <c r="Z3" s="131"/>
      <c r="AA3" s="131"/>
      <c r="AB3" s="132"/>
      <c r="AC3" s="131"/>
      <c r="AD3" s="131"/>
      <c r="AE3" s="131"/>
      <c r="AF3" s="132"/>
      <c r="AG3" s="131"/>
      <c r="AH3" s="131"/>
      <c r="AI3" s="263" t="str">
        <f>_Version</f>
        <v>EIOPA-16-339-ST16_Templates-(20160629)</v>
      </c>
    </row>
    <row r="4" spans="1:37" ht="15" customHeight="1" x14ac:dyDescent="0.2">
      <c r="B4" s="23"/>
      <c r="C4" s="91"/>
    </row>
    <row r="5" spans="1:37" ht="15.75" customHeight="1" x14ac:dyDescent="0.35">
      <c r="A5" s="300" t="s">
        <v>838</v>
      </c>
      <c r="B5" s="205"/>
      <c r="C5" s="205"/>
      <c r="D5" s="205"/>
      <c r="E5" s="225"/>
      <c r="F5" s="225"/>
      <c r="G5" s="205"/>
      <c r="H5" s="205"/>
      <c r="I5" s="225"/>
      <c r="J5" s="225"/>
      <c r="K5" s="205"/>
      <c r="L5" s="205"/>
      <c r="M5" s="225"/>
      <c r="N5" s="225"/>
      <c r="O5" s="205"/>
      <c r="P5" s="205"/>
      <c r="Q5" s="225"/>
      <c r="R5" s="225"/>
      <c r="S5" s="205"/>
      <c r="T5" s="205"/>
      <c r="U5" s="225"/>
      <c r="V5" s="225"/>
      <c r="W5" s="205"/>
      <c r="X5" s="205"/>
      <c r="Y5" s="225"/>
      <c r="Z5" s="225"/>
      <c r="AA5" s="205"/>
      <c r="AB5" s="205"/>
      <c r="AC5" s="225"/>
      <c r="AD5" s="225"/>
      <c r="AE5" s="205"/>
      <c r="AF5" s="205"/>
      <c r="AG5" s="225"/>
      <c r="AH5" s="225"/>
      <c r="AI5" s="264"/>
    </row>
    <row r="6" spans="1:37" ht="15" customHeight="1" x14ac:dyDescent="0.2">
      <c r="B6" s="23"/>
      <c r="C6" s="91"/>
    </row>
    <row r="7" spans="1:37" ht="15" customHeight="1" x14ac:dyDescent="0.2">
      <c r="B7" s="297" t="s">
        <v>839</v>
      </c>
      <c r="C7" s="91"/>
    </row>
    <row r="8" spans="1:37" ht="15" customHeight="1" x14ac:dyDescent="0.2">
      <c r="B8" s="92"/>
      <c r="C8" s="91"/>
    </row>
    <row r="9" spans="1:37" ht="15" customHeight="1" x14ac:dyDescent="0.2">
      <c r="B9" s="93"/>
      <c r="C9" s="94"/>
      <c r="D9" s="565" t="s">
        <v>783</v>
      </c>
      <c r="E9" s="567"/>
      <c r="F9" s="567"/>
      <c r="G9" s="567"/>
      <c r="H9" s="566"/>
      <c r="I9" s="565" t="s">
        <v>840</v>
      </c>
      <c r="J9" s="567"/>
      <c r="K9" s="567"/>
      <c r="L9" s="566"/>
      <c r="M9" s="565" t="s">
        <v>785</v>
      </c>
      <c r="N9" s="567"/>
      <c r="O9" s="567"/>
      <c r="P9" s="567"/>
      <c r="Q9" s="566"/>
      <c r="R9" s="565" t="s">
        <v>841</v>
      </c>
      <c r="S9" s="567"/>
      <c r="T9" s="567"/>
      <c r="U9" s="567"/>
      <c r="V9" s="566"/>
      <c r="W9" s="565" t="s">
        <v>787</v>
      </c>
      <c r="X9" s="567"/>
      <c r="Y9" s="567"/>
      <c r="Z9" s="566"/>
      <c r="AA9" s="565" t="s">
        <v>842</v>
      </c>
      <c r="AB9" s="567"/>
      <c r="AC9" s="567"/>
      <c r="AD9" s="566"/>
      <c r="AE9" s="565" t="s">
        <v>843</v>
      </c>
      <c r="AF9" s="567"/>
      <c r="AG9" s="567"/>
      <c r="AH9" s="566"/>
      <c r="AI9" s="568" t="s">
        <v>844</v>
      </c>
      <c r="AJ9" s="89"/>
      <c r="AK9" s="89"/>
    </row>
    <row r="10" spans="1:37" s="95" customFormat="1" ht="15" customHeight="1" x14ac:dyDescent="0.25">
      <c r="B10" s="93"/>
      <c r="C10" s="94"/>
      <c r="D10" s="565" t="s">
        <v>820</v>
      </c>
      <c r="E10" s="567"/>
      <c r="F10" s="566"/>
      <c r="G10" s="565" t="s">
        <v>825</v>
      </c>
      <c r="H10" s="566"/>
      <c r="I10" s="565" t="s">
        <v>820</v>
      </c>
      <c r="J10" s="566"/>
      <c r="K10" s="565" t="s">
        <v>825</v>
      </c>
      <c r="L10" s="566"/>
      <c r="M10" s="565" t="s">
        <v>820</v>
      </c>
      <c r="N10" s="567"/>
      <c r="O10" s="566"/>
      <c r="P10" s="565" t="s">
        <v>825</v>
      </c>
      <c r="Q10" s="566"/>
      <c r="R10" s="565" t="s">
        <v>820</v>
      </c>
      <c r="S10" s="567"/>
      <c r="T10" s="566"/>
      <c r="U10" s="565" t="s">
        <v>825</v>
      </c>
      <c r="V10" s="566"/>
      <c r="W10" s="565" t="s">
        <v>820</v>
      </c>
      <c r="X10" s="566"/>
      <c r="Y10" s="565" t="s">
        <v>825</v>
      </c>
      <c r="Z10" s="566"/>
      <c r="AA10" s="565" t="s">
        <v>820</v>
      </c>
      <c r="AB10" s="566"/>
      <c r="AC10" s="565" t="s">
        <v>825</v>
      </c>
      <c r="AD10" s="566"/>
      <c r="AE10" s="565" t="s">
        <v>820</v>
      </c>
      <c r="AF10" s="566"/>
      <c r="AG10" s="565" t="s">
        <v>825</v>
      </c>
      <c r="AH10" s="566"/>
      <c r="AI10" s="569"/>
    </row>
    <row r="11" spans="1:37" ht="38.25" x14ac:dyDescent="0.2">
      <c r="B11" s="93"/>
      <c r="C11" s="94"/>
      <c r="D11" s="242" t="s">
        <v>1552</v>
      </c>
      <c r="E11" s="242" t="s">
        <v>1671</v>
      </c>
      <c r="F11" s="242" t="s">
        <v>824</v>
      </c>
      <c r="G11" s="242" t="s">
        <v>826</v>
      </c>
      <c r="H11" s="242" t="s">
        <v>827</v>
      </c>
      <c r="I11" s="242" t="s">
        <v>845</v>
      </c>
      <c r="J11" s="242" t="s">
        <v>824</v>
      </c>
      <c r="K11" s="242" t="s">
        <v>826</v>
      </c>
      <c r="L11" s="242" t="s">
        <v>827</v>
      </c>
      <c r="M11" s="242" t="s">
        <v>1552</v>
      </c>
      <c r="N11" s="242" t="s">
        <v>1671</v>
      </c>
      <c r="O11" s="242" t="s">
        <v>824</v>
      </c>
      <c r="P11" s="242" t="s">
        <v>826</v>
      </c>
      <c r="Q11" s="242" t="s">
        <v>827</v>
      </c>
      <c r="R11" s="242" t="s">
        <v>1552</v>
      </c>
      <c r="S11" s="242" t="s">
        <v>1671</v>
      </c>
      <c r="T11" s="242" t="s">
        <v>824</v>
      </c>
      <c r="U11" s="242" t="s">
        <v>826</v>
      </c>
      <c r="V11" s="242" t="s">
        <v>827</v>
      </c>
      <c r="W11" s="242" t="s">
        <v>845</v>
      </c>
      <c r="X11" s="242" t="s">
        <v>824</v>
      </c>
      <c r="Y11" s="242" t="s">
        <v>826</v>
      </c>
      <c r="Z11" s="242" t="s">
        <v>827</v>
      </c>
      <c r="AA11" s="242" t="s">
        <v>845</v>
      </c>
      <c r="AB11" s="242" t="s">
        <v>824</v>
      </c>
      <c r="AC11" s="242" t="s">
        <v>826</v>
      </c>
      <c r="AD11" s="242" t="s">
        <v>827</v>
      </c>
      <c r="AE11" s="242" t="s">
        <v>845</v>
      </c>
      <c r="AF11" s="242" t="s">
        <v>824</v>
      </c>
      <c r="AG11" s="242" t="s">
        <v>826</v>
      </c>
      <c r="AH11" s="242" t="s">
        <v>827</v>
      </c>
      <c r="AI11" s="570"/>
    </row>
    <row r="12" spans="1:37" ht="15" customHeight="1" x14ac:dyDescent="0.2">
      <c r="B12" s="96"/>
      <c r="C12" s="97"/>
      <c r="D12" s="563" t="s">
        <v>300</v>
      </c>
      <c r="E12" s="564"/>
      <c r="F12" s="212" t="s">
        <v>484</v>
      </c>
      <c r="G12" s="212" t="s">
        <v>485</v>
      </c>
      <c r="H12" s="212" t="s">
        <v>504</v>
      </c>
      <c r="I12" s="212" t="s">
        <v>508</v>
      </c>
      <c r="J12" s="212" t="s">
        <v>509</v>
      </c>
      <c r="K12" s="212" t="s">
        <v>516</v>
      </c>
      <c r="L12" s="212" t="s">
        <v>536</v>
      </c>
      <c r="M12" s="563" t="s">
        <v>538</v>
      </c>
      <c r="N12" s="564"/>
      <c r="O12" s="212" t="s">
        <v>539</v>
      </c>
      <c r="P12" s="212" t="s">
        <v>540</v>
      </c>
      <c r="Q12" s="212" t="s">
        <v>541</v>
      </c>
      <c r="R12" s="563" t="s">
        <v>543</v>
      </c>
      <c r="S12" s="564"/>
      <c r="T12" s="212" t="s">
        <v>546</v>
      </c>
      <c r="U12" s="212" t="s">
        <v>547</v>
      </c>
      <c r="V12" s="212" t="s">
        <v>796</v>
      </c>
      <c r="W12" s="212" t="s">
        <v>797</v>
      </c>
      <c r="X12" s="212" t="s">
        <v>798</v>
      </c>
      <c r="Y12" s="212" t="s">
        <v>799</v>
      </c>
      <c r="Z12" s="212" t="s">
        <v>800</v>
      </c>
      <c r="AA12" s="212" t="s">
        <v>801</v>
      </c>
      <c r="AB12" s="212" t="s">
        <v>846</v>
      </c>
      <c r="AC12" s="212" t="s">
        <v>847</v>
      </c>
      <c r="AD12" s="212" t="s">
        <v>848</v>
      </c>
      <c r="AE12" s="293" t="s">
        <v>849</v>
      </c>
      <c r="AF12" s="212" t="s">
        <v>850</v>
      </c>
      <c r="AG12" s="212" t="s">
        <v>851</v>
      </c>
      <c r="AH12" s="212" t="s">
        <v>852</v>
      </c>
      <c r="AI12" s="212" t="s">
        <v>853</v>
      </c>
    </row>
    <row r="13" spans="1:37" ht="25.5" x14ac:dyDescent="0.2">
      <c r="B13" s="242" t="s">
        <v>854</v>
      </c>
      <c r="C13" s="243"/>
      <c r="D13" s="203"/>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row>
    <row r="14" spans="1:37" ht="15" customHeight="1" x14ac:dyDescent="0.2">
      <c r="B14" s="134">
        <v>1</v>
      </c>
      <c r="C14" s="212" t="s">
        <v>302</v>
      </c>
      <c r="D14" s="294" t="s">
        <v>2</v>
      </c>
      <c r="E14" s="322" t="s">
        <v>2</v>
      </c>
      <c r="F14" s="322" t="s">
        <v>2</v>
      </c>
      <c r="G14" s="322" t="s">
        <v>2</v>
      </c>
      <c r="H14" s="322" t="s">
        <v>2</v>
      </c>
      <c r="I14" s="322" t="s">
        <v>2</v>
      </c>
      <c r="J14" s="322" t="s">
        <v>2</v>
      </c>
      <c r="K14" s="322" t="s">
        <v>2</v>
      </c>
      <c r="L14" s="322" t="s">
        <v>2</v>
      </c>
      <c r="M14" s="322" t="s">
        <v>2</v>
      </c>
      <c r="N14" s="322" t="s">
        <v>2</v>
      </c>
      <c r="O14" s="322" t="s">
        <v>2</v>
      </c>
      <c r="P14" s="322" t="s">
        <v>2</v>
      </c>
      <c r="Q14" s="322" t="s">
        <v>2</v>
      </c>
      <c r="R14" s="322" t="s">
        <v>2</v>
      </c>
      <c r="S14" s="322" t="s">
        <v>2</v>
      </c>
      <c r="T14" s="322" t="s">
        <v>2</v>
      </c>
      <c r="U14" s="322" t="s">
        <v>2</v>
      </c>
      <c r="V14" s="322" t="s">
        <v>2</v>
      </c>
      <c r="W14" s="322" t="s">
        <v>2</v>
      </c>
      <c r="X14" s="322" t="s">
        <v>2</v>
      </c>
      <c r="Y14" s="322" t="s">
        <v>2</v>
      </c>
      <c r="Z14" s="322" t="s">
        <v>2</v>
      </c>
      <c r="AA14" s="322" t="s">
        <v>2</v>
      </c>
      <c r="AB14" s="322" t="s">
        <v>2</v>
      </c>
      <c r="AC14" s="322" t="s">
        <v>2</v>
      </c>
      <c r="AD14" s="322" t="s">
        <v>2</v>
      </c>
      <c r="AE14" s="322" t="s">
        <v>2</v>
      </c>
      <c r="AF14" s="322" t="s">
        <v>2</v>
      </c>
      <c r="AG14" s="322" t="s">
        <v>2</v>
      </c>
      <c r="AH14" s="322" t="s">
        <v>2</v>
      </c>
      <c r="AI14" s="322" t="s">
        <v>2</v>
      </c>
      <c r="AJ14" s="98"/>
      <c r="AK14" s="99"/>
    </row>
    <row r="15" spans="1:37" ht="15" customHeight="1" x14ac:dyDescent="0.2">
      <c r="B15" s="134">
        <v>2</v>
      </c>
      <c r="C15" s="212" t="s">
        <v>304</v>
      </c>
      <c r="D15" s="322" t="s">
        <v>2</v>
      </c>
      <c r="E15" s="322" t="s">
        <v>2</v>
      </c>
      <c r="F15" s="322" t="s">
        <v>2</v>
      </c>
      <c r="G15" s="322" t="s">
        <v>2</v>
      </c>
      <c r="H15" s="322" t="s">
        <v>2</v>
      </c>
      <c r="I15" s="322" t="s">
        <v>2</v>
      </c>
      <c r="J15" s="322" t="s">
        <v>2</v>
      </c>
      <c r="K15" s="322" t="s">
        <v>2</v>
      </c>
      <c r="L15" s="322" t="s">
        <v>2</v>
      </c>
      <c r="M15" s="322" t="s">
        <v>2</v>
      </c>
      <c r="N15" s="322" t="s">
        <v>2</v>
      </c>
      <c r="O15" s="322" t="s">
        <v>2</v>
      </c>
      <c r="P15" s="322" t="s">
        <v>2</v>
      </c>
      <c r="Q15" s="322" t="s">
        <v>2</v>
      </c>
      <c r="R15" s="322" t="s">
        <v>2</v>
      </c>
      <c r="S15" s="322" t="s">
        <v>2</v>
      </c>
      <c r="T15" s="322" t="s">
        <v>2</v>
      </c>
      <c r="U15" s="322" t="s">
        <v>2</v>
      </c>
      <c r="V15" s="322" t="s">
        <v>2</v>
      </c>
      <c r="W15" s="322" t="s">
        <v>2</v>
      </c>
      <c r="X15" s="322" t="s">
        <v>2</v>
      </c>
      <c r="Y15" s="322" t="s">
        <v>2</v>
      </c>
      <c r="Z15" s="322" t="s">
        <v>2</v>
      </c>
      <c r="AA15" s="322" t="s">
        <v>2</v>
      </c>
      <c r="AB15" s="322" t="s">
        <v>2</v>
      </c>
      <c r="AC15" s="322" t="s">
        <v>2</v>
      </c>
      <c r="AD15" s="322" t="s">
        <v>2</v>
      </c>
      <c r="AE15" s="322" t="s">
        <v>2</v>
      </c>
      <c r="AF15" s="322" t="s">
        <v>2</v>
      </c>
      <c r="AG15" s="322" t="s">
        <v>2</v>
      </c>
      <c r="AH15" s="322" t="s">
        <v>2</v>
      </c>
      <c r="AI15" s="322" t="s">
        <v>2</v>
      </c>
      <c r="AJ15" s="98"/>
      <c r="AK15" s="99"/>
    </row>
    <row r="16" spans="1:37" ht="15" customHeight="1" x14ac:dyDescent="0.2">
      <c r="B16" s="134">
        <v>3</v>
      </c>
      <c r="C16" s="212" t="s">
        <v>342</v>
      </c>
      <c r="D16" s="322" t="s">
        <v>2</v>
      </c>
      <c r="E16" s="322" t="s">
        <v>2</v>
      </c>
      <c r="F16" s="322" t="s">
        <v>2</v>
      </c>
      <c r="G16" s="322" t="s">
        <v>2</v>
      </c>
      <c r="H16" s="322" t="s">
        <v>2</v>
      </c>
      <c r="I16" s="322" t="s">
        <v>2</v>
      </c>
      <c r="J16" s="322" t="s">
        <v>2</v>
      </c>
      <c r="K16" s="322" t="s">
        <v>2</v>
      </c>
      <c r="L16" s="322" t="s">
        <v>2</v>
      </c>
      <c r="M16" s="322" t="s">
        <v>2</v>
      </c>
      <c r="N16" s="322" t="s">
        <v>2</v>
      </c>
      <c r="O16" s="322" t="s">
        <v>2</v>
      </c>
      <c r="P16" s="322" t="s">
        <v>2</v>
      </c>
      <c r="Q16" s="322" t="s">
        <v>2</v>
      </c>
      <c r="R16" s="322" t="s">
        <v>2</v>
      </c>
      <c r="S16" s="322" t="s">
        <v>2</v>
      </c>
      <c r="T16" s="322" t="s">
        <v>2</v>
      </c>
      <c r="U16" s="322" t="s">
        <v>2</v>
      </c>
      <c r="V16" s="322" t="s">
        <v>2</v>
      </c>
      <c r="W16" s="322" t="s">
        <v>2</v>
      </c>
      <c r="X16" s="322" t="s">
        <v>2</v>
      </c>
      <c r="Y16" s="322" t="s">
        <v>2</v>
      </c>
      <c r="Z16" s="322" t="s">
        <v>2</v>
      </c>
      <c r="AA16" s="322" t="s">
        <v>2</v>
      </c>
      <c r="AB16" s="322" t="s">
        <v>2</v>
      </c>
      <c r="AC16" s="322" t="s">
        <v>2</v>
      </c>
      <c r="AD16" s="322" t="s">
        <v>2</v>
      </c>
      <c r="AE16" s="322" t="s">
        <v>2</v>
      </c>
      <c r="AF16" s="322" t="s">
        <v>2</v>
      </c>
      <c r="AG16" s="322" t="s">
        <v>2</v>
      </c>
      <c r="AH16" s="322" t="s">
        <v>2</v>
      </c>
      <c r="AI16" s="322" t="s">
        <v>2</v>
      </c>
      <c r="AJ16" s="98"/>
      <c r="AK16" s="99"/>
    </row>
    <row r="17" spans="2:37" ht="15" customHeight="1" x14ac:dyDescent="0.2">
      <c r="B17" s="134">
        <v>4</v>
      </c>
      <c r="C17" s="212" t="s">
        <v>306</v>
      </c>
      <c r="D17" s="322" t="s">
        <v>2</v>
      </c>
      <c r="E17" s="322" t="s">
        <v>2</v>
      </c>
      <c r="F17" s="322" t="s">
        <v>2</v>
      </c>
      <c r="G17" s="322" t="s">
        <v>2</v>
      </c>
      <c r="H17" s="322" t="s">
        <v>2</v>
      </c>
      <c r="I17" s="322" t="s">
        <v>2</v>
      </c>
      <c r="J17" s="322" t="s">
        <v>2</v>
      </c>
      <c r="K17" s="322" t="s">
        <v>2</v>
      </c>
      <c r="L17" s="322" t="s">
        <v>2</v>
      </c>
      <c r="M17" s="322" t="s">
        <v>2</v>
      </c>
      <c r="N17" s="322" t="s">
        <v>2</v>
      </c>
      <c r="O17" s="322" t="s">
        <v>2</v>
      </c>
      <c r="P17" s="322" t="s">
        <v>2</v>
      </c>
      <c r="Q17" s="322" t="s">
        <v>2</v>
      </c>
      <c r="R17" s="322" t="s">
        <v>2</v>
      </c>
      <c r="S17" s="322" t="s">
        <v>2</v>
      </c>
      <c r="T17" s="322" t="s">
        <v>2</v>
      </c>
      <c r="U17" s="322" t="s">
        <v>2</v>
      </c>
      <c r="V17" s="322" t="s">
        <v>2</v>
      </c>
      <c r="W17" s="322" t="s">
        <v>2</v>
      </c>
      <c r="X17" s="322" t="s">
        <v>2</v>
      </c>
      <c r="Y17" s="322" t="s">
        <v>2</v>
      </c>
      <c r="Z17" s="322" t="s">
        <v>2</v>
      </c>
      <c r="AA17" s="322" t="s">
        <v>2</v>
      </c>
      <c r="AB17" s="322" t="s">
        <v>2</v>
      </c>
      <c r="AC17" s="322" t="s">
        <v>2</v>
      </c>
      <c r="AD17" s="322" t="s">
        <v>2</v>
      </c>
      <c r="AE17" s="322" t="s">
        <v>2</v>
      </c>
      <c r="AF17" s="322" t="s">
        <v>2</v>
      </c>
      <c r="AG17" s="322" t="s">
        <v>2</v>
      </c>
      <c r="AH17" s="322" t="s">
        <v>2</v>
      </c>
      <c r="AI17" s="322" t="s">
        <v>2</v>
      </c>
      <c r="AJ17" s="98"/>
      <c r="AK17" s="99"/>
    </row>
    <row r="18" spans="2:37" ht="15" customHeight="1" x14ac:dyDescent="0.2">
      <c r="B18" s="134">
        <v>5</v>
      </c>
      <c r="C18" s="212" t="s">
        <v>308</v>
      </c>
      <c r="D18" s="322" t="s">
        <v>2</v>
      </c>
      <c r="E18" s="322" t="s">
        <v>2</v>
      </c>
      <c r="F18" s="322" t="s">
        <v>2</v>
      </c>
      <c r="G18" s="322" t="s">
        <v>2</v>
      </c>
      <c r="H18" s="322" t="s">
        <v>2</v>
      </c>
      <c r="I18" s="322" t="s">
        <v>2</v>
      </c>
      <c r="J18" s="322" t="s">
        <v>2</v>
      </c>
      <c r="K18" s="322" t="s">
        <v>2</v>
      </c>
      <c r="L18" s="322" t="s">
        <v>2</v>
      </c>
      <c r="M18" s="322" t="s">
        <v>2</v>
      </c>
      <c r="N18" s="322" t="s">
        <v>2</v>
      </c>
      <c r="O18" s="322" t="s">
        <v>2</v>
      </c>
      <c r="P18" s="322" t="s">
        <v>2</v>
      </c>
      <c r="Q18" s="322" t="s">
        <v>2</v>
      </c>
      <c r="R18" s="322" t="s">
        <v>2</v>
      </c>
      <c r="S18" s="322" t="s">
        <v>2</v>
      </c>
      <c r="T18" s="322" t="s">
        <v>2</v>
      </c>
      <c r="U18" s="322" t="s">
        <v>2</v>
      </c>
      <c r="V18" s="322" t="s">
        <v>2</v>
      </c>
      <c r="W18" s="322" t="s">
        <v>2</v>
      </c>
      <c r="X18" s="322" t="s">
        <v>2</v>
      </c>
      <c r="Y18" s="322" t="s">
        <v>2</v>
      </c>
      <c r="Z18" s="322" t="s">
        <v>2</v>
      </c>
      <c r="AA18" s="322" t="s">
        <v>2</v>
      </c>
      <c r="AB18" s="322" t="s">
        <v>2</v>
      </c>
      <c r="AC18" s="322" t="s">
        <v>2</v>
      </c>
      <c r="AD18" s="322" t="s">
        <v>2</v>
      </c>
      <c r="AE18" s="322" t="s">
        <v>2</v>
      </c>
      <c r="AF18" s="322" t="s">
        <v>2</v>
      </c>
      <c r="AG18" s="322" t="s">
        <v>2</v>
      </c>
      <c r="AH18" s="322" t="s">
        <v>2</v>
      </c>
      <c r="AI18" s="322" t="s">
        <v>2</v>
      </c>
      <c r="AJ18" s="98"/>
      <c r="AK18" s="99"/>
    </row>
    <row r="19" spans="2:37" ht="15" customHeight="1" x14ac:dyDescent="0.2">
      <c r="B19" s="134">
        <v>6</v>
      </c>
      <c r="C19" s="212" t="s">
        <v>346</v>
      </c>
      <c r="D19" s="322" t="s">
        <v>2</v>
      </c>
      <c r="E19" s="322" t="s">
        <v>2</v>
      </c>
      <c r="F19" s="322" t="s">
        <v>2</v>
      </c>
      <c r="G19" s="322" t="s">
        <v>2</v>
      </c>
      <c r="H19" s="322" t="s">
        <v>2</v>
      </c>
      <c r="I19" s="322" t="s">
        <v>2</v>
      </c>
      <c r="J19" s="322" t="s">
        <v>2</v>
      </c>
      <c r="K19" s="322" t="s">
        <v>2</v>
      </c>
      <c r="L19" s="322" t="s">
        <v>2</v>
      </c>
      <c r="M19" s="322" t="s">
        <v>2</v>
      </c>
      <c r="N19" s="322" t="s">
        <v>2</v>
      </c>
      <c r="O19" s="322" t="s">
        <v>2</v>
      </c>
      <c r="P19" s="322" t="s">
        <v>2</v>
      </c>
      <c r="Q19" s="322" t="s">
        <v>2</v>
      </c>
      <c r="R19" s="322" t="s">
        <v>2</v>
      </c>
      <c r="S19" s="322" t="s">
        <v>2</v>
      </c>
      <c r="T19" s="322" t="s">
        <v>2</v>
      </c>
      <c r="U19" s="322" t="s">
        <v>2</v>
      </c>
      <c r="V19" s="322" t="s">
        <v>2</v>
      </c>
      <c r="W19" s="322" t="s">
        <v>2</v>
      </c>
      <c r="X19" s="322" t="s">
        <v>2</v>
      </c>
      <c r="Y19" s="322" t="s">
        <v>2</v>
      </c>
      <c r="Z19" s="322" t="s">
        <v>2</v>
      </c>
      <c r="AA19" s="322" t="s">
        <v>2</v>
      </c>
      <c r="AB19" s="322" t="s">
        <v>2</v>
      </c>
      <c r="AC19" s="322" t="s">
        <v>2</v>
      </c>
      <c r="AD19" s="322" t="s">
        <v>2</v>
      </c>
      <c r="AE19" s="322" t="s">
        <v>2</v>
      </c>
      <c r="AF19" s="322" t="s">
        <v>2</v>
      </c>
      <c r="AG19" s="322" t="s">
        <v>2</v>
      </c>
      <c r="AH19" s="322" t="s">
        <v>2</v>
      </c>
      <c r="AI19" s="322" t="s">
        <v>2</v>
      </c>
      <c r="AJ19" s="98"/>
      <c r="AK19" s="99"/>
    </row>
    <row r="20" spans="2:37" ht="15" customHeight="1" x14ac:dyDescent="0.2">
      <c r="B20" s="134">
        <v>7</v>
      </c>
      <c r="C20" s="212" t="s">
        <v>310</v>
      </c>
      <c r="D20" s="322" t="s">
        <v>2</v>
      </c>
      <c r="E20" s="322" t="s">
        <v>2</v>
      </c>
      <c r="F20" s="322" t="s">
        <v>2</v>
      </c>
      <c r="G20" s="322" t="s">
        <v>2</v>
      </c>
      <c r="H20" s="322" t="s">
        <v>2</v>
      </c>
      <c r="I20" s="322" t="s">
        <v>2</v>
      </c>
      <c r="J20" s="322" t="s">
        <v>2</v>
      </c>
      <c r="K20" s="322" t="s">
        <v>2</v>
      </c>
      <c r="L20" s="322" t="s">
        <v>2</v>
      </c>
      <c r="M20" s="322" t="s">
        <v>2</v>
      </c>
      <c r="N20" s="322" t="s">
        <v>2</v>
      </c>
      <c r="O20" s="322" t="s">
        <v>2</v>
      </c>
      <c r="P20" s="322" t="s">
        <v>2</v>
      </c>
      <c r="Q20" s="322" t="s">
        <v>2</v>
      </c>
      <c r="R20" s="322" t="s">
        <v>2</v>
      </c>
      <c r="S20" s="322" t="s">
        <v>2</v>
      </c>
      <c r="T20" s="322" t="s">
        <v>2</v>
      </c>
      <c r="U20" s="322" t="s">
        <v>2</v>
      </c>
      <c r="V20" s="322" t="s">
        <v>2</v>
      </c>
      <c r="W20" s="322" t="s">
        <v>2</v>
      </c>
      <c r="X20" s="322" t="s">
        <v>2</v>
      </c>
      <c r="Y20" s="322" t="s">
        <v>2</v>
      </c>
      <c r="Z20" s="322" t="s">
        <v>2</v>
      </c>
      <c r="AA20" s="322" t="s">
        <v>2</v>
      </c>
      <c r="AB20" s="322" t="s">
        <v>2</v>
      </c>
      <c r="AC20" s="322" t="s">
        <v>2</v>
      </c>
      <c r="AD20" s="322" t="s">
        <v>2</v>
      </c>
      <c r="AE20" s="322" t="s">
        <v>2</v>
      </c>
      <c r="AF20" s="322" t="s">
        <v>2</v>
      </c>
      <c r="AG20" s="322" t="s">
        <v>2</v>
      </c>
      <c r="AH20" s="322" t="s">
        <v>2</v>
      </c>
      <c r="AI20" s="322" t="s">
        <v>2</v>
      </c>
      <c r="AJ20" s="98"/>
      <c r="AK20" s="99"/>
    </row>
    <row r="21" spans="2:37" ht="15" customHeight="1" x14ac:dyDescent="0.2">
      <c r="B21" s="134">
        <v>8</v>
      </c>
      <c r="C21" s="212" t="s">
        <v>312</v>
      </c>
      <c r="D21" s="322" t="s">
        <v>2</v>
      </c>
      <c r="E21" s="322" t="s">
        <v>2</v>
      </c>
      <c r="F21" s="322" t="s">
        <v>2</v>
      </c>
      <c r="G21" s="322" t="s">
        <v>2</v>
      </c>
      <c r="H21" s="322" t="s">
        <v>2</v>
      </c>
      <c r="I21" s="322" t="s">
        <v>2</v>
      </c>
      <c r="J21" s="322" t="s">
        <v>2</v>
      </c>
      <c r="K21" s="322" t="s">
        <v>2</v>
      </c>
      <c r="L21" s="322" t="s">
        <v>2</v>
      </c>
      <c r="M21" s="322" t="s">
        <v>2</v>
      </c>
      <c r="N21" s="322" t="s">
        <v>2</v>
      </c>
      <c r="O21" s="322" t="s">
        <v>2</v>
      </c>
      <c r="P21" s="322" t="s">
        <v>2</v>
      </c>
      <c r="Q21" s="322" t="s">
        <v>2</v>
      </c>
      <c r="R21" s="322" t="s">
        <v>2</v>
      </c>
      <c r="S21" s="322" t="s">
        <v>2</v>
      </c>
      <c r="T21" s="322" t="s">
        <v>2</v>
      </c>
      <c r="U21" s="322" t="s">
        <v>2</v>
      </c>
      <c r="V21" s="322" t="s">
        <v>2</v>
      </c>
      <c r="W21" s="322" t="s">
        <v>2</v>
      </c>
      <c r="X21" s="322" t="s">
        <v>2</v>
      </c>
      <c r="Y21" s="322" t="s">
        <v>2</v>
      </c>
      <c r="Z21" s="322" t="s">
        <v>2</v>
      </c>
      <c r="AA21" s="322" t="s">
        <v>2</v>
      </c>
      <c r="AB21" s="322" t="s">
        <v>2</v>
      </c>
      <c r="AC21" s="322" t="s">
        <v>2</v>
      </c>
      <c r="AD21" s="322" t="s">
        <v>2</v>
      </c>
      <c r="AE21" s="322" t="s">
        <v>2</v>
      </c>
      <c r="AF21" s="322" t="s">
        <v>2</v>
      </c>
      <c r="AG21" s="322" t="s">
        <v>2</v>
      </c>
      <c r="AH21" s="322" t="s">
        <v>2</v>
      </c>
      <c r="AI21" s="322" t="s">
        <v>2</v>
      </c>
      <c r="AJ21" s="98"/>
      <c r="AK21" s="99"/>
    </row>
    <row r="22" spans="2:37" ht="15" customHeight="1" x14ac:dyDescent="0.2">
      <c r="B22" s="134">
        <v>9</v>
      </c>
      <c r="C22" s="212" t="s">
        <v>314</v>
      </c>
      <c r="D22" s="322" t="s">
        <v>2</v>
      </c>
      <c r="E22" s="322" t="s">
        <v>2</v>
      </c>
      <c r="F22" s="322" t="s">
        <v>2</v>
      </c>
      <c r="G22" s="322" t="s">
        <v>2</v>
      </c>
      <c r="H22" s="322" t="s">
        <v>2</v>
      </c>
      <c r="I22" s="322" t="s">
        <v>2</v>
      </c>
      <c r="J22" s="322" t="s">
        <v>2</v>
      </c>
      <c r="K22" s="322" t="s">
        <v>2</v>
      </c>
      <c r="L22" s="322" t="s">
        <v>2</v>
      </c>
      <c r="M22" s="322" t="s">
        <v>2</v>
      </c>
      <c r="N22" s="322" t="s">
        <v>2</v>
      </c>
      <c r="O22" s="322" t="s">
        <v>2</v>
      </c>
      <c r="P22" s="322" t="s">
        <v>2</v>
      </c>
      <c r="Q22" s="322" t="s">
        <v>2</v>
      </c>
      <c r="R22" s="322" t="s">
        <v>2</v>
      </c>
      <c r="S22" s="322" t="s">
        <v>2</v>
      </c>
      <c r="T22" s="322" t="s">
        <v>2</v>
      </c>
      <c r="U22" s="322" t="s">
        <v>2</v>
      </c>
      <c r="V22" s="322" t="s">
        <v>2</v>
      </c>
      <c r="W22" s="322" t="s">
        <v>2</v>
      </c>
      <c r="X22" s="322" t="s">
        <v>2</v>
      </c>
      <c r="Y22" s="322" t="s">
        <v>2</v>
      </c>
      <c r="Z22" s="322" t="s">
        <v>2</v>
      </c>
      <c r="AA22" s="322" t="s">
        <v>2</v>
      </c>
      <c r="AB22" s="322" t="s">
        <v>2</v>
      </c>
      <c r="AC22" s="322" t="s">
        <v>2</v>
      </c>
      <c r="AD22" s="322" t="s">
        <v>2</v>
      </c>
      <c r="AE22" s="322" t="s">
        <v>2</v>
      </c>
      <c r="AF22" s="322" t="s">
        <v>2</v>
      </c>
      <c r="AG22" s="322" t="s">
        <v>2</v>
      </c>
      <c r="AH22" s="322" t="s">
        <v>2</v>
      </c>
      <c r="AI22" s="322" t="s">
        <v>2</v>
      </c>
      <c r="AJ22" s="98"/>
      <c r="AK22" s="99"/>
    </row>
    <row r="23" spans="2:37" ht="15" customHeight="1" x14ac:dyDescent="0.2">
      <c r="B23" s="134">
        <v>10</v>
      </c>
      <c r="C23" s="212" t="s">
        <v>316</v>
      </c>
      <c r="D23" s="322" t="s">
        <v>2</v>
      </c>
      <c r="E23" s="322" t="s">
        <v>2</v>
      </c>
      <c r="F23" s="322" t="s">
        <v>2</v>
      </c>
      <c r="G23" s="322" t="s">
        <v>2</v>
      </c>
      <c r="H23" s="322" t="s">
        <v>2</v>
      </c>
      <c r="I23" s="322" t="s">
        <v>2</v>
      </c>
      <c r="J23" s="322" t="s">
        <v>2</v>
      </c>
      <c r="K23" s="322" t="s">
        <v>2</v>
      </c>
      <c r="L23" s="322" t="s">
        <v>2</v>
      </c>
      <c r="M23" s="322" t="s">
        <v>2</v>
      </c>
      <c r="N23" s="322" t="s">
        <v>2</v>
      </c>
      <c r="O23" s="322" t="s">
        <v>2</v>
      </c>
      <c r="P23" s="322" t="s">
        <v>2</v>
      </c>
      <c r="Q23" s="322" t="s">
        <v>2</v>
      </c>
      <c r="R23" s="322" t="s">
        <v>2</v>
      </c>
      <c r="S23" s="322" t="s">
        <v>2</v>
      </c>
      <c r="T23" s="322" t="s">
        <v>2</v>
      </c>
      <c r="U23" s="322" t="s">
        <v>2</v>
      </c>
      <c r="V23" s="322" t="s">
        <v>2</v>
      </c>
      <c r="W23" s="322" t="s">
        <v>2</v>
      </c>
      <c r="X23" s="322" t="s">
        <v>2</v>
      </c>
      <c r="Y23" s="322" t="s">
        <v>2</v>
      </c>
      <c r="Z23" s="322" t="s">
        <v>2</v>
      </c>
      <c r="AA23" s="322" t="s">
        <v>2</v>
      </c>
      <c r="AB23" s="322" t="s">
        <v>2</v>
      </c>
      <c r="AC23" s="322" t="s">
        <v>2</v>
      </c>
      <c r="AD23" s="322" t="s">
        <v>2</v>
      </c>
      <c r="AE23" s="322" t="s">
        <v>2</v>
      </c>
      <c r="AF23" s="322" t="s">
        <v>2</v>
      </c>
      <c r="AG23" s="322" t="s">
        <v>2</v>
      </c>
      <c r="AH23" s="322" t="s">
        <v>2</v>
      </c>
      <c r="AI23" s="322" t="s">
        <v>2</v>
      </c>
      <c r="AJ23" s="98"/>
      <c r="AK23" s="99"/>
    </row>
    <row r="24" spans="2:37" ht="15" customHeight="1" x14ac:dyDescent="0.2">
      <c r="B24" s="134">
        <v>11</v>
      </c>
      <c r="C24" s="212" t="s">
        <v>318</v>
      </c>
      <c r="D24" s="322" t="s">
        <v>2</v>
      </c>
      <c r="E24" s="322" t="s">
        <v>2</v>
      </c>
      <c r="F24" s="322" t="s">
        <v>2</v>
      </c>
      <c r="G24" s="322" t="s">
        <v>2</v>
      </c>
      <c r="H24" s="322" t="s">
        <v>2</v>
      </c>
      <c r="I24" s="322" t="s">
        <v>2</v>
      </c>
      <c r="J24" s="322" t="s">
        <v>2</v>
      </c>
      <c r="K24" s="322" t="s">
        <v>2</v>
      </c>
      <c r="L24" s="322" t="s">
        <v>2</v>
      </c>
      <c r="M24" s="322" t="s">
        <v>2</v>
      </c>
      <c r="N24" s="322" t="s">
        <v>2</v>
      </c>
      <c r="O24" s="322" t="s">
        <v>2</v>
      </c>
      <c r="P24" s="322" t="s">
        <v>2</v>
      </c>
      <c r="Q24" s="322" t="s">
        <v>2</v>
      </c>
      <c r="R24" s="322" t="s">
        <v>2</v>
      </c>
      <c r="S24" s="322" t="s">
        <v>2</v>
      </c>
      <c r="T24" s="322" t="s">
        <v>2</v>
      </c>
      <c r="U24" s="322" t="s">
        <v>2</v>
      </c>
      <c r="V24" s="322" t="s">
        <v>2</v>
      </c>
      <c r="W24" s="322" t="s">
        <v>2</v>
      </c>
      <c r="X24" s="322" t="s">
        <v>2</v>
      </c>
      <c r="Y24" s="322" t="s">
        <v>2</v>
      </c>
      <c r="Z24" s="322" t="s">
        <v>2</v>
      </c>
      <c r="AA24" s="322" t="s">
        <v>2</v>
      </c>
      <c r="AB24" s="322" t="s">
        <v>2</v>
      </c>
      <c r="AC24" s="322" t="s">
        <v>2</v>
      </c>
      <c r="AD24" s="322" t="s">
        <v>2</v>
      </c>
      <c r="AE24" s="322" t="s">
        <v>2</v>
      </c>
      <c r="AF24" s="322" t="s">
        <v>2</v>
      </c>
      <c r="AG24" s="322" t="s">
        <v>2</v>
      </c>
      <c r="AH24" s="322" t="s">
        <v>2</v>
      </c>
      <c r="AI24" s="322" t="s">
        <v>2</v>
      </c>
      <c r="AJ24" s="98"/>
      <c r="AK24" s="99"/>
    </row>
    <row r="25" spans="2:37" ht="15" customHeight="1" x14ac:dyDescent="0.2">
      <c r="B25" s="134">
        <v>12</v>
      </c>
      <c r="C25" s="212" t="s">
        <v>320</v>
      </c>
      <c r="D25" s="322" t="s">
        <v>2</v>
      </c>
      <c r="E25" s="322" t="s">
        <v>2</v>
      </c>
      <c r="F25" s="322" t="s">
        <v>2</v>
      </c>
      <c r="G25" s="322" t="s">
        <v>2</v>
      </c>
      <c r="H25" s="322" t="s">
        <v>2</v>
      </c>
      <c r="I25" s="322" t="s">
        <v>2</v>
      </c>
      <c r="J25" s="322" t="s">
        <v>2</v>
      </c>
      <c r="K25" s="322" t="s">
        <v>2</v>
      </c>
      <c r="L25" s="322" t="s">
        <v>2</v>
      </c>
      <c r="M25" s="322" t="s">
        <v>2</v>
      </c>
      <c r="N25" s="322" t="s">
        <v>2</v>
      </c>
      <c r="O25" s="322" t="s">
        <v>2</v>
      </c>
      <c r="P25" s="322" t="s">
        <v>2</v>
      </c>
      <c r="Q25" s="322" t="s">
        <v>2</v>
      </c>
      <c r="R25" s="322" t="s">
        <v>2</v>
      </c>
      <c r="S25" s="322" t="s">
        <v>2</v>
      </c>
      <c r="T25" s="322" t="s">
        <v>2</v>
      </c>
      <c r="U25" s="322" t="s">
        <v>2</v>
      </c>
      <c r="V25" s="322" t="s">
        <v>2</v>
      </c>
      <c r="W25" s="322" t="s">
        <v>2</v>
      </c>
      <c r="X25" s="322" t="s">
        <v>2</v>
      </c>
      <c r="Y25" s="322" t="s">
        <v>2</v>
      </c>
      <c r="Z25" s="322" t="s">
        <v>2</v>
      </c>
      <c r="AA25" s="322" t="s">
        <v>2</v>
      </c>
      <c r="AB25" s="322" t="s">
        <v>2</v>
      </c>
      <c r="AC25" s="322" t="s">
        <v>2</v>
      </c>
      <c r="AD25" s="322" t="s">
        <v>2</v>
      </c>
      <c r="AE25" s="322" t="s">
        <v>2</v>
      </c>
      <c r="AF25" s="322" t="s">
        <v>2</v>
      </c>
      <c r="AG25" s="322" t="s">
        <v>2</v>
      </c>
      <c r="AH25" s="322" t="s">
        <v>2</v>
      </c>
      <c r="AI25" s="322" t="s">
        <v>2</v>
      </c>
      <c r="AJ25" s="98"/>
      <c r="AK25" s="99"/>
    </row>
    <row r="26" spans="2:37" ht="15" customHeight="1" x14ac:dyDescent="0.2">
      <c r="B26" s="134">
        <v>13</v>
      </c>
      <c r="C26" s="212" t="s">
        <v>322</v>
      </c>
      <c r="D26" s="322" t="s">
        <v>2</v>
      </c>
      <c r="E26" s="322" t="s">
        <v>2</v>
      </c>
      <c r="F26" s="322" t="s">
        <v>2</v>
      </c>
      <c r="G26" s="322" t="s">
        <v>2</v>
      </c>
      <c r="H26" s="322" t="s">
        <v>2</v>
      </c>
      <c r="I26" s="322" t="s">
        <v>2</v>
      </c>
      <c r="J26" s="322" t="s">
        <v>2</v>
      </c>
      <c r="K26" s="322" t="s">
        <v>2</v>
      </c>
      <c r="L26" s="322" t="s">
        <v>2</v>
      </c>
      <c r="M26" s="322" t="s">
        <v>2</v>
      </c>
      <c r="N26" s="322" t="s">
        <v>2</v>
      </c>
      <c r="O26" s="322" t="s">
        <v>2</v>
      </c>
      <c r="P26" s="322" t="s">
        <v>2</v>
      </c>
      <c r="Q26" s="322" t="s">
        <v>2</v>
      </c>
      <c r="R26" s="322" t="s">
        <v>2</v>
      </c>
      <c r="S26" s="322" t="s">
        <v>2</v>
      </c>
      <c r="T26" s="322" t="s">
        <v>2</v>
      </c>
      <c r="U26" s="322" t="s">
        <v>2</v>
      </c>
      <c r="V26" s="322" t="s">
        <v>2</v>
      </c>
      <c r="W26" s="322" t="s">
        <v>2</v>
      </c>
      <c r="X26" s="322" t="s">
        <v>2</v>
      </c>
      <c r="Y26" s="322" t="s">
        <v>2</v>
      </c>
      <c r="Z26" s="322" t="s">
        <v>2</v>
      </c>
      <c r="AA26" s="322" t="s">
        <v>2</v>
      </c>
      <c r="AB26" s="322" t="s">
        <v>2</v>
      </c>
      <c r="AC26" s="322" t="s">
        <v>2</v>
      </c>
      <c r="AD26" s="322" t="s">
        <v>2</v>
      </c>
      <c r="AE26" s="322" t="s">
        <v>2</v>
      </c>
      <c r="AF26" s="322" t="s">
        <v>2</v>
      </c>
      <c r="AG26" s="322" t="s">
        <v>2</v>
      </c>
      <c r="AH26" s="322" t="s">
        <v>2</v>
      </c>
      <c r="AI26" s="322" t="s">
        <v>2</v>
      </c>
      <c r="AJ26" s="98"/>
      <c r="AK26" s="99"/>
    </row>
    <row r="27" spans="2:37" ht="15" customHeight="1" x14ac:dyDescent="0.2">
      <c r="B27" s="134">
        <v>14</v>
      </c>
      <c r="C27" s="212" t="s">
        <v>324</v>
      </c>
      <c r="D27" s="322" t="s">
        <v>2</v>
      </c>
      <c r="E27" s="322" t="s">
        <v>2</v>
      </c>
      <c r="F27" s="322" t="s">
        <v>2</v>
      </c>
      <c r="G27" s="322" t="s">
        <v>2</v>
      </c>
      <c r="H27" s="322" t="s">
        <v>2</v>
      </c>
      <c r="I27" s="322" t="s">
        <v>2</v>
      </c>
      <c r="J27" s="322" t="s">
        <v>2</v>
      </c>
      <c r="K27" s="322" t="s">
        <v>2</v>
      </c>
      <c r="L27" s="322" t="s">
        <v>2</v>
      </c>
      <c r="M27" s="322" t="s">
        <v>2</v>
      </c>
      <c r="N27" s="322" t="s">
        <v>2</v>
      </c>
      <c r="O27" s="322" t="s">
        <v>2</v>
      </c>
      <c r="P27" s="322" t="s">
        <v>2</v>
      </c>
      <c r="Q27" s="322" t="s">
        <v>2</v>
      </c>
      <c r="R27" s="322" t="s">
        <v>2</v>
      </c>
      <c r="S27" s="322" t="s">
        <v>2</v>
      </c>
      <c r="T27" s="322" t="s">
        <v>2</v>
      </c>
      <c r="U27" s="322" t="s">
        <v>2</v>
      </c>
      <c r="V27" s="322" t="s">
        <v>2</v>
      </c>
      <c r="W27" s="322" t="s">
        <v>2</v>
      </c>
      <c r="X27" s="322" t="s">
        <v>2</v>
      </c>
      <c r="Y27" s="322" t="s">
        <v>2</v>
      </c>
      <c r="Z27" s="322" t="s">
        <v>2</v>
      </c>
      <c r="AA27" s="322" t="s">
        <v>2</v>
      </c>
      <c r="AB27" s="322" t="s">
        <v>2</v>
      </c>
      <c r="AC27" s="322" t="s">
        <v>2</v>
      </c>
      <c r="AD27" s="322" t="s">
        <v>2</v>
      </c>
      <c r="AE27" s="322" t="s">
        <v>2</v>
      </c>
      <c r="AF27" s="322" t="s">
        <v>2</v>
      </c>
      <c r="AG27" s="322" t="s">
        <v>2</v>
      </c>
      <c r="AH27" s="322" t="s">
        <v>2</v>
      </c>
      <c r="AI27" s="322" t="s">
        <v>2</v>
      </c>
      <c r="AJ27" s="98"/>
      <c r="AK27" s="99"/>
    </row>
    <row r="28" spans="2:37" ht="15" customHeight="1" x14ac:dyDescent="0.2">
      <c r="B28" s="134">
        <v>15</v>
      </c>
      <c r="C28" s="212" t="s">
        <v>326</v>
      </c>
      <c r="D28" s="322" t="s">
        <v>2</v>
      </c>
      <c r="E28" s="322" t="s">
        <v>2</v>
      </c>
      <c r="F28" s="322" t="s">
        <v>2</v>
      </c>
      <c r="G28" s="322" t="s">
        <v>2</v>
      </c>
      <c r="H28" s="322" t="s">
        <v>2</v>
      </c>
      <c r="I28" s="322" t="s">
        <v>2</v>
      </c>
      <c r="J28" s="322" t="s">
        <v>2</v>
      </c>
      <c r="K28" s="322" t="s">
        <v>2</v>
      </c>
      <c r="L28" s="322" t="s">
        <v>2</v>
      </c>
      <c r="M28" s="322" t="s">
        <v>2</v>
      </c>
      <c r="N28" s="322" t="s">
        <v>2</v>
      </c>
      <c r="O28" s="322" t="s">
        <v>2</v>
      </c>
      <c r="P28" s="322" t="s">
        <v>2</v>
      </c>
      <c r="Q28" s="322" t="s">
        <v>2</v>
      </c>
      <c r="R28" s="322" t="s">
        <v>2</v>
      </c>
      <c r="S28" s="322" t="s">
        <v>2</v>
      </c>
      <c r="T28" s="322" t="s">
        <v>2</v>
      </c>
      <c r="U28" s="322" t="s">
        <v>2</v>
      </c>
      <c r="V28" s="322" t="s">
        <v>2</v>
      </c>
      <c r="W28" s="322" t="s">
        <v>2</v>
      </c>
      <c r="X28" s="322" t="s">
        <v>2</v>
      </c>
      <c r="Y28" s="322" t="s">
        <v>2</v>
      </c>
      <c r="Z28" s="322" t="s">
        <v>2</v>
      </c>
      <c r="AA28" s="322" t="s">
        <v>2</v>
      </c>
      <c r="AB28" s="322" t="s">
        <v>2</v>
      </c>
      <c r="AC28" s="322" t="s">
        <v>2</v>
      </c>
      <c r="AD28" s="322" t="s">
        <v>2</v>
      </c>
      <c r="AE28" s="322" t="s">
        <v>2</v>
      </c>
      <c r="AF28" s="322" t="s">
        <v>2</v>
      </c>
      <c r="AG28" s="322" t="s">
        <v>2</v>
      </c>
      <c r="AH28" s="322" t="s">
        <v>2</v>
      </c>
      <c r="AI28" s="322" t="s">
        <v>2</v>
      </c>
      <c r="AJ28" s="98"/>
      <c r="AK28" s="99"/>
    </row>
    <row r="29" spans="2:37" ht="15" customHeight="1" x14ac:dyDescent="0.2">
      <c r="B29" s="134">
        <v>16</v>
      </c>
      <c r="C29" s="212" t="s">
        <v>357</v>
      </c>
      <c r="D29" s="322" t="s">
        <v>2</v>
      </c>
      <c r="E29" s="322" t="s">
        <v>2</v>
      </c>
      <c r="F29" s="322" t="s">
        <v>2</v>
      </c>
      <c r="G29" s="322" t="s">
        <v>2</v>
      </c>
      <c r="H29" s="322" t="s">
        <v>2</v>
      </c>
      <c r="I29" s="322" t="s">
        <v>2</v>
      </c>
      <c r="J29" s="322" t="s">
        <v>2</v>
      </c>
      <c r="K29" s="322" t="s">
        <v>2</v>
      </c>
      <c r="L29" s="322" t="s">
        <v>2</v>
      </c>
      <c r="M29" s="322" t="s">
        <v>2</v>
      </c>
      <c r="N29" s="322" t="s">
        <v>2</v>
      </c>
      <c r="O29" s="322" t="s">
        <v>2</v>
      </c>
      <c r="P29" s="322" t="s">
        <v>2</v>
      </c>
      <c r="Q29" s="322" t="s">
        <v>2</v>
      </c>
      <c r="R29" s="322" t="s">
        <v>2</v>
      </c>
      <c r="S29" s="322" t="s">
        <v>2</v>
      </c>
      <c r="T29" s="322" t="s">
        <v>2</v>
      </c>
      <c r="U29" s="322" t="s">
        <v>2</v>
      </c>
      <c r="V29" s="322" t="s">
        <v>2</v>
      </c>
      <c r="W29" s="322" t="s">
        <v>2</v>
      </c>
      <c r="X29" s="322" t="s">
        <v>2</v>
      </c>
      <c r="Y29" s="322" t="s">
        <v>2</v>
      </c>
      <c r="Z29" s="322" t="s">
        <v>2</v>
      </c>
      <c r="AA29" s="322" t="s">
        <v>2</v>
      </c>
      <c r="AB29" s="322" t="s">
        <v>2</v>
      </c>
      <c r="AC29" s="322" t="s">
        <v>2</v>
      </c>
      <c r="AD29" s="322" t="s">
        <v>2</v>
      </c>
      <c r="AE29" s="322" t="s">
        <v>2</v>
      </c>
      <c r="AF29" s="322" t="s">
        <v>2</v>
      </c>
      <c r="AG29" s="322" t="s">
        <v>2</v>
      </c>
      <c r="AH29" s="322" t="s">
        <v>2</v>
      </c>
      <c r="AI29" s="322" t="s">
        <v>2</v>
      </c>
      <c r="AJ29" s="98"/>
      <c r="AK29" s="99"/>
    </row>
    <row r="30" spans="2:37" ht="15" customHeight="1" x14ac:dyDescent="0.2">
      <c r="B30" s="134">
        <v>17</v>
      </c>
      <c r="C30" s="212" t="s">
        <v>327</v>
      </c>
      <c r="D30" s="322" t="s">
        <v>2</v>
      </c>
      <c r="E30" s="322" t="s">
        <v>2</v>
      </c>
      <c r="F30" s="322" t="s">
        <v>2</v>
      </c>
      <c r="G30" s="322" t="s">
        <v>2</v>
      </c>
      <c r="H30" s="322" t="s">
        <v>2</v>
      </c>
      <c r="I30" s="322" t="s">
        <v>2</v>
      </c>
      <c r="J30" s="322" t="s">
        <v>2</v>
      </c>
      <c r="K30" s="322" t="s">
        <v>2</v>
      </c>
      <c r="L30" s="322" t="s">
        <v>2</v>
      </c>
      <c r="M30" s="322" t="s">
        <v>2</v>
      </c>
      <c r="N30" s="322" t="s">
        <v>2</v>
      </c>
      <c r="O30" s="322" t="s">
        <v>2</v>
      </c>
      <c r="P30" s="322" t="s">
        <v>2</v>
      </c>
      <c r="Q30" s="322" t="s">
        <v>2</v>
      </c>
      <c r="R30" s="322" t="s">
        <v>2</v>
      </c>
      <c r="S30" s="322" t="s">
        <v>2</v>
      </c>
      <c r="T30" s="322" t="s">
        <v>2</v>
      </c>
      <c r="U30" s="322" t="s">
        <v>2</v>
      </c>
      <c r="V30" s="322" t="s">
        <v>2</v>
      </c>
      <c r="W30" s="322" t="s">
        <v>2</v>
      </c>
      <c r="X30" s="322" t="s">
        <v>2</v>
      </c>
      <c r="Y30" s="322" t="s">
        <v>2</v>
      </c>
      <c r="Z30" s="322" t="s">
        <v>2</v>
      </c>
      <c r="AA30" s="322" t="s">
        <v>2</v>
      </c>
      <c r="AB30" s="322" t="s">
        <v>2</v>
      </c>
      <c r="AC30" s="322" t="s">
        <v>2</v>
      </c>
      <c r="AD30" s="322" t="s">
        <v>2</v>
      </c>
      <c r="AE30" s="322" t="s">
        <v>2</v>
      </c>
      <c r="AF30" s="322" t="s">
        <v>2</v>
      </c>
      <c r="AG30" s="322" t="s">
        <v>2</v>
      </c>
      <c r="AH30" s="322" t="s">
        <v>2</v>
      </c>
      <c r="AI30" s="322" t="s">
        <v>2</v>
      </c>
      <c r="AJ30" s="98"/>
      <c r="AK30" s="99"/>
    </row>
    <row r="31" spans="2:37" ht="15" customHeight="1" x14ac:dyDescent="0.2">
      <c r="B31" s="134">
        <v>18</v>
      </c>
      <c r="C31" s="212" t="s">
        <v>328</v>
      </c>
      <c r="D31" s="322" t="s">
        <v>2</v>
      </c>
      <c r="E31" s="322" t="s">
        <v>2</v>
      </c>
      <c r="F31" s="322" t="s">
        <v>2</v>
      </c>
      <c r="G31" s="322" t="s">
        <v>2</v>
      </c>
      <c r="H31" s="322" t="s">
        <v>2</v>
      </c>
      <c r="I31" s="322" t="s">
        <v>2</v>
      </c>
      <c r="J31" s="322" t="s">
        <v>2</v>
      </c>
      <c r="K31" s="322" t="s">
        <v>2</v>
      </c>
      <c r="L31" s="322" t="s">
        <v>2</v>
      </c>
      <c r="M31" s="322" t="s">
        <v>2</v>
      </c>
      <c r="N31" s="322" t="s">
        <v>2</v>
      </c>
      <c r="O31" s="322" t="s">
        <v>2</v>
      </c>
      <c r="P31" s="322" t="s">
        <v>2</v>
      </c>
      <c r="Q31" s="322" t="s">
        <v>2</v>
      </c>
      <c r="R31" s="322" t="s">
        <v>2</v>
      </c>
      <c r="S31" s="322" t="s">
        <v>2</v>
      </c>
      <c r="T31" s="322" t="s">
        <v>2</v>
      </c>
      <c r="U31" s="322" t="s">
        <v>2</v>
      </c>
      <c r="V31" s="322" t="s">
        <v>2</v>
      </c>
      <c r="W31" s="322" t="s">
        <v>2</v>
      </c>
      <c r="X31" s="322" t="s">
        <v>2</v>
      </c>
      <c r="Y31" s="322" t="s">
        <v>2</v>
      </c>
      <c r="Z31" s="322" t="s">
        <v>2</v>
      </c>
      <c r="AA31" s="322" t="s">
        <v>2</v>
      </c>
      <c r="AB31" s="322" t="s">
        <v>2</v>
      </c>
      <c r="AC31" s="322" t="s">
        <v>2</v>
      </c>
      <c r="AD31" s="322" t="s">
        <v>2</v>
      </c>
      <c r="AE31" s="322" t="s">
        <v>2</v>
      </c>
      <c r="AF31" s="322" t="s">
        <v>2</v>
      </c>
      <c r="AG31" s="322" t="s">
        <v>2</v>
      </c>
      <c r="AH31" s="322" t="s">
        <v>2</v>
      </c>
      <c r="AI31" s="322" t="s">
        <v>2</v>
      </c>
      <c r="AJ31" s="98"/>
      <c r="AK31" s="99"/>
    </row>
    <row r="32" spans="2:37" ht="15" customHeight="1" x14ac:dyDescent="0.2">
      <c r="B32" s="134">
        <v>19</v>
      </c>
      <c r="C32" s="212" t="s">
        <v>330</v>
      </c>
      <c r="D32" s="322" t="s">
        <v>2</v>
      </c>
      <c r="E32" s="322" t="s">
        <v>2</v>
      </c>
      <c r="F32" s="322" t="s">
        <v>2</v>
      </c>
      <c r="G32" s="322" t="s">
        <v>2</v>
      </c>
      <c r="H32" s="322" t="s">
        <v>2</v>
      </c>
      <c r="I32" s="322" t="s">
        <v>2</v>
      </c>
      <c r="J32" s="322" t="s">
        <v>2</v>
      </c>
      <c r="K32" s="322" t="s">
        <v>2</v>
      </c>
      <c r="L32" s="322" t="s">
        <v>2</v>
      </c>
      <c r="M32" s="322" t="s">
        <v>2</v>
      </c>
      <c r="N32" s="322" t="s">
        <v>2</v>
      </c>
      <c r="O32" s="322" t="s">
        <v>2</v>
      </c>
      <c r="P32" s="322" t="s">
        <v>2</v>
      </c>
      <c r="Q32" s="322" t="s">
        <v>2</v>
      </c>
      <c r="R32" s="322" t="s">
        <v>2</v>
      </c>
      <c r="S32" s="322" t="s">
        <v>2</v>
      </c>
      <c r="T32" s="322" t="s">
        <v>2</v>
      </c>
      <c r="U32" s="322" t="s">
        <v>2</v>
      </c>
      <c r="V32" s="322" t="s">
        <v>2</v>
      </c>
      <c r="W32" s="322" t="s">
        <v>2</v>
      </c>
      <c r="X32" s="322" t="s">
        <v>2</v>
      </c>
      <c r="Y32" s="322" t="s">
        <v>2</v>
      </c>
      <c r="Z32" s="322" t="s">
        <v>2</v>
      </c>
      <c r="AA32" s="322" t="s">
        <v>2</v>
      </c>
      <c r="AB32" s="322" t="s">
        <v>2</v>
      </c>
      <c r="AC32" s="322" t="s">
        <v>2</v>
      </c>
      <c r="AD32" s="322" t="s">
        <v>2</v>
      </c>
      <c r="AE32" s="322" t="s">
        <v>2</v>
      </c>
      <c r="AF32" s="322" t="s">
        <v>2</v>
      </c>
      <c r="AG32" s="322" t="s">
        <v>2</v>
      </c>
      <c r="AH32" s="322" t="s">
        <v>2</v>
      </c>
      <c r="AI32" s="322" t="s">
        <v>2</v>
      </c>
      <c r="AJ32" s="98"/>
      <c r="AK32" s="99"/>
    </row>
    <row r="33" spans="2:37" ht="15" customHeight="1" x14ac:dyDescent="0.2">
      <c r="B33" s="134">
        <v>20</v>
      </c>
      <c r="C33" s="212" t="s">
        <v>332</v>
      </c>
      <c r="D33" s="322" t="s">
        <v>2</v>
      </c>
      <c r="E33" s="322" t="s">
        <v>2</v>
      </c>
      <c r="F33" s="322" t="s">
        <v>2</v>
      </c>
      <c r="G33" s="322" t="s">
        <v>2</v>
      </c>
      <c r="H33" s="322" t="s">
        <v>2</v>
      </c>
      <c r="I33" s="322" t="s">
        <v>2</v>
      </c>
      <c r="J33" s="322" t="s">
        <v>2</v>
      </c>
      <c r="K33" s="322" t="s">
        <v>2</v>
      </c>
      <c r="L33" s="322" t="s">
        <v>2</v>
      </c>
      <c r="M33" s="322" t="s">
        <v>2</v>
      </c>
      <c r="N33" s="322" t="s">
        <v>2</v>
      </c>
      <c r="O33" s="322" t="s">
        <v>2</v>
      </c>
      <c r="P33" s="322" t="s">
        <v>2</v>
      </c>
      <c r="Q33" s="322" t="s">
        <v>2</v>
      </c>
      <c r="R33" s="322" t="s">
        <v>2</v>
      </c>
      <c r="S33" s="322" t="s">
        <v>2</v>
      </c>
      <c r="T33" s="322" t="s">
        <v>2</v>
      </c>
      <c r="U33" s="322" t="s">
        <v>2</v>
      </c>
      <c r="V33" s="322" t="s">
        <v>2</v>
      </c>
      <c r="W33" s="322" t="s">
        <v>2</v>
      </c>
      <c r="X33" s="322" t="s">
        <v>2</v>
      </c>
      <c r="Y33" s="322" t="s">
        <v>2</v>
      </c>
      <c r="Z33" s="322" t="s">
        <v>2</v>
      </c>
      <c r="AA33" s="322" t="s">
        <v>2</v>
      </c>
      <c r="AB33" s="322" t="s">
        <v>2</v>
      </c>
      <c r="AC33" s="322" t="s">
        <v>2</v>
      </c>
      <c r="AD33" s="322" t="s">
        <v>2</v>
      </c>
      <c r="AE33" s="322" t="s">
        <v>2</v>
      </c>
      <c r="AF33" s="322" t="s">
        <v>2</v>
      </c>
      <c r="AG33" s="322" t="s">
        <v>2</v>
      </c>
      <c r="AH33" s="322" t="s">
        <v>2</v>
      </c>
      <c r="AI33" s="322" t="s">
        <v>2</v>
      </c>
      <c r="AJ33" s="98"/>
      <c r="AK33" s="99"/>
    </row>
    <row r="34" spans="2:37" ht="15" customHeight="1" x14ac:dyDescent="0.2">
      <c r="B34" s="134">
        <v>21</v>
      </c>
      <c r="C34" s="212" t="s">
        <v>334</v>
      </c>
      <c r="D34" s="322" t="s">
        <v>2</v>
      </c>
      <c r="E34" s="322" t="s">
        <v>2</v>
      </c>
      <c r="F34" s="322" t="s">
        <v>2</v>
      </c>
      <c r="G34" s="322" t="s">
        <v>2</v>
      </c>
      <c r="H34" s="322" t="s">
        <v>2</v>
      </c>
      <c r="I34" s="322" t="s">
        <v>2</v>
      </c>
      <c r="J34" s="322" t="s">
        <v>2</v>
      </c>
      <c r="K34" s="322" t="s">
        <v>2</v>
      </c>
      <c r="L34" s="322" t="s">
        <v>2</v>
      </c>
      <c r="M34" s="322" t="s">
        <v>2</v>
      </c>
      <c r="N34" s="322" t="s">
        <v>2</v>
      </c>
      <c r="O34" s="322" t="s">
        <v>2</v>
      </c>
      <c r="P34" s="322" t="s">
        <v>2</v>
      </c>
      <c r="Q34" s="322" t="s">
        <v>2</v>
      </c>
      <c r="R34" s="322" t="s">
        <v>2</v>
      </c>
      <c r="S34" s="322" t="s">
        <v>2</v>
      </c>
      <c r="T34" s="322" t="s">
        <v>2</v>
      </c>
      <c r="U34" s="322" t="s">
        <v>2</v>
      </c>
      <c r="V34" s="322" t="s">
        <v>2</v>
      </c>
      <c r="W34" s="322" t="s">
        <v>2</v>
      </c>
      <c r="X34" s="322" t="s">
        <v>2</v>
      </c>
      <c r="Y34" s="322" t="s">
        <v>2</v>
      </c>
      <c r="Z34" s="322" t="s">
        <v>2</v>
      </c>
      <c r="AA34" s="322" t="s">
        <v>2</v>
      </c>
      <c r="AB34" s="322" t="s">
        <v>2</v>
      </c>
      <c r="AC34" s="322" t="s">
        <v>2</v>
      </c>
      <c r="AD34" s="322" t="s">
        <v>2</v>
      </c>
      <c r="AE34" s="322" t="s">
        <v>2</v>
      </c>
      <c r="AF34" s="322" t="s">
        <v>2</v>
      </c>
      <c r="AG34" s="322" t="s">
        <v>2</v>
      </c>
      <c r="AH34" s="322" t="s">
        <v>2</v>
      </c>
      <c r="AI34" s="322" t="s">
        <v>2</v>
      </c>
      <c r="AJ34" s="98"/>
      <c r="AK34" s="99"/>
    </row>
    <row r="35" spans="2:37" ht="15" customHeight="1" x14ac:dyDescent="0.2">
      <c r="B35" s="134">
        <v>22</v>
      </c>
      <c r="C35" s="212" t="s">
        <v>364</v>
      </c>
      <c r="D35" s="322" t="s">
        <v>2</v>
      </c>
      <c r="E35" s="322" t="s">
        <v>2</v>
      </c>
      <c r="F35" s="322" t="s">
        <v>2</v>
      </c>
      <c r="G35" s="322" t="s">
        <v>2</v>
      </c>
      <c r="H35" s="322" t="s">
        <v>2</v>
      </c>
      <c r="I35" s="322" t="s">
        <v>2</v>
      </c>
      <c r="J35" s="322" t="s">
        <v>2</v>
      </c>
      <c r="K35" s="322" t="s">
        <v>2</v>
      </c>
      <c r="L35" s="322" t="s">
        <v>2</v>
      </c>
      <c r="M35" s="322" t="s">
        <v>2</v>
      </c>
      <c r="N35" s="322" t="s">
        <v>2</v>
      </c>
      <c r="O35" s="322" t="s">
        <v>2</v>
      </c>
      <c r="P35" s="322" t="s">
        <v>2</v>
      </c>
      <c r="Q35" s="322" t="s">
        <v>2</v>
      </c>
      <c r="R35" s="322" t="s">
        <v>2</v>
      </c>
      <c r="S35" s="322" t="s">
        <v>2</v>
      </c>
      <c r="T35" s="322" t="s">
        <v>2</v>
      </c>
      <c r="U35" s="322" t="s">
        <v>2</v>
      </c>
      <c r="V35" s="322" t="s">
        <v>2</v>
      </c>
      <c r="W35" s="322" t="s">
        <v>2</v>
      </c>
      <c r="X35" s="322" t="s">
        <v>2</v>
      </c>
      <c r="Y35" s="322" t="s">
        <v>2</v>
      </c>
      <c r="Z35" s="322" t="s">
        <v>2</v>
      </c>
      <c r="AA35" s="322" t="s">
        <v>2</v>
      </c>
      <c r="AB35" s="322" t="s">
        <v>2</v>
      </c>
      <c r="AC35" s="322" t="s">
        <v>2</v>
      </c>
      <c r="AD35" s="322" t="s">
        <v>2</v>
      </c>
      <c r="AE35" s="322" t="s">
        <v>2</v>
      </c>
      <c r="AF35" s="322" t="s">
        <v>2</v>
      </c>
      <c r="AG35" s="322" t="s">
        <v>2</v>
      </c>
      <c r="AH35" s="322" t="s">
        <v>2</v>
      </c>
      <c r="AI35" s="322" t="s">
        <v>2</v>
      </c>
      <c r="AJ35" s="98"/>
      <c r="AK35" s="99"/>
    </row>
    <row r="36" spans="2:37" ht="15" customHeight="1" x14ac:dyDescent="0.2">
      <c r="B36" s="134">
        <v>23</v>
      </c>
      <c r="C36" s="212" t="s">
        <v>366</v>
      </c>
      <c r="D36" s="322" t="s">
        <v>2</v>
      </c>
      <c r="E36" s="322" t="s">
        <v>2</v>
      </c>
      <c r="F36" s="322" t="s">
        <v>2</v>
      </c>
      <c r="G36" s="322" t="s">
        <v>2</v>
      </c>
      <c r="H36" s="322" t="s">
        <v>2</v>
      </c>
      <c r="I36" s="322" t="s">
        <v>2</v>
      </c>
      <c r="J36" s="322" t="s">
        <v>2</v>
      </c>
      <c r="K36" s="322" t="s">
        <v>2</v>
      </c>
      <c r="L36" s="322" t="s">
        <v>2</v>
      </c>
      <c r="M36" s="322" t="s">
        <v>2</v>
      </c>
      <c r="N36" s="322" t="s">
        <v>2</v>
      </c>
      <c r="O36" s="322" t="s">
        <v>2</v>
      </c>
      <c r="P36" s="322" t="s">
        <v>2</v>
      </c>
      <c r="Q36" s="322" t="s">
        <v>2</v>
      </c>
      <c r="R36" s="322" t="s">
        <v>2</v>
      </c>
      <c r="S36" s="322" t="s">
        <v>2</v>
      </c>
      <c r="T36" s="322" t="s">
        <v>2</v>
      </c>
      <c r="U36" s="322" t="s">
        <v>2</v>
      </c>
      <c r="V36" s="322" t="s">
        <v>2</v>
      </c>
      <c r="W36" s="322" t="s">
        <v>2</v>
      </c>
      <c r="X36" s="322" t="s">
        <v>2</v>
      </c>
      <c r="Y36" s="322" t="s">
        <v>2</v>
      </c>
      <c r="Z36" s="322" t="s">
        <v>2</v>
      </c>
      <c r="AA36" s="322" t="s">
        <v>2</v>
      </c>
      <c r="AB36" s="322" t="s">
        <v>2</v>
      </c>
      <c r="AC36" s="322" t="s">
        <v>2</v>
      </c>
      <c r="AD36" s="322" t="s">
        <v>2</v>
      </c>
      <c r="AE36" s="322" t="s">
        <v>2</v>
      </c>
      <c r="AF36" s="322" t="s">
        <v>2</v>
      </c>
      <c r="AG36" s="322" t="s">
        <v>2</v>
      </c>
      <c r="AH36" s="322" t="s">
        <v>2</v>
      </c>
      <c r="AI36" s="322" t="s">
        <v>2</v>
      </c>
      <c r="AJ36" s="98"/>
      <c r="AK36" s="99"/>
    </row>
    <row r="37" spans="2:37" ht="15" customHeight="1" x14ac:dyDescent="0.2">
      <c r="B37" s="134">
        <v>24</v>
      </c>
      <c r="C37" s="212" t="s">
        <v>368</v>
      </c>
      <c r="D37" s="322" t="s">
        <v>2</v>
      </c>
      <c r="E37" s="322" t="s">
        <v>2</v>
      </c>
      <c r="F37" s="322" t="s">
        <v>2</v>
      </c>
      <c r="G37" s="322" t="s">
        <v>2</v>
      </c>
      <c r="H37" s="322" t="s">
        <v>2</v>
      </c>
      <c r="I37" s="322" t="s">
        <v>2</v>
      </c>
      <c r="J37" s="322" t="s">
        <v>2</v>
      </c>
      <c r="K37" s="322" t="s">
        <v>2</v>
      </c>
      <c r="L37" s="322" t="s">
        <v>2</v>
      </c>
      <c r="M37" s="322" t="s">
        <v>2</v>
      </c>
      <c r="N37" s="322" t="s">
        <v>2</v>
      </c>
      <c r="O37" s="322" t="s">
        <v>2</v>
      </c>
      <c r="P37" s="322" t="s">
        <v>2</v>
      </c>
      <c r="Q37" s="322" t="s">
        <v>2</v>
      </c>
      <c r="R37" s="322" t="s">
        <v>2</v>
      </c>
      <c r="S37" s="322" t="s">
        <v>2</v>
      </c>
      <c r="T37" s="322" t="s">
        <v>2</v>
      </c>
      <c r="U37" s="322" t="s">
        <v>2</v>
      </c>
      <c r="V37" s="322" t="s">
        <v>2</v>
      </c>
      <c r="W37" s="322" t="s">
        <v>2</v>
      </c>
      <c r="X37" s="322" t="s">
        <v>2</v>
      </c>
      <c r="Y37" s="322" t="s">
        <v>2</v>
      </c>
      <c r="Z37" s="322" t="s">
        <v>2</v>
      </c>
      <c r="AA37" s="322" t="s">
        <v>2</v>
      </c>
      <c r="AB37" s="322" t="s">
        <v>2</v>
      </c>
      <c r="AC37" s="322" t="s">
        <v>2</v>
      </c>
      <c r="AD37" s="322" t="s">
        <v>2</v>
      </c>
      <c r="AE37" s="322" t="s">
        <v>2</v>
      </c>
      <c r="AF37" s="322" t="s">
        <v>2</v>
      </c>
      <c r="AG37" s="322" t="s">
        <v>2</v>
      </c>
      <c r="AH37" s="322" t="s">
        <v>2</v>
      </c>
      <c r="AI37" s="322" t="s">
        <v>2</v>
      </c>
      <c r="AJ37" s="98"/>
      <c r="AK37" s="99"/>
    </row>
    <row r="38" spans="2:37" ht="15" customHeight="1" x14ac:dyDescent="0.2">
      <c r="B38" s="134">
        <v>25</v>
      </c>
      <c r="C38" s="212" t="s">
        <v>370</v>
      </c>
      <c r="D38" s="322" t="s">
        <v>2</v>
      </c>
      <c r="E38" s="322" t="s">
        <v>2</v>
      </c>
      <c r="F38" s="322" t="s">
        <v>2</v>
      </c>
      <c r="G38" s="322" t="s">
        <v>2</v>
      </c>
      <c r="H38" s="322" t="s">
        <v>2</v>
      </c>
      <c r="I38" s="322" t="s">
        <v>2</v>
      </c>
      <c r="J38" s="322" t="s">
        <v>2</v>
      </c>
      <c r="K38" s="322" t="s">
        <v>2</v>
      </c>
      <c r="L38" s="322" t="s">
        <v>2</v>
      </c>
      <c r="M38" s="322" t="s">
        <v>2</v>
      </c>
      <c r="N38" s="322" t="s">
        <v>2</v>
      </c>
      <c r="O38" s="322" t="s">
        <v>2</v>
      </c>
      <c r="P38" s="322" t="s">
        <v>2</v>
      </c>
      <c r="Q38" s="322" t="s">
        <v>2</v>
      </c>
      <c r="R38" s="322" t="s">
        <v>2</v>
      </c>
      <c r="S38" s="322" t="s">
        <v>2</v>
      </c>
      <c r="T38" s="322" t="s">
        <v>2</v>
      </c>
      <c r="U38" s="322" t="s">
        <v>2</v>
      </c>
      <c r="V38" s="322" t="s">
        <v>2</v>
      </c>
      <c r="W38" s="322" t="s">
        <v>2</v>
      </c>
      <c r="X38" s="322" t="s">
        <v>2</v>
      </c>
      <c r="Y38" s="322" t="s">
        <v>2</v>
      </c>
      <c r="Z38" s="322" t="s">
        <v>2</v>
      </c>
      <c r="AA38" s="322" t="s">
        <v>2</v>
      </c>
      <c r="AB38" s="322" t="s">
        <v>2</v>
      </c>
      <c r="AC38" s="322" t="s">
        <v>2</v>
      </c>
      <c r="AD38" s="322" t="s">
        <v>2</v>
      </c>
      <c r="AE38" s="322" t="s">
        <v>2</v>
      </c>
      <c r="AF38" s="322" t="s">
        <v>2</v>
      </c>
      <c r="AG38" s="322" t="s">
        <v>2</v>
      </c>
      <c r="AH38" s="322" t="s">
        <v>2</v>
      </c>
      <c r="AI38" s="322" t="s">
        <v>2</v>
      </c>
      <c r="AJ38" s="98"/>
      <c r="AK38" s="99"/>
    </row>
    <row r="39" spans="2:37" ht="15" customHeight="1" x14ac:dyDescent="0.2">
      <c r="B39" s="134">
        <v>26</v>
      </c>
      <c r="C39" s="212" t="s">
        <v>372</v>
      </c>
      <c r="D39" s="322" t="s">
        <v>2</v>
      </c>
      <c r="E39" s="322" t="s">
        <v>2</v>
      </c>
      <c r="F39" s="322" t="s">
        <v>2</v>
      </c>
      <c r="G39" s="322" t="s">
        <v>2</v>
      </c>
      <c r="H39" s="322" t="s">
        <v>2</v>
      </c>
      <c r="I39" s="322" t="s">
        <v>2</v>
      </c>
      <c r="J39" s="322" t="s">
        <v>2</v>
      </c>
      <c r="K39" s="322" t="s">
        <v>2</v>
      </c>
      <c r="L39" s="322" t="s">
        <v>2</v>
      </c>
      <c r="M39" s="322" t="s">
        <v>2</v>
      </c>
      <c r="N39" s="322" t="s">
        <v>2</v>
      </c>
      <c r="O39" s="322" t="s">
        <v>2</v>
      </c>
      <c r="P39" s="322" t="s">
        <v>2</v>
      </c>
      <c r="Q39" s="322" t="s">
        <v>2</v>
      </c>
      <c r="R39" s="322" t="s">
        <v>2</v>
      </c>
      <c r="S39" s="322" t="s">
        <v>2</v>
      </c>
      <c r="T39" s="322" t="s">
        <v>2</v>
      </c>
      <c r="U39" s="322" t="s">
        <v>2</v>
      </c>
      <c r="V39" s="322" t="s">
        <v>2</v>
      </c>
      <c r="W39" s="322" t="s">
        <v>2</v>
      </c>
      <c r="X39" s="322" t="s">
        <v>2</v>
      </c>
      <c r="Y39" s="322" t="s">
        <v>2</v>
      </c>
      <c r="Z39" s="322" t="s">
        <v>2</v>
      </c>
      <c r="AA39" s="322" t="s">
        <v>2</v>
      </c>
      <c r="AB39" s="322" t="s">
        <v>2</v>
      </c>
      <c r="AC39" s="322" t="s">
        <v>2</v>
      </c>
      <c r="AD39" s="322" t="s">
        <v>2</v>
      </c>
      <c r="AE39" s="322" t="s">
        <v>2</v>
      </c>
      <c r="AF39" s="322" t="s">
        <v>2</v>
      </c>
      <c r="AG39" s="322" t="s">
        <v>2</v>
      </c>
      <c r="AH39" s="322" t="s">
        <v>2</v>
      </c>
      <c r="AI39" s="322" t="s">
        <v>2</v>
      </c>
      <c r="AJ39" s="98"/>
      <c r="AK39" s="99"/>
    </row>
    <row r="40" spans="2:37" ht="15" customHeight="1" x14ac:dyDescent="0.2">
      <c r="B40" s="134">
        <v>27</v>
      </c>
      <c r="C40" s="212" t="s">
        <v>374</v>
      </c>
      <c r="D40" s="322" t="s">
        <v>2</v>
      </c>
      <c r="E40" s="322" t="s">
        <v>2</v>
      </c>
      <c r="F40" s="322" t="s">
        <v>2</v>
      </c>
      <c r="G40" s="322" t="s">
        <v>2</v>
      </c>
      <c r="H40" s="322" t="s">
        <v>2</v>
      </c>
      <c r="I40" s="322" t="s">
        <v>2</v>
      </c>
      <c r="J40" s="322" t="s">
        <v>2</v>
      </c>
      <c r="K40" s="322" t="s">
        <v>2</v>
      </c>
      <c r="L40" s="322" t="s">
        <v>2</v>
      </c>
      <c r="M40" s="322" t="s">
        <v>2</v>
      </c>
      <c r="N40" s="322" t="s">
        <v>2</v>
      </c>
      <c r="O40" s="322" t="s">
        <v>2</v>
      </c>
      <c r="P40" s="322" t="s">
        <v>2</v>
      </c>
      <c r="Q40" s="322" t="s">
        <v>2</v>
      </c>
      <c r="R40" s="322" t="s">
        <v>2</v>
      </c>
      <c r="S40" s="322" t="s">
        <v>2</v>
      </c>
      <c r="T40" s="322" t="s">
        <v>2</v>
      </c>
      <c r="U40" s="322" t="s">
        <v>2</v>
      </c>
      <c r="V40" s="322" t="s">
        <v>2</v>
      </c>
      <c r="W40" s="322" t="s">
        <v>2</v>
      </c>
      <c r="X40" s="322" t="s">
        <v>2</v>
      </c>
      <c r="Y40" s="322" t="s">
        <v>2</v>
      </c>
      <c r="Z40" s="322" t="s">
        <v>2</v>
      </c>
      <c r="AA40" s="322" t="s">
        <v>2</v>
      </c>
      <c r="AB40" s="322" t="s">
        <v>2</v>
      </c>
      <c r="AC40" s="322" t="s">
        <v>2</v>
      </c>
      <c r="AD40" s="322" t="s">
        <v>2</v>
      </c>
      <c r="AE40" s="322" t="s">
        <v>2</v>
      </c>
      <c r="AF40" s="322" t="s">
        <v>2</v>
      </c>
      <c r="AG40" s="322" t="s">
        <v>2</v>
      </c>
      <c r="AH40" s="322" t="s">
        <v>2</v>
      </c>
      <c r="AI40" s="322" t="s">
        <v>2</v>
      </c>
      <c r="AJ40" s="98"/>
      <c r="AK40" s="99"/>
    </row>
    <row r="41" spans="2:37" ht="15" customHeight="1" x14ac:dyDescent="0.2">
      <c r="B41" s="134">
        <v>28</v>
      </c>
      <c r="C41" s="212" t="s">
        <v>376</v>
      </c>
      <c r="D41" s="322" t="s">
        <v>2</v>
      </c>
      <c r="E41" s="322" t="s">
        <v>2</v>
      </c>
      <c r="F41" s="322" t="s">
        <v>2</v>
      </c>
      <c r="G41" s="322" t="s">
        <v>2</v>
      </c>
      <c r="H41" s="322" t="s">
        <v>2</v>
      </c>
      <c r="I41" s="322" t="s">
        <v>2</v>
      </c>
      <c r="J41" s="322" t="s">
        <v>2</v>
      </c>
      <c r="K41" s="322" t="s">
        <v>2</v>
      </c>
      <c r="L41" s="322" t="s">
        <v>2</v>
      </c>
      <c r="M41" s="322" t="s">
        <v>2</v>
      </c>
      <c r="N41" s="322" t="s">
        <v>2</v>
      </c>
      <c r="O41" s="322" t="s">
        <v>2</v>
      </c>
      <c r="P41" s="322" t="s">
        <v>2</v>
      </c>
      <c r="Q41" s="322" t="s">
        <v>2</v>
      </c>
      <c r="R41" s="322" t="s">
        <v>2</v>
      </c>
      <c r="S41" s="322" t="s">
        <v>2</v>
      </c>
      <c r="T41" s="322" t="s">
        <v>2</v>
      </c>
      <c r="U41" s="322" t="s">
        <v>2</v>
      </c>
      <c r="V41" s="322" t="s">
        <v>2</v>
      </c>
      <c r="W41" s="322" t="s">
        <v>2</v>
      </c>
      <c r="X41" s="322" t="s">
        <v>2</v>
      </c>
      <c r="Y41" s="322" t="s">
        <v>2</v>
      </c>
      <c r="Z41" s="322" t="s">
        <v>2</v>
      </c>
      <c r="AA41" s="322" t="s">
        <v>2</v>
      </c>
      <c r="AB41" s="322" t="s">
        <v>2</v>
      </c>
      <c r="AC41" s="322" t="s">
        <v>2</v>
      </c>
      <c r="AD41" s="322" t="s">
        <v>2</v>
      </c>
      <c r="AE41" s="322" t="s">
        <v>2</v>
      </c>
      <c r="AF41" s="322" t="s">
        <v>2</v>
      </c>
      <c r="AG41" s="322" t="s">
        <v>2</v>
      </c>
      <c r="AH41" s="322" t="s">
        <v>2</v>
      </c>
      <c r="AI41" s="322" t="s">
        <v>2</v>
      </c>
      <c r="AJ41" s="98"/>
      <c r="AK41" s="99"/>
    </row>
    <row r="42" spans="2:37" ht="15" customHeight="1" x14ac:dyDescent="0.2">
      <c r="B42" s="134">
        <v>29</v>
      </c>
      <c r="C42" s="212" t="s">
        <v>378</v>
      </c>
      <c r="D42" s="322" t="s">
        <v>2</v>
      </c>
      <c r="E42" s="322" t="s">
        <v>2</v>
      </c>
      <c r="F42" s="322" t="s">
        <v>2</v>
      </c>
      <c r="G42" s="322" t="s">
        <v>2</v>
      </c>
      <c r="H42" s="322" t="s">
        <v>2</v>
      </c>
      <c r="I42" s="322" t="s">
        <v>2</v>
      </c>
      <c r="J42" s="322" t="s">
        <v>2</v>
      </c>
      <c r="K42" s="322" t="s">
        <v>2</v>
      </c>
      <c r="L42" s="322" t="s">
        <v>2</v>
      </c>
      <c r="M42" s="322" t="s">
        <v>2</v>
      </c>
      <c r="N42" s="322" t="s">
        <v>2</v>
      </c>
      <c r="O42" s="322" t="s">
        <v>2</v>
      </c>
      <c r="P42" s="322" t="s">
        <v>2</v>
      </c>
      <c r="Q42" s="322" t="s">
        <v>2</v>
      </c>
      <c r="R42" s="322" t="s">
        <v>2</v>
      </c>
      <c r="S42" s="322" t="s">
        <v>2</v>
      </c>
      <c r="T42" s="322" t="s">
        <v>2</v>
      </c>
      <c r="U42" s="322" t="s">
        <v>2</v>
      </c>
      <c r="V42" s="322" t="s">
        <v>2</v>
      </c>
      <c r="W42" s="322" t="s">
        <v>2</v>
      </c>
      <c r="X42" s="322" t="s">
        <v>2</v>
      </c>
      <c r="Y42" s="322" t="s">
        <v>2</v>
      </c>
      <c r="Z42" s="322" t="s">
        <v>2</v>
      </c>
      <c r="AA42" s="322" t="s">
        <v>2</v>
      </c>
      <c r="AB42" s="322" t="s">
        <v>2</v>
      </c>
      <c r="AC42" s="322" t="s">
        <v>2</v>
      </c>
      <c r="AD42" s="322" t="s">
        <v>2</v>
      </c>
      <c r="AE42" s="322" t="s">
        <v>2</v>
      </c>
      <c r="AF42" s="322" t="s">
        <v>2</v>
      </c>
      <c r="AG42" s="322" t="s">
        <v>2</v>
      </c>
      <c r="AH42" s="322" t="s">
        <v>2</v>
      </c>
      <c r="AI42" s="322" t="s">
        <v>2</v>
      </c>
      <c r="AJ42" s="98"/>
      <c r="AK42" s="99"/>
    </row>
    <row r="43" spans="2:37" ht="15" customHeight="1" x14ac:dyDescent="0.2">
      <c r="B43" s="134">
        <v>30</v>
      </c>
      <c r="C43" s="212" t="s">
        <v>380</v>
      </c>
      <c r="D43" s="322" t="s">
        <v>2</v>
      </c>
      <c r="E43" s="322" t="s">
        <v>2</v>
      </c>
      <c r="F43" s="322" t="s">
        <v>2</v>
      </c>
      <c r="G43" s="322" t="s">
        <v>2</v>
      </c>
      <c r="H43" s="322" t="s">
        <v>2</v>
      </c>
      <c r="I43" s="322" t="s">
        <v>2</v>
      </c>
      <c r="J43" s="322" t="s">
        <v>2</v>
      </c>
      <c r="K43" s="322" t="s">
        <v>2</v>
      </c>
      <c r="L43" s="322" t="s">
        <v>2</v>
      </c>
      <c r="M43" s="322" t="s">
        <v>2</v>
      </c>
      <c r="N43" s="322" t="s">
        <v>2</v>
      </c>
      <c r="O43" s="322" t="s">
        <v>2</v>
      </c>
      <c r="P43" s="322" t="s">
        <v>2</v>
      </c>
      <c r="Q43" s="322" t="s">
        <v>2</v>
      </c>
      <c r="R43" s="322" t="s">
        <v>2</v>
      </c>
      <c r="S43" s="322" t="s">
        <v>2</v>
      </c>
      <c r="T43" s="322" t="s">
        <v>2</v>
      </c>
      <c r="U43" s="322" t="s">
        <v>2</v>
      </c>
      <c r="V43" s="322" t="s">
        <v>2</v>
      </c>
      <c r="W43" s="322" t="s">
        <v>2</v>
      </c>
      <c r="X43" s="322" t="s">
        <v>2</v>
      </c>
      <c r="Y43" s="322" t="s">
        <v>2</v>
      </c>
      <c r="Z43" s="322" t="s">
        <v>2</v>
      </c>
      <c r="AA43" s="322" t="s">
        <v>2</v>
      </c>
      <c r="AB43" s="322" t="s">
        <v>2</v>
      </c>
      <c r="AC43" s="322" t="s">
        <v>2</v>
      </c>
      <c r="AD43" s="322" t="s">
        <v>2</v>
      </c>
      <c r="AE43" s="322" t="s">
        <v>2</v>
      </c>
      <c r="AF43" s="322" t="s">
        <v>2</v>
      </c>
      <c r="AG43" s="322" t="s">
        <v>2</v>
      </c>
      <c r="AH43" s="322" t="s">
        <v>2</v>
      </c>
      <c r="AI43" s="322" t="s">
        <v>2</v>
      </c>
      <c r="AJ43" s="98"/>
      <c r="AK43" s="99"/>
    </row>
    <row r="44" spans="2:37" ht="15" customHeight="1" x14ac:dyDescent="0.2">
      <c r="B44" s="134">
        <v>31</v>
      </c>
      <c r="C44" s="212"/>
      <c r="D44" s="322" t="s">
        <v>2</v>
      </c>
      <c r="E44" s="322" t="s">
        <v>2</v>
      </c>
      <c r="F44" s="322" t="s">
        <v>2</v>
      </c>
      <c r="G44" s="322" t="s">
        <v>2</v>
      </c>
      <c r="H44" s="322" t="s">
        <v>2</v>
      </c>
      <c r="I44" s="322" t="s">
        <v>2</v>
      </c>
      <c r="J44" s="322" t="s">
        <v>2</v>
      </c>
      <c r="K44" s="322" t="s">
        <v>2</v>
      </c>
      <c r="L44" s="322" t="s">
        <v>2</v>
      </c>
      <c r="M44" s="322" t="s">
        <v>2</v>
      </c>
      <c r="N44" s="322" t="s">
        <v>2</v>
      </c>
      <c r="O44" s="322" t="s">
        <v>2</v>
      </c>
      <c r="P44" s="322" t="s">
        <v>2</v>
      </c>
      <c r="Q44" s="322" t="s">
        <v>2</v>
      </c>
      <c r="R44" s="322" t="s">
        <v>2</v>
      </c>
      <c r="S44" s="322" t="s">
        <v>2</v>
      </c>
      <c r="T44" s="322" t="s">
        <v>2</v>
      </c>
      <c r="U44" s="322" t="s">
        <v>2</v>
      </c>
      <c r="V44" s="322" t="s">
        <v>2</v>
      </c>
      <c r="W44" s="322" t="s">
        <v>2</v>
      </c>
      <c r="X44" s="322" t="s">
        <v>2</v>
      </c>
      <c r="Y44" s="322" t="s">
        <v>2</v>
      </c>
      <c r="Z44" s="322" t="s">
        <v>2</v>
      </c>
      <c r="AA44" s="322" t="s">
        <v>2</v>
      </c>
      <c r="AB44" s="322" t="s">
        <v>2</v>
      </c>
      <c r="AC44" s="322" t="s">
        <v>2</v>
      </c>
      <c r="AD44" s="322" t="s">
        <v>2</v>
      </c>
      <c r="AE44" s="322" t="s">
        <v>2</v>
      </c>
      <c r="AF44" s="322" t="s">
        <v>2</v>
      </c>
      <c r="AG44" s="322" t="s">
        <v>2</v>
      </c>
      <c r="AH44" s="322" t="s">
        <v>2</v>
      </c>
      <c r="AI44" s="322" t="s">
        <v>2</v>
      </c>
      <c r="AJ44" s="98"/>
      <c r="AK44" s="99"/>
    </row>
    <row r="45" spans="2:37" ht="15" customHeight="1" x14ac:dyDescent="0.2">
      <c r="B45" s="134">
        <v>32</v>
      </c>
      <c r="C45" s="212"/>
      <c r="D45" s="322" t="s">
        <v>2</v>
      </c>
      <c r="E45" s="322" t="s">
        <v>2</v>
      </c>
      <c r="F45" s="322" t="s">
        <v>2</v>
      </c>
      <c r="G45" s="322" t="s">
        <v>2</v>
      </c>
      <c r="H45" s="322" t="s">
        <v>2</v>
      </c>
      <c r="I45" s="322" t="s">
        <v>2</v>
      </c>
      <c r="J45" s="322" t="s">
        <v>2</v>
      </c>
      <c r="K45" s="322" t="s">
        <v>2</v>
      </c>
      <c r="L45" s="322" t="s">
        <v>2</v>
      </c>
      <c r="M45" s="322" t="s">
        <v>2</v>
      </c>
      <c r="N45" s="322" t="s">
        <v>2</v>
      </c>
      <c r="O45" s="322" t="s">
        <v>2</v>
      </c>
      <c r="P45" s="322" t="s">
        <v>2</v>
      </c>
      <c r="Q45" s="322" t="s">
        <v>2</v>
      </c>
      <c r="R45" s="322" t="s">
        <v>2</v>
      </c>
      <c r="S45" s="322" t="s">
        <v>2</v>
      </c>
      <c r="T45" s="322" t="s">
        <v>2</v>
      </c>
      <c r="U45" s="322" t="s">
        <v>2</v>
      </c>
      <c r="V45" s="322" t="s">
        <v>2</v>
      </c>
      <c r="W45" s="322" t="s">
        <v>2</v>
      </c>
      <c r="X45" s="322" t="s">
        <v>2</v>
      </c>
      <c r="Y45" s="322" t="s">
        <v>2</v>
      </c>
      <c r="Z45" s="322" t="s">
        <v>2</v>
      </c>
      <c r="AA45" s="322" t="s">
        <v>2</v>
      </c>
      <c r="AB45" s="322" t="s">
        <v>2</v>
      </c>
      <c r="AC45" s="322" t="s">
        <v>2</v>
      </c>
      <c r="AD45" s="322" t="s">
        <v>2</v>
      </c>
      <c r="AE45" s="322" t="s">
        <v>2</v>
      </c>
      <c r="AF45" s="322" t="s">
        <v>2</v>
      </c>
      <c r="AG45" s="322" t="s">
        <v>2</v>
      </c>
      <c r="AH45" s="322" t="s">
        <v>2</v>
      </c>
      <c r="AI45" s="322" t="s">
        <v>2</v>
      </c>
      <c r="AJ45" s="98"/>
      <c r="AK45" s="99"/>
    </row>
    <row r="46" spans="2:37" ht="15" customHeight="1" x14ac:dyDescent="0.2">
      <c r="B46" s="134">
        <v>33</v>
      </c>
      <c r="C46" s="212"/>
      <c r="D46" s="322" t="s">
        <v>2</v>
      </c>
      <c r="E46" s="322" t="s">
        <v>2</v>
      </c>
      <c r="F46" s="322" t="s">
        <v>2</v>
      </c>
      <c r="G46" s="322" t="s">
        <v>2</v>
      </c>
      <c r="H46" s="322" t="s">
        <v>2</v>
      </c>
      <c r="I46" s="322" t="s">
        <v>2</v>
      </c>
      <c r="J46" s="322" t="s">
        <v>2</v>
      </c>
      <c r="K46" s="322" t="s">
        <v>2</v>
      </c>
      <c r="L46" s="322" t="s">
        <v>2</v>
      </c>
      <c r="M46" s="322" t="s">
        <v>2</v>
      </c>
      <c r="N46" s="322" t="s">
        <v>2</v>
      </c>
      <c r="O46" s="322" t="s">
        <v>2</v>
      </c>
      <c r="P46" s="322" t="s">
        <v>2</v>
      </c>
      <c r="Q46" s="322" t="s">
        <v>2</v>
      </c>
      <c r="R46" s="322" t="s">
        <v>2</v>
      </c>
      <c r="S46" s="322" t="s">
        <v>2</v>
      </c>
      <c r="T46" s="322" t="s">
        <v>2</v>
      </c>
      <c r="U46" s="322" t="s">
        <v>2</v>
      </c>
      <c r="V46" s="322" t="s">
        <v>2</v>
      </c>
      <c r="W46" s="322" t="s">
        <v>2</v>
      </c>
      <c r="X46" s="322" t="s">
        <v>2</v>
      </c>
      <c r="Y46" s="322" t="s">
        <v>2</v>
      </c>
      <c r="Z46" s="322" t="s">
        <v>2</v>
      </c>
      <c r="AA46" s="322" t="s">
        <v>2</v>
      </c>
      <c r="AB46" s="322" t="s">
        <v>2</v>
      </c>
      <c r="AC46" s="322" t="s">
        <v>2</v>
      </c>
      <c r="AD46" s="322" t="s">
        <v>2</v>
      </c>
      <c r="AE46" s="322" t="s">
        <v>2</v>
      </c>
      <c r="AF46" s="322" t="s">
        <v>2</v>
      </c>
      <c r="AG46" s="322" t="s">
        <v>2</v>
      </c>
      <c r="AH46" s="322" t="s">
        <v>2</v>
      </c>
      <c r="AI46" s="322" t="s">
        <v>2</v>
      </c>
      <c r="AJ46" s="98"/>
      <c r="AK46" s="99"/>
    </row>
    <row r="47" spans="2:37" ht="15" customHeight="1" x14ac:dyDescent="0.2">
      <c r="B47" s="134">
        <v>34</v>
      </c>
      <c r="C47" s="212"/>
      <c r="D47" s="322" t="s">
        <v>2</v>
      </c>
      <c r="E47" s="322" t="s">
        <v>2</v>
      </c>
      <c r="F47" s="322" t="s">
        <v>2</v>
      </c>
      <c r="G47" s="322" t="s">
        <v>2</v>
      </c>
      <c r="H47" s="322" t="s">
        <v>2</v>
      </c>
      <c r="I47" s="322" t="s">
        <v>2</v>
      </c>
      <c r="J47" s="322" t="s">
        <v>2</v>
      </c>
      <c r="K47" s="322" t="s">
        <v>2</v>
      </c>
      <c r="L47" s="322" t="s">
        <v>2</v>
      </c>
      <c r="M47" s="322" t="s">
        <v>2</v>
      </c>
      <c r="N47" s="322" t="s">
        <v>2</v>
      </c>
      <c r="O47" s="322" t="s">
        <v>2</v>
      </c>
      <c r="P47" s="322" t="s">
        <v>2</v>
      </c>
      <c r="Q47" s="322" t="s">
        <v>2</v>
      </c>
      <c r="R47" s="322" t="s">
        <v>2</v>
      </c>
      <c r="S47" s="322" t="s">
        <v>2</v>
      </c>
      <c r="T47" s="322" t="s">
        <v>2</v>
      </c>
      <c r="U47" s="322" t="s">
        <v>2</v>
      </c>
      <c r="V47" s="322" t="s">
        <v>2</v>
      </c>
      <c r="W47" s="322" t="s">
        <v>2</v>
      </c>
      <c r="X47" s="322" t="s">
        <v>2</v>
      </c>
      <c r="Y47" s="322" t="s">
        <v>2</v>
      </c>
      <c r="Z47" s="322" t="s">
        <v>2</v>
      </c>
      <c r="AA47" s="322" t="s">
        <v>2</v>
      </c>
      <c r="AB47" s="322" t="s">
        <v>2</v>
      </c>
      <c r="AC47" s="322" t="s">
        <v>2</v>
      </c>
      <c r="AD47" s="322" t="s">
        <v>2</v>
      </c>
      <c r="AE47" s="322" t="s">
        <v>2</v>
      </c>
      <c r="AF47" s="322" t="s">
        <v>2</v>
      </c>
      <c r="AG47" s="322" t="s">
        <v>2</v>
      </c>
      <c r="AH47" s="322" t="s">
        <v>2</v>
      </c>
      <c r="AI47" s="322" t="s">
        <v>2</v>
      </c>
      <c r="AJ47" s="98"/>
      <c r="AK47" s="99"/>
    </row>
    <row r="48" spans="2:37" ht="15" customHeight="1" x14ac:dyDescent="0.2">
      <c r="B48" s="134">
        <v>35</v>
      </c>
      <c r="C48" s="212"/>
      <c r="D48" s="322" t="s">
        <v>2</v>
      </c>
      <c r="E48" s="322" t="s">
        <v>2</v>
      </c>
      <c r="F48" s="322" t="s">
        <v>2</v>
      </c>
      <c r="G48" s="322" t="s">
        <v>2</v>
      </c>
      <c r="H48" s="322" t="s">
        <v>2</v>
      </c>
      <c r="I48" s="322" t="s">
        <v>2</v>
      </c>
      <c r="J48" s="322" t="s">
        <v>2</v>
      </c>
      <c r="K48" s="322" t="s">
        <v>2</v>
      </c>
      <c r="L48" s="322" t="s">
        <v>2</v>
      </c>
      <c r="M48" s="322" t="s">
        <v>2</v>
      </c>
      <c r="N48" s="322" t="s">
        <v>2</v>
      </c>
      <c r="O48" s="322" t="s">
        <v>2</v>
      </c>
      <c r="P48" s="322" t="s">
        <v>2</v>
      </c>
      <c r="Q48" s="322" t="s">
        <v>2</v>
      </c>
      <c r="R48" s="322" t="s">
        <v>2</v>
      </c>
      <c r="S48" s="322" t="s">
        <v>2</v>
      </c>
      <c r="T48" s="322" t="s">
        <v>2</v>
      </c>
      <c r="U48" s="322" t="s">
        <v>2</v>
      </c>
      <c r="V48" s="322" t="s">
        <v>2</v>
      </c>
      <c r="W48" s="322" t="s">
        <v>2</v>
      </c>
      <c r="X48" s="322" t="s">
        <v>2</v>
      </c>
      <c r="Y48" s="322" t="s">
        <v>2</v>
      </c>
      <c r="Z48" s="322" t="s">
        <v>2</v>
      </c>
      <c r="AA48" s="322" t="s">
        <v>2</v>
      </c>
      <c r="AB48" s="322" t="s">
        <v>2</v>
      </c>
      <c r="AC48" s="322" t="s">
        <v>2</v>
      </c>
      <c r="AD48" s="322" t="s">
        <v>2</v>
      </c>
      <c r="AE48" s="322" t="s">
        <v>2</v>
      </c>
      <c r="AF48" s="322" t="s">
        <v>2</v>
      </c>
      <c r="AG48" s="322" t="s">
        <v>2</v>
      </c>
      <c r="AH48" s="322" t="s">
        <v>2</v>
      </c>
      <c r="AI48" s="322" t="s">
        <v>2</v>
      </c>
      <c r="AJ48" s="98"/>
      <c r="AK48" s="99"/>
    </row>
    <row r="49" spans="2:37" ht="15" customHeight="1" x14ac:dyDescent="0.2">
      <c r="B49" s="134">
        <v>36</v>
      </c>
      <c r="C49" s="212"/>
      <c r="D49" s="322" t="s">
        <v>2</v>
      </c>
      <c r="E49" s="322" t="s">
        <v>2</v>
      </c>
      <c r="F49" s="322" t="s">
        <v>2</v>
      </c>
      <c r="G49" s="322" t="s">
        <v>2</v>
      </c>
      <c r="H49" s="322" t="s">
        <v>2</v>
      </c>
      <c r="I49" s="322" t="s">
        <v>2</v>
      </c>
      <c r="J49" s="322" t="s">
        <v>2</v>
      </c>
      <c r="K49" s="322" t="s">
        <v>2</v>
      </c>
      <c r="L49" s="322" t="s">
        <v>2</v>
      </c>
      <c r="M49" s="322" t="s">
        <v>2</v>
      </c>
      <c r="N49" s="322" t="s">
        <v>2</v>
      </c>
      <c r="O49" s="322" t="s">
        <v>2</v>
      </c>
      <c r="P49" s="322" t="s">
        <v>2</v>
      </c>
      <c r="Q49" s="322" t="s">
        <v>2</v>
      </c>
      <c r="R49" s="322" t="s">
        <v>2</v>
      </c>
      <c r="S49" s="322" t="s">
        <v>2</v>
      </c>
      <c r="T49" s="322" t="s">
        <v>2</v>
      </c>
      <c r="U49" s="322" t="s">
        <v>2</v>
      </c>
      <c r="V49" s="322" t="s">
        <v>2</v>
      </c>
      <c r="W49" s="322" t="s">
        <v>2</v>
      </c>
      <c r="X49" s="322" t="s">
        <v>2</v>
      </c>
      <c r="Y49" s="322" t="s">
        <v>2</v>
      </c>
      <c r="Z49" s="322" t="s">
        <v>2</v>
      </c>
      <c r="AA49" s="322" t="s">
        <v>2</v>
      </c>
      <c r="AB49" s="322" t="s">
        <v>2</v>
      </c>
      <c r="AC49" s="322" t="s">
        <v>2</v>
      </c>
      <c r="AD49" s="322" t="s">
        <v>2</v>
      </c>
      <c r="AE49" s="322" t="s">
        <v>2</v>
      </c>
      <c r="AF49" s="322" t="s">
        <v>2</v>
      </c>
      <c r="AG49" s="322" t="s">
        <v>2</v>
      </c>
      <c r="AH49" s="322" t="s">
        <v>2</v>
      </c>
      <c r="AI49" s="322" t="s">
        <v>2</v>
      </c>
      <c r="AJ49" s="98"/>
      <c r="AK49" s="99"/>
    </row>
    <row r="50" spans="2:37" ht="15" customHeight="1" x14ac:dyDescent="0.2">
      <c r="B50" s="134">
        <v>37</v>
      </c>
      <c r="C50" s="212"/>
      <c r="D50" s="322" t="s">
        <v>2</v>
      </c>
      <c r="E50" s="322" t="s">
        <v>2</v>
      </c>
      <c r="F50" s="322" t="s">
        <v>2</v>
      </c>
      <c r="G50" s="322" t="s">
        <v>2</v>
      </c>
      <c r="H50" s="322" t="s">
        <v>2</v>
      </c>
      <c r="I50" s="322" t="s">
        <v>2</v>
      </c>
      <c r="J50" s="322" t="s">
        <v>2</v>
      </c>
      <c r="K50" s="322" t="s">
        <v>2</v>
      </c>
      <c r="L50" s="322" t="s">
        <v>2</v>
      </c>
      <c r="M50" s="322" t="s">
        <v>2</v>
      </c>
      <c r="N50" s="322" t="s">
        <v>2</v>
      </c>
      <c r="O50" s="322" t="s">
        <v>2</v>
      </c>
      <c r="P50" s="322" t="s">
        <v>2</v>
      </c>
      <c r="Q50" s="322" t="s">
        <v>2</v>
      </c>
      <c r="R50" s="322" t="s">
        <v>2</v>
      </c>
      <c r="S50" s="322" t="s">
        <v>2</v>
      </c>
      <c r="T50" s="322" t="s">
        <v>2</v>
      </c>
      <c r="U50" s="322" t="s">
        <v>2</v>
      </c>
      <c r="V50" s="322" t="s">
        <v>2</v>
      </c>
      <c r="W50" s="322" t="s">
        <v>2</v>
      </c>
      <c r="X50" s="322" t="s">
        <v>2</v>
      </c>
      <c r="Y50" s="322" t="s">
        <v>2</v>
      </c>
      <c r="Z50" s="322" t="s">
        <v>2</v>
      </c>
      <c r="AA50" s="322" t="s">
        <v>2</v>
      </c>
      <c r="AB50" s="322" t="s">
        <v>2</v>
      </c>
      <c r="AC50" s="322" t="s">
        <v>2</v>
      </c>
      <c r="AD50" s="322" t="s">
        <v>2</v>
      </c>
      <c r="AE50" s="322" t="s">
        <v>2</v>
      </c>
      <c r="AF50" s="322" t="s">
        <v>2</v>
      </c>
      <c r="AG50" s="322" t="s">
        <v>2</v>
      </c>
      <c r="AH50" s="322" t="s">
        <v>2</v>
      </c>
      <c r="AI50" s="322" t="s">
        <v>2</v>
      </c>
      <c r="AJ50" s="98"/>
      <c r="AK50" s="99"/>
    </row>
    <row r="51" spans="2:37" ht="15" customHeight="1" x14ac:dyDescent="0.2">
      <c r="B51" s="134">
        <v>38</v>
      </c>
      <c r="C51" s="212"/>
      <c r="D51" s="322" t="s">
        <v>2</v>
      </c>
      <c r="E51" s="322" t="s">
        <v>2</v>
      </c>
      <c r="F51" s="322" t="s">
        <v>2</v>
      </c>
      <c r="G51" s="322" t="s">
        <v>2</v>
      </c>
      <c r="H51" s="322" t="s">
        <v>2</v>
      </c>
      <c r="I51" s="322" t="s">
        <v>2</v>
      </c>
      <c r="J51" s="322" t="s">
        <v>2</v>
      </c>
      <c r="K51" s="322" t="s">
        <v>2</v>
      </c>
      <c r="L51" s="322" t="s">
        <v>2</v>
      </c>
      <c r="M51" s="322" t="s">
        <v>2</v>
      </c>
      <c r="N51" s="322" t="s">
        <v>2</v>
      </c>
      <c r="O51" s="322" t="s">
        <v>2</v>
      </c>
      <c r="P51" s="322" t="s">
        <v>2</v>
      </c>
      <c r="Q51" s="322" t="s">
        <v>2</v>
      </c>
      <c r="R51" s="322" t="s">
        <v>2</v>
      </c>
      <c r="S51" s="322" t="s">
        <v>2</v>
      </c>
      <c r="T51" s="322" t="s">
        <v>2</v>
      </c>
      <c r="U51" s="322" t="s">
        <v>2</v>
      </c>
      <c r="V51" s="322" t="s">
        <v>2</v>
      </c>
      <c r="W51" s="322" t="s">
        <v>2</v>
      </c>
      <c r="X51" s="322" t="s">
        <v>2</v>
      </c>
      <c r="Y51" s="322" t="s">
        <v>2</v>
      </c>
      <c r="Z51" s="322" t="s">
        <v>2</v>
      </c>
      <c r="AA51" s="322" t="s">
        <v>2</v>
      </c>
      <c r="AB51" s="322" t="s">
        <v>2</v>
      </c>
      <c r="AC51" s="322" t="s">
        <v>2</v>
      </c>
      <c r="AD51" s="322" t="s">
        <v>2</v>
      </c>
      <c r="AE51" s="322" t="s">
        <v>2</v>
      </c>
      <c r="AF51" s="322" t="s">
        <v>2</v>
      </c>
      <c r="AG51" s="322" t="s">
        <v>2</v>
      </c>
      <c r="AH51" s="322" t="s">
        <v>2</v>
      </c>
      <c r="AI51" s="322" t="s">
        <v>2</v>
      </c>
      <c r="AJ51" s="98"/>
      <c r="AK51" s="99"/>
    </row>
    <row r="52" spans="2:37" ht="15" customHeight="1" x14ac:dyDescent="0.2">
      <c r="B52" s="134">
        <v>39</v>
      </c>
      <c r="C52" s="212"/>
      <c r="D52" s="322" t="s">
        <v>2</v>
      </c>
      <c r="E52" s="322" t="s">
        <v>2</v>
      </c>
      <c r="F52" s="322" t="s">
        <v>2</v>
      </c>
      <c r="G52" s="322" t="s">
        <v>2</v>
      </c>
      <c r="H52" s="322" t="s">
        <v>2</v>
      </c>
      <c r="I52" s="322" t="s">
        <v>2</v>
      </c>
      <c r="J52" s="322" t="s">
        <v>2</v>
      </c>
      <c r="K52" s="322" t="s">
        <v>2</v>
      </c>
      <c r="L52" s="322" t="s">
        <v>2</v>
      </c>
      <c r="M52" s="322" t="s">
        <v>2</v>
      </c>
      <c r="N52" s="322" t="s">
        <v>2</v>
      </c>
      <c r="O52" s="322" t="s">
        <v>2</v>
      </c>
      <c r="P52" s="322" t="s">
        <v>2</v>
      </c>
      <c r="Q52" s="322" t="s">
        <v>2</v>
      </c>
      <c r="R52" s="322" t="s">
        <v>2</v>
      </c>
      <c r="S52" s="322" t="s">
        <v>2</v>
      </c>
      <c r="T52" s="322" t="s">
        <v>2</v>
      </c>
      <c r="U52" s="322" t="s">
        <v>2</v>
      </c>
      <c r="V52" s="322" t="s">
        <v>2</v>
      </c>
      <c r="W52" s="322" t="s">
        <v>2</v>
      </c>
      <c r="X52" s="322" t="s">
        <v>2</v>
      </c>
      <c r="Y52" s="322" t="s">
        <v>2</v>
      </c>
      <c r="Z52" s="322" t="s">
        <v>2</v>
      </c>
      <c r="AA52" s="322" t="s">
        <v>2</v>
      </c>
      <c r="AB52" s="322" t="s">
        <v>2</v>
      </c>
      <c r="AC52" s="322" t="s">
        <v>2</v>
      </c>
      <c r="AD52" s="322" t="s">
        <v>2</v>
      </c>
      <c r="AE52" s="322" t="s">
        <v>2</v>
      </c>
      <c r="AF52" s="322" t="s">
        <v>2</v>
      </c>
      <c r="AG52" s="322" t="s">
        <v>2</v>
      </c>
      <c r="AH52" s="322" t="s">
        <v>2</v>
      </c>
      <c r="AI52" s="322" t="s">
        <v>2</v>
      </c>
      <c r="AJ52" s="98"/>
      <c r="AK52" s="99"/>
    </row>
    <row r="53" spans="2:37" ht="15" customHeight="1" x14ac:dyDescent="0.2">
      <c r="B53" s="134">
        <v>40</v>
      </c>
      <c r="C53" s="212"/>
      <c r="D53" s="322" t="s">
        <v>2</v>
      </c>
      <c r="E53" s="322" t="s">
        <v>2</v>
      </c>
      <c r="F53" s="322" t="s">
        <v>2</v>
      </c>
      <c r="G53" s="322" t="s">
        <v>2</v>
      </c>
      <c r="H53" s="322" t="s">
        <v>2</v>
      </c>
      <c r="I53" s="322" t="s">
        <v>2</v>
      </c>
      <c r="J53" s="322" t="s">
        <v>2</v>
      </c>
      <c r="K53" s="322" t="s">
        <v>2</v>
      </c>
      <c r="L53" s="322" t="s">
        <v>2</v>
      </c>
      <c r="M53" s="322" t="s">
        <v>2</v>
      </c>
      <c r="N53" s="322" t="s">
        <v>2</v>
      </c>
      <c r="O53" s="322" t="s">
        <v>2</v>
      </c>
      <c r="P53" s="322" t="s">
        <v>2</v>
      </c>
      <c r="Q53" s="322" t="s">
        <v>2</v>
      </c>
      <c r="R53" s="322" t="s">
        <v>2</v>
      </c>
      <c r="S53" s="322" t="s">
        <v>2</v>
      </c>
      <c r="T53" s="322" t="s">
        <v>2</v>
      </c>
      <c r="U53" s="322" t="s">
        <v>2</v>
      </c>
      <c r="V53" s="322" t="s">
        <v>2</v>
      </c>
      <c r="W53" s="322" t="s">
        <v>2</v>
      </c>
      <c r="X53" s="322" t="s">
        <v>2</v>
      </c>
      <c r="Y53" s="322" t="s">
        <v>2</v>
      </c>
      <c r="Z53" s="322" t="s">
        <v>2</v>
      </c>
      <c r="AA53" s="322" t="s">
        <v>2</v>
      </c>
      <c r="AB53" s="322" t="s">
        <v>2</v>
      </c>
      <c r="AC53" s="322" t="s">
        <v>2</v>
      </c>
      <c r="AD53" s="322" t="s">
        <v>2</v>
      </c>
      <c r="AE53" s="322" t="s">
        <v>2</v>
      </c>
      <c r="AF53" s="322" t="s">
        <v>2</v>
      </c>
      <c r="AG53" s="322" t="s">
        <v>2</v>
      </c>
      <c r="AH53" s="322" t="s">
        <v>2</v>
      </c>
      <c r="AI53" s="322" t="s">
        <v>2</v>
      </c>
      <c r="AJ53" s="98"/>
      <c r="AK53" s="99"/>
    </row>
    <row r="54" spans="2:37" ht="15" customHeight="1" x14ac:dyDescent="0.2">
      <c r="B54" s="134">
        <v>41</v>
      </c>
      <c r="C54" s="212"/>
      <c r="D54" s="322" t="s">
        <v>2</v>
      </c>
      <c r="E54" s="322" t="s">
        <v>2</v>
      </c>
      <c r="F54" s="322" t="s">
        <v>2</v>
      </c>
      <c r="G54" s="322" t="s">
        <v>2</v>
      </c>
      <c r="H54" s="322" t="s">
        <v>2</v>
      </c>
      <c r="I54" s="322" t="s">
        <v>2</v>
      </c>
      <c r="J54" s="322" t="s">
        <v>2</v>
      </c>
      <c r="K54" s="322" t="s">
        <v>2</v>
      </c>
      <c r="L54" s="322" t="s">
        <v>2</v>
      </c>
      <c r="M54" s="322" t="s">
        <v>2</v>
      </c>
      <c r="N54" s="322" t="s">
        <v>2</v>
      </c>
      <c r="O54" s="322" t="s">
        <v>2</v>
      </c>
      <c r="P54" s="322" t="s">
        <v>2</v>
      </c>
      <c r="Q54" s="322" t="s">
        <v>2</v>
      </c>
      <c r="R54" s="322" t="s">
        <v>2</v>
      </c>
      <c r="S54" s="322" t="s">
        <v>2</v>
      </c>
      <c r="T54" s="322" t="s">
        <v>2</v>
      </c>
      <c r="U54" s="322" t="s">
        <v>2</v>
      </c>
      <c r="V54" s="322" t="s">
        <v>2</v>
      </c>
      <c r="W54" s="322" t="s">
        <v>2</v>
      </c>
      <c r="X54" s="322" t="s">
        <v>2</v>
      </c>
      <c r="Y54" s="322" t="s">
        <v>2</v>
      </c>
      <c r="Z54" s="322" t="s">
        <v>2</v>
      </c>
      <c r="AA54" s="322" t="s">
        <v>2</v>
      </c>
      <c r="AB54" s="322" t="s">
        <v>2</v>
      </c>
      <c r="AC54" s="322" t="s">
        <v>2</v>
      </c>
      <c r="AD54" s="322" t="s">
        <v>2</v>
      </c>
      <c r="AE54" s="322" t="s">
        <v>2</v>
      </c>
      <c r="AF54" s="322" t="s">
        <v>2</v>
      </c>
      <c r="AG54" s="322" t="s">
        <v>2</v>
      </c>
      <c r="AH54" s="322" t="s">
        <v>2</v>
      </c>
      <c r="AI54" s="322" t="s">
        <v>2</v>
      </c>
      <c r="AJ54" s="98"/>
      <c r="AK54" s="99"/>
    </row>
    <row r="55" spans="2:37" ht="15" customHeight="1" x14ac:dyDescent="0.2">
      <c r="B55" s="134">
        <v>42</v>
      </c>
      <c r="C55" s="212"/>
      <c r="D55" s="322" t="s">
        <v>2</v>
      </c>
      <c r="E55" s="322" t="s">
        <v>2</v>
      </c>
      <c r="F55" s="322" t="s">
        <v>2</v>
      </c>
      <c r="G55" s="322" t="s">
        <v>2</v>
      </c>
      <c r="H55" s="322" t="s">
        <v>2</v>
      </c>
      <c r="I55" s="322" t="s">
        <v>2</v>
      </c>
      <c r="J55" s="322" t="s">
        <v>2</v>
      </c>
      <c r="K55" s="322" t="s">
        <v>2</v>
      </c>
      <c r="L55" s="322" t="s">
        <v>2</v>
      </c>
      <c r="M55" s="322" t="s">
        <v>2</v>
      </c>
      <c r="N55" s="322" t="s">
        <v>2</v>
      </c>
      <c r="O55" s="322" t="s">
        <v>2</v>
      </c>
      <c r="P55" s="322" t="s">
        <v>2</v>
      </c>
      <c r="Q55" s="322" t="s">
        <v>2</v>
      </c>
      <c r="R55" s="322" t="s">
        <v>2</v>
      </c>
      <c r="S55" s="322" t="s">
        <v>2</v>
      </c>
      <c r="T55" s="322" t="s">
        <v>2</v>
      </c>
      <c r="U55" s="322" t="s">
        <v>2</v>
      </c>
      <c r="V55" s="322" t="s">
        <v>2</v>
      </c>
      <c r="W55" s="322" t="s">
        <v>2</v>
      </c>
      <c r="X55" s="322" t="s">
        <v>2</v>
      </c>
      <c r="Y55" s="322" t="s">
        <v>2</v>
      </c>
      <c r="Z55" s="322" t="s">
        <v>2</v>
      </c>
      <c r="AA55" s="322" t="s">
        <v>2</v>
      </c>
      <c r="AB55" s="322" t="s">
        <v>2</v>
      </c>
      <c r="AC55" s="322" t="s">
        <v>2</v>
      </c>
      <c r="AD55" s="322" t="s">
        <v>2</v>
      </c>
      <c r="AE55" s="322" t="s">
        <v>2</v>
      </c>
      <c r="AF55" s="322" t="s">
        <v>2</v>
      </c>
      <c r="AG55" s="322" t="s">
        <v>2</v>
      </c>
      <c r="AH55" s="322" t="s">
        <v>2</v>
      </c>
      <c r="AI55" s="322" t="s">
        <v>2</v>
      </c>
      <c r="AJ55" s="98"/>
      <c r="AK55" s="99"/>
    </row>
    <row r="56" spans="2:37" ht="15" customHeight="1" x14ac:dyDescent="0.2">
      <c r="B56" s="134">
        <v>43</v>
      </c>
      <c r="C56" s="212"/>
      <c r="D56" s="322" t="s">
        <v>2</v>
      </c>
      <c r="E56" s="322" t="s">
        <v>2</v>
      </c>
      <c r="F56" s="322" t="s">
        <v>2</v>
      </c>
      <c r="G56" s="322" t="s">
        <v>2</v>
      </c>
      <c r="H56" s="322" t="s">
        <v>2</v>
      </c>
      <c r="I56" s="322" t="s">
        <v>2</v>
      </c>
      <c r="J56" s="322" t="s">
        <v>2</v>
      </c>
      <c r="K56" s="322" t="s">
        <v>2</v>
      </c>
      <c r="L56" s="322" t="s">
        <v>2</v>
      </c>
      <c r="M56" s="322" t="s">
        <v>2</v>
      </c>
      <c r="N56" s="322" t="s">
        <v>2</v>
      </c>
      <c r="O56" s="322" t="s">
        <v>2</v>
      </c>
      <c r="P56" s="322" t="s">
        <v>2</v>
      </c>
      <c r="Q56" s="322" t="s">
        <v>2</v>
      </c>
      <c r="R56" s="322" t="s">
        <v>2</v>
      </c>
      <c r="S56" s="322" t="s">
        <v>2</v>
      </c>
      <c r="T56" s="322" t="s">
        <v>2</v>
      </c>
      <c r="U56" s="322" t="s">
        <v>2</v>
      </c>
      <c r="V56" s="322" t="s">
        <v>2</v>
      </c>
      <c r="W56" s="322" t="s">
        <v>2</v>
      </c>
      <c r="X56" s="322" t="s">
        <v>2</v>
      </c>
      <c r="Y56" s="322" t="s">
        <v>2</v>
      </c>
      <c r="Z56" s="322" t="s">
        <v>2</v>
      </c>
      <c r="AA56" s="322" t="s">
        <v>2</v>
      </c>
      <c r="AB56" s="322" t="s">
        <v>2</v>
      </c>
      <c r="AC56" s="322" t="s">
        <v>2</v>
      </c>
      <c r="AD56" s="322" t="s">
        <v>2</v>
      </c>
      <c r="AE56" s="322" t="s">
        <v>2</v>
      </c>
      <c r="AF56" s="322" t="s">
        <v>2</v>
      </c>
      <c r="AG56" s="322" t="s">
        <v>2</v>
      </c>
      <c r="AH56" s="322" t="s">
        <v>2</v>
      </c>
      <c r="AI56" s="322" t="s">
        <v>2</v>
      </c>
      <c r="AJ56" s="98"/>
      <c r="AK56" s="99"/>
    </row>
    <row r="57" spans="2:37" ht="15" customHeight="1" x14ac:dyDescent="0.2">
      <c r="B57" s="134">
        <v>44</v>
      </c>
      <c r="C57" s="212"/>
      <c r="D57" s="322" t="s">
        <v>2</v>
      </c>
      <c r="E57" s="322" t="s">
        <v>2</v>
      </c>
      <c r="F57" s="322" t="s">
        <v>2</v>
      </c>
      <c r="G57" s="322" t="s">
        <v>2</v>
      </c>
      <c r="H57" s="322" t="s">
        <v>2</v>
      </c>
      <c r="I57" s="322" t="s">
        <v>2</v>
      </c>
      <c r="J57" s="322" t="s">
        <v>2</v>
      </c>
      <c r="K57" s="322" t="s">
        <v>2</v>
      </c>
      <c r="L57" s="322" t="s">
        <v>2</v>
      </c>
      <c r="M57" s="322" t="s">
        <v>2</v>
      </c>
      <c r="N57" s="322" t="s">
        <v>2</v>
      </c>
      <c r="O57" s="322" t="s">
        <v>2</v>
      </c>
      <c r="P57" s="322" t="s">
        <v>2</v>
      </c>
      <c r="Q57" s="322" t="s">
        <v>2</v>
      </c>
      <c r="R57" s="322" t="s">
        <v>2</v>
      </c>
      <c r="S57" s="322" t="s">
        <v>2</v>
      </c>
      <c r="T57" s="322" t="s">
        <v>2</v>
      </c>
      <c r="U57" s="322" t="s">
        <v>2</v>
      </c>
      <c r="V57" s="322" t="s">
        <v>2</v>
      </c>
      <c r="W57" s="322" t="s">
        <v>2</v>
      </c>
      <c r="X57" s="322" t="s">
        <v>2</v>
      </c>
      <c r="Y57" s="322" t="s">
        <v>2</v>
      </c>
      <c r="Z57" s="322" t="s">
        <v>2</v>
      </c>
      <c r="AA57" s="322" t="s">
        <v>2</v>
      </c>
      <c r="AB57" s="322" t="s">
        <v>2</v>
      </c>
      <c r="AC57" s="322" t="s">
        <v>2</v>
      </c>
      <c r="AD57" s="322" t="s">
        <v>2</v>
      </c>
      <c r="AE57" s="322" t="s">
        <v>2</v>
      </c>
      <c r="AF57" s="322" t="s">
        <v>2</v>
      </c>
      <c r="AG57" s="322" t="s">
        <v>2</v>
      </c>
      <c r="AH57" s="322" t="s">
        <v>2</v>
      </c>
      <c r="AI57" s="322" t="s">
        <v>2</v>
      </c>
      <c r="AJ57" s="98"/>
      <c r="AK57" s="99"/>
    </row>
    <row r="58" spans="2:37" ht="15" customHeight="1" x14ac:dyDescent="0.2">
      <c r="B58" s="134">
        <v>45</v>
      </c>
      <c r="C58" s="212"/>
      <c r="D58" s="322" t="s">
        <v>2</v>
      </c>
      <c r="E58" s="322" t="s">
        <v>2</v>
      </c>
      <c r="F58" s="322" t="s">
        <v>2</v>
      </c>
      <c r="G58" s="322" t="s">
        <v>2</v>
      </c>
      <c r="H58" s="322" t="s">
        <v>2</v>
      </c>
      <c r="I58" s="322" t="s">
        <v>2</v>
      </c>
      <c r="J58" s="322" t="s">
        <v>2</v>
      </c>
      <c r="K58" s="322" t="s">
        <v>2</v>
      </c>
      <c r="L58" s="322" t="s">
        <v>2</v>
      </c>
      <c r="M58" s="322" t="s">
        <v>2</v>
      </c>
      <c r="N58" s="322" t="s">
        <v>2</v>
      </c>
      <c r="O58" s="322" t="s">
        <v>2</v>
      </c>
      <c r="P58" s="322" t="s">
        <v>2</v>
      </c>
      <c r="Q58" s="322" t="s">
        <v>2</v>
      </c>
      <c r="R58" s="322" t="s">
        <v>2</v>
      </c>
      <c r="S58" s="322" t="s">
        <v>2</v>
      </c>
      <c r="T58" s="322" t="s">
        <v>2</v>
      </c>
      <c r="U58" s="322" t="s">
        <v>2</v>
      </c>
      <c r="V58" s="322" t="s">
        <v>2</v>
      </c>
      <c r="W58" s="322" t="s">
        <v>2</v>
      </c>
      <c r="X58" s="322" t="s">
        <v>2</v>
      </c>
      <c r="Y58" s="322" t="s">
        <v>2</v>
      </c>
      <c r="Z58" s="322" t="s">
        <v>2</v>
      </c>
      <c r="AA58" s="322" t="s">
        <v>2</v>
      </c>
      <c r="AB58" s="322" t="s">
        <v>2</v>
      </c>
      <c r="AC58" s="322" t="s">
        <v>2</v>
      </c>
      <c r="AD58" s="322" t="s">
        <v>2</v>
      </c>
      <c r="AE58" s="322" t="s">
        <v>2</v>
      </c>
      <c r="AF58" s="322" t="s">
        <v>2</v>
      </c>
      <c r="AG58" s="322" t="s">
        <v>2</v>
      </c>
      <c r="AH58" s="322" t="s">
        <v>2</v>
      </c>
      <c r="AI58" s="322" t="s">
        <v>2</v>
      </c>
      <c r="AJ58" s="98"/>
      <c r="AK58" s="99"/>
    </row>
    <row r="59" spans="2:37" ht="15" customHeight="1" x14ac:dyDescent="0.2">
      <c r="B59" s="134">
        <v>46</v>
      </c>
      <c r="C59" s="212"/>
      <c r="D59" s="322" t="s">
        <v>2</v>
      </c>
      <c r="E59" s="322" t="s">
        <v>2</v>
      </c>
      <c r="F59" s="322" t="s">
        <v>2</v>
      </c>
      <c r="G59" s="322" t="s">
        <v>2</v>
      </c>
      <c r="H59" s="322" t="s">
        <v>2</v>
      </c>
      <c r="I59" s="322" t="s">
        <v>2</v>
      </c>
      <c r="J59" s="322" t="s">
        <v>2</v>
      </c>
      <c r="K59" s="322" t="s">
        <v>2</v>
      </c>
      <c r="L59" s="322" t="s">
        <v>2</v>
      </c>
      <c r="M59" s="322" t="s">
        <v>2</v>
      </c>
      <c r="N59" s="322" t="s">
        <v>2</v>
      </c>
      <c r="O59" s="322" t="s">
        <v>2</v>
      </c>
      <c r="P59" s="322" t="s">
        <v>2</v>
      </c>
      <c r="Q59" s="322" t="s">
        <v>2</v>
      </c>
      <c r="R59" s="322" t="s">
        <v>2</v>
      </c>
      <c r="S59" s="322" t="s">
        <v>2</v>
      </c>
      <c r="T59" s="322" t="s">
        <v>2</v>
      </c>
      <c r="U59" s="322" t="s">
        <v>2</v>
      </c>
      <c r="V59" s="322" t="s">
        <v>2</v>
      </c>
      <c r="W59" s="322" t="s">
        <v>2</v>
      </c>
      <c r="X59" s="322" t="s">
        <v>2</v>
      </c>
      <c r="Y59" s="322" t="s">
        <v>2</v>
      </c>
      <c r="Z59" s="322" t="s">
        <v>2</v>
      </c>
      <c r="AA59" s="322" t="s">
        <v>2</v>
      </c>
      <c r="AB59" s="322" t="s">
        <v>2</v>
      </c>
      <c r="AC59" s="322" t="s">
        <v>2</v>
      </c>
      <c r="AD59" s="322" t="s">
        <v>2</v>
      </c>
      <c r="AE59" s="322" t="s">
        <v>2</v>
      </c>
      <c r="AF59" s="322" t="s">
        <v>2</v>
      </c>
      <c r="AG59" s="322" t="s">
        <v>2</v>
      </c>
      <c r="AH59" s="322" t="s">
        <v>2</v>
      </c>
      <c r="AI59" s="322" t="s">
        <v>2</v>
      </c>
      <c r="AJ59" s="98"/>
      <c r="AK59" s="99"/>
    </row>
    <row r="60" spans="2:37" ht="15" customHeight="1" x14ac:dyDescent="0.2">
      <c r="B60" s="134">
        <v>47</v>
      </c>
      <c r="C60" s="212"/>
      <c r="D60" s="322" t="s">
        <v>2</v>
      </c>
      <c r="E60" s="322" t="s">
        <v>2</v>
      </c>
      <c r="F60" s="322" t="s">
        <v>2</v>
      </c>
      <c r="G60" s="322" t="s">
        <v>2</v>
      </c>
      <c r="H60" s="322" t="s">
        <v>2</v>
      </c>
      <c r="I60" s="322" t="s">
        <v>2</v>
      </c>
      <c r="J60" s="322" t="s">
        <v>2</v>
      </c>
      <c r="K60" s="322" t="s">
        <v>2</v>
      </c>
      <c r="L60" s="322" t="s">
        <v>2</v>
      </c>
      <c r="M60" s="322" t="s">
        <v>2</v>
      </c>
      <c r="N60" s="322" t="s">
        <v>2</v>
      </c>
      <c r="O60" s="322" t="s">
        <v>2</v>
      </c>
      <c r="P60" s="322" t="s">
        <v>2</v>
      </c>
      <c r="Q60" s="322" t="s">
        <v>2</v>
      </c>
      <c r="R60" s="322" t="s">
        <v>2</v>
      </c>
      <c r="S60" s="322" t="s">
        <v>2</v>
      </c>
      <c r="T60" s="322" t="s">
        <v>2</v>
      </c>
      <c r="U60" s="322" t="s">
        <v>2</v>
      </c>
      <c r="V60" s="322" t="s">
        <v>2</v>
      </c>
      <c r="W60" s="322" t="s">
        <v>2</v>
      </c>
      <c r="X60" s="322" t="s">
        <v>2</v>
      </c>
      <c r="Y60" s="322" t="s">
        <v>2</v>
      </c>
      <c r="Z60" s="322" t="s">
        <v>2</v>
      </c>
      <c r="AA60" s="322" t="s">
        <v>2</v>
      </c>
      <c r="AB60" s="322" t="s">
        <v>2</v>
      </c>
      <c r="AC60" s="322" t="s">
        <v>2</v>
      </c>
      <c r="AD60" s="322" t="s">
        <v>2</v>
      </c>
      <c r="AE60" s="322" t="s">
        <v>2</v>
      </c>
      <c r="AF60" s="322" t="s">
        <v>2</v>
      </c>
      <c r="AG60" s="322" t="s">
        <v>2</v>
      </c>
      <c r="AH60" s="322" t="s">
        <v>2</v>
      </c>
      <c r="AI60" s="322" t="s">
        <v>2</v>
      </c>
      <c r="AJ60" s="98"/>
      <c r="AK60" s="99"/>
    </row>
    <row r="61" spans="2:37" ht="15" customHeight="1" x14ac:dyDescent="0.2">
      <c r="B61" s="134">
        <v>48</v>
      </c>
      <c r="C61" s="212"/>
      <c r="D61" s="322" t="s">
        <v>2</v>
      </c>
      <c r="E61" s="322" t="s">
        <v>2</v>
      </c>
      <c r="F61" s="322" t="s">
        <v>2</v>
      </c>
      <c r="G61" s="322" t="s">
        <v>2</v>
      </c>
      <c r="H61" s="322" t="s">
        <v>2</v>
      </c>
      <c r="I61" s="322" t="s">
        <v>2</v>
      </c>
      <c r="J61" s="322" t="s">
        <v>2</v>
      </c>
      <c r="K61" s="322" t="s">
        <v>2</v>
      </c>
      <c r="L61" s="322" t="s">
        <v>2</v>
      </c>
      <c r="M61" s="322" t="s">
        <v>2</v>
      </c>
      <c r="N61" s="322" t="s">
        <v>2</v>
      </c>
      <c r="O61" s="322" t="s">
        <v>2</v>
      </c>
      <c r="P61" s="322" t="s">
        <v>2</v>
      </c>
      <c r="Q61" s="322" t="s">
        <v>2</v>
      </c>
      <c r="R61" s="322" t="s">
        <v>2</v>
      </c>
      <c r="S61" s="322" t="s">
        <v>2</v>
      </c>
      <c r="T61" s="322" t="s">
        <v>2</v>
      </c>
      <c r="U61" s="322" t="s">
        <v>2</v>
      </c>
      <c r="V61" s="322" t="s">
        <v>2</v>
      </c>
      <c r="W61" s="322" t="s">
        <v>2</v>
      </c>
      <c r="X61" s="322" t="s">
        <v>2</v>
      </c>
      <c r="Y61" s="322" t="s">
        <v>2</v>
      </c>
      <c r="Z61" s="322" t="s">
        <v>2</v>
      </c>
      <c r="AA61" s="322" t="s">
        <v>2</v>
      </c>
      <c r="AB61" s="322" t="s">
        <v>2</v>
      </c>
      <c r="AC61" s="322" t="s">
        <v>2</v>
      </c>
      <c r="AD61" s="322" t="s">
        <v>2</v>
      </c>
      <c r="AE61" s="322" t="s">
        <v>2</v>
      </c>
      <c r="AF61" s="322" t="s">
        <v>2</v>
      </c>
      <c r="AG61" s="322" t="s">
        <v>2</v>
      </c>
      <c r="AH61" s="322" t="s">
        <v>2</v>
      </c>
      <c r="AI61" s="322" t="s">
        <v>2</v>
      </c>
      <c r="AJ61" s="98"/>
      <c r="AK61" s="99"/>
    </row>
    <row r="62" spans="2:37" ht="15" customHeight="1" x14ac:dyDescent="0.2">
      <c r="B62" s="134">
        <v>49</v>
      </c>
      <c r="C62" s="212"/>
      <c r="D62" s="322" t="s">
        <v>2</v>
      </c>
      <c r="E62" s="322" t="s">
        <v>2</v>
      </c>
      <c r="F62" s="322" t="s">
        <v>2</v>
      </c>
      <c r="G62" s="322" t="s">
        <v>2</v>
      </c>
      <c r="H62" s="322" t="s">
        <v>2</v>
      </c>
      <c r="I62" s="322" t="s">
        <v>2</v>
      </c>
      <c r="J62" s="322" t="s">
        <v>2</v>
      </c>
      <c r="K62" s="322" t="s">
        <v>2</v>
      </c>
      <c r="L62" s="322" t="s">
        <v>2</v>
      </c>
      <c r="M62" s="322" t="s">
        <v>2</v>
      </c>
      <c r="N62" s="322" t="s">
        <v>2</v>
      </c>
      <c r="O62" s="322" t="s">
        <v>2</v>
      </c>
      <c r="P62" s="322" t="s">
        <v>2</v>
      </c>
      <c r="Q62" s="322" t="s">
        <v>2</v>
      </c>
      <c r="R62" s="322" t="s">
        <v>2</v>
      </c>
      <c r="S62" s="322" t="s">
        <v>2</v>
      </c>
      <c r="T62" s="322" t="s">
        <v>2</v>
      </c>
      <c r="U62" s="322" t="s">
        <v>2</v>
      </c>
      <c r="V62" s="322" t="s">
        <v>2</v>
      </c>
      <c r="W62" s="322" t="s">
        <v>2</v>
      </c>
      <c r="X62" s="322" t="s">
        <v>2</v>
      </c>
      <c r="Y62" s="322" t="s">
        <v>2</v>
      </c>
      <c r="Z62" s="322" t="s">
        <v>2</v>
      </c>
      <c r="AA62" s="322" t="s">
        <v>2</v>
      </c>
      <c r="AB62" s="322" t="s">
        <v>2</v>
      </c>
      <c r="AC62" s="322" t="s">
        <v>2</v>
      </c>
      <c r="AD62" s="322" t="s">
        <v>2</v>
      </c>
      <c r="AE62" s="322" t="s">
        <v>2</v>
      </c>
      <c r="AF62" s="322" t="s">
        <v>2</v>
      </c>
      <c r="AG62" s="322" t="s">
        <v>2</v>
      </c>
      <c r="AH62" s="322" t="s">
        <v>2</v>
      </c>
      <c r="AI62" s="322" t="s">
        <v>2</v>
      </c>
      <c r="AJ62" s="98"/>
      <c r="AK62" s="99"/>
    </row>
    <row r="63" spans="2:37" ht="15" customHeight="1" x14ac:dyDescent="0.2">
      <c r="B63" s="134">
        <v>50</v>
      </c>
      <c r="C63" s="212"/>
      <c r="D63" s="322" t="s">
        <v>2</v>
      </c>
      <c r="E63" s="322" t="s">
        <v>2</v>
      </c>
      <c r="F63" s="322" t="s">
        <v>2</v>
      </c>
      <c r="G63" s="322" t="s">
        <v>2</v>
      </c>
      <c r="H63" s="322" t="s">
        <v>2</v>
      </c>
      <c r="I63" s="322" t="s">
        <v>2</v>
      </c>
      <c r="J63" s="322" t="s">
        <v>2</v>
      </c>
      <c r="K63" s="322" t="s">
        <v>2</v>
      </c>
      <c r="L63" s="322" t="s">
        <v>2</v>
      </c>
      <c r="M63" s="322" t="s">
        <v>2</v>
      </c>
      <c r="N63" s="322" t="s">
        <v>2</v>
      </c>
      <c r="O63" s="322" t="s">
        <v>2</v>
      </c>
      <c r="P63" s="322" t="s">
        <v>2</v>
      </c>
      <c r="Q63" s="322" t="s">
        <v>2</v>
      </c>
      <c r="R63" s="322" t="s">
        <v>2</v>
      </c>
      <c r="S63" s="322" t="s">
        <v>2</v>
      </c>
      <c r="T63" s="322" t="s">
        <v>2</v>
      </c>
      <c r="U63" s="322" t="s">
        <v>2</v>
      </c>
      <c r="V63" s="322" t="s">
        <v>2</v>
      </c>
      <c r="W63" s="322" t="s">
        <v>2</v>
      </c>
      <c r="X63" s="322" t="s">
        <v>2</v>
      </c>
      <c r="Y63" s="322" t="s">
        <v>2</v>
      </c>
      <c r="Z63" s="322" t="s">
        <v>2</v>
      </c>
      <c r="AA63" s="322" t="s">
        <v>2</v>
      </c>
      <c r="AB63" s="322" t="s">
        <v>2</v>
      </c>
      <c r="AC63" s="322" t="s">
        <v>2</v>
      </c>
      <c r="AD63" s="322" t="s">
        <v>2</v>
      </c>
      <c r="AE63" s="322" t="s">
        <v>2</v>
      </c>
      <c r="AF63" s="322" t="s">
        <v>2</v>
      </c>
      <c r="AG63" s="322" t="s">
        <v>2</v>
      </c>
      <c r="AH63" s="322" t="s">
        <v>2</v>
      </c>
      <c r="AI63" s="322" t="s">
        <v>2</v>
      </c>
      <c r="AJ63" s="98"/>
      <c r="AK63" s="99"/>
    </row>
    <row r="64" spans="2:37" ht="15" customHeight="1" x14ac:dyDescent="0.2">
      <c r="B64" s="134">
        <v>51</v>
      </c>
      <c r="C64" s="212"/>
      <c r="D64" s="322" t="s">
        <v>2</v>
      </c>
      <c r="E64" s="322" t="s">
        <v>2</v>
      </c>
      <c r="F64" s="322" t="s">
        <v>2</v>
      </c>
      <c r="G64" s="322" t="s">
        <v>2</v>
      </c>
      <c r="H64" s="322" t="s">
        <v>2</v>
      </c>
      <c r="I64" s="322" t="s">
        <v>2</v>
      </c>
      <c r="J64" s="322" t="s">
        <v>2</v>
      </c>
      <c r="K64" s="322" t="s">
        <v>2</v>
      </c>
      <c r="L64" s="322" t="s">
        <v>2</v>
      </c>
      <c r="M64" s="322" t="s">
        <v>2</v>
      </c>
      <c r="N64" s="322" t="s">
        <v>2</v>
      </c>
      <c r="O64" s="322" t="s">
        <v>2</v>
      </c>
      <c r="P64" s="322" t="s">
        <v>2</v>
      </c>
      <c r="Q64" s="322" t="s">
        <v>2</v>
      </c>
      <c r="R64" s="322" t="s">
        <v>2</v>
      </c>
      <c r="S64" s="322" t="s">
        <v>2</v>
      </c>
      <c r="T64" s="322" t="s">
        <v>2</v>
      </c>
      <c r="U64" s="322" t="s">
        <v>2</v>
      </c>
      <c r="V64" s="322" t="s">
        <v>2</v>
      </c>
      <c r="W64" s="322" t="s">
        <v>2</v>
      </c>
      <c r="X64" s="322" t="s">
        <v>2</v>
      </c>
      <c r="Y64" s="322" t="s">
        <v>2</v>
      </c>
      <c r="Z64" s="322" t="s">
        <v>2</v>
      </c>
      <c r="AA64" s="322" t="s">
        <v>2</v>
      </c>
      <c r="AB64" s="322" t="s">
        <v>2</v>
      </c>
      <c r="AC64" s="322" t="s">
        <v>2</v>
      </c>
      <c r="AD64" s="322" t="s">
        <v>2</v>
      </c>
      <c r="AE64" s="322" t="s">
        <v>2</v>
      </c>
      <c r="AF64" s="322" t="s">
        <v>2</v>
      </c>
      <c r="AG64" s="322" t="s">
        <v>2</v>
      </c>
      <c r="AH64" s="322" t="s">
        <v>2</v>
      </c>
      <c r="AI64" s="322" t="s">
        <v>2</v>
      </c>
      <c r="AJ64" s="98"/>
      <c r="AK64" s="99"/>
    </row>
    <row r="65" spans="2:37" ht="15" customHeight="1" x14ac:dyDescent="0.2">
      <c r="B65" s="134">
        <v>52</v>
      </c>
      <c r="C65" s="212"/>
      <c r="D65" s="322" t="s">
        <v>2</v>
      </c>
      <c r="E65" s="322" t="s">
        <v>2</v>
      </c>
      <c r="F65" s="322" t="s">
        <v>2</v>
      </c>
      <c r="G65" s="322" t="s">
        <v>2</v>
      </c>
      <c r="H65" s="322" t="s">
        <v>2</v>
      </c>
      <c r="I65" s="322" t="s">
        <v>2</v>
      </c>
      <c r="J65" s="322" t="s">
        <v>2</v>
      </c>
      <c r="K65" s="322" t="s">
        <v>2</v>
      </c>
      <c r="L65" s="322" t="s">
        <v>2</v>
      </c>
      <c r="M65" s="322" t="s">
        <v>2</v>
      </c>
      <c r="N65" s="322" t="s">
        <v>2</v>
      </c>
      <c r="O65" s="322" t="s">
        <v>2</v>
      </c>
      <c r="P65" s="322" t="s">
        <v>2</v>
      </c>
      <c r="Q65" s="322" t="s">
        <v>2</v>
      </c>
      <c r="R65" s="322" t="s">
        <v>2</v>
      </c>
      <c r="S65" s="322" t="s">
        <v>2</v>
      </c>
      <c r="T65" s="322" t="s">
        <v>2</v>
      </c>
      <c r="U65" s="322" t="s">
        <v>2</v>
      </c>
      <c r="V65" s="322" t="s">
        <v>2</v>
      </c>
      <c r="W65" s="322" t="s">
        <v>2</v>
      </c>
      <c r="X65" s="322" t="s">
        <v>2</v>
      </c>
      <c r="Y65" s="322" t="s">
        <v>2</v>
      </c>
      <c r="Z65" s="322" t="s">
        <v>2</v>
      </c>
      <c r="AA65" s="322" t="s">
        <v>2</v>
      </c>
      <c r="AB65" s="322" t="s">
        <v>2</v>
      </c>
      <c r="AC65" s="322" t="s">
        <v>2</v>
      </c>
      <c r="AD65" s="322" t="s">
        <v>2</v>
      </c>
      <c r="AE65" s="322" t="s">
        <v>2</v>
      </c>
      <c r="AF65" s="322" t="s">
        <v>2</v>
      </c>
      <c r="AG65" s="322" t="s">
        <v>2</v>
      </c>
      <c r="AH65" s="322" t="s">
        <v>2</v>
      </c>
      <c r="AI65" s="322" t="s">
        <v>2</v>
      </c>
      <c r="AJ65" s="98"/>
      <c r="AK65" s="99"/>
    </row>
    <row r="66" spans="2:37" ht="15" customHeight="1" x14ac:dyDescent="0.2">
      <c r="B66" s="134">
        <v>53</v>
      </c>
      <c r="C66" s="212"/>
      <c r="D66" s="322" t="s">
        <v>2</v>
      </c>
      <c r="E66" s="322" t="s">
        <v>2</v>
      </c>
      <c r="F66" s="322" t="s">
        <v>2</v>
      </c>
      <c r="G66" s="322" t="s">
        <v>2</v>
      </c>
      <c r="H66" s="322" t="s">
        <v>2</v>
      </c>
      <c r="I66" s="322" t="s">
        <v>2</v>
      </c>
      <c r="J66" s="322" t="s">
        <v>2</v>
      </c>
      <c r="K66" s="322" t="s">
        <v>2</v>
      </c>
      <c r="L66" s="322" t="s">
        <v>2</v>
      </c>
      <c r="M66" s="322" t="s">
        <v>2</v>
      </c>
      <c r="N66" s="322" t="s">
        <v>2</v>
      </c>
      <c r="O66" s="322" t="s">
        <v>2</v>
      </c>
      <c r="P66" s="322" t="s">
        <v>2</v>
      </c>
      <c r="Q66" s="322" t="s">
        <v>2</v>
      </c>
      <c r="R66" s="322" t="s">
        <v>2</v>
      </c>
      <c r="S66" s="322" t="s">
        <v>2</v>
      </c>
      <c r="T66" s="322" t="s">
        <v>2</v>
      </c>
      <c r="U66" s="322" t="s">
        <v>2</v>
      </c>
      <c r="V66" s="322" t="s">
        <v>2</v>
      </c>
      <c r="W66" s="322" t="s">
        <v>2</v>
      </c>
      <c r="X66" s="322" t="s">
        <v>2</v>
      </c>
      <c r="Y66" s="322" t="s">
        <v>2</v>
      </c>
      <c r="Z66" s="322" t="s">
        <v>2</v>
      </c>
      <c r="AA66" s="322" t="s">
        <v>2</v>
      </c>
      <c r="AB66" s="322" t="s">
        <v>2</v>
      </c>
      <c r="AC66" s="322" t="s">
        <v>2</v>
      </c>
      <c r="AD66" s="322" t="s">
        <v>2</v>
      </c>
      <c r="AE66" s="322" t="s">
        <v>2</v>
      </c>
      <c r="AF66" s="322" t="s">
        <v>2</v>
      </c>
      <c r="AG66" s="322" t="s">
        <v>2</v>
      </c>
      <c r="AH66" s="322" t="s">
        <v>2</v>
      </c>
      <c r="AI66" s="322" t="s">
        <v>2</v>
      </c>
      <c r="AJ66" s="98"/>
      <c r="AK66" s="99"/>
    </row>
    <row r="67" spans="2:37" ht="15" customHeight="1" x14ac:dyDescent="0.2">
      <c r="B67" s="134">
        <v>54</v>
      </c>
      <c r="C67" s="212"/>
      <c r="D67" s="322" t="s">
        <v>2</v>
      </c>
      <c r="E67" s="322" t="s">
        <v>2</v>
      </c>
      <c r="F67" s="322" t="s">
        <v>2</v>
      </c>
      <c r="G67" s="322" t="s">
        <v>2</v>
      </c>
      <c r="H67" s="322" t="s">
        <v>2</v>
      </c>
      <c r="I67" s="322" t="s">
        <v>2</v>
      </c>
      <c r="J67" s="322" t="s">
        <v>2</v>
      </c>
      <c r="K67" s="322" t="s">
        <v>2</v>
      </c>
      <c r="L67" s="322" t="s">
        <v>2</v>
      </c>
      <c r="M67" s="322" t="s">
        <v>2</v>
      </c>
      <c r="N67" s="322" t="s">
        <v>2</v>
      </c>
      <c r="O67" s="322" t="s">
        <v>2</v>
      </c>
      <c r="P67" s="322" t="s">
        <v>2</v>
      </c>
      <c r="Q67" s="322" t="s">
        <v>2</v>
      </c>
      <c r="R67" s="322" t="s">
        <v>2</v>
      </c>
      <c r="S67" s="322" t="s">
        <v>2</v>
      </c>
      <c r="T67" s="322" t="s">
        <v>2</v>
      </c>
      <c r="U67" s="322" t="s">
        <v>2</v>
      </c>
      <c r="V67" s="322" t="s">
        <v>2</v>
      </c>
      <c r="W67" s="322" t="s">
        <v>2</v>
      </c>
      <c r="X67" s="322" t="s">
        <v>2</v>
      </c>
      <c r="Y67" s="322" t="s">
        <v>2</v>
      </c>
      <c r="Z67" s="322" t="s">
        <v>2</v>
      </c>
      <c r="AA67" s="322" t="s">
        <v>2</v>
      </c>
      <c r="AB67" s="322" t="s">
        <v>2</v>
      </c>
      <c r="AC67" s="322" t="s">
        <v>2</v>
      </c>
      <c r="AD67" s="322" t="s">
        <v>2</v>
      </c>
      <c r="AE67" s="322" t="s">
        <v>2</v>
      </c>
      <c r="AF67" s="322" t="s">
        <v>2</v>
      </c>
      <c r="AG67" s="322" t="s">
        <v>2</v>
      </c>
      <c r="AH67" s="322" t="s">
        <v>2</v>
      </c>
      <c r="AI67" s="322" t="s">
        <v>2</v>
      </c>
      <c r="AJ67" s="98"/>
      <c r="AK67" s="99"/>
    </row>
    <row r="68" spans="2:37" ht="15" customHeight="1" x14ac:dyDescent="0.2">
      <c r="B68" s="134">
        <v>55</v>
      </c>
      <c r="C68" s="212"/>
      <c r="D68" s="322" t="s">
        <v>2</v>
      </c>
      <c r="E68" s="322" t="s">
        <v>2</v>
      </c>
      <c r="F68" s="322" t="s">
        <v>2</v>
      </c>
      <c r="G68" s="322" t="s">
        <v>2</v>
      </c>
      <c r="H68" s="322" t="s">
        <v>2</v>
      </c>
      <c r="I68" s="322" t="s">
        <v>2</v>
      </c>
      <c r="J68" s="322" t="s">
        <v>2</v>
      </c>
      <c r="K68" s="322" t="s">
        <v>2</v>
      </c>
      <c r="L68" s="322" t="s">
        <v>2</v>
      </c>
      <c r="M68" s="322" t="s">
        <v>2</v>
      </c>
      <c r="N68" s="322" t="s">
        <v>2</v>
      </c>
      <c r="O68" s="322" t="s">
        <v>2</v>
      </c>
      <c r="P68" s="322" t="s">
        <v>2</v>
      </c>
      <c r="Q68" s="322" t="s">
        <v>2</v>
      </c>
      <c r="R68" s="322" t="s">
        <v>2</v>
      </c>
      <c r="S68" s="322" t="s">
        <v>2</v>
      </c>
      <c r="T68" s="322" t="s">
        <v>2</v>
      </c>
      <c r="U68" s="322" t="s">
        <v>2</v>
      </c>
      <c r="V68" s="322" t="s">
        <v>2</v>
      </c>
      <c r="W68" s="322" t="s">
        <v>2</v>
      </c>
      <c r="X68" s="322" t="s">
        <v>2</v>
      </c>
      <c r="Y68" s="322" t="s">
        <v>2</v>
      </c>
      <c r="Z68" s="322" t="s">
        <v>2</v>
      </c>
      <c r="AA68" s="322" t="s">
        <v>2</v>
      </c>
      <c r="AB68" s="322" t="s">
        <v>2</v>
      </c>
      <c r="AC68" s="322" t="s">
        <v>2</v>
      </c>
      <c r="AD68" s="322" t="s">
        <v>2</v>
      </c>
      <c r="AE68" s="322" t="s">
        <v>2</v>
      </c>
      <c r="AF68" s="322" t="s">
        <v>2</v>
      </c>
      <c r="AG68" s="322" t="s">
        <v>2</v>
      </c>
      <c r="AH68" s="322" t="s">
        <v>2</v>
      </c>
      <c r="AI68" s="322" t="s">
        <v>2</v>
      </c>
      <c r="AJ68" s="98"/>
      <c r="AK68" s="99"/>
    </row>
    <row r="69" spans="2:37" ht="15" customHeight="1" x14ac:dyDescent="0.2">
      <c r="B69" s="134">
        <v>56</v>
      </c>
      <c r="C69" s="212"/>
      <c r="D69" s="322" t="s">
        <v>2</v>
      </c>
      <c r="E69" s="322" t="s">
        <v>2</v>
      </c>
      <c r="F69" s="322" t="s">
        <v>2</v>
      </c>
      <c r="G69" s="322" t="s">
        <v>2</v>
      </c>
      <c r="H69" s="322" t="s">
        <v>2</v>
      </c>
      <c r="I69" s="322" t="s">
        <v>2</v>
      </c>
      <c r="J69" s="322" t="s">
        <v>2</v>
      </c>
      <c r="K69" s="322" t="s">
        <v>2</v>
      </c>
      <c r="L69" s="322" t="s">
        <v>2</v>
      </c>
      <c r="M69" s="322" t="s">
        <v>2</v>
      </c>
      <c r="N69" s="322" t="s">
        <v>2</v>
      </c>
      <c r="O69" s="322" t="s">
        <v>2</v>
      </c>
      <c r="P69" s="322" t="s">
        <v>2</v>
      </c>
      <c r="Q69" s="322" t="s">
        <v>2</v>
      </c>
      <c r="R69" s="322" t="s">
        <v>2</v>
      </c>
      <c r="S69" s="322" t="s">
        <v>2</v>
      </c>
      <c r="T69" s="322" t="s">
        <v>2</v>
      </c>
      <c r="U69" s="322" t="s">
        <v>2</v>
      </c>
      <c r="V69" s="322" t="s">
        <v>2</v>
      </c>
      <c r="W69" s="322" t="s">
        <v>2</v>
      </c>
      <c r="X69" s="322" t="s">
        <v>2</v>
      </c>
      <c r="Y69" s="322" t="s">
        <v>2</v>
      </c>
      <c r="Z69" s="322" t="s">
        <v>2</v>
      </c>
      <c r="AA69" s="322" t="s">
        <v>2</v>
      </c>
      <c r="AB69" s="322" t="s">
        <v>2</v>
      </c>
      <c r="AC69" s="322" t="s">
        <v>2</v>
      </c>
      <c r="AD69" s="322" t="s">
        <v>2</v>
      </c>
      <c r="AE69" s="322" t="s">
        <v>2</v>
      </c>
      <c r="AF69" s="322" t="s">
        <v>2</v>
      </c>
      <c r="AG69" s="322" t="s">
        <v>2</v>
      </c>
      <c r="AH69" s="322" t="s">
        <v>2</v>
      </c>
      <c r="AI69" s="322" t="s">
        <v>2</v>
      </c>
      <c r="AJ69" s="98"/>
      <c r="AK69" s="99"/>
    </row>
    <row r="70" spans="2:37" ht="15" customHeight="1" x14ac:dyDescent="0.2">
      <c r="B70" s="134">
        <v>57</v>
      </c>
      <c r="C70" s="212"/>
      <c r="D70" s="322" t="s">
        <v>2</v>
      </c>
      <c r="E70" s="322" t="s">
        <v>2</v>
      </c>
      <c r="F70" s="322" t="s">
        <v>2</v>
      </c>
      <c r="G70" s="322" t="s">
        <v>2</v>
      </c>
      <c r="H70" s="322" t="s">
        <v>2</v>
      </c>
      <c r="I70" s="322" t="s">
        <v>2</v>
      </c>
      <c r="J70" s="322" t="s">
        <v>2</v>
      </c>
      <c r="K70" s="322" t="s">
        <v>2</v>
      </c>
      <c r="L70" s="322" t="s">
        <v>2</v>
      </c>
      <c r="M70" s="322" t="s">
        <v>2</v>
      </c>
      <c r="N70" s="322" t="s">
        <v>2</v>
      </c>
      <c r="O70" s="322" t="s">
        <v>2</v>
      </c>
      <c r="P70" s="322" t="s">
        <v>2</v>
      </c>
      <c r="Q70" s="322" t="s">
        <v>2</v>
      </c>
      <c r="R70" s="322" t="s">
        <v>2</v>
      </c>
      <c r="S70" s="322" t="s">
        <v>2</v>
      </c>
      <c r="T70" s="322" t="s">
        <v>2</v>
      </c>
      <c r="U70" s="322" t="s">
        <v>2</v>
      </c>
      <c r="V70" s="322" t="s">
        <v>2</v>
      </c>
      <c r="W70" s="322" t="s">
        <v>2</v>
      </c>
      <c r="X70" s="322" t="s">
        <v>2</v>
      </c>
      <c r="Y70" s="322" t="s">
        <v>2</v>
      </c>
      <c r="Z70" s="322" t="s">
        <v>2</v>
      </c>
      <c r="AA70" s="322" t="s">
        <v>2</v>
      </c>
      <c r="AB70" s="322" t="s">
        <v>2</v>
      </c>
      <c r="AC70" s="322" t="s">
        <v>2</v>
      </c>
      <c r="AD70" s="322" t="s">
        <v>2</v>
      </c>
      <c r="AE70" s="322" t="s">
        <v>2</v>
      </c>
      <c r="AF70" s="322" t="s">
        <v>2</v>
      </c>
      <c r="AG70" s="322" t="s">
        <v>2</v>
      </c>
      <c r="AH70" s="322" t="s">
        <v>2</v>
      </c>
      <c r="AI70" s="322" t="s">
        <v>2</v>
      </c>
      <c r="AJ70" s="98"/>
      <c r="AK70" s="99"/>
    </row>
    <row r="71" spans="2:37" ht="15" customHeight="1" x14ac:dyDescent="0.2">
      <c r="B71" s="134">
        <v>58</v>
      </c>
      <c r="C71" s="212"/>
      <c r="D71" s="322" t="s">
        <v>2</v>
      </c>
      <c r="E71" s="322" t="s">
        <v>2</v>
      </c>
      <c r="F71" s="322" t="s">
        <v>2</v>
      </c>
      <c r="G71" s="322" t="s">
        <v>2</v>
      </c>
      <c r="H71" s="322" t="s">
        <v>2</v>
      </c>
      <c r="I71" s="322" t="s">
        <v>2</v>
      </c>
      <c r="J71" s="322" t="s">
        <v>2</v>
      </c>
      <c r="K71" s="322" t="s">
        <v>2</v>
      </c>
      <c r="L71" s="322" t="s">
        <v>2</v>
      </c>
      <c r="M71" s="322" t="s">
        <v>2</v>
      </c>
      <c r="N71" s="322" t="s">
        <v>2</v>
      </c>
      <c r="O71" s="322" t="s">
        <v>2</v>
      </c>
      <c r="P71" s="322" t="s">
        <v>2</v>
      </c>
      <c r="Q71" s="322" t="s">
        <v>2</v>
      </c>
      <c r="R71" s="322" t="s">
        <v>2</v>
      </c>
      <c r="S71" s="322" t="s">
        <v>2</v>
      </c>
      <c r="T71" s="322" t="s">
        <v>2</v>
      </c>
      <c r="U71" s="322" t="s">
        <v>2</v>
      </c>
      <c r="V71" s="322" t="s">
        <v>2</v>
      </c>
      <c r="W71" s="322" t="s">
        <v>2</v>
      </c>
      <c r="X71" s="322" t="s">
        <v>2</v>
      </c>
      <c r="Y71" s="322" t="s">
        <v>2</v>
      </c>
      <c r="Z71" s="322" t="s">
        <v>2</v>
      </c>
      <c r="AA71" s="322" t="s">
        <v>2</v>
      </c>
      <c r="AB71" s="322" t="s">
        <v>2</v>
      </c>
      <c r="AC71" s="322" t="s">
        <v>2</v>
      </c>
      <c r="AD71" s="322" t="s">
        <v>2</v>
      </c>
      <c r="AE71" s="322" t="s">
        <v>2</v>
      </c>
      <c r="AF71" s="322" t="s">
        <v>2</v>
      </c>
      <c r="AG71" s="322" t="s">
        <v>2</v>
      </c>
      <c r="AH71" s="322" t="s">
        <v>2</v>
      </c>
      <c r="AI71" s="322" t="s">
        <v>2</v>
      </c>
      <c r="AJ71" s="98"/>
      <c r="AK71" s="99"/>
    </row>
    <row r="72" spans="2:37" ht="15" customHeight="1" x14ac:dyDescent="0.2">
      <c r="B72" s="134">
        <v>59</v>
      </c>
      <c r="C72" s="212"/>
      <c r="D72" s="322" t="s">
        <v>2</v>
      </c>
      <c r="E72" s="322" t="s">
        <v>2</v>
      </c>
      <c r="F72" s="322" t="s">
        <v>2</v>
      </c>
      <c r="G72" s="322" t="s">
        <v>2</v>
      </c>
      <c r="H72" s="322" t="s">
        <v>2</v>
      </c>
      <c r="I72" s="322" t="s">
        <v>2</v>
      </c>
      <c r="J72" s="322" t="s">
        <v>2</v>
      </c>
      <c r="K72" s="322" t="s">
        <v>2</v>
      </c>
      <c r="L72" s="322" t="s">
        <v>2</v>
      </c>
      <c r="M72" s="322" t="s">
        <v>2</v>
      </c>
      <c r="N72" s="322" t="s">
        <v>2</v>
      </c>
      <c r="O72" s="322" t="s">
        <v>2</v>
      </c>
      <c r="P72" s="322" t="s">
        <v>2</v>
      </c>
      <c r="Q72" s="322" t="s">
        <v>2</v>
      </c>
      <c r="R72" s="322" t="s">
        <v>2</v>
      </c>
      <c r="S72" s="322" t="s">
        <v>2</v>
      </c>
      <c r="T72" s="322" t="s">
        <v>2</v>
      </c>
      <c r="U72" s="322" t="s">
        <v>2</v>
      </c>
      <c r="V72" s="322" t="s">
        <v>2</v>
      </c>
      <c r="W72" s="322" t="s">
        <v>2</v>
      </c>
      <c r="X72" s="322" t="s">
        <v>2</v>
      </c>
      <c r="Y72" s="322" t="s">
        <v>2</v>
      </c>
      <c r="Z72" s="322" t="s">
        <v>2</v>
      </c>
      <c r="AA72" s="322" t="s">
        <v>2</v>
      </c>
      <c r="AB72" s="322" t="s">
        <v>2</v>
      </c>
      <c r="AC72" s="322" t="s">
        <v>2</v>
      </c>
      <c r="AD72" s="322" t="s">
        <v>2</v>
      </c>
      <c r="AE72" s="322" t="s">
        <v>2</v>
      </c>
      <c r="AF72" s="322" t="s">
        <v>2</v>
      </c>
      <c r="AG72" s="322" t="s">
        <v>2</v>
      </c>
      <c r="AH72" s="322" t="s">
        <v>2</v>
      </c>
      <c r="AI72" s="322" t="s">
        <v>2</v>
      </c>
      <c r="AJ72" s="98"/>
      <c r="AK72" s="99"/>
    </row>
    <row r="73" spans="2:37" ht="15" customHeight="1" x14ac:dyDescent="0.2">
      <c r="B73" s="242" t="s">
        <v>855</v>
      </c>
      <c r="C73" s="212"/>
      <c r="D73" s="322" t="s">
        <v>2</v>
      </c>
      <c r="E73" s="322" t="s">
        <v>2</v>
      </c>
      <c r="F73" s="322" t="s">
        <v>2</v>
      </c>
      <c r="G73" s="322" t="s">
        <v>2</v>
      </c>
      <c r="H73" s="322" t="s">
        <v>2</v>
      </c>
      <c r="I73" s="322" t="s">
        <v>2</v>
      </c>
      <c r="J73" s="322" t="s">
        <v>2</v>
      </c>
      <c r="K73" s="322" t="s">
        <v>2</v>
      </c>
      <c r="L73" s="322" t="s">
        <v>2</v>
      </c>
      <c r="M73" s="322" t="s">
        <v>2</v>
      </c>
      <c r="N73" s="322" t="s">
        <v>2</v>
      </c>
      <c r="O73" s="322" t="s">
        <v>2</v>
      </c>
      <c r="P73" s="322" t="s">
        <v>2</v>
      </c>
      <c r="Q73" s="322" t="s">
        <v>2</v>
      </c>
      <c r="R73" s="322" t="s">
        <v>2</v>
      </c>
      <c r="S73" s="322" t="s">
        <v>2</v>
      </c>
      <c r="T73" s="322" t="s">
        <v>2</v>
      </c>
      <c r="U73" s="322" t="s">
        <v>2</v>
      </c>
      <c r="V73" s="322" t="s">
        <v>2</v>
      </c>
      <c r="W73" s="322" t="s">
        <v>2</v>
      </c>
      <c r="X73" s="322" t="s">
        <v>2</v>
      </c>
      <c r="Y73" s="322" t="s">
        <v>2</v>
      </c>
      <c r="Z73" s="322" t="s">
        <v>2</v>
      </c>
      <c r="AA73" s="322" t="s">
        <v>2</v>
      </c>
      <c r="AB73" s="322" t="s">
        <v>2</v>
      </c>
      <c r="AC73" s="322" t="s">
        <v>2</v>
      </c>
      <c r="AD73" s="322" t="s">
        <v>2</v>
      </c>
      <c r="AE73" s="322" t="s">
        <v>2</v>
      </c>
      <c r="AF73" s="322" t="s">
        <v>2</v>
      </c>
      <c r="AG73" s="322" t="s">
        <v>2</v>
      </c>
      <c r="AH73" s="322" t="s">
        <v>2</v>
      </c>
      <c r="AI73" s="322" t="s">
        <v>2</v>
      </c>
      <c r="AJ73" s="98"/>
      <c r="AK73" s="99"/>
    </row>
    <row r="74" spans="2:37" ht="15" customHeight="1" x14ac:dyDescent="0.2">
      <c r="B74" s="89"/>
      <c r="C74" s="100"/>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row>
    <row r="75" spans="2:37" ht="15" customHeight="1" x14ac:dyDescent="0.2">
      <c r="B75" s="428" t="s">
        <v>1672</v>
      </c>
      <c r="C75" s="100"/>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row>
    <row r="76" spans="2:37" ht="15" customHeight="1" x14ac:dyDescent="0.25">
      <c r="B76" s="89"/>
      <c r="C76" s="100"/>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row>
    <row r="77" spans="2:37" ht="15" customHeight="1" x14ac:dyDescent="0.2">
      <c r="B77" s="89"/>
      <c r="C77" s="100"/>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row>
    <row r="78" spans="2:37" ht="15" customHeight="1" x14ac:dyDescent="0.2">
      <c r="B78" s="89"/>
      <c r="C78" s="100"/>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row>
    <row r="79" spans="2:37" ht="15" customHeight="1" x14ac:dyDescent="0.2">
      <c r="B79" s="89"/>
      <c r="C79" s="100"/>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row>
    <row r="80" spans="2:37" ht="15" customHeight="1" x14ac:dyDescent="0.2">
      <c r="B80" s="89"/>
      <c r="C80" s="100"/>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row>
    <row r="81" spans="2:36" ht="15" customHeight="1" x14ac:dyDescent="0.2">
      <c r="B81" s="89"/>
      <c r="C81" s="100"/>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row>
    <row r="82" spans="2:36" ht="15" customHeight="1" x14ac:dyDescent="0.2">
      <c r="C82" s="100"/>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row>
    <row r="83" spans="2:36" ht="15" customHeight="1" x14ac:dyDescent="0.2">
      <c r="C83" s="103"/>
      <c r="D83" s="90"/>
      <c r="E83" s="90"/>
      <c r="AI83" s="102" t="s">
        <v>856</v>
      </c>
    </row>
    <row r="84" spans="2:36" ht="15" customHeight="1" x14ac:dyDescent="0.2">
      <c r="C84" s="103"/>
      <c r="D84" s="90"/>
      <c r="E84" s="90"/>
      <c r="AI84" s="102" t="s">
        <v>803</v>
      </c>
    </row>
    <row r="85" spans="2:36" ht="15" customHeight="1" x14ac:dyDescent="0.25">
      <c r="AJ85" s="35"/>
    </row>
  </sheetData>
  <sheetProtection sheet="1" objects="1" scenarios="1" selectLockedCells="1"/>
  <mergeCells count="25">
    <mergeCell ref="D9:H9"/>
    <mergeCell ref="I9:L9"/>
    <mergeCell ref="M9:Q9"/>
    <mergeCell ref="R9:V9"/>
    <mergeCell ref="W9:Z9"/>
    <mergeCell ref="AC10:AD10"/>
    <mergeCell ref="AE10:AF10"/>
    <mergeCell ref="AG10:AH10"/>
    <mergeCell ref="AE9:AH9"/>
    <mergeCell ref="AI9:AI11"/>
    <mergeCell ref="AA9:AD9"/>
    <mergeCell ref="D12:E12"/>
    <mergeCell ref="M12:N12"/>
    <mergeCell ref="W10:X10"/>
    <mergeCell ref="Y10:Z10"/>
    <mergeCell ref="AA10:AB10"/>
    <mergeCell ref="D10:F10"/>
    <mergeCell ref="G10:H10"/>
    <mergeCell ref="I10:J10"/>
    <mergeCell ref="K10:L10"/>
    <mergeCell ref="M10:O10"/>
    <mergeCell ref="P10:Q10"/>
    <mergeCell ref="R10:T10"/>
    <mergeCell ref="U10:V10"/>
    <mergeCell ref="R12:S12"/>
  </mergeCells>
  <pageMargins left="0.31496062992125984" right="0" top="0.74803149606299213" bottom="0.35433070866141736" header="0.31496062992125984" footer="0.31496062992125984"/>
  <pageSetup paperSize="8" scale="39" orientation="landscape" cellComments="asDisplayed" r:id="rId1"/>
  <headerFooter alignWithMargins="0">
    <oddHeader>&amp;A</oddHeader>
    <oddFooter>&amp;L&amp;F&amp;CPage &amp;P&amp;R&amp;D</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AQ276"/>
  <sheetViews>
    <sheetView showGridLines="0" zoomScaleNormal="100" workbookViewId="0"/>
  </sheetViews>
  <sheetFormatPr defaultColWidth="11.42578125" defaultRowHeight="15" x14ac:dyDescent="0.25"/>
  <cols>
    <col min="1" max="1" width="2.7109375" style="395" customWidth="1"/>
    <col min="2" max="2" width="11.42578125" style="395"/>
    <col min="3" max="3" width="40" style="395" customWidth="1"/>
    <col min="4" max="15" width="17.140625" style="395" customWidth="1"/>
    <col min="16" max="17" width="10.7109375" style="395" customWidth="1"/>
    <col min="18" max="18" width="2.85546875" style="395" customWidth="1"/>
    <col min="19" max="26" width="10.7109375" style="395" customWidth="1"/>
    <col min="27" max="42" width="11.42578125" style="395" customWidth="1"/>
    <col min="43" max="43" width="2.85546875" style="395" customWidth="1"/>
    <col min="44" max="16384" width="11.42578125" style="395"/>
  </cols>
  <sheetData>
    <row r="1" spans="1:43" s="389" customFormat="1" ht="15" customHeight="1" x14ac:dyDescent="0.35">
      <c r="A1" s="385" t="s">
        <v>1432</v>
      </c>
      <c r="B1" s="386"/>
      <c r="C1" s="387"/>
      <c r="D1" s="386"/>
      <c r="E1" s="386"/>
      <c r="F1" s="386"/>
      <c r="G1" s="386"/>
      <c r="H1" s="386"/>
      <c r="I1" s="386"/>
      <c r="J1" s="386"/>
      <c r="K1" s="386"/>
      <c r="L1" s="386"/>
      <c r="M1" s="386"/>
      <c r="N1" s="386"/>
      <c r="O1" s="388" t="str">
        <f>_ParticipantName</f>
        <v>[Participant's name]</v>
      </c>
      <c r="R1" s="416" t="s">
        <v>0</v>
      </c>
      <c r="AQ1" s="416" t="s">
        <v>0</v>
      </c>
    </row>
    <row r="2" spans="1:43" s="389" customFormat="1" ht="15" customHeight="1" x14ac:dyDescent="0.35">
      <c r="A2" s="386"/>
      <c r="B2" s="386"/>
      <c r="C2" s="386"/>
      <c r="D2" s="386"/>
      <c r="E2" s="386"/>
      <c r="F2" s="386"/>
      <c r="G2" s="386"/>
      <c r="H2" s="386"/>
      <c r="I2" s="386"/>
      <c r="J2" s="386"/>
      <c r="K2" s="386"/>
      <c r="L2" s="386"/>
      <c r="M2" s="386"/>
      <c r="N2" s="386"/>
      <c r="O2" s="390" t="str">
        <f>_SCRMethod</f>
        <v>[Method of Calculation of the SCR]</v>
      </c>
      <c r="R2" s="416" t="s">
        <v>0</v>
      </c>
      <c r="AQ2" s="416" t="s">
        <v>0</v>
      </c>
    </row>
    <row r="3" spans="1:43" s="389" customFormat="1" ht="15" customHeight="1" x14ac:dyDescent="0.35">
      <c r="A3" s="391" t="s">
        <v>1382</v>
      </c>
      <c r="B3" s="391"/>
      <c r="C3" s="392"/>
      <c r="D3" s="393"/>
      <c r="E3" s="393"/>
      <c r="F3" s="393"/>
      <c r="G3" s="393"/>
      <c r="H3" s="393"/>
      <c r="I3" s="393"/>
      <c r="J3" s="393"/>
      <c r="K3" s="393"/>
      <c r="L3" s="393"/>
      <c r="M3" s="393"/>
      <c r="N3" s="393"/>
      <c r="O3" s="394" t="str">
        <f>_Version</f>
        <v>EIOPA-16-339-ST16_Templates-(20160629)</v>
      </c>
      <c r="R3" s="416" t="s">
        <v>0</v>
      </c>
      <c r="AQ3" s="416" t="s">
        <v>0</v>
      </c>
    </row>
    <row r="4" spans="1:43" x14ac:dyDescent="0.25">
      <c r="R4" s="416" t="s">
        <v>0</v>
      </c>
      <c r="S4" s="396" t="s">
        <v>922</v>
      </c>
      <c r="T4" s="396" t="s">
        <v>923</v>
      </c>
      <c r="U4" s="396" t="s">
        <v>886</v>
      </c>
      <c r="V4" s="396" t="s">
        <v>741</v>
      </c>
      <c r="W4" s="396" t="s">
        <v>754</v>
      </c>
      <c r="X4" s="396" t="s">
        <v>768</v>
      </c>
      <c r="Y4" s="396" t="s">
        <v>902</v>
      </c>
      <c r="Z4" s="396" t="s">
        <v>904</v>
      </c>
      <c r="AA4" s="396" t="s">
        <v>906</v>
      </c>
      <c r="AB4" s="396" t="s">
        <v>908</v>
      </c>
      <c r="AC4" s="396" t="s">
        <v>910</v>
      </c>
      <c r="AD4" s="396" t="s">
        <v>912</v>
      </c>
      <c r="AE4" s="396" t="s">
        <v>924</v>
      </c>
      <c r="AF4" s="396" t="s">
        <v>925</v>
      </c>
      <c r="AG4" s="396" t="s">
        <v>926</v>
      </c>
      <c r="AH4" s="397"/>
      <c r="AI4" s="396" t="s">
        <v>927</v>
      </c>
      <c r="AQ4" s="416" t="s">
        <v>0</v>
      </c>
    </row>
    <row r="5" spans="1:43" ht="15.75" x14ac:dyDescent="0.25">
      <c r="A5" s="398" t="s">
        <v>880</v>
      </c>
      <c r="B5" s="398"/>
      <c r="C5" s="399"/>
      <c r="D5" s="398"/>
      <c r="E5" s="399"/>
      <c r="F5" s="399"/>
      <c r="G5" s="398"/>
      <c r="H5" s="399"/>
      <c r="I5" s="399"/>
      <c r="J5" s="398"/>
      <c r="K5" s="399"/>
      <c r="L5" s="399"/>
      <c r="M5" s="398"/>
      <c r="N5" s="399"/>
      <c r="O5" s="400"/>
      <c r="R5" s="416" t="s">
        <v>0</v>
      </c>
      <c r="S5" s="396" t="s">
        <v>928</v>
      </c>
      <c r="T5" s="396" t="s">
        <v>928</v>
      </c>
      <c r="U5" s="396" t="s">
        <v>929</v>
      </c>
      <c r="V5" s="396" t="s">
        <v>929</v>
      </c>
      <c r="W5" s="396" t="s">
        <v>929</v>
      </c>
      <c r="X5" s="396" t="s">
        <v>929</v>
      </c>
      <c r="Y5" s="396" t="s">
        <v>929</v>
      </c>
      <c r="Z5" s="396" t="s">
        <v>929</v>
      </c>
      <c r="AA5" s="396" t="s">
        <v>929</v>
      </c>
      <c r="AB5" s="396" t="s">
        <v>929</v>
      </c>
      <c r="AC5" s="396" t="s">
        <v>929</v>
      </c>
      <c r="AD5" s="396" t="s">
        <v>929</v>
      </c>
      <c r="AE5" s="396" t="s">
        <v>930</v>
      </c>
      <c r="AF5" s="396" t="s">
        <v>931</v>
      </c>
      <c r="AG5" s="396" t="s">
        <v>932</v>
      </c>
      <c r="AH5" s="397"/>
      <c r="AI5" s="396" t="s">
        <v>933</v>
      </c>
      <c r="AQ5" s="416" t="s">
        <v>0</v>
      </c>
    </row>
    <row r="6" spans="1:43" ht="15" customHeight="1" x14ac:dyDescent="0.25">
      <c r="R6" s="416" t="s">
        <v>0</v>
      </c>
      <c r="S6" s="396" t="s">
        <v>9</v>
      </c>
      <c r="T6" s="396" t="s">
        <v>934</v>
      </c>
      <c r="U6" s="396" t="s">
        <v>935</v>
      </c>
      <c r="V6" s="396" t="s">
        <v>936</v>
      </c>
      <c r="W6" s="396" t="s">
        <v>936</v>
      </c>
      <c r="X6" s="396" t="s">
        <v>937</v>
      </c>
      <c r="Y6" s="396" t="s">
        <v>937</v>
      </c>
      <c r="Z6" s="396" t="s">
        <v>938</v>
      </c>
      <c r="AA6" s="396" t="s">
        <v>938</v>
      </c>
      <c r="AB6" s="396" t="s">
        <v>937</v>
      </c>
      <c r="AC6" s="396" t="s">
        <v>937</v>
      </c>
      <c r="AD6" s="396" t="s">
        <v>939</v>
      </c>
      <c r="AE6" s="396" t="s">
        <v>940</v>
      </c>
      <c r="AF6" s="396" t="s">
        <v>941</v>
      </c>
      <c r="AG6" s="396" t="s">
        <v>942</v>
      </c>
      <c r="AH6" s="397"/>
      <c r="AI6" s="396" t="s">
        <v>943</v>
      </c>
      <c r="AQ6" s="416" t="s">
        <v>0</v>
      </c>
    </row>
    <row r="7" spans="1:43" ht="15" customHeight="1" x14ac:dyDescent="0.25">
      <c r="B7" s="401" t="s">
        <v>881</v>
      </c>
      <c r="C7" s="401" t="s">
        <v>882</v>
      </c>
      <c r="R7" s="416" t="s">
        <v>0</v>
      </c>
      <c r="S7" s="396" t="s">
        <v>883</v>
      </c>
      <c r="T7" s="396" t="s">
        <v>934</v>
      </c>
      <c r="U7" s="396" t="s">
        <v>944</v>
      </c>
      <c r="V7" s="396" t="s">
        <v>945</v>
      </c>
      <c r="W7" s="396" t="s">
        <v>945</v>
      </c>
      <c r="X7" s="396" t="s">
        <v>946</v>
      </c>
      <c r="Y7" s="396" t="s">
        <v>946</v>
      </c>
      <c r="Z7" s="396" t="s">
        <v>947</v>
      </c>
      <c r="AA7" s="396" t="s">
        <v>947</v>
      </c>
      <c r="AB7" s="396" t="s">
        <v>897</v>
      </c>
      <c r="AC7" s="396" t="s">
        <v>897</v>
      </c>
      <c r="AD7" s="396" t="s">
        <v>897</v>
      </c>
      <c r="AE7" s="396" t="s">
        <v>897</v>
      </c>
      <c r="AF7" s="396" t="s">
        <v>948</v>
      </c>
      <c r="AG7" s="396" t="s">
        <v>897</v>
      </c>
      <c r="AH7" s="397"/>
      <c r="AI7" s="396" t="s">
        <v>949</v>
      </c>
      <c r="AQ7" s="416" t="s">
        <v>0</v>
      </c>
    </row>
    <row r="8" spans="1:43" ht="15" customHeight="1" x14ac:dyDescent="0.25">
      <c r="B8" s="402"/>
      <c r="E8" s="360" t="s">
        <v>1516</v>
      </c>
      <c r="R8" s="416" t="s">
        <v>0</v>
      </c>
      <c r="S8" s="396"/>
      <c r="T8" s="396" t="s">
        <v>14</v>
      </c>
      <c r="U8" s="396" t="s">
        <v>897</v>
      </c>
      <c r="V8" s="396" t="s">
        <v>950</v>
      </c>
      <c r="W8" s="396" t="s">
        <v>950</v>
      </c>
      <c r="X8" s="396" t="s">
        <v>951</v>
      </c>
      <c r="Y8" s="396" t="s">
        <v>897</v>
      </c>
      <c r="Z8" s="396" t="s">
        <v>897</v>
      </c>
      <c r="AA8" s="396" t="s">
        <v>897</v>
      </c>
      <c r="AB8" s="396" t="s">
        <v>883</v>
      </c>
      <c r="AC8" s="396" t="s">
        <v>883</v>
      </c>
      <c r="AD8" s="396" t="s">
        <v>883</v>
      </c>
      <c r="AE8" s="396" t="s">
        <v>883</v>
      </c>
      <c r="AF8" s="396" t="s">
        <v>952</v>
      </c>
      <c r="AG8" s="396" t="s">
        <v>883</v>
      </c>
      <c r="AH8" s="397"/>
      <c r="AI8" s="397"/>
      <c r="AQ8" s="416" t="s">
        <v>0</v>
      </c>
    </row>
    <row r="9" spans="1:43" ht="25.5" x14ac:dyDescent="0.25">
      <c r="B9" s="133" t="s">
        <v>666</v>
      </c>
      <c r="C9" s="324" t="s">
        <v>1517</v>
      </c>
      <c r="D9" s="135" t="s">
        <v>2</v>
      </c>
      <c r="R9" s="416" t="s">
        <v>0</v>
      </c>
      <c r="S9" s="396"/>
      <c r="T9" s="396"/>
      <c r="U9" s="396" t="s">
        <v>883</v>
      </c>
      <c r="V9" s="396" t="s">
        <v>953</v>
      </c>
      <c r="W9" s="396" t="s">
        <v>954</v>
      </c>
      <c r="X9" s="396" t="s">
        <v>955</v>
      </c>
      <c r="Y9" s="396" t="s">
        <v>883</v>
      </c>
      <c r="Z9" s="396" t="s">
        <v>883</v>
      </c>
      <c r="AA9" s="396" t="s">
        <v>883</v>
      </c>
      <c r="AB9" s="396"/>
      <c r="AC9" s="396"/>
      <c r="AD9" s="396"/>
      <c r="AE9" s="396" t="s">
        <v>14</v>
      </c>
      <c r="AF9" s="396" t="s">
        <v>897</v>
      </c>
      <c r="AG9" s="396" t="s">
        <v>14</v>
      </c>
      <c r="AH9" s="397"/>
      <c r="AI9" s="397"/>
      <c r="AQ9" s="416" t="s">
        <v>0</v>
      </c>
    </row>
    <row r="10" spans="1:43" ht="25.5" x14ac:dyDescent="0.25">
      <c r="B10" s="133" t="s">
        <v>730</v>
      </c>
      <c r="C10" s="324" t="s">
        <v>1518</v>
      </c>
      <c r="D10" s="135" t="s">
        <v>2</v>
      </c>
      <c r="E10" s="135" t="s">
        <v>2</v>
      </c>
      <c r="R10" s="416" t="s">
        <v>0</v>
      </c>
      <c r="S10" s="396"/>
      <c r="T10" s="396"/>
      <c r="U10" s="396" t="s">
        <v>14</v>
      </c>
      <c r="V10" s="396" t="s">
        <v>956</v>
      </c>
      <c r="W10" s="396" t="s">
        <v>897</v>
      </c>
      <c r="X10" s="396" t="s">
        <v>897</v>
      </c>
      <c r="Y10" s="396"/>
      <c r="Z10" s="396"/>
      <c r="AA10" s="396"/>
      <c r="AB10" s="396"/>
      <c r="AC10" s="396"/>
      <c r="AD10" s="396"/>
      <c r="AE10" s="396"/>
      <c r="AF10" s="396" t="s">
        <v>883</v>
      </c>
      <c r="AG10" s="397"/>
      <c r="AH10" s="397"/>
      <c r="AI10" s="397"/>
      <c r="AQ10" s="416" t="s">
        <v>0</v>
      </c>
    </row>
    <row r="11" spans="1:43" x14ac:dyDescent="0.25">
      <c r="B11" s="133" t="s">
        <v>731</v>
      </c>
      <c r="C11" s="324" t="s">
        <v>1673</v>
      </c>
      <c r="D11" s="135" t="s">
        <v>2</v>
      </c>
      <c r="E11" s="135" t="s">
        <v>2</v>
      </c>
      <c r="R11" s="416" t="s">
        <v>0</v>
      </c>
      <c r="S11" s="396"/>
      <c r="T11" s="396"/>
      <c r="U11" s="397"/>
      <c r="V11" s="396" t="s">
        <v>897</v>
      </c>
      <c r="W11" s="396" t="s">
        <v>883</v>
      </c>
      <c r="X11" s="396" t="s">
        <v>883</v>
      </c>
      <c r="Y11" s="396"/>
      <c r="Z11" s="396"/>
      <c r="AA11" s="396"/>
      <c r="AB11" s="396"/>
      <c r="AC11" s="396"/>
      <c r="AD11" s="396"/>
      <c r="AE11" s="396"/>
      <c r="AF11" s="396"/>
      <c r="AG11" s="397"/>
      <c r="AH11" s="397"/>
      <c r="AI11" s="397"/>
      <c r="AQ11" s="416" t="s">
        <v>0</v>
      </c>
    </row>
    <row r="12" spans="1:43" ht="25.5" x14ac:dyDescent="0.25">
      <c r="B12" s="133" t="s">
        <v>732</v>
      </c>
      <c r="C12" s="324" t="s">
        <v>1675</v>
      </c>
      <c r="D12" s="135" t="s">
        <v>2</v>
      </c>
      <c r="E12" s="135" t="s">
        <v>2</v>
      </c>
      <c r="R12" s="416" t="s">
        <v>0</v>
      </c>
      <c r="S12" s="396"/>
      <c r="T12" s="396"/>
      <c r="U12" s="397"/>
      <c r="V12" s="396" t="s">
        <v>883</v>
      </c>
      <c r="W12" s="396"/>
      <c r="X12" s="396"/>
      <c r="Y12" s="396"/>
      <c r="Z12" s="396"/>
      <c r="AA12" s="396"/>
      <c r="AB12" s="396"/>
      <c r="AC12" s="396"/>
      <c r="AD12" s="396"/>
      <c r="AE12" s="396"/>
      <c r="AF12" s="396"/>
      <c r="AG12" s="397"/>
      <c r="AH12" s="397"/>
      <c r="AI12" s="397"/>
      <c r="AQ12" s="416" t="s">
        <v>0</v>
      </c>
    </row>
    <row r="13" spans="1:43" ht="25.5" x14ac:dyDescent="0.25">
      <c r="B13" s="133" t="s">
        <v>884</v>
      </c>
      <c r="C13" s="324" t="s">
        <v>1663</v>
      </c>
      <c r="D13" s="135" t="s">
        <v>2</v>
      </c>
      <c r="E13" s="325" t="s">
        <v>885</v>
      </c>
      <c r="R13" s="416" t="s">
        <v>0</v>
      </c>
      <c r="AQ13" s="416" t="s">
        <v>0</v>
      </c>
    </row>
    <row r="14" spans="1:43" ht="38.25" x14ac:dyDescent="0.25">
      <c r="B14" s="133" t="s">
        <v>886</v>
      </c>
      <c r="C14" s="324" t="s">
        <v>887</v>
      </c>
      <c r="D14" s="135" t="s">
        <v>2</v>
      </c>
      <c r="E14" s="135" t="s">
        <v>888</v>
      </c>
      <c r="R14" s="416" t="s">
        <v>0</v>
      </c>
      <c r="AQ14" s="416" t="s">
        <v>0</v>
      </c>
    </row>
    <row r="15" spans="1:43" ht="15" customHeight="1" x14ac:dyDescent="0.25">
      <c r="B15" s="404"/>
      <c r="C15" s="405"/>
      <c r="R15" s="416" t="s">
        <v>0</v>
      </c>
      <c r="AE15" s="403" t="s">
        <v>1519</v>
      </c>
      <c r="AQ15" s="416" t="s">
        <v>0</v>
      </c>
    </row>
    <row r="16" spans="1:43" ht="15" customHeight="1" x14ac:dyDescent="0.25">
      <c r="B16" s="401" t="s">
        <v>889</v>
      </c>
      <c r="C16" s="401" t="s">
        <v>890</v>
      </c>
      <c r="R16" s="416" t="s">
        <v>0</v>
      </c>
      <c r="S16" s="406" t="s">
        <v>1542</v>
      </c>
      <c r="T16" s="406" t="s">
        <v>1520</v>
      </c>
      <c r="U16" s="406" t="s">
        <v>1521</v>
      </c>
      <c r="V16" s="406" t="s">
        <v>1522</v>
      </c>
      <c r="W16" s="406" t="s">
        <v>1523</v>
      </c>
      <c r="X16" s="406" t="s">
        <v>886</v>
      </c>
      <c r="Y16" s="406" t="s">
        <v>741</v>
      </c>
      <c r="Z16" s="406" t="s">
        <v>754</v>
      </c>
      <c r="AA16" s="406" t="s">
        <v>768</v>
      </c>
      <c r="AB16" s="406" t="s">
        <v>902</v>
      </c>
      <c r="AC16" s="406" t="s">
        <v>904</v>
      </c>
      <c r="AD16" s="406" t="s">
        <v>906</v>
      </c>
      <c r="AE16" s="406" t="s">
        <v>908</v>
      </c>
      <c r="AF16" s="406" t="s">
        <v>910</v>
      </c>
      <c r="AG16" s="406" t="s">
        <v>912</v>
      </c>
      <c r="AH16" s="406" t="s">
        <v>916</v>
      </c>
      <c r="AI16" s="406" t="s">
        <v>920</v>
      </c>
      <c r="AJ16" s="406" t="s">
        <v>1524</v>
      </c>
      <c r="AK16" s="403" t="s">
        <v>1525</v>
      </c>
      <c r="AL16" s="406" t="s">
        <v>1526</v>
      </c>
      <c r="AM16" s="403" t="s">
        <v>1527</v>
      </c>
      <c r="AN16" s="403" t="s">
        <v>1528</v>
      </c>
      <c r="AQ16" s="416" t="s">
        <v>0</v>
      </c>
    </row>
    <row r="17" spans="2:43" ht="15" customHeight="1" x14ac:dyDescent="0.25">
      <c r="B17" s="404"/>
      <c r="C17" s="405"/>
      <c r="R17" s="416" t="s">
        <v>0</v>
      </c>
      <c r="S17" s="413" t="s">
        <v>2</v>
      </c>
      <c r="T17" s="413" t="s">
        <v>2</v>
      </c>
      <c r="U17" s="413" t="s">
        <v>2</v>
      </c>
      <c r="V17" s="413" t="s">
        <v>2</v>
      </c>
      <c r="W17" s="413" t="s">
        <v>2</v>
      </c>
      <c r="X17" s="413" t="s">
        <v>2</v>
      </c>
      <c r="Y17" s="413" t="s">
        <v>2</v>
      </c>
      <c r="Z17" s="413" t="s">
        <v>2</v>
      </c>
      <c r="AA17" s="413" t="s">
        <v>2</v>
      </c>
      <c r="AB17" s="413" t="s">
        <v>2</v>
      </c>
      <c r="AC17" s="413" t="s">
        <v>2</v>
      </c>
      <c r="AD17" s="413" t="s">
        <v>2</v>
      </c>
      <c r="AE17" s="413" t="s">
        <v>2</v>
      </c>
      <c r="AF17" s="413" t="s">
        <v>2</v>
      </c>
      <c r="AG17" s="413" t="s">
        <v>2</v>
      </c>
      <c r="AH17" s="413" t="s">
        <v>2</v>
      </c>
      <c r="AI17" s="413" t="s">
        <v>2</v>
      </c>
      <c r="AJ17" s="413" t="s">
        <v>2</v>
      </c>
      <c r="AK17" s="413" t="s">
        <v>2</v>
      </c>
      <c r="AL17" s="413" t="s">
        <v>2</v>
      </c>
      <c r="AM17" s="413" t="s">
        <v>2</v>
      </c>
      <c r="AN17" s="413" t="s">
        <v>2</v>
      </c>
      <c r="AQ17" s="416" t="s">
        <v>0</v>
      </c>
    </row>
    <row r="18" spans="2:43" ht="15" customHeight="1" x14ac:dyDescent="0.25">
      <c r="B18" s="404"/>
      <c r="C18" s="407" t="s">
        <v>1529</v>
      </c>
      <c r="D18" s="408"/>
      <c r="E18" s="408"/>
      <c r="F18" s="408"/>
      <c r="G18" s="408"/>
      <c r="I18" s="408"/>
      <c r="J18" s="408"/>
      <c r="K18" s="408"/>
      <c r="L18" s="408"/>
      <c r="R18" s="416" t="s">
        <v>0</v>
      </c>
      <c r="S18" s="412" t="s">
        <v>4</v>
      </c>
      <c r="T18" s="412" t="s">
        <v>4</v>
      </c>
      <c r="U18" s="412" t="s">
        <v>4</v>
      </c>
      <c r="V18" s="412" t="s">
        <v>4</v>
      </c>
      <c r="W18" s="412" t="s">
        <v>928</v>
      </c>
      <c r="X18" s="412" t="s">
        <v>4</v>
      </c>
      <c r="Y18" s="412" t="s">
        <v>929</v>
      </c>
      <c r="Z18" s="412" t="s">
        <v>929</v>
      </c>
      <c r="AA18" s="412" t="s">
        <v>929</v>
      </c>
      <c r="AB18" s="412" t="s">
        <v>929</v>
      </c>
      <c r="AC18" s="412" t="s">
        <v>929</v>
      </c>
      <c r="AD18" s="412" t="s">
        <v>929</v>
      </c>
      <c r="AE18" s="412" t="s">
        <v>929</v>
      </c>
      <c r="AF18" s="412" t="s">
        <v>929</v>
      </c>
      <c r="AG18" s="412" t="s">
        <v>929</v>
      </c>
      <c r="AH18" s="412" t="s">
        <v>930</v>
      </c>
      <c r="AI18" s="412" t="s">
        <v>931</v>
      </c>
      <c r="AJ18" s="412" t="s">
        <v>4</v>
      </c>
      <c r="AK18" s="412" t="s">
        <v>4</v>
      </c>
      <c r="AL18" s="412" t="s">
        <v>4</v>
      </c>
      <c r="AM18" s="413" t="s">
        <v>4</v>
      </c>
      <c r="AN18" s="412" t="s">
        <v>933</v>
      </c>
      <c r="AQ18" s="416" t="s">
        <v>0</v>
      </c>
    </row>
    <row r="19" spans="2:43" ht="15" customHeight="1" x14ac:dyDescent="0.25">
      <c r="B19" s="404"/>
      <c r="C19" s="407" t="s">
        <v>1531</v>
      </c>
      <c r="D19" s="408"/>
      <c r="E19" s="408"/>
      <c r="F19" s="408"/>
      <c r="G19" s="408"/>
      <c r="I19" s="408"/>
      <c r="J19" s="408"/>
      <c r="K19" s="408"/>
      <c r="L19" s="408"/>
      <c r="R19" s="416" t="s">
        <v>0</v>
      </c>
      <c r="S19" s="412" t="s">
        <v>9</v>
      </c>
      <c r="T19" s="412" t="s">
        <v>9</v>
      </c>
      <c r="U19" s="412" t="s">
        <v>9</v>
      </c>
      <c r="V19" s="412" t="s">
        <v>934</v>
      </c>
      <c r="W19" s="412" t="s">
        <v>9</v>
      </c>
      <c r="X19" s="412" t="s">
        <v>9</v>
      </c>
      <c r="Y19" s="412" t="s">
        <v>936</v>
      </c>
      <c r="Z19" s="412" t="s">
        <v>936</v>
      </c>
      <c r="AA19" s="412" t="s">
        <v>937</v>
      </c>
      <c r="AB19" s="412" t="s">
        <v>937</v>
      </c>
      <c r="AC19" s="412" t="s">
        <v>938</v>
      </c>
      <c r="AD19" s="412" t="s">
        <v>938</v>
      </c>
      <c r="AE19" s="412" t="s">
        <v>937</v>
      </c>
      <c r="AF19" s="412" t="s">
        <v>937</v>
      </c>
      <c r="AG19" s="412" t="s">
        <v>1530</v>
      </c>
      <c r="AH19" s="412" t="s">
        <v>940</v>
      </c>
      <c r="AI19" s="412" t="s">
        <v>941</v>
      </c>
      <c r="AJ19" s="412" t="s">
        <v>9</v>
      </c>
      <c r="AK19" s="412" t="s">
        <v>9</v>
      </c>
      <c r="AL19" s="412" t="s">
        <v>9</v>
      </c>
      <c r="AM19" s="413" t="s">
        <v>9</v>
      </c>
      <c r="AN19" s="412" t="s">
        <v>943</v>
      </c>
      <c r="AQ19" s="416" t="s">
        <v>0</v>
      </c>
    </row>
    <row r="20" spans="2:43" ht="15" customHeight="1" x14ac:dyDescent="0.25">
      <c r="B20" s="404"/>
      <c r="C20" s="405"/>
      <c r="R20" s="416" t="s">
        <v>0</v>
      </c>
      <c r="S20" s="395" t="s">
        <v>1674</v>
      </c>
      <c r="T20" s="412" t="s">
        <v>1532</v>
      </c>
      <c r="U20" s="412" t="s">
        <v>1532</v>
      </c>
      <c r="V20" s="412" t="s">
        <v>1532</v>
      </c>
      <c r="W20" s="412" t="s">
        <v>1532</v>
      </c>
      <c r="X20" s="412" t="s">
        <v>1532</v>
      </c>
      <c r="Y20" s="412" t="s">
        <v>945</v>
      </c>
      <c r="Z20" s="412" t="s">
        <v>945</v>
      </c>
      <c r="AA20" s="412" t="s">
        <v>946</v>
      </c>
      <c r="AB20" s="412" t="s">
        <v>946</v>
      </c>
      <c r="AC20" s="412" t="s">
        <v>947</v>
      </c>
      <c r="AD20" s="412" t="s">
        <v>947</v>
      </c>
      <c r="AE20" s="412" t="s">
        <v>1533</v>
      </c>
      <c r="AF20" s="412" t="s">
        <v>1533</v>
      </c>
      <c r="AG20" s="412" t="s">
        <v>1533</v>
      </c>
      <c r="AH20" s="412" t="s">
        <v>1533</v>
      </c>
      <c r="AI20" s="412" t="s">
        <v>948</v>
      </c>
      <c r="AJ20" s="412" t="s">
        <v>1532</v>
      </c>
      <c r="AK20" s="412" t="s">
        <v>1532</v>
      </c>
      <c r="AL20" s="412" t="s">
        <v>1532</v>
      </c>
      <c r="AM20" s="413" t="s">
        <v>1532</v>
      </c>
      <c r="AN20" s="412" t="s">
        <v>949</v>
      </c>
      <c r="AQ20" s="416" t="s">
        <v>0</v>
      </c>
    </row>
    <row r="21" spans="2:43" ht="25.5" x14ac:dyDescent="0.25">
      <c r="B21" s="404"/>
      <c r="C21" s="326" t="s">
        <v>891</v>
      </c>
      <c r="D21" s="326" t="s">
        <v>892</v>
      </c>
      <c r="E21" s="326" t="s">
        <v>893</v>
      </c>
      <c r="F21" s="326" t="s">
        <v>894</v>
      </c>
      <c r="G21" s="326" t="s">
        <v>895</v>
      </c>
      <c r="R21" s="416" t="s">
        <v>0</v>
      </c>
      <c r="S21" s="412" t="s">
        <v>1532</v>
      </c>
      <c r="T21" s="412"/>
      <c r="U21" s="412"/>
      <c r="V21" s="412"/>
      <c r="W21" s="412"/>
      <c r="X21" s="412"/>
      <c r="Y21" s="412" t="s">
        <v>950</v>
      </c>
      <c r="Z21" s="412" t="s">
        <v>950</v>
      </c>
      <c r="AA21" s="412" t="s">
        <v>951</v>
      </c>
      <c r="AB21" s="412" t="s">
        <v>1533</v>
      </c>
      <c r="AC21" s="412" t="s">
        <v>1533</v>
      </c>
      <c r="AD21" s="412" t="s">
        <v>1533</v>
      </c>
      <c r="AE21" s="412" t="s">
        <v>1532</v>
      </c>
      <c r="AF21" s="412" t="s">
        <v>1532</v>
      </c>
      <c r="AG21" s="412" t="s">
        <v>1532</v>
      </c>
      <c r="AH21" s="412" t="s">
        <v>1532</v>
      </c>
      <c r="AI21" s="412" t="s">
        <v>952</v>
      </c>
      <c r="AJ21" s="412"/>
      <c r="AK21" s="413"/>
      <c r="AL21" s="413"/>
      <c r="AM21" s="413"/>
      <c r="AN21" s="413"/>
      <c r="AQ21" s="416" t="s">
        <v>0</v>
      </c>
    </row>
    <row r="22" spans="2:43" ht="51" x14ac:dyDescent="0.25">
      <c r="B22" s="133" t="s">
        <v>741</v>
      </c>
      <c r="C22" s="324" t="s">
        <v>896</v>
      </c>
      <c r="D22" s="325" t="s">
        <v>2</v>
      </c>
      <c r="E22" s="325" t="s">
        <v>898</v>
      </c>
      <c r="F22" s="325" t="s">
        <v>899</v>
      </c>
      <c r="G22" s="325" t="s">
        <v>900</v>
      </c>
      <c r="R22" s="416" t="s">
        <v>0</v>
      </c>
      <c r="S22" s="412"/>
      <c r="T22" s="412"/>
      <c r="U22" s="412"/>
      <c r="V22" s="412"/>
      <c r="W22" s="412"/>
      <c r="X22" s="412"/>
      <c r="Y22" s="412" t="s">
        <v>953</v>
      </c>
      <c r="Z22" s="412" t="s">
        <v>954</v>
      </c>
      <c r="AA22" s="412" t="s">
        <v>955</v>
      </c>
      <c r="AB22" s="412" t="s">
        <v>1532</v>
      </c>
      <c r="AC22" s="412" t="s">
        <v>1532</v>
      </c>
      <c r="AD22" s="412" t="s">
        <v>1532</v>
      </c>
      <c r="AE22" s="412"/>
      <c r="AF22" s="412"/>
      <c r="AG22" s="412"/>
      <c r="AH22" s="412"/>
      <c r="AI22" s="412" t="s">
        <v>1533</v>
      </c>
      <c r="AJ22" s="412"/>
      <c r="AK22" s="413"/>
      <c r="AL22" s="413"/>
      <c r="AM22" s="413"/>
      <c r="AN22" s="413"/>
      <c r="AQ22" s="416" t="s">
        <v>0</v>
      </c>
    </row>
    <row r="23" spans="2:43" x14ac:dyDescent="0.25">
      <c r="B23" s="133" t="s">
        <v>754</v>
      </c>
      <c r="C23" s="324" t="s">
        <v>901</v>
      </c>
      <c r="D23" s="325" t="s">
        <v>2</v>
      </c>
      <c r="E23" s="325" t="s">
        <v>2</v>
      </c>
      <c r="F23" s="325" t="s">
        <v>2</v>
      </c>
      <c r="G23" s="325" t="s">
        <v>2</v>
      </c>
      <c r="R23" s="416" t="s">
        <v>0</v>
      </c>
      <c r="S23" s="412"/>
      <c r="T23" s="412"/>
      <c r="U23" s="412"/>
      <c r="V23" s="412"/>
      <c r="W23" s="412"/>
      <c r="X23" s="412"/>
      <c r="Y23" s="412" t="s">
        <v>956</v>
      </c>
      <c r="Z23" s="412" t="s">
        <v>1533</v>
      </c>
      <c r="AA23" s="412" t="s">
        <v>1533</v>
      </c>
      <c r="AB23" s="412"/>
      <c r="AC23" s="412"/>
      <c r="AD23" s="412"/>
      <c r="AE23" s="412"/>
      <c r="AF23" s="412"/>
      <c r="AG23" s="412"/>
      <c r="AH23" s="412"/>
      <c r="AI23" s="412" t="s">
        <v>1532</v>
      </c>
      <c r="AJ23" s="413"/>
      <c r="AK23" s="413"/>
      <c r="AL23" s="413"/>
      <c r="AM23" s="413"/>
      <c r="AN23" s="413"/>
      <c r="AQ23" s="416" t="s">
        <v>0</v>
      </c>
    </row>
    <row r="24" spans="2:43" x14ac:dyDescent="0.25">
      <c r="B24" s="133" t="s">
        <v>768</v>
      </c>
      <c r="C24" s="324" t="s">
        <v>350</v>
      </c>
      <c r="D24" s="325" t="s">
        <v>2</v>
      </c>
      <c r="E24" s="325" t="s">
        <v>2</v>
      </c>
      <c r="F24" s="325" t="s">
        <v>2</v>
      </c>
      <c r="G24" s="325" t="s">
        <v>2</v>
      </c>
      <c r="R24" s="416" t="s">
        <v>0</v>
      </c>
      <c r="S24" s="412"/>
      <c r="T24" s="412"/>
      <c r="U24" s="412"/>
      <c r="V24" s="412"/>
      <c r="W24" s="412"/>
      <c r="X24" s="413"/>
      <c r="Y24" s="412" t="s">
        <v>1533</v>
      </c>
      <c r="Z24" s="412" t="s">
        <v>1532</v>
      </c>
      <c r="AA24" s="412" t="s">
        <v>1532</v>
      </c>
      <c r="AB24" s="412"/>
      <c r="AC24" s="412"/>
      <c r="AD24" s="412"/>
      <c r="AE24" s="412"/>
      <c r="AF24" s="412"/>
      <c r="AG24" s="412"/>
      <c r="AH24" s="412"/>
      <c r="AI24" s="412"/>
      <c r="AJ24" s="413"/>
      <c r="AK24" s="413"/>
      <c r="AL24" s="413"/>
      <c r="AM24" s="413"/>
      <c r="AN24" s="413"/>
      <c r="AQ24" s="416" t="s">
        <v>0</v>
      </c>
    </row>
    <row r="25" spans="2:43" x14ac:dyDescent="0.25">
      <c r="B25" s="133" t="s">
        <v>902</v>
      </c>
      <c r="C25" s="324" t="s">
        <v>903</v>
      </c>
      <c r="D25" s="325" t="s">
        <v>2</v>
      </c>
      <c r="E25" s="325" t="s">
        <v>2</v>
      </c>
      <c r="F25" s="325" t="s">
        <v>2</v>
      </c>
      <c r="G25" s="325" t="s">
        <v>2</v>
      </c>
      <c r="R25" s="416" t="s">
        <v>0</v>
      </c>
      <c r="S25" s="412"/>
      <c r="T25" s="412"/>
      <c r="U25" s="412"/>
      <c r="V25" s="412"/>
      <c r="W25" s="412"/>
      <c r="X25" s="413"/>
      <c r="Y25" s="412" t="s">
        <v>1532</v>
      </c>
      <c r="Z25" s="412"/>
      <c r="AA25" s="412"/>
      <c r="AB25" s="412"/>
      <c r="AC25" s="412"/>
      <c r="AD25" s="412"/>
      <c r="AE25" s="412"/>
      <c r="AF25" s="412"/>
      <c r="AG25" s="412"/>
      <c r="AH25" s="412"/>
      <c r="AI25" s="412"/>
      <c r="AJ25" s="413"/>
      <c r="AK25" s="413"/>
      <c r="AL25" s="413"/>
      <c r="AM25" s="413"/>
      <c r="AN25" s="413"/>
      <c r="AQ25" s="416" t="s">
        <v>0</v>
      </c>
    </row>
    <row r="26" spans="2:43" x14ac:dyDescent="0.25">
      <c r="B26" s="133" t="s">
        <v>904</v>
      </c>
      <c r="C26" s="324" t="s">
        <v>905</v>
      </c>
      <c r="D26" s="325" t="s">
        <v>2</v>
      </c>
      <c r="E26" s="325" t="s">
        <v>2</v>
      </c>
      <c r="F26" s="325" t="s">
        <v>2</v>
      </c>
      <c r="G26" s="325" t="s">
        <v>2</v>
      </c>
      <c r="R26" s="416" t="s">
        <v>0</v>
      </c>
      <c r="S26" s="413"/>
      <c r="T26" s="413"/>
      <c r="U26" s="413"/>
      <c r="V26" s="413"/>
      <c r="W26" s="413"/>
      <c r="X26" s="413"/>
      <c r="Y26" s="413"/>
      <c r="Z26" s="413"/>
      <c r="AA26" s="413"/>
      <c r="AB26" s="413"/>
      <c r="AC26" s="413"/>
      <c r="AD26" s="413"/>
      <c r="AE26" s="413"/>
      <c r="AF26" s="413"/>
      <c r="AG26" s="413"/>
      <c r="AH26" s="413"/>
      <c r="AI26" s="413"/>
      <c r="AJ26" s="413"/>
      <c r="AK26" s="413"/>
      <c r="AL26" s="413"/>
      <c r="AM26" s="413"/>
      <c r="AN26" s="413"/>
      <c r="AQ26" s="416" t="s">
        <v>0</v>
      </c>
    </row>
    <row r="27" spans="2:43" x14ac:dyDescent="0.25">
      <c r="B27" s="133" t="s">
        <v>906</v>
      </c>
      <c r="C27" s="324" t="s">
        <v>907</v>
      </c>
      <c r="D27" s="325" t="s">
        <v>2</v>
      </c>
      <c r="E27" s="325" t="s">
        <v>2</v>
      </c>
      <c r="F27" s="325" t="s">
        <v>2</v>
      </c>
      <c r="G27" s="325" t="s">
        <v>2</v>
      </c>
      <c r="R27" s="416" t="s">
        <v>0</v>
      </c>
      <c r="AQ27" s="416" t="s">
        <v>0</v>
      </c>
    </row>
    <row r="28" spans="2:43" x14ac:dyDescent="0.25">
      <c r="B28" s="133" t="s">
        <v>908</v>
      </c>
      <c r="C28" s="324" t="s">
        <v>909</v>
      </c>
      <c r="D28" s="325" t="s">
        <v>2</v>
      </c>
      <c r="E28" s="325" t="s">
        <v>2</v>
      </c>
      <c r="F28" s="325" t="s">
        <v>2</v>
      </c>
      <c r="G28" s="325" t="s">
        <v>2</v>
      </c>
      <c r="R28" s="416" t="s">
        <v>0</v>
      </c>
      <c r="AQ28" s="416" t="s">
        <v>0</v>
      </c>
    </row>
    <row r="29" spans="2:43" ht="25.5" x14ac:dyDescent="0.25">
      <c r="B29" s="133" t="s">
        <v>910</v>
      </c>
      <c r="C29" s="324" t="s">
        <v>911</v>
      </c>
      <c r="D29" s="325" t="s">
        <v>2</v>
      </c>
      <c r="E29" s="325" t="s">
        <v>2</v>
      </c>
      <c r="F29" s="325" t="s">
        <v>2</v>
      </c>
      <c r="G29" s="325" t="s">
        <v>2</v>
      </c>
      <c r="R29" s="416" t="s">
        <v>0</v>
      </c>
      <c r="AQ29" s="416" t="s">
        <v>0</v>
      </c>
    </row>
    <row r="30" spans="2:43" ht="25.5" x14ac:dyDescent="0.25">
      <c r="B30" s="133" t="s">
        <v>912</v>
      </c>
      <c r="C30" s="324" t="s">
        <v>1536</v>
      </c>
      <c r="D30" s="325" t="s">
        <v>2</v>
      </c>
      <c r="E30" s="325" t="s">
        <v>2</v>
      </c>
      <c r="F30" s="325" t="s">
        <v>2</v>
      </c>
      <c r="G30" s="325" t="s">
        <v>2</v>
      </c>
      <c r="R30" s="416" t="s">
        <v>0</v>
      </c>
      <c r="AQ30" s="416" t="s">
        <v>0</v>
      </c>
    </row>
    <row r="31" spans="2:43" ht="15" customHeight="1" x14ac:dyDescent="0.25">
      <c r="B31" s="404"/>
      <c r="C31" s="405"/>
      <c r="R31" s="416" t="s">
        <v>0</v>
      </c>
      <c r="AQ31" s="416" t="s">
        <v>0</v>
      </c>
    </row>
    <row r="32" spans="2:43" ht="15" customHeight="1" x14ac:dyDescent="0.25">
      <c r="B32" s="409" t="s">
        <v>1433</v>
      </c>
      <c r="C32" s="401" t="s">
        <v>913</v>
      </c>
      <c r="R32" s="416" t="s">
        <v>0</v>
      </c>
      <c r="AQ32" s="416" t="s">
        <v>0</v>
      </c>
    </row>
    <row r="33" spans="1:43" ht="15" customHeight="1" x14ac:dyDescent="0.25">
      <c r="B33" s="404"/>
      <c r="C33" s="405"/>
      <c r="R33" s="416" t="s">
        <v>0</v>
      </c>
      <c r="AQ33" s="416" t="s">
        <v>0</v>
      </c>
    </row>
    <row r="34" spans="1:43" ht="15" customHeight="1" x14ac:dyDescent="0.25">
      <c r="B34" s="133" t="s">
        <v>914</v>
      </c>
      <c r="C34" s="324" t="s">
        <v>915</v>
      </c>
      <c r="D34" s="322" t="s">
        <v>2</v>
      </c>
      <c r="R34" s="416" t="s">
        <v>0</v>
      </c>
      <c r="AQ34" s="416" t="s">
        <v>0</v>
      </c>
    </row>
    <row r="35" spans="1:43" ht="15" customHeight="1" x14ac:dyDescent="0.25">
      <c r="B35" s="133" t="s">
        <v>916</v>
      </c>
      <c r="C35" s="324" t="s">
        <v>917</v>
      </c>
      <c r="D35" s="135" t="s">
        <v>2</v>
      </c>
      <c r="E35" s="135" t="s">
        <v>2</v>
      </c>
      <c r="R35" s="416" t="s">
        <v>0</v>
      </c>
      <c r="AQ35" s="416" t="s">
        <v>0</v>
      </c>
    </row>
    <row r="36" spans="1:43" ht="15" customHeight="1" x14ac:dyDescent="0.25">
      <c r="B36" s="133" t="s">
        <v>918</v>
      </c>
      <c r="C36" s="324" t="s">
        <v>919</v>
      </c>
      <c r="D36" s="322" t="s">
        <v>2</v>
      </c>
      <c r="R36" s="416" t="s">
        <v>0</v>
      </c>
      <c r="AQ36" s="416" t="s">
        <v>0</v>
      </c>
    </row>
    <row r="37" spans="1:43" ht="25.5" x14ac:dyDescent="0.25">
      <c r="B37" s="133" t="s">
        <v>920</v>
      </c>
      <c r="C37" s="324" t="s">
        <v>1534</v>
      </c>
      <c r="D37" s="135" t="s">
        <v>2</v>
      </c>
      <c r="E37" s="135" t="s">
        <v>2</v>
      </c>
      <c r="R37" s="416" t="s">
        <v>0</v>
      </c>
      <c r="AQ37" s="416" t="s">
        <v>0</v>
      </c>
    </row>
    <row r="38" spans="1:43" ht="38.25" x14ac:dyDescent="0.25">
      <c r="B38" s="133" t="s">
        <v>921</v>
      </c>
      <c r="C38" s="324" t="s">
        <v>1535</v>
      </c>
      <c r="D38" s="135" t="s">
        <v>2</v>
      </c>
      <c r="R38" s="416" t="s">
        <v>0</v>
      </c>
      <c r="AQ38" s="416" t="s">
        <v>0</v>
      </c>
    </row>
    <row r="39" spans="1:43" ht="25.5" x14ac:dyDescent="0.25">
      <c r="B39" s="133" t="s">
        <v>1661</v>
      </c>
      <c r="C39" s="324" t="s">
        <v>1662</v>
      </c>
      <c r="D39" s="439" t="s">
        <v>2</v>
      </c>
      <c r="R39" s="416" t="s">
        <v>0</v>
      </c>
      <c r="AQ39" s="416" t="s">
        <v>0</v>
      </c>
    </row>
    <row r="40" spans="1:43" ht="15" customHeight="1" x14ac:dyDescent="0.25">
      <c r="B40" s="410"/>
      <c r="C40" s="410"/>
      <c r="D40" s="410"/>
      <c r="F40" s="410"/>
      <c r="G40" s="410"/>
      <c r="H40" s="410"/>
      <c r="I40" s="410"/>
      <c r="J40" s="410"/>
      <c r="K40" s="410"/>
      <c r="L40" s="410"/>
      <c r="M40" s="410"/>
      <c r="N40" s="410"/>
      <c r="O40" s="410"/>
      <c r="P40" s="410"/>
      <c r="R40" s="416" t="s">
        <v>0</v>
      </c>
      <c r="AQ40" s="416" t="s">
        <v>0</v>
      </c>
    </row>
    <row r="41" spans="1:43" ht="15" customHeight="1" x14ac:dyDescent="0.25">
      <c r="A41" s="398"/>
      <c r="B41" s="398" t="s">
        <v>957</v>
      </c>
      <c r="C41" s="399"/>
      <c r="D41" s="398"/>
      <c r="E41" s="399"/>
      <c r="F41" s="399"/>
      <c r="G41" s="398"/>
      <c r="H41" s="399"/>
      <c r="I41" s="399"/>
      <c r="J41" s="398"/>
      <c r="K41" s="399"/>
      <c r="L41" s="399"/>
      <c r="M41" s="398"/>
      <c r="N41" s="399"/>
      <c r="O41" s="399"/>
      <c r="R41" s="416" t="s">
        <v>0</v>
      </c>
      <c r="AQ41" s="416" t="s">
        <v>0</v>
      </c>
    </row>
    <row r="42" spans="1:43" s="410" customFormat="1" ht="15" customHeight="1" x14ac:dyDescent="0.25">
      <c r="R42" s="416" t="s">
        <v>0</v>
      </c>
      <c r="AQ42" s="416" t="s">
        <v>0</v>
      </c>
    </row>
    <row r="43" spans="1:43" ht="15" customHeight="1" x14ac:dyDescent="0.25">
      <c r="B43" s="409" t="s">
        <v>958</v>
      </c>
      <c r="C43" s="401" t="s">
        <v>882</v>
      </c>
      <c r="D43" s="410"/>
      <c r="F43" s="410"/>
      <c r="G43" s="410"/>
      <c r="H43" s="410"/>
      <c r="I43" s="410"/>
      <c r="J43" s="410"/>
      <c r="K43" s="410"/>
      <c r="L43" s="410"/>
      <c r="M43" s="410"/>
      <c r="N43" s="410"/>
      <c r="O43" s="410"/>
      <c r="P43" s="410"/>
      <c r="Q43" s="410"/>
      <c r="R43" s="416" t="s">
        <v>0</v>
      </c>
      <c r="S43" s="410"/>
      <c r="T43" s="410"/>
      <c r="U43" s="410"/>
      <c r="V43" s="410"/>
      <c r="W43" s="410"/>
      <c r="X43" s="410"/>
      <c r="Y43" s="410"/>
      <c r="Z43" s="410"/>
      <c r="AA43" s="410"/>
      <c r="AB43" s="410"/>
      <c r="AC43" s="410"/>
      <c r="AD43" s="410"/>
      <c r="AE43" s="410"/>
      <c r="AF43" s="410"/>
      <c r="AG43" s="410"/>
      <c r="AH43" s="410"/>
      <c r="AI43" s="410"/>
      <c r="AJ43" s="410"/>
      <c r="AQ43" s="416" t="s">
        <v>0</v>
      </c>
    </row>
    <row r="44" spans="1:43" ht="51" x14ac:dyDescent="0.25">
      <c r="E44" s="326" t="s">
        <v>1516</v>
      </c>
      <c r="F44" s="360"/>
      <c r="R44" s="416" t="s">
        <v>0</v>
      </c>
      <c r="AQ44" s="416" t="s">
        <v>0</v>
      </c>
    </row>
    <row r="45" spans="1:43" ht="25.5" x14ac:dyDescent="0.25">
      <c r="B45" s="133" t="s">
        <v>959</v>
      </c>
      <c r="C45" s="324" t="s">
        <v>960</v>
      </c>
      <c r="D45" s="135" t="s">
        <v>2</v>
      </c>
      <c r="E45" s="203"/>
      <c r="R45" s="416" t="s">
        <v>0</v>
      </c>
      <c r="AQ45" s="416" t="s">
        <v>0</v>
      </c>
    </row>
    <row r="46" spans="1:43" ht="25.5" x14ac:dyDescent="0.25">
      <c r="B46" s="133" t="s">
        <v>924</v>
      </c>
      <c r="C46" s="324" t="s">
        <v>961</v>
      </c>
      <c r="D46" s="135" t="s">
        <v>2</v>
      </c>
      <c r="E46" s="135" t="s">
        <v>2</v>
      </c>
      <c r="R46" s="416" t="s">
        <v>0</v>
      </c>
      <c r="AQ46" s="416" t="s">
        <v>0</v>
      </c>
    </row>
    <row r="47" spans="1:43" ht="51" x14ac:dyDescent="0.25">
      <c r="B47" s="133" t="s">
        <v>962</v>
      </c>
      <c r="C47" s="324" t="s">
        <v>1556</v>
      </c>
      <c r="D47" s="135" t="s">
        <v>2</v>
      </c>
      <c r="E47" s="135" t="s">
        <v>2</v>
      </c>
      <c r="G47" s="414"/>
      <c r="R47" s="416" t="s">
        <v>0</v>
      </c>
      <c r="AQ47" s="416" t="s">
        <v>0</v>
      </c>
    </row>
    <row r="48" spans="1:43" x14ac:dyDescent="0.25">
      <c r="B48" s="133" t="s">
        <v>925</v>
      </c>
      <c r="C48" s="324" t="s">
        <v>963</v>
      </c>
      <c r="D48" s="322" t="s">
        <v>2</v>
      </c>
      <c r="E48" s="135" t="s">
        <v>2</v>
      </c>
      <c r="R48" s="416" t="s">
        <v>0</v>
      </c>
      <c r="AQ48" s="416" t="s">
        <v>0</v>
      </c>
    </row>
    <row r="49" spans="1:43" x14ac:dyDescent="0.25">
      <c r="R49" s="416" t="s">
        <v>0</v>
      </c>
      <c r="AQ49" s="416" t="s">
        <v>0</v>
      </c>
    </row>
    <row r="50" spans="1:43" ht="15.75" x14ac:dyDescent="0.25">
      <c r="A50" s="398"/>
      <c r="B50" s="398" t="s">
        <v>964</v>
      </c>
      <c r="C50" s="399"/>
      <c r="D50" s="398"/>
      <c r="E50" s="399"/>
      <c r="F50" s="399"/>
      <c r="G50" s="398"/>
      <c r="H50" s="399"/>
      <c r="I50" s="399"/>
      <c r="J50" s="398"/>
      <c r="K50" s="399"/>
      <c r="L50" s="399"/>
      <c r="M50" s="398"/>
      <c r="N50" s="399"/>
      <c r="O50" s="399"/>
      <c r="R50" s="416" t="s">
        <v>0</v>
      </c>
      <c r="AQ50" s="416" t="s">
        <v>0</v>
      </c>
    </row>
    <row r="51" spans="1:43" x14ac:dyDescent="0.25">
      <c r="R51" s="416" t="s">
        <v>0</v>
      </c>
      <c r="AQ51" s="416" t="s">
        <v>0</v>
      </c>
    </row>
    <row r="52" spans="1:43" x14ac:dyDescent="0.25">
      <c r="B52" s="409" t="s">
        <v>965</v>
      </c>
      <c r="C52" s="401" t="s">
        <v>966</v>
      </c>
      <c r="D52" s="410"/>
      <c r="R52" s="416" t="s">
        <v>0</v>
      </c>
      <c r="AQ52" s="416" t="s">
        <v>0</v>
      </c>
    </row>
    <row r="53" spans="1:43" ht="51" x14ac:dyDescent="0.25">
      <c r="E53" s="326" t="s">
        <v>1516</v>
      </c>
      <c r="R53" s="416" t="s">
        <v>0</v>
      </c>
      <c r="AQ53" s="416" t="s">
        <v>0</v>
      </c>
    </row>
    <row r="54" spans="1:43" ht="51" x14ac:dyDescent="0.25">
      <c r="B54" s="133" t="s">
        <v>967</v>
      </c>
      <c r="C54" s="324" t="s">
        <v>968</v>
      </c>
      <c r="D54" s="135" t="s">
        <v>2</v>
      </c>
      <c r="E54" s="203"/>
      <c r="R54" s="416" t="s">
        <v>0</v>
      </c>
      <c r="AQ54" s="416" t="s">
        <v>0</v>
      </c>
    </row>
    <row r="55" spans="1:43" ht="25.5" x14ac:dyDescent="0.25">
      <c r="B55" s="133" t="s">
        <v>969</v>
      </c>
      <c r="C55" s="324" t="s">
        <v>970</v>
      </c>
      <c r="D55" s="135" t="s">
        <v>2</v>
      </c>
      <c r="E55" s="135" t="s">
        <v>2</v>
      </c>
      <c r="R55" s="416" t="s">
        <v>0</v>
      </c>
      <c r="AQ55" s="416" t="s">
        <v>0</v>
      </c>
    </row>
    <row r="56" spans="1:43" ht="25.5" x14ac:dyDescent="0.25">
      <c r="B56" s="133" t="s">
        <v>971</v>
      </c>
      <c r="C56" s="324" t="s">
        <v>1541</v>
      </c>
      <c r="D56" s="203"/>
      <c r="E56" s="203"/>
      <c r="R56" s="416" t="s">
        <v>0</v>
      </c>
      <c r="AQ56" s="416" t="s">
        <v>0</v>
      </c>
    </row>
    <row r="57" spans="1:43" ht="15" customHeight="1" x14ac:dyDescent="0.25">
      <c r="C57" s="415" t="s">
        <v>972</v>
      </c>
      <c r="D57" s="322" t="s">
        <v>2</v>
      </c>
      <c r="E57" s="135" t="s">
        <v>2</v>
      </c>
      <c r="R57" s="416" t="s">
        <v>0</v>
      </c>
      <c r="AQ57" s="416" t="s">
        <v>0</v>
      </c>
    </row>
    <row r="58" spans="1:43" ht="15" customHeight="1" x14ac:dyDescent="0.25">
      <c r="C58" s="415" t="s">
        <v>973</v>
      </c>
      <c r="D58" s="322" t="s">
        <v>2</v>
      </c>
      <c r="E58" s="135" t="s">
        <v>2</v>
      </c>
      <c r="R58" s="416" t="s">
        <v>0</v>
      </c>
      <c r="AQ58" s="416" t="s">
        <v>0</v>
      </c>
    </row>
    <row r="59" spans="1:43" ht="15" customHeight="1" x14ac:dyDescent="0.25">
      <c r="C59" s="415" t="s">
        <v>974</v>
      </c>
      <c r="D59" s="322" t="s">
        <v>2</v>
      </c>
      <c r="E59" s="135" t="s">
        <v>2</v>
      </c>
      <c r="R59" s="416" t="s">
        <v>0</v>
      </c>
      <c r="AQ59" s="416" t="s">
        <v>0</v>
      </c>
    </row>
    <row r="60" spans="1:43" ht="15" customHeight="1" x14ac:dyDescent="0.25">
      <c r="R60" s="416" t="s">
        <v>0</v>
      </c>
      <c r="AQ60" s="416" t="s">
        <v>0</v>
      </c>
    </row>
    <row r="61" spans="1:43" ht="15" customHeight="1" x14ac:dyDescent="0.25">
      <c r="R61" s="416" t="s">
        <v>0</v>
      </c>
      <c r="AQ61" s="416" t="s">
        <v>0</v>
      </c>
    </row>
    <row r="62" spans="1:43" ht="15" customHeight="1" x14ac:dyDescent="0.25">
      <c r="R62" s="416" t="s">
        <v>0</v>
      </c>
      <c r="AQ62" s="416" t="s">
        <v>0</v>
      </c>
    </row>
    <row r="63" spans="1:43" ht="15" customHeight="1" x14ac:dyDescent="0.25">
      <c r="A63" s="398"/>
      <c r="B63" s="398" t="s">
        <v>975</v>
      </c>
      <c r="C63" s="399"/>
      <c r="D63" s="398"/>
      <c r="E63" s="399"/>
      <c r="F63" s="399"/>
      <c r="G63" s="398"/>
      <c r="H63" s="399"/>
      <c r="I63" s="399"/>
      <c r="J63" s="398"/>
      <c r="K63" s="399"/>
      <c r="L63" s="399"/>
      <c r="M63" s="398"/>
      <c r="N63" s="399"/>
      <c r="O63" s="399"/>
      <c r="R63" s="416" t="s">
        <v>0</v>
      </c>
      <c r="AQ63" s="416" t="s">
        <v>0</v>
      </c>
    </row>
    <row r="64" spans="1:43" ht="15" customHeight="1" x14ac:dyDescent="0.25">
      <c r="R64" s="416" t="s">
        <v>0</v>
      </c>
      <c r="AQ64" s="416" t="s">
        <v>0</v>
      </c>
    </row>
    <row r="65" spans="2:43" ht="15" customHeight="1" x14ac:dyDescent="0.25">
      <c r="B65" s="409" t="s">
        <v>976</v>
      </c>
      <c r="C65" s="401" t="s">
        <v>1652</v>
      </c>
      <c r="R65" s="416" t="s">
        <v>0</v>
      </c>
      <c r="AQ65" s="416" t="s">
        <v>0</v>
      </c>
    </row>
    <row r="66" spans="2:43" ht="15" customHeight="1" x14ac:dyDescent="0.25">
      <c r="R66" s="416" t="s">
        <v>0</v>
      </c>
      <c r="AQ66" s="416" t="s">
        <v>0</v>
      </c>
    </row>
    <row r="67" spans="2:43" ht="15" customHeight="1" x14ac:dyDescent="0.25">
      <c r="C67" s="134" t="s">
        <v>1653</v>
      </c>
      <c r="D67" s="498" t="s">
        <v>977</v>
      </c>
      <c r="E67" s="585"/>
      <c r="F67" s="585"/>
      <c r="G67" s="585"/>
      <c r="H67" s="499"/>
      <c r="R67" s="416" t="s">
        <v>0</v>
      </c>
      <c r="AQ67" s="416" t="s">
        <v>0</v>
      </c>
    </row>
    <row r="68" spans="2:43" ht="15" customHeight="1" x14ac:dyDescent="0.25">
      <c r="C68" s="134" t="s">
        <v>1704</v>
      </c>
      <c r="D68" s="134" t="s">
        <v>1654</v>
      </c>
      <c r="E68" s="134" t="s">
        <v>1655</v>
      </c>
      <c r="F68" s="134" t="s">
        <v>1656</v>
      </c>
      <c r="G68" s="134" t="s">
        <v>1657</v>
      </c>
      <c r="H68" s="134" t="s">
        <v>1658</v>
      </c>
      <c r="R68" s="416" t="s">
        <v>0</v>
      </c>
      <c r="AQ68" s="416" t="s">
        <v>0</v>
      </c>
    </row>
    <row r="69" spans="2:43" ht="15" customHeight="1" x14ac:dyDescent="0.25">
      <c r="C69" s="133">
        <v>0</v>
      </c>
      <c r="D69" s="439" t="s">
        <v>1510</v>
      </c>
      <c r="E69" s="439" t="s">
        <v>1510</v>
      </c>
      <c r="F69" s="439" t="s">
        <v>1510</v>
      </c>
      <c r="G69" s="439" t="s">
        <v>1510</v>
      </c>
      <c r="H69" s="439" t="s">
        <v>1510</v>
      </c>
      <c r="R69" s="416" t="s">
        <v>0</v>
      </c>
      <c r="AQ69" s="416" t="s">
        <v>0</v>
      </c>
    </row>
    <row r="70" spans="2:43" ht="15" customHeight="1" x14ac:dyDescent="0.25">
      <c r="C70" s="133">
        <v>1</v>
      </c>
      <c r="D70" s="439" t="s">
        <v>1510</v>
      </c>
      <c r="E70" s="439" t="s">
        <v>1510</v>
      </c>
      <c r="F70" s="439" t="s">
        <v>1510</v>
      </c>
      <c r="G70" s="439" t="s">
        <v>1510</v>
      </c>
      <c r="H70" s="439" t="s">
        <v>1510</v>
      </c>
      <c r="R70" s="416" t="s">
        <v>0</v>
      </c>
      <c r="AQ70" s="416" t="s">
        <v>0</v>
      </c>
    </row>
    <row r="71" spans="2:43" ht="15" customHeight="1" x14ac:dyDescent="0.25">
      <c r="C71" s="133">
        <v>2</v>
      </c>
      <c r="D71" s="439" t="s">
        <v>1510</v>
      </c>
      <c r="E71" s="439" t="s">
        <v>1510</v>
      </c>
      <c r="F71" s="439" t="s">
        <v>1510</v>
      </c>
      <c r="G71" s="439" t="s">
        <v>1510</v>
      </c>
      <c r="H71" s="439" t="s">
        <v>1510</v>
      </c>
      <c r="R71" s="416" t="s">
        <v>0</v>
      </c>
      <c r="AQ71" s="416" t="s">
        <v>0</v>
      </c>
    </row>
    <row r="72" spans="2:43" ht="15" customHeight="1" x14ac:dyDescent="0.25">
      <c r="C72" s="133">
        <v>3</v>
      </c>
      <c r="D72" s="439" t="s">
        <v>1510</v>
      </c>
      <c r="E72" s="439" t="s">
        <v>1510</v>
      </c>
      <c r="F72" s="439" t="s">
        <v>1510</v>
      </c>
      <c r="G72" s="439" t="s">
        <v>1510</v>
      </c>
      <c r="H72" s="439" t="s">
        <v>1510</v>
      </c>
      <c r="R72" s="416" t="s">
        <v>0</v>
      </c>
      <c r="AQ72" s="416" t="s">
        <v>0</v>
      </c>
    </row>
    <row r="73" spans="2:43" ht="15" customHeight="1" x14ac:dyDescent="0.25">
      <c r="C73" s="133">
        <v>4</v>
      </c>
      <c r="D73" s="439" t="s">
        <v>1510</v>
      </c>
      <c r="E73" s="439" t="s">
        <v>1510</v>
      </c>
      <c r="F73" s="439" t="s">
        <v>1510</v>
      </c>
      <c r="G73" s="439" t="s">
        <v>1510</v>
      </c>
      <c r="H73" s="439" t="s">
        <v>1510</v>
      </c>
      <c r="R73" s="416" t="s">
        <v>0</v>
      </c>
      <c r="AQ73" s="416" t="s">
        <v>0</v>
      </c>
    </row>
    <row r="74" spans="2:43" ht="15" customHeight="1" x14ac:dyDescent="0.25">
      <c r="C74" s="133">
        <v>5</v>
      </c>
      <c r="D74" s="439" t="s">
        <v>1510</v>
      </c>
      <c r="E74" s="439" t="s">
        <v>1510</v>
      </c>
      <c r="F74" s="439" t="s">
        <v>1510</v>
      </c>
      <c r="G74" s="439" t="s">
        <v>1510</v>
      </c>
      <c r="H74" s="439" t="s">
        <v>1510</v>
      </c>
      <c r="R74" s="416" t="s">
        <v>0</v>
      </c>
      <c r="AQ74" s="416" t="s">
        <v>0</v>
      </c>
    </row>
    <row r="75" spans="2:43" ht="15" customHeight="1" x14ac:dyDescent="0.25">
      <c r="C75" s="133">
        <v>6</v>
      </c>
      <c r="D75" s="439" t="s">
        <v>1510</v>
      </c>
      <c r="E75" s="439" t="s">
        <v>1510</v>
      </c>
      <c r="F75" s="439" t="s">
        <v>1510</v>
      </c>
      <c r="G75" s="439" t="s">
        <v>1510</v>
      </c>
      <c r="H75" s="439" t="s">
        <v>1510</v>
      </c>
      <c r="R75" s="416" t="s">
        <v>0</v>
      </c>
      <c r="AQ75" s="416" t="s">
        <v>0</v>
      </c>
    </row>
    <row r="76" spans="2:43" ht="15" customHeight="1" x14ac:dyDescent="0.25">
      <c r="C76" s="133">
        <v>7</v>
      </c>
      <c r="D76" s="439" t="s">
        <v>1510</v>
      </c>
      <c r="E76" s="439" t="s">
        <v>1510</v>
      </c>
      <c r="F76" s="439" t="s">
        <v>1510</v>
      </c>
      <c r="G76" s="439" t="s">
        <v>1510</v>
      </c>
      <c r="H76" s="439" t="s">
        <v>1510</v>
      </c>
      <c r="R76" s="416" t="s">
        <v>0</v>
      </c>
      <c r="AQ76" s="416" t="s">
        <v>0</v>
      </c>
    </row>
    <row r="77" spans="2:43" ht="15" customHeight="1" x14ac:dyDescent="0.25">
      <c r="C77" s="133">
        <v>8</v>
      </c>
      <c r="D77" s="439" t="s">
        <v>1510</v>
      </c>
      <c r="E77" s="439" t="s">
        <v>1510</v>
      </c>
      <c r="F77" s="439" t="s">
        <v>1510</v>
      </c>
      <c r="G77" s="439" t="s">
        <v>1510</v>
      </c>
      <c r="H77" s="439" t="s">
        <v>1510</v>
      </c>
      <c r="R77" s="416" t="s">
        <v>0</v>
      </c>
      <c r="AQ77" s="416" t="s">
        <v>0</v>
      </c>
    </row>
    <row r="78" spans="2:43" ht="15" customHeight="1" x14ac:dyDescent="0.25">
      <c r="C78" s="133">
        <v>9</v>
      </c>
      <c r="D78" s="439" t="s">
        <v>1510</v>
      </c>
      <c r="E78" s="439" t="s">
        <v>1510</v>
      </c>
      <c r="F78" s="439" t="s">
        <v>1510</v>
      </c>
      <c r="G78" s="439" t="s">
        <v>1510</v>
      </c>
      <c r="H78" s="439" t="s">
        <v>1510</v>
      </c>
      <c r="R78" s="416" t="s">
        <v>0</v>
      </c>
      <c r="AQ78" s="416" t="s">
        <v>0</v>
      </c>
    </row>
    <row r="79" spans="2:43" ht="15" customHeight="1" x14ac:dyDescent="0.25">
      <c r="C79" s="133">
        <v>10</v>
      </c>
      <c r="D79" s="439" t="s">
        <v>1510</v>
      </c>
      <c r="E79" s="439" t="s">
        <v>1510</v>
      </c>
      <c r="F79" s="439" t="s">
        <v>1510</v>
      </c>
      <c r="G79" s="439" t="s">
        <v>1510</v>
      </c>
      <c r="H79" s="439" t="s">
        <v>1510</v>
      </c>
      <c r="R79" s="416" t="s">
        <v>0</v>
      </c>
      <c r="AQ79" s="416" t="s">
        <v>0</v>
      </c>
    </row>
    <row r="80" spans="2:43" ht="15" customHeight="1" x14ac:dyDescent="0.25">
      <c r="C80" s="133">
        <v>11</v>
      </c>
      <c r="D80" s="439" t="s">
        <v>1510</v>
      </c>
      <c r="E80" s="439" t="s">
        <v>1510</v>
      </c>
      <c r="F80" s="439" t="s">
        <v>1510</v>
      </c>
      <c r="G80" s="439" t="s">
        <v>1510</v>
      </c>
      <c r="H80" s="439" t="s">
        <v>1510</v>
      </c>
      <c r="R80" s="416" t="s">
        <v>0</v>
      </c>
      <c r="AQ80" s="416" t="s">
        <v>0</v>
      </c>
    </row>
    <row r="81" spans="3:43" ht="15" customHeight="1" x14ac:dyDescent="0.25">
      <c r="C81" s="133">
        <v>12</v>
      </c>
      <c r="D81" s="439" t="s">
        <v>1510</v>
      </c>
      <c r="E81" s="439" t="s">
        <v>1510</v>
      </c>
      <c r="F81" s="439" t="s">
        <v>1510</v>
      </c>
      <c r="G81" s="439" t="s">
        <v>1510</v>
      </c>
      <c r="H81" s="439" t="s">
        <v>1510</v>
      </c>
      <c r="R81" s="416" t="s">
        <v>0</v>
      </c>
      <c r="AQ81" s="416" t="s">
        <v>0</v>
      </c>
    </row>
    <row r="82" spans="3:43" ht="15" customHeight="1" x14ac:dyDescent="0.25">
      <c r="C82" s="133">
        <v>13</v>
      </c>
      <c r="D82" s="439" t="s">
        <v>1510</v>
      </c>
      <c r="E82" s="439" t="s">
        <v>1510</v>
      </c>
      <c r="F82" s="439" t="s">
        <v>1510</v>
      </c>
      <c r="G82" s="439" t="s">
        <v>1510</v>
      </c>
      <c r="H82" s="439" t="s">
        <v>1510</v>
      </c>
      <c r="R82" s="416" t="s">
        <v>0</v>
      </c>
      <c r="AQ82" s="416" t="s">
        <v>0</v>
      </c>
    </row>
    <row r="83" spans="3:43" ht="15" customHeight="1" x14ac:dyDescent="0.25">
      <c r="C83" s="133">
        <v>14</v>
      </c>
      <c r="D83" s="439" t="s">
        <v>1510</v>
      </c>
      <c r="E83" s="439" t="s">
        <v>1510</v>
      </c>
      <c r="F83" s="439" t="s">
        <v>1510</v>
      </c>
      <c r="G83" s="439" t="s">
        <v>1510</v>
      </c>
      <c r="H83" s="439" t="s">
        <v>1510</v>
      </c>
      <c r="R83" s="416" t="s">
        <v>0</v>
      </c>
      <c r="AQ83" s="416" t="s">
        <v>0</v>
      </c>
    </row>
    <row r="84" spans="3:43" ht="15" customHeight="1" x14ac:dyDescent="0.25">
      <c r="C84" s="133">
        <v>15</v>
      </c>
      <c r="D84" s="439" t="s">
        <v>1510</v>
      </c>
      <c r="E84" s="439" t="s">
        <v>1510</v>
      </c>
      <c r="F84" s="439" t="s">
        <v>1510</v>
      </c>
      <c r="G84" s="439" t="s">
        <v>1510</v>
      </c>
      <c r="H84" s="439" t="s">
        <v>1510</v>
      </c>
      <c r="R84" s="416" t="s">
        <v>0</v>
      </c>
      <c r="AQ84" s="416" t="s">
        <v>0</v>
      </c>
    </row>
    <row r="85" spans="3:43" ht="15" customHeight="1" x14ac:dyDescent="0.25">
      <c r="C85" s="133">
        <v>16</v>
      </c>
      <c r="D85" s="439" t="s">
        <v>1510</v>
      </c>
      <c r="E85" s="439" t="s">
        <v>1510</v>
      </c>
      <c r="F85" s="439" t="s">
        <v>1510</v>
      </c>
      <c r="G85" s="439" t="s">
        <v>1510</v>
      </c>
      <c r="H85" s="439" t="s">
        <v>1510</v>
      </c>
      <c r="R85" s="416" t="s">
        <v>0</v>
      </c>
      <c r="AQ85" s="416" t="s">
        <v>0</v>
      </c>
    </row>
    <row r="86" spans="3:43" ht="15" customHeight="1" x14ac:dyDescent="0.25">
      <c r="C86" s="133">
        <v>17</v>
      </c>
      <c r="D86" s="439" t="s">
        <v>1510</v>
      </c>
      <c r="E86" s="439" t="s">
        <v>1510</v>
      </c>
      <c r="F86" s="439" t="s">
        <v>1510</v>
      </c>
      <c r="G86" s="439" t="s">
        <v>1510</v>
      </c>
      <c r="H86" s="439" t="s">
        <v>1510</v>
      </c>
      <c r="R86" s="416" t="s">
        <v>0</v>
      </c>
      <c r="AQ86" s="416" t="s">
        <v>0</v>
      </c>
    </row>
    <row r="87" spans="3:43" ht="15" customHeight="1" x14ac:dyDescent="0.25">
      <c r="C87" s="133">
        <v>18</v>
      </c>
      <c r="D87" s="439" t="s">
        <v>1510</v>
      </c>
      <c r="E87" s="439" t="s">
        <v>1510</v>
      </c>
      <c r="F87" s="439" t="s">
        <v>1510</v>
      </c>
      <c r="G87" s="439" t="s">
        <v>1510</v>
      </c>
      <c r="H87" s="439" t="s">
        <v>1510</v>
      </c>
      <c r="R87" s="416" t="s">
        <v>0</v>
      </c>
      <c r="AQ87" s="416" t="s">
        <v>0</v>
      </c>
    </row>
    <row r="88" spans="3:43" ht="15" customHeight="1" x14ac:dyDescent="0.25">
      <c r="C88" s="133">
        <v>19</v>
      </c>
      <c r="D88" s="439" t="s">
        <v>1510</v>
      </c>
      <c r="E88" s="439" t="s">
        <v>1510</v>
      </c>
      <c r="F88" s="439" t="s">
        <v>1510</v>
      </c>
      <c r="G88" s="439" t="s">
        <v>1510</v>
      </c>
      <c r="H88" s="439" t="s">
        <v>1510</v>
      </c>
      <c r="R88" s="416" t="s">
        <v>0</v>
      </c>
      <c r="AQ88" s="416" t="s">
        <v>0</v>
      </c>
    </row>
    <row r="89" spans="3:43" ht="15" customHeight="1" x14ac:dyDescent="0.25">
      <c r="C89" s="133">
        <v>20</v>
      </c>
      <c r="D89" s="439" t="s">
        <v>1510</v>
      </c>
      <c r="E89" s="439" t="s">
        <v>1510</v>
      </c>
      <c r="F89" s="439" t="s">
        <v>1510</v>
      </c>
      <c r="G89" s="439" t="s">
        <v>1510</v>
      </c>
      <c r="H89" s="439" t="s">
        <v>1510</v>
      </c>
      <c r="R89" s="416" t="s">
        <v>0</v>
      </c>
      <c r="AQ89" s="416" t="s">
        <v>0</v>
      </c>
    </row>
    <row r="90" spans="3:43" ht="15" customHeight="1" x14ac:dyDescent="0.25">
      <c r="C90" s="133">
        <v>21</v>
      </c>
      <c r="D90" s="439" t="s">
        <v>1510</v>
      </c>
      <c r="E90" s="439" t="s">
        <v>1510</v>
      </c>
      <c r="F90" s="439" t="s">
        <v>1510</v>
      </c>
      <c r="G90" s="439" t="s">
        <v>1510</v>
      </c>
      <c r="H90" s="439" t="s">
        <v>1510</v>
      </c>
      <c r="R90" s="416" t="s">
        <v>0</v>
      </c>
      <c r="AQ90" s="416" t="s">
        <v>0</v>
      </c>
    </row>
    <row r="91" spans="3:43" ht="15" customHeight="1" x14ac:dyDescent="0.25">
      <c r="C91" s="133">
        <v>22</v>
      </c>
      <c r="D91" s="439" t="s">
        <v>1510</v>
      </c>
      <c r="E91" s="439" t="s">
        <v>1510</v>
      </c>
      <c r="F91" s="439" t="s">
        <v>1510</v>
      </c>
      <c r="G91" s="439" t="s">
        <v>1510</v>
      </c>
      <c r="H91" s="439" t="s">
        <v>1510</v>
      </c>
      <c r="R91" s="416" t="s">
        <v>0</v>
      </c>
      <c r="AQ91" s="416" t="s">
        <v>0</v>
      </c>
    </row>
    <row r="92" spans="3:43" ht="15" customHeight="1" x14ac:dyDescent="0.25">
      <c r="C92" s="133">
        <v>23</v>
      </c>
      <c r="D92" s="439" t="s">
        <v>1510</v>
      </c>
      <c r="E92" s="439" t="s">
        <v>1510</v>
      </c>
      <c r="F92" s="439" t="s">
        <v>1510</v>
      </c>
      <c r="G92" s="439" t="s">
        <v>1510</v>
      </c>
      <c r="H92" s="439" t="s">
        <v>1510</v>
      </c>
      <c r="R92" s="416" t="s">
        <v>0</v>
      </c>
      <c r="AQ92" s="416" t="s">
        <v>0</v>
      </c>
    </row>
    <row r="93" spans="3:43" ht="15" customHeight="1" x14ac:dyDescent="0.25">
      <c r="C93" s="133">
        <v>24</v>
      </c>
      <c r="D93" s="439" t="s">
        <v>1510</v>
      </c>
      <c r="E93" s="439" t="s">
        <v>1510</v>
      </c>
      <c r="F93" s="439" t="s">
        <v>1510</v>
      </c>
      <c r="G93" s="439" t="s">
        <v>1510</v>
      </c>
      <c r="H93" s="439" t="s">
        <v>1510</v>
      </c>
      <c r="R93" s="416" t="s">
        <v>0</v>
      </c>
      <c r="AQ93" s="416" t="s">
        <v>0</v>
      </c>
    </row>
    <row r="94" spans="3:43" ht="15" customHeight="1" x14ac:dyDescent="0.25">
      <c r="C94" s="133">
        <v>25</v>
      </c>
      <c r="D94" s="439" t="s">
        <v>1510</v>
      </c>
      <c r="E94" s="439" t="s">
        <v>1510</v>
      </c>
      <c r="F94" s="439" t="s">
        <v>1510</v>
      </c>
      <c r="G94" s="439" t="s">
        <v>1510</v>
      </c>
      <c r="H94" s="439" t="s">
        <v>1510</v>
      </c>
      <c r="R94" s="416" t="s">
        <v>0</v>
      </c>
      <c r="AQ94" s="416" t="s">
        <v>0</v>
      </c>
    </row>
    <row r="95" spans="3:43" ht="15" customHeight="1" x14ac:dyDescent="0.25">
      <c r="C95" s="133">
        <v>26</v>
      </c>
      <c r="D95" s="439" t="s">
        <v>1510</v>
      </c>
      <c r="E95" s="439" t="s">
        <v>1510</v>
      </c>
      <c r="F95" s="439" t="s">
        <v>1510</v>
      </c>
      <c r="G95" s="439" t="s">
        <v>1510</v>
      </c>
      <c r="H95" s="439" t="s">
        <v>1510</v>
      </c>
      <c r="R95" s="416" t="s">
        <v>0</v>
      </c>
      <c r="AQ95" s="416" t="s">
        <v>0</v>
      </c>
    </row>
    <row r="96" spans="3:43" ht="15" customHeight="1" x14ac:dyDescent="0.25">
      <c r="C96" s="133">
        <v>27</v>
      </c>
      <c r="D96" s="439" t="s">
        <v>1510</v>
      </c>
      <c r="E96" s="439" t="s">
        <v>1510</v>
      </c>
      <c r="F96" s="439" t="s">
        <v>1510</v>
      </c>
      <c r="G96" s="439" t="s">
        <v>1510</v>
      </c>
      <c r="H96" s="439" t="s">
        <v>1510</v>
      </c>
      <c r="R96" s="416" t="s">
        <v>0</v>
      </c>
      <c r="AQ96" s="416" t="s">
        <v>0</v>
      </c>
    </row>
    <row r="97" spans="3:43" ht="15" customHeight="1" x14ac:dyDescent="0.25">
      <c r="C97" s="133">
        <v>28</v>
      </c>
      <c r="D97" s="439" t="s">
        <v>1510</v>
      </c>
      <c r="E97" s="439" t="s">
        <v>1510</v>
      </c>
      <c r="F97" s="439" t="s">
        <v>1510</v>
      </c>
      <c r="G97" s="439" t="s">
        <v>1510</v>
      </c>
      <c r="H97" s="439" t="s">
        <v>1510</v>
      </c>
      <c r="R97" s="416" t="s">
        <v>0</v>
      </c>
      <c r="AQ97" s="416" t="s">
        <v>0</v>
      </c>
    </row>
    <row r="98" spans="3:43" ht="15" customHeight="1" x14ac:dyDescent="0.25">
      <c r="C98" s="133">
        <v>29</v>
      </c>
      <c r="D98" s="439" t="s">
        <v>1510</v>
      </c>
      <c r="E98" s="439" t="s">
        <v>1510</v>
      </c>
      <c r="F98" s="439" t="s">
        <v>1510</v>
      </c>
      <c r="G98" s="439" t="s">
        <v>1510</v>
      </c>
      <c r="H98" s="439" t="s">
        <v>1510</v>
      </c>
      <c r="R98" s="416" t="s">
        <v>0</v>
      </c>
      <c r="AQ98" s="416" t="s">
        <v>0</v>
      </c>
    </row>
    <row r="99" spans="3:43" ht="15" customHeight="1" x14ac:dyDescent="0.25">
      <c r="C99" s="133">
        <v>30</v>
      </c>
      <c r="D99" s="439" t="s">
        <v>1510</v>
      </c>
      <c r="E99" s="439" t="s">
        <v>1510</v>
      </c>
      <c r="F99" s="439" t="s">
        <v>1510</v>
      </c>
      <c r="G99" s="439" t="s">
        <v>1510</v>
      </c>
      <c r="H99" s="439" t="s">
        <v>1510</v>
      </c>
      <c r="R99" s="416" t="s">
        <v>0</v>
      </c>
      <c r="AQ99" s="416" t="s">
        <v>0</v>
      </c>
    </row>
    <row r="100" spans="3:43" ht="15" customHeight="1" x14ac:dyDescent="0.25">
      <c r="C100" s="133">
        <v>31</v>
      </c>
      <c r="D100" s="439" t="s">
        <v>1510</v>
      </c>
      <c r="E100" s="439" t="s">
        <v>1510</v>
      </c>
      <c r="F100" s="439" t="s">
        <v>1510</v>
      </c>
      <c r="G100" s="439" t="s">
        <v>1510</v>
      </c>
      <c r="H100" s="439" t="s">
        <v>1510</v>
      </c>
      <c r="R100" s="416" t="s">
        <v>0</v>
      </c>
      <c r="AQ100" s="416" t="s">
        <v>0</v>
      </c>
    </row>
    <row r="101" spans="3:43" ht="15" customHeight="1" x14ac:dyDescent="0.25">
      <c r="C101" s="133">
        <v>32</v>
      </c>
      <c r="D101" s="439" t="s">
        <v>1510</v>
      </c>
      <c r="E101" s="439" t="s">
        <v>1510</v>
      </c>
      <c r="F101" s="439" t="s">
        <v>1510</v>
      </c>
      <c r="G101" s="439" t="s">
        <v>1510</v>
      </c>
      <c r="H101" s="439" t="s">
        <v>1510</v>
      </c>
      <c r="R101" s="416" t="s">
        <v>0</v>
      </c>
      <c r="AQ101" s="416" t="s">
        <v>0</v>
      </c>
    </row>
    <row r="102" spans="3:43" ht="15" customHeight="1" x14ac:dyDescent="0.25">
      <c r="C102" s="133">
        <v>33</v>
      </c>
      <c r="D102" s="439" t="s">
        <v>1510</v>
      </c>
      <c r="E102" s="439" t="s">
        <v>1510</v>
      </c>
      <c r="F102" s="439" t="s">
        <v>1510</v>
      </c>
      <c r="G102" s="439" t="s">
        <v>1510</v>
      </c>
      <c r="H102" s="439" t="s">
        <v>1510</v>
      </c>
      <c r="R102" s="416" t="s">
        <v>0</v>
      </c>
      <c r="AQ102" s="416" t="s">
        <v>0</v>
      </c>
    </row>
    <row r="103" spans="3:43" ht="15" customHeight="1" x14ac:dyDescent="0.25">
      <c r="C103" s="133">
        <v>34</v>
      </c>
      <c r="D103" s="439" t="s">
        <v>1510</v>
      </c>
      <c r="E103" s="439" t="s">
        <v>1510</v>
      </c>
      <c r="F103" s="439" t="s">
        <v>1510</v>
      </c>
      <c r="G103" s="439" t="s">
        <v>1510</v>
      </c>
      <c r="H103" s="439" t="s">
        <v>1510</v>
      </c>
      <c r="R103" s="416" t="s">
        <v>0</v>
      </c>
      <c r="AQ103" s="416" t="s">
        <v>0</v>
      </c>
    </row>
    <row r="104" spans="3:43" ht="15" customHeight="1" x14ac:dyDescent="0.25">
      <c r="C104" s="133">
        <v>35</v>
      </c>
      <c r="D104" s="439" t="s">
        <v>1510</v>
      </c>
      <c r="E104" s="439" t="s">
        <v>1510</v>
      </c>
      <c r="F104" s="439" t="s">
        <v>1510</v>
      </c>
      <c r="G104" s="439" t="s">
        <v>1510</v>
      </c>
      <c r="H104" s="439" t="s">
        <v>1510</v>
      </c>
      <c r="R104" s="416" t="s">
        <v>0</v>
      </c>
      <c r="AQ104" s="416" t="s">
        <v>0</v>
      </c>
    </row>
    <row r="105" spans="3:43" ht="15" customHeight="1" x14ac:dyDescent="0.25">
      <c r="C105" s="133">
        <v>36</v>
      </c>
      <c r="D105" s="439" t="s">
        <v>1510</v>
      </c>
      <c r="E105" s="439" t="s">
        <v>1510</v>
      </c>
      <c r="F105" s="439" t="s">
        <v>1510</v>
      </c>
      <c r="G105" s="439" t="s">
        <v>1510</v>
      </c>
      <c r="H105" s="439" t="s">
        <v>1510</v>
      </c>
      <c r="R105" s="416" t="s">
        <v>0</v>
      </c>
      <c r="AQ105" s="416" t="s">
        <v>0</v>
      </c>
    </row>
    <row r="106" spans="3:43" ht="15" customHeight="1" x14ac:dyDescent="0.25">
      <c r="C106" s="133">
        <v>37</v>
      </c>
      <c r="D106" s="439" t="s">
        <v>1510</v>
      </c>
      <c r="E106" s="439" t="s">
        <v>1510</v>
      </c>
      <c r="F106" s="439" t="s">
        <v>1510</v>
      </c>
      <c r="G106" s="439" t="s">
        <v>1510</v>
      </c>
      <c r="H106" s="439" t="s">
        <v>1510</v>
      </c>
      <c r="R106" s="416" t="s">
        <v>0</v>
      </c>
      <c r="AQ106" s="416" t="s">
        <v>0</v>
      </c>
    </row>
    <row r="107" spans="3:43" ht="15" customHeight="1" x14ac:dyDescent="0.25">
      <c r="C107" s="133">
        <v>38</v>
      </c>
      <c r="D107" s="439" t="s">
        <v>1510</v>
      </c>
      <c r="E107" s="439" t="s">
        <v>1510</v>
      </c>
      <c r="F107" s="439" t="s">
        <v>1510</v>
      </c>
      <c r="G107" s="439" t="s">
        <v>1510</v>
      </c>
      <c r="H107" s="439" t="s">
        <v>1510</v>
      </c>
      <c r="R107" s="416" t="s">
        <v>0</v>
      </c>
      <c r="AQ107" s="416" t="s">
        <v>0</v>
      </c>
    </row>
    <row r="108" spans="3:43" ht="15" customHeight="1" x14ac:dyDescent="0.25">
      <c r="C108" s="133">
        <v>39</v>
      </c>
      <c r="D108" s="439" t="s">
        <v>1510</v>
      </c>
      <c r="E108" s="439" t="s">
        <v>1510</v>
      </c>
      <c r="F108" s="439" t="s">
        <v>1510</v>
      </c>
      <c r="G108" s="439" t="s">
        <v>1510</v>
      </c>
      <c r="H108" s="439" t="s">
        <v>1510</v>
      </c>
      <c r="R108" s="416" t="s">
        <v>0</v>
      </c>
      <c r="AQ108" s="416" t="s">
        <v>0</v>
      </c>
    </row>
    <row r="109" spans="3:43" ht="15" customHeight="1" x14ac:dyDescent="0.25">
      <c r="C109" s="133">
        <v>40</v>
      </c>
      <c r="D109" s="439" t="s">
        <v>1510</v>
      </c>
      <c r="E109" s="439" t="s">
        <v>1510</v>
      </c>
      <c r="F109" s="439" t="s">
        <v>1510</v>
      </c>
      <c r="G109" s="439" t="s">
        <v>1510</v>
      </c>
      <c r="H109" s="439" t="s">
        <v>1510</v>
      </c>
      <c r="R109" s="416" t="s">
        <v>0</v>
      </c>
      <c r="AQ109" s="416" t="s">
        <v>0</v>
      </c>
    </row>
    <row r="110" spans="3:43" ht="15" customHeight="1" x14ac:dyDescent="0.25">
      <c r="C110" s="133">
        <v>41</v>
      </c>
      <c r="D110" s="439" t="s">
        <v>1510</v>
      </c>
      <c r="E110" s="439" t="s">
        <v>1510</v>
      </c>
      <c r="F110" s="439" t="s">
        <v>1510</v>
      </c>
      <c r="G110" s="439" t="s">
        <v>1510</v>
      </c>
      <c r="H110" s="439" t="s">
        <v>1510</v>
      </c>
      <c r="R110" s="416" t="s">
        <v>0</v>
      </c>
      <c r="AQ110" s="416" t="s">
        <v>0</v>
      </c>
    </row>
    <row r="111" spans="3:43" ht="15" customHeight="1" x14ac:dyDescent="0.25">
      <c r="C111" s="133">
        <v>42</v>
      </c>
      <c r="D111" s="439" t="s">
        <v>1510</v>
      </c>
      <c r="E111" s="439" t="s">
        <v>1510</v>
      </c>
      <c r="F111" s="439" t="s">
        <v>1510</v>
      </c>
      <c r="G111" s="439" t="s">
        <v>1510</v>
      </c>
      <c r="H111" s="439" t="s">
        <v>1510</v>
      </c>
      <c r="R111" s="416" t="s">
        <v>0</v>
      </c>
      <c r="AQ111" s="416" t="s">
        <v>0</v>
      </c>
    </row>
    <row r="112" spans="3:43" ht="15" customHeight="1" x14ac:dyDescent="0.25">
      <c r="C112" s="133">
        <v>43</v>
      </c>
      <c r="D112" s="439" t="s">
        <v>1510</v>
      </c>
      <c r="E112" s="439" t="s">
        <v>1510</v>
      </c>
      <c r="F112" s="439" t="s">
        <v>1510</v>
      </c>
      <c r="G112" s="439" t="s">
        <v>1510</v>
      </c>
      <c r="H112" s="439" t="s">
        <v>1510</v>
      </c>
      <c r="R112" s="416" t="s">
        <v>0</v>
      </c>
      <c r="AQ112" s="416" t="s">
        <v>0</v>
      </c>
    </row>
    <row r="113" spans="3:43" ht="15" customHeight="1" x14ac:dyDescent="0.25">
      <c r="C113" s="133">
        <v>44</v>
      </c>
      <c r="D113" s="439" t="s">
        <v>1510</v>
      </c>
      <c r="E113" s="439" t="s">
        <v>1510</v>
      </c>
      <c r="F113" s="439" t="s">
        <v>1510</v>
      </c>
      <c r="G113" s="439" t="s">
        <v>1510</v>
      </c>
      <c r="H113" s="439" t="s">
        <v>1510</v>
      </c>
      <c r="R113" s="416" t="s">
        <v>0</v>
      </c>
      <c r="AQ113" s="416" t="s">
        <v>0</v>
      </c>
    </row>
    <row r="114" spans="3:43" ht="15" customHeight="1" x14ac:dyDescent="0.25">
      <c r="C114" s="133">
        <v>45</v>
      </c>
      <c r="D114" s="439" t="s">
        <v>1510</v>
      </c>
      <c r="E114" s="439" t="s">
        <v>1510</v>
      </c>
      <c r="F114" s="439" t="s">
        <v>1510</v>
      </c>
      <c r="G114" s="439" t="s">
        <v>1510</v>
      </c>
      <c r="H114" s="439" t="s">
        <v>1510</v>
      </c>
      <c r="R114" s="416" t="s">
        <v>0</v>
      </c>
      <c r="AQ114" s="416" t="s">
        <v>0</v>
      </c>
    </row>
    <row r="115" spans="3:43" ht="15" customHeight="1" x14ac:dyDescent="0.25">
      <c r="C115" s="133">
        <v>46</v>
      </c>
      <c r="D115" s="439" t="s">
        <v>1510</v>
      </c>
      <c r="E115" s="439" t="s">
        <v>1510</v>
      </c>
      <c r="F115" s="439" t="s">
        <v>1510</v>
      </c>
      <c r="G115" s="439" t="s">
        <v>1510</v>
      </c>
      <c r="H115" s="439" t="s">
        <v>1510</v>
      </c>
      <c r="R115" s="416" t="s">
        <v>0</v>
      </c>
      <c r="AQ115" s="416" t="s">
        <v>0</v>
      </c>
    </row>
    <row r="116" spans="3:43" ht="15" customHeight="1" x14ac:dyDescent="0.25">
      <c r="C116" s="133">
        <v>47</v>
      </c>
      <c r="D116" s="439" t="s">
        <v>1510</v>
      </c>
      <c r="E116" s="439" t="s">
        <v>1510</v>
      </c>
      <c r="F116" s="439" t="s">
        <v>1510</v>
      </c>
      <c r="G116" s="439" t="s">
        <v>1510</v>
      </c>
      <c r="H116" s="439" t="s">
        <v>1510</v>
      </c>
      <c r="R116" s="416" t="s">
        <v>0</v>
      </c>
      <c r="AQ116" s="416" t="s">
        <v>0</v>
      </c>
    </row>
    <row r="117" spans="3:43" ht="15" customHeight="1" x14ac:dyDescent="0.25">
      <c r="C117" s="133">
        <v>48</v>
      </c>
      <c r="D117" s="439" t="s">
        <v>1510</v>
      </c>
      <c r="E117" s="439" t="s">
        <v>1510</v>
      </c>
      <c r="F117" s="439" t="s">
        <v>1510</v>
      </c>
      <c r="G117" s="439" t="s">
        <v>1510</v>
      </c>
      <c r="H117" s="439" t="s">
        <v>1510</v>
      </c>
      <c r="R117" s="416" t="s">
        <v>0</v>
      </c>
      <c r="AQ117" s="416" t="s">
        <v>0</v>
      </c>
    </row>
    <row r="118" spans="3:43" ht="15" customHeight="1" x14ac:dyDescent="0.25">
      <c r="C118" s="133">
        <v>49</v>
      </c>
      <c r="D118" s="439" t="s">
        <v>1510</v>
      </c>
      <c r="E118" s="439" t="s">
        <v>1510</v>
      </c>
      <c r="F118" s="439" t="s">
        <v>1510</v>
      </c>
      <c r="G118" s="439" t="s">
        <v>1510</v>
      </c>
      <c r="H118" s="439" t="s">
        <v>1510</v>
      </c>
      <c r="R118" s="416" t="s">
        <v>0</v>
      </c>
      <c r="AQ118" s="416" t="s">
        <v>0</v>
      </c>
    </row>
    <row r="119" spans="3:43" ht="15" customHeight="1" x14ac:dyDescent="0.25">
      <c r="C119" s="133">
        <v>50</v>
      </c>
      <c r="D119" s="439" t="s">
        <v>1510</v>
      </c>
      <c r="E119" s="439" t="s">
        <v>1510</v>
      </c>
      <c r="F119" s="439" t="s">
        <v>1510</v>
      </c>
      <c r="G119" s="439" t="s">
        <v>1510</v>
      </c>
      <c r="H119" s="439" t="s">
        <v>1510</v>
      </c>
      <c r="R119" s="416" t="s">
        <v>0</v>
      </c>
      <c r="AQ119" s="416" t="s">
        <v>0</v>
      </c>
    </row>
    <row r="120" spans="3:43" ht="15" customHeight="1" x14ac:dyDescent="0.25">
      <c r="C120" s="133">
        <v>51</v>
      </c>
      <c r="D120" s="439" t="s">
        <v>1510</v>
      </c>
      <c r="E120" s="439" t="s">
        <v>1510</v>
      </c>
      <c r="F120" s="439" t="s">
        <v>1510</v>
      </c>
      <c r="G120" s="439" t="s">
        <v>1510</v>
      </c>
      <c r="H120" s="439" t="s">
        <v>1510</v>
      </c>
      <c r="R120" s="416" t="s">
        <v>0</v>
      </c>
      <c r="AQ120" s="416" t="s">
        <v>0</v>
      </c>
    </row>
    <row r="121" spans="3:43" ht="15" customHeight="1" x14ac:dyDescent="0.25">
      <c r="C121" s="133">
        <v>52</v>
      </c>
      <c r="D121" s="439" t="s">
        <v>1510</v>
      </c>
      <c r="E121" s="439" t="s">
        <v>1510</v>
      </c>
      <c r="F121" s="439" t="s">
        <v>1510</v>
      </c>
      <c r="G121" s="439" t="s">
        <v>1510</v>
      </c>
      <c r="H121" s="439" t="s">
        <v>1510</v>
      </c>
      <c r="R121" s="416" t="s">
        <v>0</v>
      </c>
      <c r="AQ121" s="416" t="s">
        <v>0</v>
      </c>
    </row>
    <row r="122" spans="3:43" ht="15" customHeight="1" x14ac:dyDescent="0.25">
      <c r="C122" s="133">
        <v>53</v>
      </c>
      <c r="D122" s="439" t="s">
        <v>1510</v>
      </c>
      <c r="E122" s="439" t="s">
        <v>1510</v>
      </c>
      <c r="F122" s="439" t="s">
        <v>1510</v>
      </c>
      <c r="G122" s="439" t="s">
        <v>1510</v>
      </c>
      <c r="H122" s="439" t="s">
        <v>1510</v>
      </c>
      <c r="R122" s="416" t="s">
        <v>0</v>
      </c>
      <c r="AQ122" s="416" t="s">
        <v>0</v>
      </c>
    </row>
    <row r="123" spans="3:43" ht="15" customHeight="1" x14ac:dyDescent="0.25">
      <c r="C123" s="133">
        <v>54</v>
      </c>
      <c r="D123" s="439" t="s">
        <v>1510</v>
      </c>
      <c r="E123" s="439" t="s">
        <v>1510</v>
      </c>
      <c r="F123" s="439" t="s">
        <v>1510</v>
      </c>
      <c r="G123" s="439" t="s">
        <v>1510</v>
      </c>
      <c r="H123" s="439" t="s">
        <v>1510</v>
      </c>
      <c r="R123" s="416" t="s">
        <v>0</v>
      </c>
      <c r="AQ123" s="416" t="s">
        <v>0</v>
      </c>
    </row>
    <row r="124" spans="3:43" ht="15" customHeight="1" x14ac:dyDescent="0.25">
      <c r="C124" s="133">
        <v>55</v>
      </c>
      <c r="D124" s="439" t="s">
        <v>1510</v>
      </c>
      <c r="E124" s="439" t="s">
        <v>1510</v>
      </c>
      <c r="F124" s="439" t="s">
        <v>1510</v>
      </c>
      <c r="G124" s="439" t="s">
        <v>1510</v>
      </c>
      <c r="H124" s="439" t="s">
        <v>1510</v>
      </c>
      <c r="R124" s="416" t="s">
        <v>0</v>
      </c>
      <c r="AQ124" s="416" t="s">
        <v>0</v>
      </c>
    </row>
    <row r="125" spans="3:43" ht="15" customHeight="1" x14ac:dyDescent="0.25">
      <c r="C125" s="133">
        <v>56</v>
      </c>
      <c r="D125" s="439" t="s">
        <v>1510</v>
      </c>
      <c r="E125" s="439" t="s">
        <v>1510</v>
      </c>
      <c r="F125" s="439" t="s">
        <v>1510</v>
      </c>
      <c r="G125" s="439" t="s">
        <v>1510</v>
      </c>
      <c r="H125" s="439" t="s">
        <v>1510</v>
      </c>
      <c r="R125" s="416" t="s">
        <v>0</v>
      </c>
      <c r="AQ125" s="416" t="s">
        <v>0</v>
      </c>
    </row>
    <row r="126" spans="3:43" ht="15" customHeight="1" x14ac:dyDescent="0.25">
      <c r="C126" s="133">
        <v>57</v>
      </c>
      <c r="D126" s="439" t="s">
        <v>1510</v>
      </c>
      <c r="E126" s="439" t="s">
        <v>1510</v>
      </c>
      <c r="F126" s="439" t="s">
        <v>1510</v>
      </c>
      <c r="G126" s="439" t="s">
        <v>1510</v>
      </c>
      <c r="H126" s="439" t="s">
        <v>1510</v>
      </c>
      <c r="R126" s="416" t="s">
        <v>0</v>
      </c>
      <c r="AQ126" s="416" t="s">
        <v>0</v>
      </c>
    </row>
    <row r="127" spans="3:43" ht="15" customHeight="1" x14ac:dyDescent="0.25">
      <c r="C127" s="133">
        <v>58</v>
      </c>
      <c r="D127" s="439" t="s">
        <v>1510</v>
      </c>
      <c r="E127" s="439" t="s">
        <v>1510</v>
      </c>
      <c r="F127" s="439" t="s">
        <v>1510</v>
      </c>
      <c r="G127" s="439" t="s">
        <v>1510</v>
      </c>
      <c r="H127" s="439" t="s">
        <v>1510</v>
      </c>
      <c r="R127" s="416" t="s">
        <v>0</v>
      </c>
      <c r="AQ127" s="416" t="s">
        <v>0</v>
      </c>
    </row>
    <row r="128" spans="3:43" ht="15" customHeight="1" x14ac:dyDescent="0.25">
      <c r="C128" s="133">
        <v>59</v>
      </c>
      <c r="D128" s="439" t="s">
        <v>1510</v>
      </c>
      <c r="E128" s="439" t="s">
        <v>1510</v>
      </c>
      <c r="F128" s="439" t="s">
        <v>1510</v>
      </c>
      <c r="G128" s="439" t="s">
        <v>1510</v>
      </c>
      <c r="H128" s="439" t="s">
        <v>1510</v>
      </c>
      <c r="R128" s="416" t="s">
        <v>0</v>
      </c>
      <c r="AQ128" s="416" t="s">
        <v>0</v>
      </c>
    </row>
    <row r="129" spans="1:43" ht="15" customHeight="1" x14ac:dyDescent="0.25">
      <c r="C129" s="133">
        <v>60</v>
      </c>
      <c r="D129" s="439" t="s">
        <v>1510</v>
      </c>
      <c r="E129" s="439" t="s">
        <v>1510</v>
      </c>
      <c r="F129" s="439" t="s">
        <v>1510</v>
      </c>
      <c r="G129" s="439" t="s">
        <v>1510</v>
      </c>
      <c r="H129" s="439" t="s">
        <v>1510</v>
      </c>
      <c r="R129" s="416" t="s">
        <v>0</v>
      </c>
      <c r="AQ129" s="416" t="s">
        <v>0</v>
      </c>
    </row>
    <row r="130" spans="1:43" ht="15" customHeight="1" x14ac:dyDescent="0.25">
      <c r="C130" s="133" t="s">
        <v>879</v>
      </c>
      <c r="D130" s="439" t="s">
        <v>1510</v>
      </c>
      <c r="E130" s="439" t="s">
        <v>1510</v>
      </c>
      <c r="F130" s="439" t="s">
        <v>1510</v>
      </c>
      <c r="G130" s="439" t="s">
        <v>1510</v>
      </c>
      <c r="H130" s="439" t="s">
        <v>1510</v>
      </c>
      <c r="R130" s="416" t="s">
        <v>0</v>
      </c>
      <c r="AQ130" s="416" t="s">
        <v>0</v>
      </c>
    </row>
    <row r="131" spans="1:43" ht="15" customHeight="1" x14ac:dyDescent="0.25">
      <c r="R131" s="416"/>
      <c r="AQ131" s="416"/>
    </row>
    <row r="132" spans="1:43" ht="15" customHeight="1" x14ac:dyDescent="0.25">
      <c r="C132" s="428" t="s">
        <v>1554</v>
      </c>
      <c r="D132" s="428"/>
      <c r="E132" s="428"/>
      <c r="R132" s="416"/>
      <c r="AQ132" s="416"/>
    </row>
    <row r="133" spans="1:43" ht="15" customHeight="1" x14ac:dyDescent="0.25">
      <c r="C133" s="433" t="s">
        <v>1659</v>
      </c>
      <c r="R133" s="416"/>
      <c r="AQ133" s="416"/>
    </row>
    <row r="134" spans="1:43" ht="15" customHeight="1" x14ac:dyDescent="0.25">
      <c r="R134" s="416" t="s">
        <v>0</v>
      </c>
      <c r="AQ134" s="416" t="s">
        <v>0</v>
      </c>
    </row>
    <row r="135" spans="1:43" ht="15" customHeight="1" x14ac:dyDescent="0.25">
      <c r="A135" s="398"/>
      <c r="B135" s="398" t="s">
        <v>815</v>
      </c>
      <c r="C135" s="399"/>
      <c r="D135" s="398"/>
      <c r="E135" s="399"/>
      <c r="F135" s="399"/>
      <c r="G135" s="398"/>
      <c r="H135" s="399"/>
      <c r="I135" s="399"/>
      <c r="J135" s="398"/>
      <c r="K135" s="399"/>
      <c r="L135" s="399"/>
      <c r="M135" s="398"/>
      <c r="N135" s="399"/>
      <c r="O135" s="399"/>
      <c r="R135" s="416" t="s">
        <v>0</v>
      </c>
      <c r="AQ135" s="416" t="s">
        <v>0</v>
      </c>
    </row>
    <row r="136" spans="1:43" ht="15" customHeight="1" x14ac:dyDescent="0.25">
      <c r="R136" s="416" t="s">
        <v>0</v>
      </c>
      <c r="AQ136" s="416" t="s">
        <v>0</v>
      </c>
    </row>
    <row r="137" spans="1:43" ht="15" customHeight="1" x14ac:dyDescent="0.25">
      <c r="B137" s="409" t="s">
        <v>979</v>
      </c>
      <c r="C137" s="401" t="s">
        <v>1555</v>
      </c>
      <c r="R137" s="416" t="s">
        <v>0</v>
      </c>
      <c r="AQ137" s="416" t="s">
        <v>0</v>
      </c>
    </row>
    <row r="138" spans="1:43" ht="15" customHeight="1" x14ac:dyDescent="0.25">
      <c r="R138" s="416" t="s">
        <v>0</v>
      </c>
      <c r="AQ138" s="416" t="s">
        <v>0</v>
      </c>
    </row>
    <row r="139" spans="1:43" ht="15" customHeight="1" x14ac:dyDescent="0.25">
      <c r="D139" s="498" t="s">
        <v>980</v>
      </c>
      <c r="E139" s="585"/>
      <c r="F139" s="585"/>
      <c r="G139" s="585"/>
      <c r="H139" s="585"/>
      <c r="I139" s="499"/>
      <c r="R139" s="416" t="s">
        <v>0</v>
      </c>
      <c r="AQ139" s="416" t="s">
        <v>0</v>
      </c>
    </row>
    <row r="140" spans="1:43" ht="15" customHeight="1" x14ac:dyDescent="0.25">
      <c r="C140" s="411"/>
      <c r="D140" s="498" t="s">
        <v>977</v>
      </c>
      <c r="E140" s="585"/>
      <c r="F140" s="499"/>
      <c r="G140" s="498" t="s">
        <v>1488</v>
      </c>
      <c r="H140" s="585"/>
      <c r="I140" s="499"/>
      <c r="R140" s="416" t="s">
        <v>0</v>
      </c>
      <c r="AQ140" s="416" t="s">
        <v>0</v>
      </c>
    </row>
    <row r="141" spans="1:43" ht="30" customHeight="1" x14ac:dyDescent="0.25">
      <c r="C141" s="133" t="s">
        <v>978</v>
      </c>
      <c r="D141" s="437" t="s">
        <v>1576</v>
      </c>
      <c r="E141" s="438" t="s">
        <v>1575</v>
      </c>
      <c r="F141" s="438" t="s">
        <v>1574</v>
      </c>
      <c r="G141" s="438" t="s">
        <v>1576</v>
      </c>
      <c r="H141" s="438" t="s">
        <v>1575</v>
      </c>
      <c r="I141" s="438" t="s">
        <v>1574</v>
      </c>
      <c r="J141" s="442"/>
      <c r="R141" s="416" t="s">
        <v>0</v>
      </c>
      <c r="AQ141" s="416" t="s">
        <v>0</v>
      </c>
    </row>
    <row r="142" spans="1:43" ht="15" customHeight="1" x14ac:dyDescent="0.25">
      <c r="C142" s="133">
        <v>0</v>
      </c>
      <c r="D142" s="136" t="s">
        <v>2</v>
      </c>
      <c r="E142" s="384" t="s">
        <v>1510</v>
      </c>
      <c r="F142" s="136" t="s">
        <v>2</v>
      </c>
      <c r="G142" s="136" t="s">
        <v>2</v>
      </c>
      <c r="H142" s="384" t="s">
        <v>1510</v>
      </c>
      <c r="I142" s="136" t="s">
        <v>2</v>
      </c>
      <c r="R142" s="416" t="s">
        <v>0</v>
      </c>
      <c r="AQ142" s="416" t="s">
        <v>0</v>
      </c>
    </row>
    <row r="143" spans="1:43" ht="15" customHeight="1" x14ac:dyDescent="0.25">
      <c r="C143" s="133">
        <v>1</v>
      </c>
      <c r="D143" s="136" t="s">
        <v>2</v>
      </c>
      <c r="E143" s="384" t="s">
        <v>1510</v>
      </c>
      <c r="F143" s="136" t="s">
        <v>2</v>
      </c>
      <c r="G143" s="136" t="s">
        <v>2</v>
      </c>
      <c r="H143" s="384" t="s">
        <v>1510</v>
      </c>
      <c r="I143" s="136" t="s">
        <v>2</v>
      </c>
      <c r="R143" s="416" t="s">
        <v>0</v>
      </c>
      <c r="AQ143" s="416" t="s">
        <v>0</v>
      </c>
    </row>
    <row r="144" spans="1:43" ht="15" customHeight="1" x14ac:dyDescent="0.25">
      <c r="C144" s="133">
        <v>2</v>
      </c>
      <c r="D144" s="136" t="s">
        <v>2</v>
      </c>
      <c r="E144" s="384" t="s">
        <v>1510</v>
      </c>
      <c r="F144" s="136" t="s">
        <v>2</v>
      </c>
      <c r="G144" s="136" t="s">
        <v>2</v>
      </c>
      <c r="H144" s="384" t="s">
        <v>1510</v>
      </c>
      <c r="I144" s="136" t="s">
        <v>2</v>
      </c>
      <c r="R144" s="416" t="s">
        <v>0</v>
      </c>
      <c r="AQ144" s="416" t="s">
        <v>0</v>
      </c>
    </row>
    <row r="145" spans="3:43" ht="15" customHeight="1" x14ac:dyDescent="0.25">
      <c r="C145" s="133">
        <v>3</v>
      </c>
      <c r="D145" s="136" t="s">
        <v>2</v>
      </c>
      <c r="E145" s="384" t="s">
        <v>1510</v>
      </c>
      <c r="F145" s="136" t="s">
        <v>2</v>
      </c>
      <c r="G145" s="136" t="s">
        <v>2</v>
      </c>
      <c r="H145" s="384" t="s">
        <v>1510</v>
      </c>
      <c r="I145" s="136" t="s">
        <v>2</v>
      </c>
      <c r="R145" s="416" t="s">
        <v>0</v>
      </c>
      <c r="AQ145" s="416" t="s">
        <v>0</v>
      </c>
    </row>
    <row r="146" spans="3:43" ht="15" customHeight="1" x14ac:dyDescent="0.25">
      <c r="C146" s="133">
        <v>4</v>
      </c>
      <c r="D146" s="136" t="s">
        <v>2</v>
      </c>
      <c r="E146" s="384" t="s">
        <v>1510</v>
      </c>
      <c r="F146" s="136" t="s">
        <v>2</v>
      </c>
      <c r="G146" s="136" t="s">
        <v>2</v>
      </c>
      <c r="H146" s="384" t="s">
        <v>1510</v>
      </c>
      <c r="I146" s="136" t="s">
        <v>2</v>
      </c>
      <c r="R146" s="416" t="s">
        <v>0</v>
      </c>
      <c r="AQ146" s="416" t="s">
        <v>0</v>
      </c>
    </row>
    <row r="147" spans="3:43" ht="15" customHeight="1" x14ac:dyDescent="0.25">
      <c r="C147" s="133">
        <v>5</v>
      </c>
      <c r="D147" s="136" t="s">
        <v>2</v>
      </c>
      <c r="E147" s="384" t="s">
        <v>1510</v>
      </c>
      <c r="F147" s="136" t="s">
        <v>2</v>
      </c>
      <c r="G147" s="136" t="s">
        <v>2</v>
      </c>
      <c r="H147" s="384" t="s">
        <v>1510</v>
      </c>
      <c r="I147" s="136" t="s">
        <v>2</v>
      </c>
      <c r="R147" s="416" t="s">
        <v>0</v>
      </c>
      <c r="AQ147" s="416" t="s">
        <v>0</v>
      </c>
    </row>
    <row r="148" spans="3:43" ht="15" customHeight="1" x14ac:dyDescent="0.25">
      <c r="C148" s="133">
        <v>6</v>
      </c>
      <c r="D148" s="136" t="s">
        <v>2</v>
      </c>
      <c r="E148" s="384" t="s">
        <v>1510</v>
      </c>
      <c r="F148" s="136" t="s">
        <v>2</v>
      </c>
      <c r="G148" s="136" t="s">
        <v>2</v>
      </c>
      <c r="H148" s="384" t="s">
        <v>1510</v>
      </c>
      <c r="I148" s="136" t="s">
        <v>2</v>
      </c>
      <c r="R148" s="416" t="s">
        <v>0</v>
      </c>
      <c r="AQ148" s="416" t="s">
        <v>0</v>
      </c>
    </row>
    <row r="149" spans="3:43" ht="15" customHeight="1" x14ac:dyDescent="0.25">
      <c r="C149" s="133">
        <v>7</v>
      </c>
      <c r="D149" s="136" t="s">
        <v>2</v>
      </c>
      <c r="E149" s="384" t="s">
        <v>1510</v>
      </c>
      <c r="F149" s="136" t="s">
        <v>2</v>
      </c>
      <c r="G149" s="136" t="s">
        <v>2</v>
      </c>
      <c r="H149" s="384" t="s">
        <v>1510</v>
      </c>
      <c r="I149" s="136" t="s">
        <v>2</v>
      </c>
      <c r="R149" s="416" t="s">
        <v>0</v>
      </c>
      <c r="AQ149" s="416" t="s">
        <v>0</v>
      </c>
    </row>
    <row r="150" spans="3:43" ht="15" customHeight="1" x14ac:dyDescent="0.25">
      <c r="C150" s="133">
        <v>8</v>
      </c>
      <c r="D150" s="136" t="s">
        <v>2</v>
      </c>
      <c r="E150" s="384" t="s">
        <v>1510</v>
      </c>
      <c r="F150" s="136" t="s">
        <v>2</v>
      </c>
      <c r="G150" s="136" t="s">
        <v>2</v>
      </c>
      <c r="H150" s="384" t="s">
        <v>1510</v>
      </c>
      <c r="I150" s="136" t="s">
        <v>2</v>
      </c>
      <c r="R150" s="416" t="s">
        <v>0</v>
      </c>
      <c r="AQ150" s="416" t="s">
        <v>0</v>
      </c>
    </row>
    <row r="151" spans="3:43" ht="15" customHeight="1" x14ac:dyDescent="0.25">
      <c r="C151" s="133">
        <v>9</v>
      </c>
      <c r="D151" s="136" t="s">
        <v>2</v>
      </c>
      <c r="E151" s="384" t="s">
        <v>1510</v>
      </c>
      <c r="F151" s="136" t="s">
        <v>2</v>
      </c>
      <c r="G151" s="136" t="s">
        <v>2</v>
      </c>
      <c r="H151" s="384" t="s">
        <v>1510</v>
      </c>
      <c r="I151" s="136" t="s">
        <v>2</v>
      </c>
      <c r="R151" s="416" t="s">
        <v>0</v>
      </c>
      <c r="AQ151" s="416" t="s">
        <v>0</v>
      </c>
    </row>
    <row r="152" spans="3:43" ht="15" customHeight="1" x14ac:dyDescent="0.25">
      <c r="C152" s="133">
        <v>10</v>
      </c>
      <c r="D152" s="136" t="s">
        <v>2</v>
      </c>
      <c r="E152" s="384" t="s">
        <v>1510</v>
      </c>
      <c r="F152" s="136" t="s">
        <v>2</v>
      </c>
      <c r="G152" s="136" t="s">
        <v>2</v>
      </c>
      <c r="H152" s="384" t="s">
        <v>1510</v>
      </c>
      <c r="I152" s="136" t="s">
        <v>2</v>
      </c>
      <c r="R152" s="416" t="s">
        <v>0</v>
      </c>
      <c r="AQ152" s="416" t="s">
        <v>0</v>
      </c>
    </row>
    <row r="153" spans="3:43" ht="15" customHeight="1" x14ac:dyDescent="0.25">
      <c r="C153" s="133">
        <v>11</v>
      </c>
      <c r="D153" s="136" t="s">
        <v>2</v>
      </c>
      <c r="E153" s="384" t="s">
        <v>1510</v>
      </c>
      <c r="F153" s="136" t="s">
        <v>2</v>
      </c>
      <c r="G153" s="136" t="s">
        <v>2</v>
      </c>
      <c r="H153" s="384" t="s">
        <v>1510</v>
      </c>
      <c r="I153" s="136" t="s">
        <v>2</v>
      </c>
      <c r="R153" s="416" t="s">
        <v>0</v>
      </c>
      <c r="AQ153" s="416" t="s">
        <v>0</v>
      </c>
    </row>
    <row r="154" spans="3:43" ht="15" customHeight="1" x14ac:dyDescent="0.25">
      <c r="C154" s="133">
        <v>12</v>
      </c>
      <c r="D154" s="136" t="s">
        <v>2</v>
      </c>
      <c r="E154" s="384" t="s">
        <v>1510</v>
      </c>
      <c r="F154" s="136" t="s">
        <v>2</v>
      </c>
      <c r="G154" s="136" t="s">
        <v>2</v>
      </c>
      <c r="H154" s="384" t="s">
        <v>1510</v>
      </c>
      <c r="I154" s="136" t="s">
        <v>2</v>
      </c>
      <c r="R154" s="416" t="s">
        <v>0</v>
      </c>
      <c r="AQ154" s="416" t="s">
        <v>0</v>
      </c>
    </row>
    <row r="155" spans="3:43" ht="15" customHeight="1" x14ac:dyDescent="0.25">
      <c r="C155" s="133">
        <v>13</v>
      </c>
      <c r="D155" s="136" t="s">
        <v>2</v>
      </c>
      <c r="E155" s="384" t="s">
        <v>1510</v>
      </c>
      <c r="F155" s="136" t="s">
        <v>2</v>
      </c>
      <c r="G155" s="136" t="s">
        <v>2</v>
      </c>
      <c r="H155" s="384" t="s">
        <v>1510</v>
      </c>
      <c r="I155" s="136" t="s">
        <v>2</v>
      </c>
      <c r="R155" s="416" t="s">
        <v>0</v>
      </c>
      <c r="AQ155" s="416" t="s">
        <v>0</v>
      </c>
    </row>
    <row r="156" spans="3:43" ht="15" customHeight="1" x14ac:dyDescent="0.25">
      <c r="C156" s="133">
        <v>14</v>
      </c>
      <c r="D156" s="136" t="s">
        <v>2</v>
      </c>
      <c r="E156" s="384" t="s">
        <v>1510</v>
      </c>
      <c r="F156" s="136" t="s">
        <v>2</v>
      </c>
      <c r="G156" s="136" t="s">
        <v>2</v>
      </c>
      <c r="H156" s="384" t="s">
        <v>1510</v>
      </c>
      <c r="I156" s="136" t="s">
        <v>2</v>
      </c>
      <c r="R156" s="416" t="s">
        <v>0</v>
      </c>
      <c r="AQ156" s="416" t="s">
        <v>0</v>
      </c>
    </row>
    <row r="157" spans="3:43" ht="15" customHeight="1" x14ac:dyDescent="0.25">
      <c r="C157" s="133">
        <v>15</v>
      </c>
      <c r="D157" s="136" t="s">
        <v>2</v>
      </c>
      <c r="E157" s="384" t="s">
        <v>1510</v>
      </c>
      <c r="F157" s="136" t="s">
        <v>2</v>
      </c>
      <c r="G157" s="136" t="s">
        <v>2</v>
      </c>
      <c r="H157" s="384" t="s">
        <v>1510</v>
      </c>
      <c r="I157" s="136" t="s">
        <v>2</v>
      </c>
      <c r="R157" s="416" t="s">
        <v>0</v>
      </c>
      <c r="AQ157" s="416" t="s">
        <v>0</v>
      </c>
    </row>
    <row r="158" spans="3:43" ht="15" customHeight="1" x14ac:dyDescent="0.25">
      <c r="C158" s="133">
        <v>16</v>
      </c>
      <c r="D158" s="136" t="s">
        <v>2</v>
      </c>
      <c r="E158" s="384" t="s">
        <v>1510</v>
      </c>
      <c r="F158" s="136" t="s">
        <v>2</v>
      </c>
      <c r="G158" s="136" t="s">
        <v>2</v>
      </c>
      <c r="H158" s="384" t="s">
        <v>1510</v>
      </c>
      <c r="I158" s="136" t="s">
        <v>2</v>
      </c>
      <c r="R158" s="416" t="s">
        <v>0</v>
      </c>
      <c r="AQ158" s="416" t="s">
        <v>0</v>
      </c>
    </row>
    <row r="159" spans="3:43" ht="15" customHeight="1" x14ac:dyDescent="0.25">
      <c r="C159" s="133">
        <v>17</v>
      </c>
      <c r="D159" s="136" t="s">
        <v>2</v>
      </c>
      <c r="E159" s="384" t="s">
        <v>1510</v>
      </c>
      <c r="F159" s="136" t="s">
        <v>2</v>
      </c>
      <c r="G159" s="136" t="s">
        <v>2</v>
      </c>
      <c r="H159" s="384" t="s">
        <v>1510</v>
      </c>
      <c r="I159" s="136" t="s">
        <v>2</v>
      </c>
      <c r="R159" s="416" t="s">
        <v>0</v>
      </c>
      <c r="AQ159" s="416" t="s">
        <v>0</v>
      </c>
    </row>
    <row r="160" spans="3:43" ht="15" customHeight="1" x14ac:dyDescent="0.25">
      <c r="C160" s="133">
        <v>18</v>
      </c>
      <c r="D160" s="136" t="s">
        <v>2</v>
      </c>
      <c r="E160" s="384" t="s">
        <v>1510</v>
      </c>
      <c r="F160" s="136" t="s">
        <v>2</v>
      </c>
      <c r="G160" s="136" t="s">
        <v>2</v>
      </c>
      <c r="H160" s="384" t="s">
        <v>1510</v>
      </c>
      <c r="I160" s="136" t="s">
        <v>2</v>
      </c>
      <c r="R160" s="416" t="s">
        <v>0</v>
      </c>
      <c r="AQ160" s="416" t="s">
        <v>0</v>
      </c>
    </row>
    <row r="161" spans="3:43" ht="15" customHeight="1" x14ac:dyDescent="0.25">
      <c r="C161" s="133">
        <v>19</v>
      </c>
      <c r="D161" s="136" t="s">
        <v>2</v>
      </c>
      <c r="E161" s="384" t="s">
        <v>1510</v>
      </c>
      <c r="F161" s="136" t="s">
        <v>2</v>
      </c>
      <c r="G161" s="136" t="s">
        <v>2</v>
      </c>
      <c r="H161" s="384" t="s">
        <v>1510</v>
      </c>
      <c r="I161" s="136" t="s">
        <v>2</v>
      </c>
      <c r="R161" s="416" t="s">
        <v>0</v>
      </c>
      <c r="AQ161" s="416" t="s">
        <v>0</v>
      </c>
    </row>
    <row r="162" spans="3:43" ht="15" customHeight="1" x14ac:dyDescent="0.25">
      <c r="C162" s="133">
        <v>20</v>
      </c>
      <c r="D162" s="136" t="s">
        <v>2</v>
      </c>
      <c r="E162" s="384" t="s">
        <v>1510</v>
      </c>
      <c r="F162" s="136" t="s">
        <v>2</v>
      </c>
      <c r="G162" s="136" t="s">
        <v>2</v>
      </c>
      <c r="H162" s="384" t="s">
        <v>1510</v>
      </c>
      <c r="I162" s="136" t="s">
        <v>2</v>
      </c>
      <c r="R162" s="416" t="s">
        <v>0</v>
      </c>
      <c r="AQ162" s="416" t="s">
        <v>0</v>
      </c>
    </row>
    <row r="163" spans="3:43" ht="15" customHeight="1" x14ac:dyDescent="0.25">
      <c r="C163" s="133">
        <v>21</v>
      </c>
      <c r="D163" s="136" t="s">
        <v>2</v>
      </c>
      <c r="E163" s="384" t="s">
        <v>1510</v>
      </c>
      <c r="F163" s="136" t="s">
        <v>2</v>
      </c>
      <c r="G163" s="136" t="s">
        <v>2</v>
      </c>
      <c r="H163" s="384" t="s">
        <v>1510</v>
      </c>
      <c r="I163" s="136" t="s">
        <v>2</v>
      </c>
      <c r="R163" s="416" t="s">
        <v>0</v>
      </c>
      <c r="AQ163" s="416" t="s">
        <v>0</v>
      </c>
    </row>
    <row r="164" spans="3:43" ht="15" customHeight="1" x14ac:dyDescent="0.25">
      <c r="C164" s="133">
        <v>22</v>
      </c>
      <c r="D164" s="136" t="s">
        <v>2</v>
      </c>
      <c r="E164" s="384" t="s">
        <v>1510</v>
      </c>
      <c r="F164" s="136" t="s">
        <v>2</v>
      </c>
      <c r="G164" s="136" t="s">
        <v>2</v>
      </c>
      <c r="H164" s="384" t="s">
        <v>1510</v>
      </c>
      <c r="I164" s="136" t="s">
        <v>2</v>
      </c>
      <c r="R164" s="416" t="s">
        <v>0</v>
      </c>
      <c r="AQ164" s="416" t="s">
        <v>0</v>
      </c>
    </row>
    <row r="165" spans="3:43" ht="15" customHeight="1" x14ac:dyDescent="0.25">
      <c r="C165" s="133">
        <v>23</v>
      </c>
      <c r="D165" s="136" t="s">
        <v>2</v>
      </c>
      <c r="E165" s="384" t="s">
        <v>1510</v>
      </c>
      <c r="F165" s="136" t="s">
        <v>2</v>
      </c>
      <c r="G165" s="136" t="s">
        <v>2</v>
      </c>
      <c r="H165" s="384" t="s">
        <v>1510</v>
      </c>
      <c r="I165" s="136" t="s">
        <v>2</v>
      </c>
      <c r="R165" s="416" t="s">
        <v>0</v>
      </c>
      <c r="AQ165" s="416" t="s">
        <v>0</v>
      </c>
    </row>
    <row r="166" spans="3:43" ht="15" customHeight="1" x14ac:dyDescent="0.25">
      <c r="C166" s="133">
        <v>24</v>
      </c>
      <c r="D166" s="136" t="s">
        <v>2</v>
      </c>
      <c r="E166" s="384" t="s">
        <v>1510</v>
      </c>
      <c r="F166" s="136" t="s">
        <v>2</v>
      </c>
      <c r="G166" s="136" t="s">
        <v>2</v>
      </c>
      <c r="H166" s="384" t="s">
        <v>1510</v>
      </c>
      <c r="I166" s="136" t="s">
        <v>2</v>
      </c>
      <c r="R166" s="416" t="s">
        <v>0</v>
      </c>
      <c r="AQ166" s="416" t="s">
        <v>0</v>
      </c>
    </row>
    <row r="167" spans="3:43" ht="15" customHeight="1" x14ac:dyDescent="0.25">
      <c r="C167" s="133">
        <v>25</v>
      </c>
      <c r="D167" s="136" t="s">
        <v>2</v>
      </c>
      <c r="E167" s="384" t="s">
        <v>1510</v>
      </c>
      <c r="F167" s="136" t="s">
        <v>2</v>
      </c>
      <c r="G167" s="136" t="s">
        <v>2</v>
      </c>
      <c r="H167" s="384" t="s">
        <v>1510</v>
      </c>
      <c r="I167" s="136" t="s">
        <v>2</v>
      </c>
      <c r="R167" s="416" t="s">
        <v>0</v>
      </c>
      <c r="AQ167" s="416" t="s">
        <v>0</v>
      </c>
    </row>
    <row r="168" spans="3:43" ht="15" customHeight="1" x14ac:dyDescent="0.25">
      <c r="C168" s="133">
        <v>26</v>
      </c>
      <c r="D168" s="136" t="s">
        <v>2</v>
      </c>
      <c r="E168" s="384" t="s">
        <v>1510</v>
      </c>
      <c r="F168" s="136" t="s">
        <v>2</v>
      </c>
      <c r="G168" s="136" t="s">
        <v>2</v>
      </c>
      <c r="H168" s="384" t="s">
        <v>1510</v>
      </c>
      <c r="I168" s="136" t="s">
        <v>2</v>
      </c>
      <c r="R168" s="416" t="s">
        <v>0</v>
      </c>
      <c r="AQ168" s="416" t="s">
        <v>0</v>
      </c>
    </row>
    <row r="169" spans="3:43" ht="15" customHeight="1" x14ac:dyDescent="0.25">
      <c r="C169" s="133">
        <v>27</v>
      </c>
      <c r="D169" s="136" t="s">
        <v>2</v>
      </c>
      <c r="E169" s="384" t="s">
        <v>1510</v>
      </c>
      <c r="F169" s="136" t="s">
        <v>2</v>
      </c>
      <c r="G169" s="136" t="s">
        <v>2</v>
      </c>
      <c r="H169" s="384" t="s">
        <v>1510</v>
      </c>
      <c r="I169" s="136" t="s">
        <v>2</v>
      </c>
      <c r="R169" s="416" t="s">
        <v>0</v>
      </c>
      <c r="AQ169" s="416" t="s">
        <v>0</v>
      </c>
    </row>
    <row r="170" spans="3:43" ht="15" customHeight="1" x14ac:dyDescent="0.25">
      <c r="C170" s="133">
        <v>28</v>
      </c>
      <c r="D170" s="136" t="s">
        <v>2</v>
      </c>
      <c r="E170" s="384" t="s">
        <v>1510</v>
      </c>
      <c r="F170" s="136" t="s">
        <v>2</v>
      </c>
      <c r="G170" s="136" t="s">
        <v>2</v>
      </c>
      <c r="H170" s="384" t="s">
        <v>1510</v>
      </c>
      <c r="I170" s="136" t="s">
        <v>2</v>
      </c>
      <c r="R170" s="416" t="s">
        <v>0</v>
      </c>
      <c r="AQ170" s="416" t="s">
        <v>0</v>
      </c>
    </row>
    <row r="171" spans="3:43" ht="15" customHeight="1" x14ac:dyDescent="0.25">
      <c r="C171" s="133">
        <v>29</v>
      </c>
      <c r="D171" s="136" t="s">
        <v>2</v>
      </c>
      <c r="E171" s="384" t="s">
        <v>1510</v>
      </c>
      <c r="F171" s="136" t="s">
        <v>2</v>
      </c>
      <c r="G171" s="136" t="s">
        <v>2</v>
      </c>
      <c r="H171" s="384" t="s">
        <v>1510</v>
      </c>
      <c r="I171" s="136" t="s">
        <v>2</v>
      </c>
      <c r="R171" s="416" t="s">
        <v>0</v>
      </c>
      <c r="AQ171" s="416" t="s">
        <v>0</v>
      </c>
    </row>
    <row r="172" spans="3:43" ht="15" customHeight="1" x14ac:dyDescent="0.25">
      <c r="C172" s="133">
        <v>30</v>
      </c>
      <c r="D172" s="136" t="s">
        <v>2</v>
      </c>
      <c r="E172" s="384" t="s">
        <v>1510</v>
      </c>
      <c r="F172" s="136" t="s">
        <v>2</v>
      </c>
      <c r="G172" s="136" t="s">
        <v>2</v>
      </c>
      <c r="H172" s="384" t="s">
        <v>1510</v>
      </c>
      <c r="I172" s="136" t="s">
        <v>2</v>
      </c>
      <c r="R172" s="416" t="s">
        <v>0</v>
      </c>
      <c r="AQ172" s="416" t="s">
        <v>0</v>
      </c>
    </row>
    <row r="173" spans="3:43" ht="15" customHeight="1" x14ac:dyDescent="0.25">
      <c r="C173" s="133">
        <v>31</v>
      </c>
      <c r="D173" s="136" t="s">
        <v>2</v>
      </c>
      <c r="E173" s="384" t="s">
        <v>1510</v>
      </c>
      <c r="F173" s="136" t="s">
        <v>2</v>
      </c>
      <c r="G173" s="136" t="s">
        <v>2</v>
      </c>
      <c r="H173" s="384" t="s">
        <v>1510</v>
      </c>
      <c r="I173" s="136" t="s">
        <v>2</v>
      </c>
      <c r="R173" s="416" t="s">
        <v>0</v>
      </c>
      <c r="AQ173" s="416" t="s">
        <v>0</v>
      </c>
    </row>
    <row r="174" spans="3:43" ht="15" customHeight="1" x14ac:dyDescent="0.25">
      <c r="C174" s="133">
        <v>32</v>
      </c>
      <c r="D174" s="136" t="s">
        <v>2</v>
      </c>
      <c r="E174" s="384" t="s">
        <v>1510</v>
      </c>
      <c r="F174" s="136" t="s">
        <v>2</v>
      </c>
      <c r="G174" s="136" t="s">
        <v>2</v>
      </c>
      <c r="H174" s="384" t="s">
        <v>1510</v>
      </c>
      <c r="I174" s="136" t="s">
        <v>2</v>
      </c>
      <c r="R174" s="416" t="s">
        <v>0</v>
      </c>
      <c r="AQ174" s="416" t="s">
        <v>0</v>
      </c>
    </row>
    <row r="175" spans="3:43" ht="15" customHeight="1" x14ac:dyDescent="0.25">
      <c r="C175" s="133">
        <v>33</v>
      </c>
      <c r="D175" s="136" t="s">
        <v>2</v>
      </c>
      <c r="E175" s="384" t="s">
        <v>1510</v>
      </c>
      <c r="F175" s="136" t="s">
        <v>2</v>
      </c>
      <c r="G175" s="136" t="s">
        <v>2</v>
      </c>
      <c r="H175" s="384" t="s">
        <v>1510</v>
      </c>
      <c r="I175" s="136" t="s">
        <v>2</v>
      </c>
      <c r="R175" s="416" t="s">
        <v>0</v>
      </c>
      <c r="AQ175" s="416" t="s">
        <v>0</v>
      </c>
    </row>
    <row r="176" spans="3:43" ht="15" customHeight="1" x14ac:dyDescent="0.25">
      <c r="C176" s="133">
        <v>34</v>
      </c>
      <c r="D176" s="136" t="s">
        <v>2</v>
      </c>
      <c r="E176" s="384" t="s">
        <v>1510</v>
      </c>
      <c r="F176" s="136" t="s">
        <v>2</v>
      </c>
      <c r="G176" s="136" t="s">
        <v>2</v>
      </c>
      <c r="H176" s="384" t="s">
        <v>1510</v>
      </c>
      <c r="I176" s="136" t="s">
        <v>2</v>
      </c>
      <c r="R176" s="416" t="s">
        <v>0</v>
      </c>
      <c r="AQ176" s="416" t="s">
        <v>0</v>
      </c>
    </row>
    <row r="177" spans="3:43" ht="15" customHeight="1" x14ac:dyDescent="0.25">
      <c r="C177" s="133">
        <v>35</v>
      </c>
      <c r="D177" s="136" t="s">
        <v>2</v>
      </c>
      <c r="E177" s="384" t="s">
        <v>1510</v>
      </c>
      <c r="F177" s="136" t="s">
        <v>2</v>
      </c>
      <c r="G177" s="136" t="s">
        <v>2</v>
      </c>
      <c r="H177" s="384" t="s">
        <v>1510</v>
      </c>
      <c r="I177" s="136" t="s">
        <v>2</v>
      </c>
      <c r="R177" s="416" t="s">
        <v>0</v>
      </c>
      <c r="AQ177" s="416" t="s">
        <v>0</v>
      </c>
    </row>
    <row r="178" spans="3:43" ht="15" customHeight="1" x14ac:dyDescent="0.25">
      <c r="C178" s="133">
        <v>36</v>
      </c>
      <c r="D178" s="136" t="s">
        <v>2</v>
      </c>
      <c r="E178" s="384" t="s">
        <v>1510</v>
      </c>
      <c r="F178" s="136" t="s">
        <v>2</v>
      </c>
      <c r="G178" s="136" t="s">
        <v>2</v>
      </c>
      <c r="H178" s="384" t="s">
        <v>1510</v>
      </c>
      <c r="I178" s="136" t="s">
        <v>2</v>
      </c>
      <c r="R178" s="416" t="s">
        <v>0</v>
      </c>
      <c r="AQ178" s="416" t="s">
        <v>0</v>
      </c>
    </row>
    <row r="179" spans="3:43" ht="15" customHeight="1" x14ac:dyDescent="0.25">
      <c r="C179" s="133">
        <v>37</v>
      </c>
      <c r="D179" s="136" t="s">
        <v>2</v>
      </c>
      <c r="E179" s="384" t="s">
        <v>1510</v>
      </c>
      <c r="F179" s="136" t="s">
        <v>2</v>
      </c>
      <c r="G179" s="136" t="s">
        <v>2</v>
      </c>
      <c r="H179" s="384" t="s">
        <v>1510</v>
      </c>
      <c r="I179" s="136" t="s">
        <v>2</v>
      </c>
      <c r="R179" s="416" t="s">
        <v>0</v>
      </c>
      <c r="AQ179" s="416" t="s">
        <v>0</v>
      </c>
    </row>
    <row r="180" spans="3:43" ht="15" customHeight="1" x14ac:dyDescent="0.25">
      <c r="C180" s="133">
        <v>38</v>
      </c>
      <c r="D180" s="136" t="s">
        <v>2</v>
      </c>
      <c r="E180" s="384" t="s">
        <v>1510</v>
      </c>
      <c r="F180" s="136" t="s">
        <v>2</v>
      </c>
      <c r="G180" s="136" t="s">
        <v>2</v>
      </c>
      <c r="H180" s="384" t="s">
        <v>1510</v>
      </c>
      <c r="I180" s="136" t="s">
        <v>2</v>
      </c>
      <c r="R180" s="416" t="s">
        <v>0</v>
      </c>
      <c r="AQ180" s="416" t="s">
        <v>0</v>
      </c>
    </row>
    <row r="181" spans="3:43" ht="15" customHeight="1" x14ac:dyDescent="0.25">
      <c r="C181" s="133">
        <v>39</v>
      </c>
      <c r="D181" s="136" t="s">
        <v>2</v>
      </c>
      <c r="E181" s="384" t="s">
        <v>1510</v>
      </c>
      <c r="F181" s="136" t="s">
        <v>2</v>
      </c>
      <c r="G181" s="136" t="s">
        <v>2</v>
      </c>
      <c r="H181" s="384" t="s">
        <v>1510</v>
      </c>
      <c r="I181" s="136" t="s">
        <v>2</v>
      </c>
      <c r="R181" s="416" t="s">
        <v>0</v>
      </c>
      <c r="AQ181" s="416" t="s">
        <v>0</v>
      </c>
    </row>
    <row r="182" spans="3:43" ht="15" customHeight="1" x14ac:dyDescent="0.25">
      <c r="C182" s="133">
        <v>40</v>
      </c>
      <c r="D182" s="136" t="s">
        <v>2</v>
      </c>
      <c r="E182" s="384" t="s">
        <v>1510</v>
      </c>
      <c r="F182" s="136" t="s">
        <v>2</v>
      </c>
      <c r="G182" s="136" t="s">
        <v>2</v>
      </c>
      <c r="H182" s="384" t="s">
        <v>1510</v>
      </c>
      <c r="I182" s="136" t="s">
        <v>2</v>
      </c>
      <c r="R182" s="416" t="s">
        <v>0</v>
      </c>
      <c r="AQ182" s="416" t="s">
        <v>0</v>
      </c>
    </row>
    <row r="183" spans="3:43" ht="15" customHeight="1" x14ac:dyDescent="0.25">
      <c r="C183" s="133">
        <v>41</v>
      </c>
      <c r="D183" s="136" t="s">
        <v>2</v>
      </c>
      <c r="E183" s="384" t="s">
        <v>1510</v>
      </c>
      <c r="F183" s="136" t="s">
        <v>2</v>
      </c>
      <c r="G183" s="136" t="s">
        <v>2</v>
      </c>
      <c r="H183" s="384" t="s">
        <v>1510</v>
      </c>
      <c r="I183" s="136" t="s">
        <v>2</v>
      </c>
      <c r="R183" s="416" t="s">
        <v>0</v>
      </c>
      <c r="AQ183" s="416" t="s">
        <v>0</v>
      </c>
    </row>
    <row r="184" spans="3:43" ht="15" customHeight="1" x14ac:dyDescent="0.25">
      <c r="C184" s="133">
        <v>42</v>
      </c>
      <c r="D184" s="136" t="s">
        <v>2</v>
      </c>
      <c r="E184" s="384" t="s">
        <v>1510</v>
      </c>
      <c r="F184" s="136" t="s">
        <v>2</v>
      </c>
      <c r="G184" s="136" t="s">
        <v>2</v>
      </c>
      <c r="H184" s="384" t="s">
        <v>1510</v>
      </c>
      <c r="I184" s="136" t="s">
        <v>2</v>
      </c>
      <c r="R184" s="416" t="s">
        <v>0</v>
      </c>
      <c r="AQ184" s="416" t="s">
        <v>0</v>
      </c>
    </row>
    <row r="185" spans="3:43" ht="15" customHeight="1" x14ac:dyDescent="0.25">
      <c r="C185" s="133">
        <v>43</v>
      </c>
      <c r="D185" s="136" t="s">
        <v>2</v>
      </c>
      <c r="E185" s="384" t="s">
        <v>1510</v>
      </c>
      <c r="F185" s="136" t="s">
        <v>2</v>
      </c>
      <c r="G185" s="136" t="s">
        <v>2</v>
      </c>
      <c r="H185" s="384" t="s">
        <v>1510</v>
      </c>
      <c r="I185" s="136" t="s">
        <v>2</v>
      </c>
      <c r="R185" s="416" t="s">
        <v>0</v>
      </c>
      <c r="AQ185" s="416" t="s">
        <v>0</v>
      </c>
    </row>
    <row r="186" spans="3:43" ht="15" customHeight="1" x14ac:dyDescent="0.25">
      <c r="C186" s="133">
        <v>44</v>
      </c>
      <c r="D186" s="136" t="s">
        <v>2</v>
      </c>
      <c r="E186" s="384" t="s">
        <v>1510</v>
      </c>
      <c r="F186" s="136" t="s">
        <v>2</v>
      </c>
      <c r="G186" s="136" t="s">
        <v>2</v>
      </c>
      <c r="H186" s="384" t="s">
        <v>1510</v>
      </c>
      <c r="I186" s="136" t="s">
        <v>2</v>
      </c>
      <c r="R186" s="416" t="s">
        <v>0</v>
      </c>
      <c r="AQ186" s="416" t="s">
        <v>0</v>
      </c>
    </row>
    <row r="187" spans="3:43" ht="15" customHeight="1" x14ac:dyDescent="0.25">
      <c r="C187" s="133">
        <v>45</v>
      </c>
      <c r="D187" s="136" t="s">
        <v>2</v>
      </c>
      <c r="E187" s="384" t="s">
        <v>1510</v>
      </c>
      <c r="F187" s="136" t="s">
        <v>2</v>
      </c>
      <c r="G187" s="136" t="s">
        <v>2</v>
      </c>
      <c r="H187" s="384" t="s">
        <v>1510</v>
      </c>
      <c r="I187" s="136" t="s">
        <v>2</v>
      </c>
      <c r="R187" s="416" t="s">
        <v>0</v>
      </c>
      <c r="AQ187" s="416" t="s">
        <v>0</v>
      </c>
    </row>
    <row r="188" spans="3:43" ht="15" customHeight="1" x14ac:dyDescent="0.25">
      <c r="C188" s="133">
        <v>46</v>
      </c>
      <c r="D188" s="136" t="s">
        <v>2</v>
      </c>
      <c r="E188" s="384" t="s">
        <v>1510</v>
      </c>
      <c r="F188" s="136" t="s">
        <v>2</v>
      </c>
      <c r="G188" s="136" t="s">
        <v>2</v>
      </c>
      <c r="H188" s="384" t="s">
        <v>1510</v>
      </c>
      <c r="I188" s="136" t="s">
        <v>2</v>
      </c>
      <c r="R188" s="416" t="s">
        <v>0</v>
      </c>
      <c r="AQ188" s="416" t="s">
        <v>0</v>
      </c>
    </row>
    <row r="189" spans="3:43" ht="15" customHeight="1" x14ac:dyDescent="0.25">
      <c r="C189" s="133">
        <v>47</v>
      </c>
      <c r="D189" s="136" t="s">
        <v>2</v>
      </c>
      <c r="E189" s="384" t="s">
        <v>1510</v>
      </c>
      <c r="F189" s="136" t="s">
        <v>2</v>
      </c>
      <c r="G189" s="136" t="s">
        <v>2</v>
      </c>
      <c r="H189" s="384" t="s">
        <v>1510</v>
      </c>
      <c r="I189" s="136" t="s">
        <v>2</v>
      </c>
      <c r="R189" s="416" t="s">
        <v>0</v>
      </c>
      <c r="AQ189" s="416" t="s">
        <v>0</v>
      </c>
    </row>
    <row r="190" spans="3:43" ht="15" customHeight="1" x14ac:dyDescent="0.25">
      <c r="C190" s="133">
        <v>48</v>
      </c>
      <c r="D190" s="136" t="s">
        <v>2</v>
      </c>
      <c r="E190" s="384" t="s">
        <v>1510</v>
      </c>
      <c r="F190" s="136" t="s">
        <v>2</v>
      </c>
      <c r="G190" s="136" t="s">
        <v>2</v>
      </c>
      <c r="H190" s="384" t="s">
        <v>1510</v>
      </c>
      <c r="I190" s="136" t="s">
        <v>2</v>
      </c>
      <c r="R190" s="416" t="s">
        <v>0</v>
      </c>
      <c r="AQ190" s="416" t="s">
        <v>0</v>
      </c>
    </row>
    <row r="191" spans="3:43" ht="15" customHeight="1" x14ac:dyDescent="0.25">
      <c r="C191" s="133">
        <v>49</v>
      </c>
      <c r="D191" s="136" t="s">
        <v>2</v>
      </c>
      <c r="E191" s="384" t="s">
        <v>1510</v>
      </c>
      <c r="F191" s="136" t="s">
        <v>2</v>
      </c>
      <c r="G191" s="136" t="s">
        <v>2</v>
      </c>
      <c r="H191" s="384" t="s">
        <v>1510</v>
      </c>
      <c r="I191" s="136" t="s">
        <v>2</v>
      </c>
      <c r="R191" s="416" t="s">
        <v>0</v>
      </c>
      <c r="AQ191" s="416" t="s">
        <v>0</v>
      </c>
    </row>
    <row r="192" spans="3:43" ht="15" customHeight="1" x14ac:dyDescent="0.25">
      <c r="C192" s="133">
        <v>50</v>
      </c>
      <c r="D192" s="136" t="s">
        <v>2</v>
      </c>
      <c r="E192" s="384" t="s">
        <v>1510</v>
      </c>
      <c r="F192" s="136" t="s">
        <v>2</v>
      </c>
      <c r="G192" s="136" t="s">
        <v>2</v>
      </c>
      <c r="H192" s="384" t="s">
        <v>1510</v>
      </c>
      <c r="I192" s="136" t="s">
        <v>2</v>
      </c>
      <c r="R192" s="416" t="s">
        <v>0</v>
      </c>
      <c r="AQ192" s="416" t="s">
        <v>0</v>
      </c>
    </row>
    <row r="193" spans="3:43" ht="15" customHeight="1" x14ac:dyDescent="0.25">
      <c r="C193" s="133">
        <v>51</v>
      </c>
      <c r="D193" s="136" t="s">
        <v>2</v>
      </c>
      <c r="E193" s="384" t="s">
        <v>1510</v>
      </c>
      <c r="F193" s="136" t="s">
        <v>2</v>
      </c>
      <c r="G193" s="136" t="s">
        <v>2</v>
      </c>
      <c r="H193" s="384" t="s">
        <v>1510</v>
      </c>
      <c r="I193" s="136" t="s">
        <v>2</v>
      </c>
      <c r="R193" s="416" t="s">
        <v>0</v>
      </c>
      <c r="AQ193" s="416" t="s">
        <v>0</v>
      </c>
    </row>
    <row r="194" spans="3:43" ht="15" customHeight="1" x14ac:dyDescent="0.25">
      <c r="C194" s="133">
        <v>52</v>
      </c>
      <c r="D194" s="136" t="s">
        <v>2</v>
      </c>
      <c r="E194" s="384" t="s">
        <v>1510</v>
      </c>
      <c r="F194" s="136" t="s">
        <v>2</v>
      </c>
      <c r="G194" s="136" t="s">
        <v>2</v>
      </c>
      <c r="H194" s="384" t="s">
        <v>1510</v>
      </c>
      <c r="I194" s="136" t="s">
        <v>2</v>
      </c>
      <c r="R194" s="416" t="s">
        <v>0</v>
      </c>
      <c r="AQ194" s="416" t="s">
        <v>0</v>
      </c>
    </row>
    <row r="195" spans="3:43" ht="15" customHeight="1" x14ac:dyDescent="0.25">
      <c r="C195" s="133">
        <v>53</v>
      </c>
      <c r="D195" s="136" t="s">
        <v>2</v>
      </c>
      <c r="E195" s="384" t="s">
        <v>1510</v>
      </c>
      <c r="F195" s="136" t="s">
        <v>2</v>
      </c>
      <c r="G195" s="136" t="s">
        <v>2</v>
      </c>
      <c r="H195" s="384" t="s">
        <v>1510</v>
      </c>
      <c r="I195" s="136" t="s">
        <v>2</v>
      </c>
      <c r="R195" s="416" t="s">
        <v>0</v>
      </c>
      <c r="AQ195" s="416" t="s">
        <v>0</v>
      </c>
    </row>
    <row r="196" spans="3:43" ht="15" customHeight="1" x14ac:dyDescent="0.25">
      <c r="C196" s="133">
        <v>54</v>
      </c>
      <c r="D196" s="136" t="s">
        <v>2</v>
      </c>
      <c r="E196" s="384" t="s">
        <v>1510</v>
      </c>
      <c r="F196" s="136" t="s">
        <v>2</v>
      </c>
      <c r="G196" s="136" t="s">
        <v>2</v>
      </c>
      <c r="H196" s="384" t="s">
        <v>1510</v>
      </c>
      <c r="I196" s="136" t="s">
        <v>2</v>
      </c>
      <c r="R196" s="416" t="s">
        <v>0</v>
      </c>
      <c r="AQ196" s="416" t="s">
        <v>0</v>
      </c>
    </row>
    <row r="197" spans="3:43" ht="15" customHeight="1" x14ac:dyDescent="0.25">
      <c r="C197" s="133">
        <v>55</v>
      </c>
      <c r="D197" s="136" t="s">
        <v>2</v>
      </c>
      <c r="E197" s="384" t="s">
        <v>1510</v>
      </c>
      <c r="F197" s="136" t="s">
        <v>2</v>
      </c>
      <c r="G197" s="136" t="s">
        <v>2</v>
      </c>
      <c r="H197" s="384" t="s">
        <v>1510</v>
      </c>
      <c r="I197" s="136" t="s">
        <v>2</v>
      </c>
      <c r="R197" s="416" t="s">
        <v>0</v>
      </c>
      <c r="AQ197" s="416" t="s">
        <v>0</v>
      </c>
    </row>
    <row r="198" spans="3:43" ht="15" customHeight="1" x14ac:dyDescent="0.25">
      <c r="C198" s="133">
        <v>56</v>
      </c>
      <c r="D198" s="136" t="s">
        <v>2</v>
      </c>
      <c r="E198" s="384" t="s">
        <v>1510</v>
      </c>
      <c r="F198" s="136" t="s">
        <v>2</v>
      </c>
      <c r="G198" s="136" t="s">
        <v>2</v>
      </c>
      <c r="H198" s="384" t="s">
        <v>1510</v>
      </c>
      <c r="I198" s="136" t="s">
        <v>2</v>
      </c>
      <c r="R198" s="416" t="s">
        <v>0</v>
      </c>
      <c r="AQ198" s="416" t="s">
        <v>0</v>
      </c>
    </row>
    <row r="199" spans="3:43" ht="15" customHeight="1" x14ac:dyDescent="0.25">
      <c r="C199" s="133">
        <v>57</v>
      </c>
      <c r="D199" s="136" t="s">
        <v>2</v>
      </c>
      <c r="E199" s="384" t="s">
        <v>1510</v>
      </c>
      <c r="F199" s="136" t="s">
        <v>2</v>
      </c>
      <c r="G199" s="136" t="s">
        <v>2</v>
      </c>
      <c r="H199" s="384" t="s">
        <v>1510</v>
      </c>
      <c r="I199" s="136" t="s">
        <v>2</v>
      </c>
      <c r="R199" s="416" t="s">
        <v>0</v>
      </c>
      <c r="AQ199" s="416" t="s">
        <v>0</v>
      </c>
    </row>
    <row r="200" spans="3:43" ht="15" customHeight="1" x14ac:dyDescent="0.25">
      <c r="C200" s="133">
        <v>58</v>
      </c>
      <c r="D200" s="136" t="s">
        <v>2</v>
      </c>
      <c r="E200" s="384" t="s">
        <v>1510</v>
      </c>
      <c r="F200" s="136" t="s">
        <v>2</v>
      </c>
      <c r="G200" s="136" t="s">
        <v>2</v>
      </c>
      <c r="H200" s="384" t="s">
        <v>1510</v>
      </c>
      <c r="I200" s="136" t="s">
        <v>2</v>
      </c>
      <c r="R200" s="416" t="s">
        <v>0</v>
      </c>
      <c r="AQ200" s="416" t="s">
        <v>0</v>
      </c>
    </row>
    <row r="201" spans="3:43" ht="15" customHeight="1" x14ac:dyDescent="0.25">
      <c r="C201" s="133">
        <v>59</v>
      </c>
      <c r="D201" s="136" t="s">
        <v>2</v>
      </c>
      <c r="E201" s="384" t="s">
        <v>1510</v>
      </c>
      <c r="F201" s="136" t="s">
        <v>2</v>
      </c>
      <c r="G201" s="136" t="s">
        <v>2</v>
      </c>
      <c r="H201" s="384" t="s">
        <v>1510</v>
      </c>
      <c r="I201" s="136" t="s">
        <v>2</v>
      </c>
      <c r="R201" s="416" t="s">
        <v>0</v>
      </c>
      <c r="AQ201" s="416" t="s">
        <v>0</v>
      </c>
    </row>
    <row r="202" spans="3:43" ht="15" customHeight="1" x14ac:dyDescent="0.25">
      <c r="C202" s="133">
        <v>60</v>
      </c>
      <c r="D202" s="136" t="s">
        <v>2</v>
      </c>
      <c r="E202" s="384" t="s">
        <v>1510</v>
      </c>
      <c r="F202" s="136" t="s">
        <v>2</v>
      </c>
      <c r="G202" s="136" t="s">
        <v>2</v>
      </c>
      <c r="H202" s="384" t="s">
        <v>1510</v>
      </c>
      <c r="I202" s="136" t="s">
        <v>2</v>
      </c>
      <c r="R202" s="416" t="s">
        <v>0</v>
      </c>
      <c r="AQ202" s="416" t="s">
        <v>0</v>
      </c>
    </row>
    <row r="203" spans="3:43" ht="15" customHeight="1" x14ac:dyDescent="0.25">
      <c r="C203" s="133" t="s">
        <v>879</v>
      </c>
      <c r="D203" s="136" t="s">
        <v>2</v>
      </c>
      <c r="E203" s="384" t="s">
        <v>1510</v>
      </c>
      <c r="F203" s="136" t="s">
        <v>2</v>
      </c>
      <c r="G203" s="136" t="s">
        <v>2</v>
      </c>
      <c r="H203" s="384" t="s">
        <v>1510</v>
      </c>
      <c r="I203" s="136" t="s">
        <v>2</v>
      </c>
      <c r="R203" s="416" t="s">
        <v>0</v>
      </c>
      <c r="AQ203" s="416" t="s">
        <v>0</v>
      </c>
    </row>
    <row r="204" spans="3:43" ht="15" customHeight="1" x14ac:dyDescent="0.25">
      <c r="R204" s="416" t="s">
        <v>0</v>
      </c>
      <c r="AQ204" s="416" t="s">
        <v>0</v>
      </c>
    </row>
    <row r="205" spans="3:43" ht="15" customHeight="1" x14ac:dyDescent="0.25">
      <c r="C205" s="428" t="s">
        <v>1554</v>
      </c>
      <c r="D205" s="428"/>
      <c r="E205" s="428"/>
      <c r="R205" s="416" t="s">
        <v>0</v>
      </c>
      <c r="AQ205" s="416" t="s">
        <v>0</v>
      </c>
    </row>
    <row r="206" spans="3:43" x14ac:dyDescent="0.25">
      <c r="R206" s="416" t="s">
        <v>0</v>
      </c>
      <c r="AQ206" s="416" t="s">
        <v>0</v>
      </c>
    </row>
    <row r="207" spans="3:43" x14ac:dyDescent="0.25">
      <c r="R207" s="416" t="s">
        <v>0</v>
      </c>
      <c r="AQ207" s="416" t="s">
        <v>0</v>
      </c>
    </row>
    <row r="208" spans="3:43" x14ac:dyDescent="0.25">
      <c r="R208" s="416" t="s">
        <v>0</v>
      </c>
      <c r="AQ208" s="416" t="s">
        <v>0</v>
      </c>
    </row>
    <row r="209" spans="18:43" x14ac:dyDescent="0.25">
      <c r="R209" s="416" t="s">
        <v>0</v>
      </c>
      <c r="AQ209" s="416" t="s">
        <v>0</v>
      </c>
    </row>
    <row r="210" spans="18:43" x14ac:dyDescent="0.25">
      <c r="R210" s="416" t="s">
        <v>0</v>
      </c>
      <c r="AQ210" s="416" t="s">
        <v>0</v>
      </c>
    </row>
    <row r="211" spans="18:43" x14ac:dyDescent="0.25">
      <c r="R211" s="416" t="s">
        <v>0</v>
      </c>
      <c r="AQ211" s="416" t="s">
        <v>0</v>
      </c>
    </row>
    <row r="212" spans="18:43" x14ac:dyDescent="0.25">
      <c r="R212" s="416" t="s">
        <v>0</v>
      </c>
      <c r="AQ212" s="416" t="s">
        <v>0</v>
      </c>
    </row>
    <row r="213" spans="18:43" x14ac:dyDescent="0.25">
      <c r="R213" s="416" t="s">
        <v>0</v>
      </c>
      <c r="AQ213" s="416" t="s">
        <v>0</v>
      </c>
    </row>
    <row r="214" spans="18:43" x14ac:dyDescent="0.25">
      <c r="R214" s="416" t="s">
        <v>0</v>
      </c>
      <c r="AQ214" s="416" t="s">
        <v>0</v>
      </c>
    </row>
    <row r="215" spans="18:43" x14ac:dyDescent="0.25">
      <c r="R215" s="416" t="s">
        <v>0</v>
      </c>
      <c r="AQ215" s="416" t="s">
        <v>0</v>
      </c>
    </row>
    <row r="216" spans="18:43" x14ac:dyDescent="0.25">
      <c r="R216" s="416" t="s">
        <v>0</v>
      </c>
      <c r="AQ216" s="416" t="s">
        <v>0</v>
      </c>
    </row>
    <row r="217" spans="18:43" x14ac:dyDescent="0.25">
      <c r="R217" s="416" t="s">
        <v>0</v>
      </c>
      <c r="AQ217" s="416" t="s">
        <v>0</v>
      </c>
    </row>
    <row r="218" spans="18:43" x14ac:dyDescent="0.25">
      <c r="R218" s="416" t="s">
        <v>0</v>
      </c>
      <c r="AQ218" s="416" t="s">
        <v>0</v>
      </c>
    </row>
    <row r="219" spans="18:43" x14ac:dyDescent="0.25">
      <c r="R219" s="416" t="s">
        <v>0</v>
      </c>
      <c r="AQ219" s="416" t="s">
        <v>0</v>
      </c>
    </row>
    <row r="220" spans="18:43" x14ac:dyDescent="0.25">
      <c r="R220" s="416" t="s">
        <v>0</v>
      </c>
      <c r="AQ220" s="416" t="s">
        <v>0</v>
      </c>
    </row>
    <row r="221" spans="18:43" x14ac:dyDescent="0.25">
      <c r="R221" s="416" t="s">
        <v>0</v>
      </c>
      <c r="AQ221" s="416" t="s">
        <v>0</v>
      </c>
    </row>
    <row r="222" spans="18:43" x14ac:dyDescent="0.25">
      <c r="R222" s="416" t="s">
        <v>0</v>
      </c>
      <c r="AQ222" s="416" t="s">
        <v>0</v>
      </c>
    </row>
    <row r="223" spans="18:43" x14ac:dyDescent="0.25">
      <c r="R223" s="416" t="s">
        <v>0</v>
      </c>
      <c r="AQ223" s="416" t="s">
        <v>0</v>
      </c>
    </row>
    <row r="224" spans="18:43" x14ac:dyDescent="0.25">
      <c r="R224" s="416" t="s">
        <v>0</v>
      </c>
      <c r="AQ224" s="416" t="s">
        <v>0</v>
      </c>
    </row>
    <row r="225" spans="18:43" x14ac:dyDescent="0.25">
      <c r="R225" s="416" t="s">
        <v>0</v>
      </c>
      <c r="AQ225" s="416" t="s">
        <v>0</v>
      </c>
    </row>
    <row r="226" spans="18:43" x14ac:dyDescent="0.25">
      <c r="R226" s="416" t="s">
        <v>0</v>
      </c>
      <c r="AQ226" s="416" t="s">
        <v>0</v>
      </c>
    </row>
    <row r="227" spans="18:43" x14ac:dyDescent="0.25">
      <c r="R227" s="416" t="s">
        <v>0</v>
      </c>
      <c r="AQ227" s="416" t="s">
        <v>0</v>
      </c>
    </row>
    <row r="228" spans="18:43" x14ac:dyDescent="0.25">
      <c r="R228" s="416" t="s">
        <v>0</v>
      </c>
      <c r="AQ228" s="416" t="s">
        <v>0</v>
      </c>
    </row>
    <row r="229" spans="18:43" x14ac:dyDescent="0.25">
      <c r="R229" s="416" t="s">
        <v>0</v>
      </c>
      <c r="AQ229" s="416" t="s">
        <v>0</v>
      </c>
    </row>
    <row r="230" spans="18:43" x14ac:dyDescent="0.25">
      <c r="R230" s="416" t="s">
        <v>0</v>
      </c>
      <c r="AQ230" s="416" t="s">
        <v>0</v>
      </c>
    </row>
    <row r="231" spans="18:43" x14ac:dyDescent="0.25">
      <c r="R231" s="416" t="s">
        <v>0</v>
      </c>
      <c r="AQ231" s="416" t="s">
        <v>0</v>
      </c>
    </row>
    <row r="232" spans="18:43" x14ac:dyDescent="0.25">
      <c r="R232" s="416" t="s">
        <v>0</v>
      </c>
      <c r="AQ232" s="416" t="s">
        <v>0</v>
      </c>
    </row>
    <row r="233" spans="18:43" x14ac:dyDescent="0.25">
      <c r="R233" s="416" t="s">
        <v>0</v>
      </c>
      <c r="AQ233" s="416" t="s">
        <v>0</v>
      </c>
    </row>
    <row r="234" spans="18:43" x14ac:dyDescent="0.25">
      <c r="R234" s="416" t="s">
        <v>0</v>
      </c>
      <c r="AQ234" s="416" t="s">
        <v>0</v>
      </c>
    </row>
    <row r="235" spans="18:43" x14ac:dyDescent="0.25">
      <c r="R235" s="416" t="s">
        <v>0</v>
      </c>
      <c r="AQ235" s="416" t="s">
        <v>0</v>
      </c>
    </row>
    <row r="236" spans="18:43" x14ac:dyDescent="0.25">
      <c r="R236" s="416" t="s">
        <v>0</v>
      </c>
      <c r="AQ236" s="416" t="s">
        <v>0</v>
      </c>
    </row>
    <row r="237" spans="18:43" x14ac:dyDescent="0.25">
      <c r="R237" s="416" t="s">
        <v>0</v>
      </c>
      <c r="AQ237" s="416" t="s">
        <v>0</v>
      </c>
    </row>
    <row r="238" spans="18:43" x14ac:dyDescent="0.25">
      <c r="R238" s="416" t="s">
        <v>0</v>
      </c>
      <c r="AQ238" s="416" t="s">
        <v>0</v>
      </c>
    </row>
    <row r="239" spans="18:43" x14ac:dyDescent="0.25">
      <c r="R239" s="416" t="s">
        <v>0</v>
      </c>
      <c r="AQ239" s="416" t="s">
        <v>0</v>
      </c>
    </row>
    <row r="240" spans="18:43" x14ac:dyDescent="0.25">
      <c r="R240" s="416" t="s">
        <v>0</v>
      </c>
      <c r="AQ240" s="416" t="s">
        <v>0</v>
      </c>
    </row>
    <row r="241" spans="18:43" x14ac:dyDescent="0.25">
      <c r="R241" s="416" t="s">
        <v>0</v>
      </c>
      <c r="AQ241" s="416" t="s">
        <v>0</v>
      </c>
    </row>
    <row r="242" spans="18:43" x14ac:dyDescent="0.25">
      <c r="R242" s="416" t="s">
        <v>0</v>
      </c>
      <c r="AQ242" s="416" t="s">
        <v>0</v>
      </c>
    </row>
    <row r="243" spans="18:43" x14ac:dyDescent="0.25">
      <c r="R243" s="416" t="s">
        <v>0</v>
      </c>
      <c r="AQ243" s="416" t="s">
        <v>0</v>
      </c>
    </row>
    <row r="244" spans="18:43" x14ac:dyDescent="0.25">
      <c r="R244" s="416" t="s">
        <v>0</v>
      </c>
      <c r="AQ244" s="416" t="s">
        <v>0</v>
      </c>
    </row>
    <row r="245" spans="18:43" x14ac:dyDescent="0.25">
      <c r="R245" s="416" t="s">
        <v>0</v>
      </c>
      <c r="AQ245" s="416" t="s">
        <v>0</v>
      </c>
    </row>
    <row r="246" spans="18:43" x14ac:dyDescent="0.25">
      <c r="R246" s="416" t="s">
        <v>0</v>
      </c>
      <c r="AQ246" s="416" t="s">
        <v>0</v>
      </c>
    </row>
    <row r="247" spans="18:43" x14ac:dyDescent="0.25">
      <c r="R247" s="416" t="s">
        <v>0</v>
      </c>
      <c r="AQ247" s="416" t="s">
        <v>0</v>
      </c>
    </row>
    <row r="248" spans="18:43" x14ac:dyDescent="0.25">
      <c r="R248" s="416" t="s">
        <v>0</v>
      </c>
      <c r="AQ248" s="416" t="s">
        <v>0</v>
      </c>
    </row>
    <row r="249" spans="18:43" x14ac:dyDescent="0.25">
      <c r="R249" s="416" t="s">
        <v>0</v>
      </c>
      <c r="AQ249" s="416" t="s">
        <v>0</v>
      </c>
    </row>
    <row r="250" spans="18:43" x14ac:dyDescent="0.25">
      <c r="R250" s="416" t="s">
        <v>0</v>
      </c>
      <c r="AQ250" s="416" t="s">
        <v>0</v>
      </c>
    </row>
    <row r="251" spans="18:43" x14ac:dyDescent="0.25">
      <c r="R251" s="416" t="s">
        <v>0</v>
      </c>
      <c r="AQ251" s="416" t="s">
        <v>0</v>
      </c>
    </row>
    <row r="252" spans="18:43" x14ac:dyDescent="0.25">
      <c r="R252" s="416" t="s">
        <v>0</v>
      </c>
      <c r="AQ252" s="416" t="s">
        <v>0</v>
      </c>
    </row>
    <row r="253" spans="18:43" x14ac:dyDescent="0.25">
      <c r="R253" s="416" t="s">
        <v>0</v>
      </c>
      <c r="AQ253" s="416" t="s">
        <v>0</v>
      </c>
    </row>
    <row r="254" spans="18:43" x14ac:dyDescent="0.25">
      <c r="R254" s="416" t="s">
        <v>0</v>
      </c>
      <c r="AQ254" s="416" t="s">
        <v>0</v>
      </c>
    </row>
    <row r="255" spans="18:43" x14ac:dyDescent="0.25">
      <c r="R255" s="416" t="s">
        <v>0</v>
      </c>
      <c r="AQ255" s="416" t="s">
        <v>0</v>
      </c>
    </row>
    <row r="256" spans="18:43" x14ac:dyDescent="0.25">
      <c r="R256" s="416" t="s">
        <v>0</v>
      </c>
      <c r="AQ256" s="416" t="s">
        <v>0</v>
      </c>
    </row>
    <row r="257" spans="18:43" x14ac:dyDescent="0.25">
      <c r="R257" s="416" t="s">
        <v>0</v>
      </c>
      <c r="AQ257" s="416" t="s">
        <v>0</v>
      </c>
    </row>
    <row r="258" spans="18:43" x14ac:dyDescent="0.25">
      <c r="R258" s="416" t="s">
        <v>0</v>
      </c>
      <c r="AQ258" s="416" t="s">
        <v>0</v>
      </c>
    </row>
    <row r="259" spans="18:43" x14ac:dyDescent="0.25">
      <c r="R259" s="416" t="s">
        <v>0</v>
      </c>
      <c r="AQ259" s="416" t="s">
        <v>0</v>
      </c>
    </row>
    <row r="260" spans="18:43" x14ac:dyDescent="0.25">
      <c r="R260" s="416" t="s">
        <v>0</v>
      </c>
      <c r="AQ260" s="416" t="s">
        <v>0</v>
      </c>
    </row>
    <row r="261" spans="18:43" x14ac:dyDescent="0.25">
      <c r="R261" s="416" t="s">
        <v>0</v>
      </c>
      <c r="AQ261" s="416" t="s">
        <v>0</v>
      </c>
    </row>
    <row r="262" spans="18:43" x14ac:dyDescent="0.25">
      <c r="R262" s="416" t="s">
        <v>0</v>
      </c>
      <c r="AQ262" s="416" t="s">
        <v>0</v>
      </c>
    </row>
    <row r="263" spans="18:43" x14ac:dyDescent="0.25">
      <c r="R263" s="416" t="s">
        <v>0</v>
      </c>
      <c r="AQ263" s="416" t="s">
        <v>0</v>
      </c>
    </row>
    <row r="264" spans="18:43" x14ac:dyDescent="0.25">
      <c r="R264" s="416" t="s">
        <v>0</v>
      </c>
      <c r="AQ264" s="416" t="s">
        <v>0</v>
      </c>
    </row>
    <row r="265" spans="18:43" x14ac:dyDescent="0.25">
      <c r="R265" s="416" t="s">
        <v>0</v>
      </c>
      <c r="AQ265" s="416" t="s">
        <v>0</v>
      </c>
    </row>
    <row r="266" spans="18:43" x14ac:dyDescent="0.25">
      <c r="R266" s="416" t="s">
        <v>0</v>
      </c>
      <c r="AQ266" s="416" t="s">
        <v>0</v>
      </c>
    </row>
    <row r="267" spans="18:43" x14ac:dyDescent="0.25">
      <c r="R267" s="416" t="s">
        <v>0</v>
      </c>
      <c r="AQ267" s="416" t="s">
        <v>0</v>
      </c>
    </row>
    <row r="268" spans="18:43" x14ac:dyDescent="0.25">
      <c r="R268" s="416" t="s">
        <v>0</v>
      </c>
      <c r="AQ268" s="416" t="s">
        <v>0</v>
      </c>
    </row>
    <row r="269" spans="18:43" x14ac:dyDescent="0.25">
      <c r="R269" s="416" t="s">
        <v>0</v>
      </c>
      <c r="AQ269" s="416" t="s">
        <v>0</v>
      </c>
    </row>
    <row r="270" spans="18:43" x14ac:dyDescent="0.25">
      <c r="R270" s="416" t="s">
        <v>0</v>
      </c>
      <c r="AQ270" s="416" t="s">
        <v>0</v>
      </c>
    </row>
    <row r="271" spans="18:43" x14ac:dyDescent="0.25">
      <c r="R271" s="416" t="s">
        <v>0</v>
      </c>
      <c r="AQ271" s="416" t="s">
        <v>0</v>
      </c>
    </row>
    <row r="272" spans="18:43" x14ac:dyDescent="0.25">
      <c r="R272" s="416" t="s">
        <v>0</v>
      </c>
      <c r="AQ272" s="416" t="s">
        <v>0</v>
      </c>
    </row>
    <row r="273" spans="1:43" x14ac:dyDescent="0.25">
      <c r="R273" s="416" t="s">
        <v>0</v>
      </c>
      <c r="AQ273" s="416" t="s">
        <v>0</v>
      </c>
    </row>
    <row r="274" spans="1:43" x14ac:dyDescent="0.25">
      <c r="R274" s="416" t="s">
        <v>0</v>
      </c>
      <c r="AQ274" s="416" t="s">
        <v>0</v>
      </c>
    </row>
    <row r="275" spans="1:43" x14ac:dyDescent="0.25">
      <c r="A275" s="416" t="s">
        <v>0</v>
      </c>
      <c r="B275" s="416" t="s">
        <v>0</v>
      </c>
      <c r="C275" s="416" t="s">
        <v>0</v>
      </c>
      <c r="D275" s="416" t="s">
        <v>0</v>
      </c>
      <c r="E275" s="416" t="s">
        <v>0</v>
      </c>
      <c r="F275" s="416" t="s">
        <v>0</v>
      </c>
      <c r="G275" s="416" t="s">
        <v>0</v>
      </c>
      <c r="H275" s="416" t="s">
        <v>0</v>
      </c>
      <c r="I275" s="416" t="s">
        <v>0</v>
      </c>
      <c r="J275" s="416" t="s">
        <v>0</v>
      </c>
      <c r="K275" s="416" t="s">
        <v>0</v>
      </c>
      <c r="L275" s="416" t="s">
        <v>0</v>
      </c>
      <c r="M275" s="416" t="s">
        <v>0</v>
      </c>
      <c r="N275" s="416" t="s">
        <v>0</v>
      </c>
      <c r="O275" s="416" t="s">
        <v>0</v>
      </c>
      <c r="P275" s="416" t="s">
        <v>0</v>
      </c>
      <c r="Q275" s="416" t="s">
        <v>0</v>
      </c>
      <c r="R275" s="416" t="s">
        <v>0</v>
      </c>
      <c r="AQ275" s="416" t="s">
        <v>0</v>
      </c>
    </row>
    <row r="276" spans="1:43" x14ac:dyDescent="0.25">
      <c r="A276" s="416" t="s">
        <v>0</v>
      </c>
      <c r="B276" s="416" t="s">
        <v>0</v>
      </c>
      <c r="C276" s="416" t="s">
        <v>0</v>
      </c>
      <c r="D276" s="416" t="s">
        <v>0</v>
      </c>
      <c r="E276" s="416" t="s">
        <v>0</v>
      </c>
      <c r="F276" s="416" t="s">
        <v>0</v>
      </c>
      <c r="G276" s="416" t="s">
        <v>0</v>
      </c>
      <c r="H276" s="416" t="s">
        <v>0</v>
      </c>
      <c r="I276" s="416" t="s">
        <v>0</v>
      </c>
      <c r="J276" s="416" t="s">
        <v>0</v>
      </c>
      <c r="K276" s="416" t="s">
        <v>0</v>
      </c>
      <c r="L276" s="416" t="s">
        <v>0</v>
      </c>
      <c r="M276" s="416" t="s">
        <v>0</v>
      </c>
      <c r="N276" s="416" t="s">
        <v>0</v>
      </c>
      <c r="O276" s="416" t="s">
        <v>0</v>
      </c>
      <c r="P276" s="416" t="s">
        <v>0</v>
      </c>
      <c r="Q276" s="416" t="s">
        <v>0</v>
      </c>
      <c r="R276" s="416" t="s">
        <v>0</v>
      </c>
      <c r="AQ276" s="416" t="s">
        <v>0</v>
      </c>
    </row>
  </sheetData>
  <sheetProtection sheet="1" objects="1" scenarios="1" selectLockedCells="1"/>
  <mergeCells count="4">
    <mergeCell ref="D67:H67"/>
    <mergeCell ref="D140:F140"/>
    <mergeCell ref="G140:I140"/>
    <mergeCell ref="D139:I139"/>
  </mergeCells>
  <conditionalFormatting sqref="D22:D30">
    <cfRule type="expression" dxfId="27" priority="5">
      <formula>#REF!&lt;&gt;#REF!</formula>
    </cfRule>
  </conditionalFormatting>
  <conditionalFormatting sqref="D34:D38">
    <cfRule type="expression" dxfId="26" priority="4">
      <formula>#REF!&lt;&gt;#REF!</formula>
    </cfRule>
  </conditionalFormatting>
  <conditionalFormatting sqref="E35">
    <cfRule type="expression" dxfId="25" priority="3">
      <formula>#REF!&lt;&gt;#REF!</formula>
    </cfRule>
  </conditionalFormatting>
  <conditionalFormatting sqref="E37">
    <cfRule type="expression" dxfId="24" priority="2">
      <formula>#REF!&lt;&gt;#REF!</formula>
    </cfRule>
  </conditionalFormatting>
  <conditionalFormatting sqref="D39">
    <cfRule type="expression" dxfId="23" priority="1">
      <formula>#REF!&lt;&gt;#REF!</formula>
    </cfRule>
  </conditionalFormatting>
  <dataValidations count="18">
    <dataValidation type="list" allowBlank="1" showInputMessage="1" showErrorMessage="1" sqref="D13">
      <formula1>$W$17:$W$20</formula1>
    </dataValidation>
    <dataValidation type="list" allowBlank="1" showInputMessage="1" showErrorMessage="1" sqref="D22">
      <formula1>$Y$17:$Y$25</formula1>
    </dataValidation>
    <dataValidation type="list" allowBlank="1" showInputMessage="1" showErrorMessage="1" sqref="D23">
      <formula1>$Z$17:$Z$24</formula1>
    </dataValidation>
    <dataValidation type="list" allowBlank="1" showInputMessage="1" showErrorMessage="1" sqref="D24">
      <formula1>$AA$17:$AA$24</formula1>
    </dataValidation>
    <dataValidation type="list" allowBlank="1" showInputMessage="1" showErrorMessage="1" sqref="D25">
      <formula1>$AB$17:$AB$22</formula1>
    </dataValidation>
    <dataValidation type="list" allowBlank="1" showInputMessage="1" showErrorMessage="1" sqref="D26">
      <formula1>$AC$17:$AC$22</formula1>
    </dataValidation>
    <dataValidation type="list" allowBlank="1" showInputMessage="1" showErrorMessage="1" sqref="D27">
      <formula1>$AD$17:$AD$22</formula1>
    </dataValidation>
    <dataValidation type="list" allowBlank="1" showInputMessage="1" showErrorMessage="1" sqref="D28">
      <formula1>$AE$17:$AE$21</formula1>
    </dataValidation>
    <dataValidation type="list" allowBlank="1" showInputMessage="1" showErrorMessage="1" sqref="D29">
      <formula1>$AF$17:$AF$21</formula1>
    </dataValidation>
    <dataValidation type="list" allowBlank="1" showInputMessage="1" showErrorMessage="1" sqref="D30">
      <formula1>$AG$17:$AG$21</formula1>
    </dataValidation>
    <dataValidation type="list" allowBlank="1" showInputMessage="1" showErrorMessage="1" sqref="D35">
      <formula1>$AH$17:$AH$21</formula1>
    </dataValidation>
    <dataValidation type="list" allowBlank="1" showInputMessage="1" showErrorMessage="1" sqref="D37">
      <formula1>$AI$17:$AI$23</formula1>
    </dataValidation>
    <dataValidation type="list" allowBlank="1" showInputMessage="1" showErrorMessage="1" sqref="D45">
      <formula1>$AJ$17:$AJ$20</formula1>
    </dataValidation>
    <dataValidation type="list" allowBlank="1" showInputMessage="1" showErrorMessage="1" sqref="D46">
      <formula1>$AK$17:$AK$20</formula1>
    </dataValidation>
    <dataValidation type="list" allowBlank="1" showInputMessage="1" showErrorMessage="1" sqref="D47">
      <formula1>$AL$17:$AL$20</formula1>
    </dataValidation>
    <dataValidation type="list" allowBlank="1" showInputMessage="1" showErrorMessage="1" sqref="D54">
      <formula1>$AM$17:$AM$20</formula1>
    </dataValidation>
    <dataValidation type="list" allowBlank="1" showInputMessage="1" showErrorMessage="1" sqref="D55">
      <formula1>$AN$17:$AN$20</formula1>
    </dataValidation>
    <dataValidation type="list" allowBlank="1" showInputMessage="1" showErrorMessage="1" sqref="D9:D12 D14">
      <formula1>$S$17:$S$21</formula1>
    </dataValidation>
  </dataValidations>
  <pageMargins left="0.70866141732283472" right="0.70866141732283472" top="0.74803149606299213" bottom="0.74803149606299213" header="0.31496062992125984" footer="0.31496062992125984"/>
  <pageSetup paperSize="8" scale="41" fitToWidth="2" fitToHeight="2"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
  <sheetViews>
    <sheetView showGridLines="0" workbookViewId="0"/>
  </sheetViews>
  <sheetFormatPr defaultColWidth="11.42578125" defaultRowHeight="15" x14ac:dyDescent="0.25"/>
  <cols>
    <col min="1" max="16384" width="11.42578125" style="123"/>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00B0F0"/>
    <pageSetUpPr fitToPage="1"/>
  </sheetPr>
  <dimension ref="A1:AA170"/>
  <sheetViews>
    <sheetView showGridLines="0" zoomScaleNormal="100" zoomScaleSheetLayoutView="90" workbookViewId="0"/>
  </sheetViews>
  <sheetFormatPr defaultColWidth="4.42578125" defaultRowHeight="15" x14ac:dyDescent="0.25"/>
  <cols>
    <col min="1" max="1" width="7.140625" customWidth="1"/>
    <col min="2" max="2" width="72.85546875" customWidth="1"/>
    <col min="3" max="3" width="45" customWidth="1"/>
    <col min="4" max="4" width="11.42578125" customWidth="1"/>
    <col min="5" max="5" width="27.7109375" customWidth="1"/>
    <col min="6" max="6" width="27.7109375" style="123" customWidth="1"/>
    <col min="7" max="7" width="2.7109375" customWidth="1"/>
    <col min="8" max="9" width="16.42578125" hidden="1" customWidth="1"/>
    <col min="10" max="10" width="18.7109375" hidden="1" customWidth="1"/>
    <col min="11" max="12" width="10.28515625" hidden="1" customWidth="1"/>
    <col min="13" max="13" width="11.42578125" hidden="1" customWidth="1"/>
    <col min="14" max="14" width="10.28515625" hidden="1" customWidth="1"/>
    <col min="15" max="15" width="10.28515625" style="123" hidden="1" customWidth="1"/>
    <col min="16" max="21" width="10.28515625" hidden="1" customWidth="1"/>
    <col min="22" max="22" width="19.28515625" style="123" hidden="1" customWidth="1"/>
    <col min="23" max="23" width="27.140625" style="123" hidden="1" customWidth="1"/>
    <col min="24" max="26" width="10.28515625" hidden="1" customWidth="1"/>
    <col min="27" max="27" width="1.85546875" customWidth="1" collapsed="1"/>
    <col min="28" max="253" width="10.28515625" customWidth="1"/>
    <col min="254" max="254" width="5.85546875" customWidth="1"/>
    <col min="255" max="255" width="67.140625" customWidth="1"/>
    <col min="256" max="256" width="6" customWidth="1"/>
    <col min="257" max="257" width="12.5703125" customWidth="1"/>
    <col min="258" max="262" width="11.42578125" customWidth="1"/>
    <col min="264" max="264" width="7.140625" customWidth="1"/>
    <col min="265" max="265" width="67.140625" customWidth="1"/>
    <col min="266" max="266" width="25.85546875" customWidth="1"/>
    <col min="267" max="267" width="11.42578125" customWidth="1"/>
    <col min="268" max="268" width="13.7109375" customWidth="1"/>
    <col min="269" max="269" width="2.7109375" customWidth="1"/>
    <col min="270" max="282" width="0" hidden="1" customWidth="1"/>
    <col min="283" max="283" width="1.85546875" bestFit="1" customWidth="1"/>
    <col min="284" max="509" width="10.28515625" customWidth="1"/>
    <col min="510" max="510" width="5.85546875" customWidth="1"/>
    <col min="511" max="511" width="67.140625" customWidth="1"/>
    <col min="512" max="512" width="6" customWidth="1"/>
    <col min="513" max="513" width="12.5703125" customWidth="1"/>
    <col min="514" max="518" width="11.42578125" customWidth="1"/>
    <col min="520" max="520" width="7.140625" customWidth="1"/>
    <col min="521" max="521" width="67.140625" customWidth="1"/>
    <col min="522" max="522" width="25.85546875" customWidth="1"/>
    <col min="523" max="523" width="11.42578125" customWidth="1"/>
    <col min="524" max="524" width="13.7109375" customWidth="1"/>
    <col min="525" max="525" width="2.7109375" customWidth="1"/>
    <col min="526" max="538" width="0" hidden="1" customWidth="1"/>
    <col min="539" max="539" width="1.85546875" bestFit="1" customWidth="1"/>
    <col min="540" max="765" width="10.28515625" customWidth="1"/>
    <col min="766" max="766" width="5.85546875" customWidth="1"/>
    <col min="767" max="767" width="67.140625" customWidth="1"/>
    <col min="768" max="768" width="6" customWidth="1"/>
    <col min="769" max="769" width="12.5703125" customWidth="1"/>
    <col min="770" max="774" width="11.42578125" customWidth="1"/>
    <col min="776" max="776" width="7.140625" customWidth="1"/>
    <col min="777" max="777" width="67.140625" customWidth="1"/>
    <col min="778" max="778" width="25.85546875" customWidth="1"/>
    <col min="779" max="779" width="11.42578125" customWidth="1"/>
    <col min="780" max="780" width="13.7109375" customWidth="1"/>
    <col min="781" max="781" width="2.7109375" customWidth="1"/>
    <col min="782" max="794" width="0" hidden="1" customWidth="1"/>
    <col min="795" max="795" width="1.85546875" bestFit="1" customWidth="1"/>
    <col min="796" max="1021" width="10.28515625" customWidth="1"/>
    <col min="1022" max="1022" width="5.85546875" customWidth="1"/>
    <col min="1023" max="1023" width="67.140625" customWidth="1"/>
    <col min="1024" max="1024" width="6" customWidth="1"/>
    <col min="1025" max="1025" width="12.5703125" customWidth="1"/>
    <col min="1026" max="1030" width="11.42578125" customWidth="1"/>
    <col min="1032" max="1032" width="7.140625" customWidth="1"/>
    <col min="1033" max="1033" width="67.140625" customWidth="1"/>
    <col min="1034" max="1034" width="25.85546875" customWidth="1"/>
    <col min="1035" max="1035" width="11.42578125" customWidth="1"/>
    <col min="1036" max="1036" width="13.7109375" customWidth="1"/>
    <col min="1037" max="1037" width="2.7109375" customWidth="1"/>
    <col min="1038" max="1050" width="0" hidden="1" customWidth="1"/>
    <col min="1051" max="1051" width="1.85546875" bestFit="1" customWidth="1"/>
    <col min="1052" max="1277" width="10.28515625" customWidth="1"/>
    <col min="1278" max="1278" width="5.85546875" customWidth="1"/>
    <col min="1279" max="1279" width="67.140625" customWidth="1"/>
    <col min="1280" max="1280" width="6" customWidth="1"/>
    <col min="1281" max="1281" width="12.5703125" customWidth="1"/>
    <col min="1282" max="1286" width="11.42578125" customWidth="1"/>
    <col min="1288" max="1288" width="7.140625" customWidth="1"/>
    <col min="1289" max="1289" width="67.140625" customWidth="1"/>
    <col min="1290" max="1290" width="25.85546875" customWidth="1"/>
    <col min="1291" max="1291" width="11.42578125" customWidth="1"/>
    <col min="1292" max="1292" width="13.7109375" customWidth="1"/>
    <col min="1293" max="1293" width="2.7109375" customWidth="1"/>
    <col min="1294" max="1306" width="0" hidden="1" customWidth="1"/>
    <col min="1307" max="1307" width="1.85546875" bestFit="1" customWidth="1"/>
    <col min="1308" max="1533" width="10.28515625" customWidth="1"/>
    <col min="1534" max="1534" width="5.85546875" customWidth="1"/>
    <col min="1535" max="1535" width="67.140625" customWidth="1"/>
    <col min="1536" max="1536" width="6" customWidth="1"/>
    <col min="1537" max="1537" width="12.5703125" customWidth="1"/>
    <col min="1538" max="1542" width="11.42578125" customWidth="1"/>
    <col min="1544" max="1544" width="7.140625" customWidth="1"/>
    <col min="1545" max="1545" width="67.140625" customWidth="1"/>
    <col min="1546" max="1546" width="25.85546875" customWidth="1"/>
    <col min="1547" max="1547" width="11.42578125" customWidth="1"/>
    <col min="1548" max="1548" width="13.7109375" customWidth="1"/>
    <col min="1549" max="1549" width="2.7109375" customWidth="1"/>
    <col min="1550" max="1562" width="0" hidden="1" customWidth="1"/>
    <col min="1563" max="1563" width="1.85546875" bestFit="1" customWidth="1"/>
    <col min="1564" max="1789" width="10.28515625" customWidth="1"/>
    <col min="1790" max="1790" width="5.85546875" customWidth="1"/>
    <col min="1791" max="1791" width="67.140625" customWidth="1"/>
    <col min="1792" max="1792" width="6" customWidth="1"/>
    <col min="1793" max="1793" width="12.5703125" customWidth="1"/>
    <col min="1794" max="1798" width="11.42578125" customWidth="1"/>
    <col min="1800" max="1800" width="7.140625" customWidth="1"/>
    <col min="1801" max="1801" width="67.140625" customWidth="1"/>
    <col min="1802" max="1802" width="25.85546875" customWidth="1"/>
    <col min="1803" max="1803" width="11.42578125" customWidth="1"/>
    <col min="1804" max="1804" width="13.7109375" customWidth="1"/>
    <col min="1805" max="1805" width="2.7109375" customWidth="1"/>
    <col min="1806" max="1818" width="0" hidden="1" customWidth="1"/>
    <col min="1819" max="1819" width="1.85546875" bestFit="1" customWidth="1"/>
    <col min="1820" max="2045" width="10.28515625" customWidth="1"/>
    <col min="2046" max="2046" width="5.85546875" customWidth="1"/>
    <col min="2047" max="2047" width="67.140625" customWidth="1"/>
    <col min="2048" max="2048" width="6" customWidth="1"/>
    <col min="2049" max="2049" width="12.5703125" customWidth="1"/>
    <col min="2050" max="2054" width="11.42578125" customWidth="1"/>
    <col min="2056" max="2056" width="7.140625" customWidth="1"/>
    <col min="2057" max="2057" width="67.140625" customWidth="1"/>
    <col min="2058" max="2058" width="25.85546875" customWidth="1"/>
    <col min="2059" max="2059" width="11.42578125" customWidth="1"/>
    <col min="2060" max="2060" width="13.7109375" customWidth="1"/>
    <col min="2061" max="2061" width="2.7109375" customWidth="1"/>
    <col min="2062" max="2074" width="0" hidden="1" customWidth="1"/>
    <col min="2075" max="2075" width="1.85546875" bestFit="1" customWidth="1"/>
    <col min="2076" max="2301" width="10.28515625" customWidth="1"/>
    <col min="2302" max="2302" width="5.85546875" customWidth="1"/>
    <col min="2303" max="2303" width="67.140625" customWidth="1"/>
    <col min="2304" max="2304" width="6" customWidth="1"/>
    <col min="2305" max="2305" width="12.5703125" customWidth="1"/>
    <col min="2306" max="2310" width="11.42578125" customWidth="1"/>
    <col min="2312" max="2312" width="7.140625" customWidth="1"/>
    <col min="2313" max="2313" width="67.140625" customWidth="1"/>
    <col min="2314" max="2314" width="25.85546875" customWidth="1"/>
    <col min="2315" max="2315" width="11.42578125" customWidth="1"/>
    <col min="2316" max="2316" width="13.7109375" customWidth="1"/>
    <col min="2317" max="2317" width="2.7109375" customWidth="1"/>
    <col min="2318" max="2330" width="0" hidden="1" customWidth="1"/>
    <col min="2331" max="2331" width="1.85546875" bestFit="1" customWidth="1"/>
    <col min="2332" max="2557" width="10.28515625" customWidth="1"/>
    <col min="2558" max="2558" width="5.85546875" customWidth="1"/>
    <col min="2559" max="2559" width="67.140625" customWidth="1"/>
    <col min="2560" max="2560" width="6" customWidth="1"/>
    <col min="2561" max="2561" width="12.5703125" customWidth="1"/>
    <col min="2562" max="2566" width="11.42578125" customWidth="1"/>
    <col min="2568" max="2568" width="7.140625" customWidth="1"/>
    <col min="2569" max="2569" width="67.140625" customWidth="1"/>
    <col min="2570" max="2570" width="25.85546875" customWidth="1"/>
    <col min="2571" max="2571" width="11.42578125" customWidth="1"/>
    <col min="2572" max="2572" width="13.7109375" customWidth="1"/>
    <col min="2573" max="2573" width="2.7109375" customWidth="1"/>
    <col min="2574" max="2586" width="0" hidden="1" customWidth="1"/>
    <col min="2587" max="2587" width="1.85546875" bestFit="1" customWidth="1"/>
    <col min="2588" max="2813" width="10.28515625" customWidth="1"/>
    <col min="2814" max="2814" width="5.85546875" customWidth="1"/>
    <col min="2815" max="2815" width="67.140625" customWidth="1"/>
    <col min="2816" max="2816" width="6" customWidth="1"/>
    <col min="2817" max="2817" width="12.5703125" customWidth="1"/>
    <col min="2818" max="2822" width="11.42578125" customWidth="1"/>
    <col min="2824" max="2824" width="7.140625" customWidth="1"/>
    <col min="2825" max="2825" width="67.140625" customWidth="1"/>
    <col min="2826" max="2826" width="25.85546875" customWidth="1"/>
    <col min="2827" max="2827" width="11.42578125" customWidth="1"/>
    <col min="2828" max="2828" width="13.7109375" customWidth="1"/>
    <col min="2829" max="2829" width="2.7109375" customWidth="1"/>
    <col min="2830" max="2842" width="0" hidden="1" customWidth="1"/>
    <col min="2843" max="2843" width="1.85546875" bestFit="1" customWidth="1"/>
    <col min="2844" max="3069" width="10.28515625" customWidth="1"/>
    <col min="3070" max="3070" width="5.85546875" customWidth="1"/>
    <col min="3071" max="3071" width="67.140625" customWidth="1"/>
    <col min="3072" max="3072" width="6" customWidth="1"/>
    <col min="3073" max="3073" width="12.5703125" customWidth="1"/>
    <col min="3074" max="3078" width="11.42578125" customWidth="1"/>
    <col min="3080" max="3080" width="7.140625" customWidth="1"/>
    <col min="3081" max="3081" width="67.140625" customWidth="1"/>
    <col min="3082" max="3082" width="25.85546875" customWidth="1"/>
    <col min="3083" max="3083" width="11.42578125" customWidth="1"/>
    <col min="3084" max="3084" width="13.7109375" customWidth="1"/>
    <col min="3085" max="3085" width="2.7109375" customWidth="1"/>
    <col min="3086" max="3098" width="0" hidden="1" customWidth="1"/>
    <col min="3099" max="3099" width="1.85546875" bestFit="1" customWidth="1"/>
    <col min="3100" max="3325" width="10.28515625" customWidth="1"/>
    <col min="3326" max="3326" width="5.85546875" customWidth="1"/>
    <col min="3327" max="3327" width="67.140625" customWidth="1"/>
    <col min="3328" max="3328" width="6" customWidth="1"/>
    <col min="3329" max="3329" width="12.5703125" customWidth="1"/>
    <col min="3330" max="3334" width="11.42578125" customWidth="1"/>
    <col min="3336" max="3336" width="7.140625" customWidth="1"/>
    <col min="3337" max="3337" width="67.140625" customWidth="1"/>
    <col min="3338" max="3338" width="25.85546875" customWidth="1"/>
    <col min="3339" max="3339" width="11.42578125" customWidth="1"/>
    <col min="3340" max="3340" width="13.7109375" customWidth="1"/>
    <col min="3341" max="3341" width="2.7109375" customWidth="1"/>
    <col min="3342" max="3354" width="0" hidden="1" customWidth="1"/>
    <col min="3355" max="3355" width="1.85546875" bestFit="1" customWidth="1"/>
    <col min="3356" max="3581" width="10.28515625" customWidth="1"/>
    <col min="3582" max="3582" width="5.85546875" customWidth="1"/>
    <col min="3583" max="3583" width="67.140625" customWidth="1"/>
    <col min="3584" max="3584" width="6" customWidth="1"/>
    <col min="3585" max="3585" width="12.5703125" customWidth="1"/>
    <col min="3586" max="3590" width="11.42578125" customWidth="1"/>
    <col min="3592" max="3592" width="7.140625" customWidth="1"/>
    <col min="3593" max="3593" width="67.140625" customWidth="1"/>
    <col min="3594" max="3594" width="25.85546875" customWidth="1"/>
    <col min="3595" max="3595" width="11.42578125" customWidth="1"/>
    <col min="3596" max="3596" width="13.7109375" customWidth="1"/>
    <col min="3597" max="3597" width="2.7109375" customWidth="1"/>
    <col min="3598" max="3610" width="0" hidden="1" customWidth="1"/>
    <col min="3611" max="3611" width="1.85546875" bestFit="1" customWidth="1"/>
    <col min="3612" max="3837" width="10.28515625" customWidth="1"/>
    <col min="3838" max="3838" width="5.85546875" customWidth="1"/>
    <col min="3839" max="3839" width="67.140625" customWidth="1"/>
    <col min="3840" max="3840" width="6" customWidth="1"/>
    <col min="3841" max="3841" width="12.5703125" customWidth="1"/>
    <col min="3842" max="3846" width="11.42578125" customWidth="1"/>
    <col min="3848" max="3848" width="7.140625" customWidth="1"/>
    <col min="3849" max="3849" width="67.140625" customWidth="1"/>
    <col min="3850" max="3850" width="25.85546875" customWidth="1"/>
    <col min="3851" max="3851" width="11.42578125" customWidth="1"/>
    <col min="3852" max="3852" width="13.7109375" customWidth="1"/>
    <col min="3853" max="3853" width="2.7109375" customWidth="1"/>
    <col min="3854" max="3866" width="0" hidden="1" customWidth="1"/>
    <col min="3867" max="3867" width="1.85546875" bestFit="1" customWidth="1"/>
    <col min="3868" max="4093" width="10.28515625" customWidth="1"/>
    <col min="4094" max="4094" width="5.85546875" customWidth="1"/>
    <col min="4095" max="4095" width="67.140625" customWidth="1"/>
    <col min="4096" max="4096" width="6" customWidth="1"/>
    <col min="4097" max="4097" width="12.5703125" customWidth="1"/>
    <col min="4098" max="4102" width="11.42578125" customWidth="1"/>
    <col min="4104" max="4104" width="7.140625" customWidth="1"/>
    <col min="4105" max="4105" width="67.140625" customWidth="1"/>
    <col min="4106" max="4106" width="25.85546875" customWidth="1"/>
    <col min="4107" max="4107" width="11.42578125" customWidth="1"/>
    <col min="4108" max="4108" width="13.7109375" customWidth="1"/>
    <col min="4109" max="4109" width="2.7109375" customWidth="1"/>
    <col min="4110" max="4122" width="0" hidden="1" customWidth="1"/>
    <col min="4123" max="4123" width="1.85546875" bestFit="1" customWidth="1"/>
    <col min="4124" max="4349" width="10.28515625" customWidth="1"/>
    <col min="4350" max="4350" width="5.85546875" customWidth="1"/>
    <col min="4351" max="4351" width="67.140625" customWidth="1"/>
    <col min="4352" max="4352" width="6" customWidth="1"/>
    <col min="4353" max="4353" width="12.5703125" customWidth="1"/>
    <col min="4354" max="4358" width="11.42578125" customWidth="1"/>
    <col min="4360" max="4360" width="7.140625" customWidth="1"/>
    <col min="4361" max="4361" width="67.140625" customWidth="1"/>
    <col min="4362" max="4362" width="25.85546875" customWidth="1"/>
    <col min="4363" max="4363" width="11.42578125" customWidth="1"/>
    <col min="4364" max="4364" width="13.7109375" customWidth="1"/>
    <col min="4365" max="4365" width="2.7109375" customWidth="1"/>
    <col min="4366" max="4378" width="0" hidden="1" customWidth="1"/>
    <col min="4379" max="4379" width="1.85546875" bestFit="1" customWidth="1"/>
    <col min="4380" max="4605" width="10.28515625" customWidth="1"/>
    <col min="4606" max="4606" width="5.85546875" customWidth="1"/>
    <col min="4607" max="4607" width="67.140625" customWidth="1"/>
    <col min="4608" max="4608" width="6" customWidth="1"/>
    <col min="4609" max="4609" width="12.5703125" customWidth="1"/>
    <col min="4610" max="4614" width="11.42578125" customWidth="1"/>
    <col min="4616" max="4616" width="7.140625" customWidth="1"/>
    <col min="4617" max="4617" width="67.140625" customWidth="1"/>
    <col min="4618" max="4618" width="25.85546875" customWidth="1"/>
    <col min="4619" max="4619" width="11.42578125" customWidth="1"/>
    <col min="4620" max="4620" width="13.7109375" customWidth="1"/>
    <col min="4621" max="4621" width="2.7109375" customWidth="1"/>
    <col min="4622" max="4634" width="0" hidden="1" customWidth="1"/>
    <col min="4635" max="4635" width="1.85546875" bestFit="1" customWidth="1"/>
    <col min="4636" max="4861" width="10.28515625" customWidth="1"/>
    <col min="4862" max="4862" width="5.85546875" customWidth="1"/>
    <col min="4863" max="4863" width="67.140625" customWidth="1"/>
    <col min="4864" max="4864" width="6" customWidth="1"/>
    <col min="4865" max="4865" width="12.5703125" customWidth="1"/>
    <col min="4866" max="4870" width="11.42578125" customWidth="1"/>
    <col min="4872" max="4872" width="7.140625" customWidth="1"/>
    <col min="4873" max="4873" width="67.140625" customWidth="1"/>
    <col min="4874" max="4874" width="25.85546875" customWidth="1"/>
    <col min="4875" max="4875" width="11.42578125" customWidth="1"/>
    <col min="4876" max="4876" width="13.7109375" customWidth="1"/>
    <col min="4877" max="4877" width="2.7109375" customWidth="1"/>
    <col min="4878" max="4890" width="0" hidden="1" customWidth="1"/>
    <col min="4891" max="4891" width="1.85546875" bestFit="1" customWidth="1"/>
    <col min="4892" max="5117" width="10.28515625" customWidth="1"/>
    <col min="5118" max="5118" width="5.85546875" customWidth="1"/>
    <col min="5119" max="5119" width="67.140625" customWidth="1"/>
    <col min="5120" max="5120" width="6" customWidth="1"/>
    <col min="5121" max="5121" width="12.5703125" customWidth="1"/>
    <col min="5122" max="5126" width="11.42578125" customWidth="1"/>
    <col min="5128" max="5128" width="7.140625" customWidth="1"/>
    <col min="5129" max="5129" width="67.140625" customWidth="1"/>
    <col min="5130" max="5130" width="25.85546875" customWidth="1"/>
    <col min="5131" max="5131" width="11.42578125" customWidth="1"/>
    <col min="5132" max="5132" width="13.7109375" customWidth="1"/>
    <col min="5133" max="5133" width="2.7109375" customWidth="1"/>
    <col min="5134" max="5146" width="0" hidden="1" customWidth="1"/>
    <col min="5147" max="5147" width="1.85546875" bestFit="1" customWidth="1"/>
    <col min="5148" max="5373" width="10.28515625" customWidth="1"/>
    <col min="5374" max="5374" width="5.85546875" customWidth="1"/>
    <col min="5375" max="5375" width="67.140625" customWidth="1"/>
    <col min="5376" max="5376" width="6" customWidth="1"/>
    <col min="5377" max="5377" width="12.5703125" customWidth="1"/>
    <col min="5378" max="5382" width="11.42578125" customWidth="1"/>
    <col min="5384" max="5384" width="7.140625" customWidth="1"/>
    <col min="5385" max="5385" width="67.140625" customWidth="1"/>
    <col min="5386" max="5386" width="25.85546875" customWidth="1"/>
    <col min="5387" max="5387" width="11.42578125" customWidth="1"/>
    <col min="5388" max="5388" width="13.7109375" customWidth="1"/>
    <col min="5389" max="5389" width="2.7109375" customWidth="1"/>
    <col min="5390" max="5402" width="0" hidden="1" customWidth="1"/>
    <col min="5403" max="5403" width="1.85546875" bestFit="1" customWidth="1"/>
    <col min="5404" max="5629" width="10.28515625" customWidth="1"/>
    <col min="5630" max="5630" width="5.85546875" customWidth="1"/>
    <col min="5631" max="5631" width="67.140625" customWidth="1"/>
    <col min="5632" max="5632" width="6" customWidth="1"/>
    <col min="5633" max="5633" width="12.5703125" customWidth="1"/>
    <col min="5634" max="5638" width="11.42578125" customWidth="1"/>
    <col min="5640" max="5640" width="7.140625" customWidth="1"/>
    <col min="5641" max="5641" width="67.140625" customWidth="1"/>
    <col min="5642" max="5642" width="25.85546875" customWidth="1"/>
    <col min="5643" max="5643" width="11.42578125" customWidth="1"/>
    <col min="5644" max="5644" width="13.7109375" customWidth="1"/>
    <col min="5645" max="5645" width="2.7109375" customWidth="1"/>
    <col min="5646" max="5658" width="0" hidden="1" customWidth="1"/>
    <col min="5659" max="5659" width="1.85546875" bestFit="1" customWidth="1"/>
    <col min="5660" max="5885" width="10.28515625" customWidth="1"/>
    <col min="5886" max="5886" width="5.85546875" customWidth="1"/>
    <col min="5887" max="5887" width="67.140625" customWidth="1"/>
    <col min="5888" max="5888" width="6" customWidth="1"/>
    <col min="5889" max="5889" width="12.5703125" customWidth="1"/>
    <col min="5890" max="5894" width="11.42578125" customWidth="1"/>
    <col min="5896" max="5896" width="7.140625" customWidth="1"/>
    <col min="5897" max="5897" width="67.140625" customWidth="1"/>
    <col min="5898" max="5898" width="25.85546875" customWidth="1"/>
    <col min="5899" max="5899" width="11.42578125" customWidth="1"/>
    <col min="5900" max="5900" width="13.7109375" customWidth="1"/>
    <col min="5901" max="5901" width="2.7109375" customWidth="1"/>
    <col min="5902" max="5914" width="0" hidden="1" customWidth="1"/>
    <col min="5915" max="5915" width="1.85546875" bestFit="1" customWidth="1"/>
    <col min="5916" max="6141" width="10.28515625" customWidth="1"/>
    <col min="6142" max="6142" width="5.85546875" customWidth="1"/>
    <col min="6143" max="6143" width="67.140625" customWidth="1"/>
    <col min="6144" max="6144" width="6" customWidth="1"/>
    <col min="6145" max="6145" width="12.5703125" customWidth="1"/>
    <col min="6146" max="6150" width="11.42578125" customWidth="1"/>
    <col min="6152" max="6152" width="7.140625" customWidth="1"/>
    <col min="6153" max="6153" width="67.140625" customWidth="1"/>
    <col min="6154" max="6154" width="25.85546875" customWidth="1"/>
    <col min="6155" max="6155" width="11.42578125" customWidth="1"/>
    <col min="6156" max="6156" width="13.7109375" customWidth="1"/>
    <col min="6157" max="6157" width="2.7109375" customWidth="1"/>
    <col min="6158" max="6170" width="0" hidden="1" customWidth="1"/>
    <col min="6171" max="6171" width="1.85546875" bestFit="1" customWidth="1"/>
    <col min="6172" max="6397" width="10.28515625" customWidth="1"/>
    <col min="6398" max="6398" width="5.85546875" customWidth="1"/>
    <col min="6399" max="6399" width="67.140625" customWidth="1"/>
    <col min="6400" max="6400" width="6" customWidth="1"/>
    <col min="6401" max="6401" width="12.5703125" customWidth="1"/>
    <col min="6402" max="6406" width="11.42578125" customWidth="1"/>
    <col min="6408" max="6408" width="7.140625" customWidth="1"/>
    <col min="6409" max="6409" width="67.140625" customWidth="1"/>
    <col min="6410" max="6410" width="25.85546875" customWidth="1"/>
    <col min="6411" max="6411" width="11.42578125" customWidth="1"/>
    <col min="6412" max="6412" width="13.7109375" customWidth="1"/>
    <col min="6413" max="6413" width="2.7109375" customWidth="1"/>
    <col min="6414" max="6426" width="0" hidden="1" customWidth="1"/>
    <col min="6427" max="6427" width="1.85546875" bestFit="1" customWidth="1"/>
    <col min="6428" max="6653" width="10.28515625" customWidth="1"/>
    <col min="6654" max="6654" width="5.85546875" customWidth="1"/>
    <col min="6655" max="6655" width="67.140625" customWidth="1"/>
    <col min="6656" max="6656" width="6" customWidth="1"/>
    <col min="6657" max="6657" width="12.5703125" customWidth="1"/>
    <col min="6658" max="6662" width="11.42578125" customWidth="1"/>
    <col min="6664" max="6664" width="7.140625" customWidth="1"/>
    <col min="6665" max="6665" width="67.140625" customWidth="1"/>
    <col min="6666" max="6666" width="25.85546875" customWidth="1"/>
    <col min="6667" max="6667" width="11.42578125" customWidth="1"/>
    <col min="6668" max="6668" width="13.7109375" customWidth="1"/>
    <col min="6669" max="6669" width="2.7109375" customWidth="1"/>
    <col min="6670" max="6682" width="0" hidden="1" customWidth="1"/>
    <col min="6683" max="6683" width="1.85546875" bestFit="1" customWidth="1"/>
    <col min="6684" max="6909" width="10.28515625" customWidth="1"/>
    <col min="6910" max="6910" width="5.85546875" customWidth="1"/>
    <col min="6911" max="6911" width="67.140625" customWidth="1"/>
    <col min="6912" max="6912" width="6" customWidth="1"/>
    <col min="6913" max="6913" width="12.5703125" customWidth="1"/>
    <col min="6914" max="6918" width="11.42578125" customWidth="1"/>
    <col min="6920" max="6920" width="7.140625" customWidth="1"/>
    <col min="6921" max="6921" width="67.140625" customWidth="1"/>
    <col min="6922" max="6922" width="25.85546875" customWidth="1"/>
    <col min="6923" max="6923" width="11.42578125" customWidth="1"/>
    <col min="6924" max="6924" width="13.7109375" customWidth="1"/>
    <col min="6925" max="6925" width="2.7109375" customWidth="1"/>
    <col min="6926" max="6938" width="0" hidden="1" customWidth="1"/>
    <col min="6939" max="6939" width="1.85546875" bestFit="1" customWidth="1"/>
    <col min="6940" max="7165" width="10.28515625" customWidth="1"/>
    <col min="7166" max="7166" width="5.85546875" customWidth="1"/>
    <col min="7167" max="7167" width="67.140625" customWidth="1"/>
    <col min="7168" max="7168" width="6" customWidth="1"/>
    <col min="7169" max="7169" width="12.5703125" customWidth="1"/>
    <col min="7170" max="7174" width="11.42578125" customWidth="1"/>
    <col min="7176" max="7176" width="7.140625" customWidth="1"/>
    <col min="7177" max="7177" width="67.140625" customWidth="1"/>
    <col min="7178" max="7178" width="25.85546875" customWidth="1"/>
    <col min="7179" max="7179" width="11.42578125" customWidth="1"/>
    <col min="7180" max="7180" width="13.7109375" customWidth="1"/>
    <col min="7181" max="7181" width="2.7109375" customWidth="1"/>
    <col min="7182" max="7194" width="0" hidden="1" customWidth="1"/>
    <col min="7195" max="7195" width="1.85546875" bestFit="1" customWidth="1"/>
    <col min="7196" max="7421" width="10.28515625" customWidth="1"/>
    <col min="7422" max="7422" width="5.85546875" customWidth="1"/>
    <col min="7423" max="7423" width="67.140625" customWidth="1"/>
    <col min="7424" max="7424" width="6" customWidth="1"/>
    <col min="7425" max="7425" width="12.5703125" customWidth="1"/>
    <col min="7426" max="7430" width="11.42578125" customWidth="1"/>
    <col min="7432" max="7432" width="7.140625" customWidth="1"/>
    <col min="7433" max="7433" width="67.140625" customWidth="1"/>
    <col min="7434" max="7434" width="25.85546875" customWidth="1"/>
    <col min="7435" max="7435" width="11.42578125" customWidth="1"/>
    <col min="7436" max="7436" width="13.7109375" customWidth="1"/>
    <col min="7437" max="7437" width="2.7109375" customWidth="1"/>
    <col min="7438" max="7450" width="0" hidden="1" customWidth="1"/>
    <col min="7451" max="7451" width="1.85546875" bestFit="1" customWidth="1"/>
    <col min="7452" max="7677" width="10.28515625" customWidth="1"/>
    <col min="7678" max="7678" width="5.85546875" customWidth="1"/>
    <col min="7679" max="7679" width="67.140625" customWidth="1"/>
    <col min="7680" max="7680" width="6" customWidth="1"/>
    <col min="7681" max="7681" width="12.5703125" customWidth="1"/>
    <col min="7682" max="7686" width="11.42578125" customWidth="1"/>
    <col min="7688" max="7688" width="7.140625" customWidth="1"/>
    <col min="7689" max="7689" width="67.140625" customWidth="1"/>
    <col min="7690" max="7690" width="25.85546875" customWidth="1"/>
    <col min="7691" max="7691" width="11.42578125" customWidth="1"/>
    <col min="7692" max="7692" width="13.7109375" customWidth="1"/>
    <col min="7693" max="7693" width="2.7109375" customWidth="1"/>
    <col min="7694" max="7706" width="0" hidden="1" customWidth="1"/>
    <col min="7707" max="7707" width="1.85546875" bestFit="1" customWidth="1"/>
    <col min="7708" max="7933" width="10.28515625" customWidth="1"/>
    <col min="7934" max="7934" width="5.85546875" customWidth="1"/>
    <col min="7935" max="7935" width="67.140625" customWidth="1"/>
    <col min="7936" max="7936" width="6" customWidth="1"/>
    <col min="7937" max="7937" width="12.5703125" customWidth="1"/>
    <col min="7938" max="7942" width="11.42578125" customWidth="1"/>
    <col min="7944" max="7944" width="7.140625" customWidth="1"/>
    <col min="7945" max="7945" width="67.140625" customWidth="1"/>
    <col min="7946" max="7946" width="25.85546875" customWidth="1"/>
    <col min="7947" max="7947" width="11.42578125" customWidth="1"/>
    <col min="7948" max="7948" width="13.7109375" customWidth="1"/>
    <col min="7949" max="7949" width="2.7109375" customWidth="1"/>
    <col min="7950" max="7962" width="0" hidden="1" customWidth="1"/>
    <col min="7963" max="7963" width="1.85546875" bestFit="1" customWidth="1"/>
    <col min="7964" max="8189" width="10.28515625" customWidth="1"/>
    <col min="8190" max="8190" width="5.85546875" customWidth="1"/>
    <col min="8191" max="8191" width="67.140625" customWidth="1"/>
    <col min="8192" max="8192" width="6" customWidth="1"/>
    <col min="8193" max="8193" width="12.5703125" customWidth="1"/>
    <col min="8194" max="8198" width="11.42578125" customWidth="1"/>
    <col min="8200" max="8200" width="7.140625" customWidth="1"/>
    <col min="8201" max="8201" width="67.140625" customWidth="1"/>
    <col min="8202" max="8202" width="25.85546875" customWidth="1"/>
    <col min="8203" max="8203" width="11.42578125" customWidth="1"/>
    <col min="8204" max="8204" width="13.7109375" customWidth="1"/>
    <col min="8205" max="8205" width="2.7109375" customWidth="1"/>
    <col min="8206" max="8218" width="0" hidden="1" customWidth="1"/>
    <col min="8219" max="8219" width="1.85546875" bestFit="1" customWidth="1"/>
    <col min="8220" max="8445" width="10.28515625" customWidth="1"/>
    <col min="8446" max="8446" width="5.85546875" customWidth="1"/>
    <col min="8447" max="8447" width="67.140625" customWidth="1"/>
    <col min="8448" max="8448" width="6" customWidth="1"/>
    <col min="8449" max="8449" width="12.5703125" customWidth="1"/>
    <col min="8450" max="8454" width="11.42578125" customWidth="1"/>
    <col min="8456" max="8456" width="7.140625" customWidth="1"/>
    <col min="8457" max="8457" width="67.140625" customWidth="1"/>
    <col min="8458" max="8458" width="25.85546875" customWidth="1"/>
    <col min="8459" max="8459" width="11.42578125" customWidth="1"/>
    <col min="8460" max="8460" width="13.7109375" customWidth="1"/>
    <col min="8461" max="8461" width="2.7109375" customWidth="1"/>
    <col min="8462" max="8474" width="0" hidden="1" customWidth="1"/>
    <col min="8475" max="8475" width="1.85546875" bestFit="1" customWidth="1"/>
    <col min="8476" max="8701" width="10.28515625" customWidth="1"/>
    <col min="8702" max="8702" width="5.85546875" customWidth="1"/>
    <col min="8703" max="8703" width="67.140625" customWidth="1"/>
    <col min="8704" max="8704" width="6" customWidth="1"/>
    <col min="8705" max="8705" width="12.5703125" customWidth="1"/>
    <col min="8706" max="8710" width="11.42578125" customWidth="1"/>
    <col min="8712" max="8712" width="7.140625" customWidth="1"/>
    <col min="8713" max="8713" width="67.140625" customWidth="1"/>
    <col min="8714" max="8714" width="25.85546875" customWidth="1"/>
    <col min="8715" max="8715" width="11.42578125" customWidth="1"/>
    <col min="8716" max="8716" width="13.7109375" customWidth="1"/>
    <col min="8717" max="8717" width="2.7109375" customWidth="1"/>
    <col min="8718" max="8730" width="0" hidden="1" customWidth="1"/>
    <col min="8731" max="8731" width="1.85546875" bestFit="1" customWidth="1"/>
    <col min="8732" max="8957" width="10.28515625" customWidth="1"/>
    <col min="8958" max="8958" width="5.85546875" customWidth="1"/>
    <col min="8959" max="8959" width="67.140625" customWidth="1"/>
    <col min="8960" max="8960" width="6" customWidth="1"/>
    <col min="8961" max="8961" width="12.5703125" customWidth="1"/>
    <col min="8962" max="8966" width="11.42578125" customWidth="1"/>
    <col min="8968" max="8968" width="7.140625" customWidth="1"/>
    <col min="8969" max="8969" width="67.140625" customWidth="1"/>
    <col min="8970" max="8970" width="25.85546875" customWidth="1"/>
    <col min="8971" max="8971" width="11.42578125" customWidth="1"/>
    <col min="8972" max="8972" width="13.7109375" customWidth="1"/>
    <col min="8973" max="8973" width="2.7109375" customWidth="1"/>
    <col min="8974" max="8986" width="0" hidden="1" customWidth="1"/>
    <col min="8987" max="8987" width="1.85546875" bestFit="1" customWidth="1"/>
    <col min="8988" max="9213" width="10.28515625" customWidth="1"/>
    <col min="9214" max="9214" width="5.85546875" customWidth="1"/>
    <col min="9215" max="9215" width="67.140625" customWidth="1"/>
    <col min="9216" max="9216" width="6" customWidth="1"/>
    <col min="9217" max="9217" width="12.5703125" customWidth="1"/>
    <col min="9218" max="9222" width="11.42578125" customWidth="1"/>
    <col min="9224" max="9224" width="7.140625" customWidth="1"/>
    <col min="9225" max="9225" width="67.140625" customWidth="1"/>
    <col min="9226" max="9226" width="25.85546875" customWidth="1"/>
    <col min="9227" max="9227" width="11.42578125" customWidth="1"/>
    <col min="9228" max="9228" width="13.7109375" customWidth="1"/>
    <col min="9229" max="9229" width="2.7109375" customWidth="1"/>
    <col min="9230" max="9242" width="0" hidden="1" customWidth="1"/>
    <col min="9243" max="9243" width="1.85546875" bestFit="1" customWidth="1"/>
    <col min="9244" max="9469" width="10.28515625" customWidth="1"/>
    <col min="9470" max="9470" width="5.85546875" customWidth="1"/>
    <col min="9471" max="9471" width="67.140625" customWidth="1"/>
    <col min="9472" max="9472" width="6" customWidth="1"/>
    <col min="9473" max="9473" width="12.5703125" customWidth="1"/>
    <col min="9474" max="9478" width="11.42578125" customWidth="1"/>
    <col min="9480" max="9480" width="7.140625" customWidth="1"/>
    <col min="9481" max="9481" width="67.140625" customWidth="1"/>
    <col min="9482" max="9482" width="25.85546875" customWidth="1"/>
    <col min="9483" max="9483" width="11.42578125" customWidth="1"/>
    <col min="9484" max="9484" width="13.7109375" customWidth="1"/>
    <col min="9485" max="9485" width="2.7109375" customWidth="1"/>
    <col min="9486" max="9498" width="0" hidden="1" customWidth="1"/>
    <col min="9499" max="9499" width="1.85546875" bestFit="1" customWidth="1"/>
    <col min="9500" max="9725" width="10.28515625" customWidth="1"/>
    <col min="9726" max="9726" width="5.85546875" customWidth="1"/>
    <col min="9727" max="9727" width="67.140625" customWidth="1"/>
    <col min="9728" max="9728" width="6" customWidth="1"/>
    <col min="9729" max="9729" width="12.5703125" customWidth="1"/>
    <col min="9730" max="9734" width="11.42578125" customWidth="1"/>
    <col min="9736" max="9736" width="7.140625" customWidth="1"/>
    <col min="9737" max="9737" width="67.140625" customWidth="1"/>
    <col min="9738" max="9738" width="25.85546875" customWidth="1"/>
    <col min="9739" max="9739" width="11.42578125" customWidth="1"/>
    <col min="9740" max="9740" width="13.7109375" customWidth="1"/>
    <col min="9741" max="9741" width="2.7109375" customWidth="1"/>
    <col min="9742" max="9754" width="0" hidden="1" customWidth="1"/>
    <col min="9755" max="9755" width="1.85546875" bestFit="1" customWidth="1"/>
    <col min="9756" max="9981" width="10.28515625" customWidth="1"/>
    <col min="9982" max="9982" width="5.85546875" customWidth="1"/>
    <col min="9983" max="9983" width="67.140625" customWidth="1"/>
    <col min="9984" max="9984" width="6" customWidth="1"/>
    <col min="9985" max="9985" width="12.5703125" customWidth="1"/>
    <col min="9986" max="9990" width="11.42578125" customWidth="1"/>
    <col min="9992" max="9992" width="7.140625" customWidth="1"/>
    <col min="9993" max="9993" width="67.140625" customWidth="1"/>
    <col min="9994" max="9994" width="25.85546875" customWidth="1"/>
    <col min="9995" max="9995" width="11.42578125" customWidth="1"/>
    <col min="9996" max="9996" width="13.7109375" customWidth="1"/>
    <col min="9997" max="9997" width="2.7109375" customWidth="1"/>
    <col min="9998" max="10010" width="0" hidden="1" customWidth="1"/>
    <col min="10011" max="10011" width="1.85546875" bestFit="1" customWidth="1"/>
    <col min="10012" max="10237" width="10.28515625" customWidth="1"/>
    <col min="10238" max="10238" width="5.85546875" customWidth="1"/>
    <col min="10239" max="10239" width="67.140625" customWidth="1"/>
    <col min="10240" max="10240" width="6" customWidth="1"/>
    <col min="10241" max="10241" width="12.5703125" customWidth="1"/>
    <col min="10242" max="10246" width="11.42578125" customWidth="1"/>
    <col min="10248" max="10248" width="7.140625" customWidth="1"/>
    <col min="10249" max="10249" width="67.140625" customWidth="1"/>
    <col min="10250" max="10250" width="25.85546875" customWidth="1"/>
    <col min="10251" max="10251" width="11.42578125" customWidth="1"/>
    <col min="10252" max="10252" width="13.7109375" customWidth="1"/>
    <col min="10253" max="10253" width="2.7109375" customWidth="1"/>
    <col min="10254" max="10266" width="0" hidden="1" customWidth="1"/>
    <col min="10267" max="10267" width="1.85546875" bestFit="1" customWidth="1"/>
    <col min="10268" max="10493" width="10.28515625" customWidth="1"/>
    <col min="10494" max="10494" width="5.85546875" customWidth="1"/>
    <col min="10495" max="10495" width="67.140625" customWidth="1"/>
    <col min="10496" max="10496" width="6" customWidth="1"/>
    <col min="10497" max="10497" width="12.5703125" customWidth="1"/>
    <col min="10498" max="10502" width="11.42578125" customWidth="1"/>
    <col min="10504" max="10504" width="7.140625" customWidth="1"/>
    <col min="10505" max="10505" width="67.140625" customWidth="1"/>
    <col min="10506" max="10506" width="25.85546875" customWidth="1"/>
    <col min="10507" max="10507" width="11.42578125" customWidth="1"/>
    <col min="10508" max="10508" width="13.7109375" customWidth="1"/>
    <col min="10509" max="10509" width="2.7109375" customWidth="1"/>
    <col min="10510" max="10522" width="0" hidden="1" customWidth="1"/>
    <col min="10523" max="10523" width="1.85546875" bestFit="1" customWidth="1"/>
    <col min="10524" max="10749" width="10.28515625" customWidth="1"/>
    <col min="10750" max="10750" width="5.85546875" customWidth="1"/>
    <col min="10751" max="10751" width="67.140625" customWidth="1"/>
    <col min="10752" max="10752" width="6" customWidth="1"/>
    <col min="10753" max="10753" width="12.5703125" customWidth="1"/>
    <col min="10754" max="10758" width="11.42578125" customWidth="1"/>
    <col min="10760" max="10760" width="7.140625" customWidth="1"/>
    <col min="10761" max="10761" width="67.140625" customWidth="1"/>
    <col min="10762" max="10762" width="25.85546875" customWidth="1"/>
    <col min="10763" max="10763" width="11.42578125" customWidth="1"/>
    <col min="10764" max="10764" width="13.7109375" customWidth="1"/>
    <col min="10765" max="10765" width="2.7109375" customWidth="1"/>
    <col min="10766" max="10778" width="0" hidden="1" customWidth="1"/>
    <col min="10779" max="10779" width="1.85546875" bestFit="1" customWidth="1"/>
    <col min="10780" max="11005" width="10.28515625" customWidth="1"/>
    <col min="11006" max="11006" width="5.85546875" customWidth="1"/>
    <col min="11007" max="11007" width="67.140625" customWidth="1"/>
    <col min="11008" max="11008" width="6" customWidth="1"/>
    <col min="11009" max="11009" width="12.5703125" customWidth="1"/>
    <col min="11010" max="11014" width="11.42578125" customWidth="1"/>
    <col min="11016" max="11016" width="7.140625" customWidth="1"/>
    <col min="11017" max="11017" width="67.140625" customWidth="1"/>
    <col min="11018" max="11018" width="25.85546875" customWidth="1"/>
    <col min="11019" max="11019" width="11.42578125" customWidth="1"/>
    <col min="11020" max="11020" width="13.7109375" customWidth="1"/>
    <col min="11021" max="11021" width="2.7109375" customWidth="1"/>
    <col min="11022" max="11034" width="0" hidden="1" customWidth="1"/>
    <col min="11035" max="11035" width="1.85546875" bestFit="1" customWidth="1"/>
    <col min="11036" max="11261" width="10.28515625" customWidth="1"/>
    <col min="11262" max="11262" width="5.85546875" customWidth="1"/>
    <col min="11263" max="11263" width="67.140625" customWidth="1"/>
    <col min="11264" max="11264" width="6" customWidth="1"/>
    <col min="11265" max="11265" width="12.5703125" customWidth="1"/>
    <col min="11266" max="11270" width="11.42578125" customWidth="1"/>
    <col min="11272" max="11272" width="7.140625" customWidth="1"/>
    <col min="11273" max="11273" width="67.140625" customWidth="1"/>
    <col min="11274" max="11274" width="25.85546875" customWidth="1"/>
    <col min="11275" max="11275" width="11.42578125" customWidth="1"/>
    <col min="11276" max="11276" width="13.7109375" customWidth="1"/>
    <col min="11277" max="11277" width="2.7109375" customWidth="1"/>
    <col min="11278" max="11290" width="0" hidden="1" customWidth="1"/>
    <col min="11291" max="11291" width="1.85546875" bestFit="1" customWidth="1"/>
    <col min="11292" max="11517" width="10.28515625" customWidth="1"/>
    <col min="11518" max="11518" width="5.85546875" customWidth="1"/>
    <col min="11519" max="11519" width="67.140625" customWidth="1"/>
    <col min="11520" max="11520" width="6" customWidth="1"/>
    <col min="11521" max="11521" width="12.5703125" customWidth="1"/>
    <col min="11522" max="11526" width="11.42578125" customWidth="1"/>
    <col min="11528" max="11528" width="7.140625" customWidth="1"/>
    <col min="11529" max="11529" width="67.140625" customWidth="1"/>
    <col min="11530" max="11530" width="25.85546875" customWidth="1"/>
    <col min="11531" max="11531" width="11.42578125" customWidth="1"/>
    <col min="11532" max="11532" width="13.7109375" customWidth="1"/>
    <col min="11533" max="11533" width="2.7109375" customWidth="1"/>
    <col min="11534" max="11546" width="0" hidden="1" customWidth="1"/>
    <col min="11547" max="11547" width="1.85546875" bestFit="1" customWidth="1"/>
    <col min="11548" max="11773" width="10.28515625" customWidth="1"/>
    <col min="11774" max="11774" width="5.85546875" customWidth="1"/>
    <col min="11775" max="11775" width="67.140625" customWidth="1"/>
    <col min="11776" max="11776" width="6" customWidth="1"/>
    <col min="11777" max="11777" width="12.5703125" customWidth="1"/>
    <col min="11778" max="11782" width="11.42578125" customWidth="1"/>
    <col min="11784" max="11784" width="7.140625" customWidth="1"/>
    <col min="11785" max="11785" width="67.140625" customWidth="1"/>
    <col min="11786" max="11786" width="25.85546875" customWidth="1"/>
    <col min="11787" max="11787" width="11.42578125" customWidth="1"/>
    <col min="11788" max="11788" width="13.7109375" customWidth="1"/>
    <col min="11789" max="11789" width="2.7109375" customWidth="1"/>
    <col min="11790" max="11802" width="0" hidden="1" customWidth="1"/>
    <col min="11803" max="11803" width="1.85546875" bestFit="1" customWidth="1"/>
    <col min="11804" max="12029" width="10.28515625" customWidth="1"/>
    <col min="12030" max="12030" width="5.85546875" customWidth="1"/>
    <col min="12031" max="12031" width="67.140625" customWidth="1"/>
    <col min="12032" max="12032" width="6" customWidth="1"/>
    <col min="12033" max="12033" width="12.5703125" customWidth="1"/>
    <col min="12034" max="12038" width="11.42578125" customWidth="1"/>
    <col min="12040" max="12040" width="7.140625" customWidth="1"/>
    <col min="12041" max="12041" width="67.140625" customWidth="1"/>
    <col min="12042" max="12042" width="25.85546875" customWidth="1"/>
    <col min="12043" max="12043" width="11.42578125" customWidth="1"/>
    <col min="12044" max="12044" width="13.7109375" customWidth="1"/>
    <col min="12045" max="12045" width="2.7109375" customWidth="1"/>
    <col min="12046" max="12058" width="0" hidden="1" customWidth="1"/>
    <col min="12059" max="12059" width="1.85546875" bestFit="1" customWidth="1"/>
    <col min="12060" max="12285" width="10.28515625" customWidth="1"/>
    <col min="12286" max="12286" width="5.85546875" customWidth="1"/>
    <col min="12287" max="12287" width="67.140625" customWidth="1"/>
    <col min="12288" max="12288" width="6" customWidth="1"/>
    <col min="12289" max="12289" width="12.5703125" customWidth="1"/>
    <col min="12290" max="12294" width="11.42578125" customWidth="1"/>
    <col min="12296" max="12296" width="7.140625" customWidth="1"/>
    <col min="12297" max="12297" width="67.140625" customWidth="1"/>
    <col min="12298" max="12298" width="25.85546875" customWidth="1"/>
    <col min="12299" max="12299" width="11.42578125" customWidth="1"/>
    <col min="12300" max="12300" width="13.7109375" customWidth="1"/>
    <col min="12301" max="12301" width="2.7109375" customWidth="1"/>
    <col min="12302" max="12314" width="0" hidden="1" customWidth="1"/>
    <col min="12315" max="12315" width="1.85546875" bestFit="1" customWidth="1"/>
    <col min="12316" max="12541" width="10.28515625" customWidth="1"/>
    <col min="12542" max="12542" width="5.85546875" customWidth="1"/>
    <col min="12543" max="12543" width="67.140625" customWidth="1"/>
    <col min="12544" max="12544" width="6" customWidth="1"/>
    <col min="12545" max="12545" width="12.5703125" customWidth="1"/>
    <col min="12546" max="12550" width="11.42578125" customWidth="1"/>
    <col min="12552" max="12552" width="7.140625" customWidth="1"/>
    <col min="12553" max="12553" width="67.140625" customWidth="1"/>
    <col min="12554" max="12554" width="25.85546875" customWidth="1"/>
    <col min="12555" max="12555" width="11.42578125" customWidth="1"/>
    <col min="12556" max="12556" width="13.7109375" customWidth="1"/>
    <col min="12557" max="12557" width="2.7109375" customWidth="1"/>
    <col min="12558" max="12570" width="0" hidden="1" customWidth="1"/>
    <col min="12571" max="12571" width="1.85546875" bestFit="1" customWidth="1"/>
    <col min="12572" max="12797" width="10.28515625" customWidth="1"/>
    <col min="12798" max="12798" width="5.85546875" customWidth="1"/>
    <col min="12799" max="12799" width="67.140625" customWidth="1"/>
    <col min="12800" max="12800" width="6" customWidth="1"/>
    <col min="12801" max="12801" width="12.5703125" customWidth="1"/>
    <col min="12802" max="12806" width="11.42578125" customWidth="1"/>
    <col min="12808" max="12808" width="7.140625" customWidth="1"/>
    <col min="12809" max="12809" width="67.140625" customWidth="1"/>
    <col min="12810" max="12810" width="25.85546875" customWidth="1"/>
    <col min="12811" max="12811" width="11.42578125" customWidth="1"/>
    <col min="12812" max="12812" width="13.7109375" customWidth="1"/>
    <col min="12813" max="12813" width="2.7109375" customWidth="1"/>
    <col min="12814" max="12826" width="0" hidden="1" customWidth="1"/>
    <col min="12827" max="12827" width="1.85546875" bestFit="1" customWidth="1"/>
    <col min="12828" max="13053" width="10.28515625" customWidth="1"/>
    <col min="13054" max="13054" width="5.85546875" customWidth="1"/>
    <col min="13055" max="13055" width="67.140625" customWidth="1"/>
    <col min="13056" max="13056" width="6" customWidth="1"/>
    <col min="13057" max="13057" width="12.5703125" customWidth="1"/>
    <col min="13058" max="13062" width="11.42578125" customWidth="1"/>
    <col min="13064" max="13064" width="7.140625" customWidth="1"/>
    <col min="13065" max="13065" width="67.140625" customWidth="1"/>
    <col min="13066" max="13066" width="25.85546875" customWidth="1"/>
    <col min="13067" max="13067" width="11.42578125" customWidth="1"/>
    <col min="13068" max="13068" width="13.7109375" customWidth="1"/>
    <col min="13069" max="13069" width="2.7109375" customWidth="1"/>
    <col min="13070" max="13082" width="0" hidden="1" customWidth="1"/>
    <col min="13083" max="13083" width="1.85546875" bestFit="1" customWidth="1"/>
    <col min="13084" max="13309" width="10.28515625" customWidth="1"/>
    <col min="13310" max="13310" width="5.85546875" customWidth="1"/>
    <col min="13311" max="13311" width="67.140625" customWidth="1"/>
    <col min="13312" max="13312" width="6" customWidth="1"/>
    <col min="13313" max="13313" width="12.5703125" customWidth="1"/>
    <col min="13314" max="13318" width="11.42578125" customWidth="1"/>
    <col min="13320" max="13320" width="7.140625" customWidth="1"/>
    <col min="13321" max="13321" width="67.140625" customWidth="1"/>
    <col min="13322" max="13322" width="25.85546875" customWidth="1"/>
    <col min="13323" max="13323" width="11.42578125" customWidth="1"/>
    <col min="13324" max="13324" width="13.7109375" customWidth="1"/>
    <col min="13325" max="13325" width="2.7109375" customWidth="1"/>
    <col min="13326" max="13338" width="0" hidden="1" customWidth="1"/>
    <col min="13339" max="13339" width="1.85546875" bestFit="1" customWidth="1"/>
    <col min="13340" max="13565" width="10.28515625" customWidth="1"/>
    <col min="13566" max="13566" width="5.85546875" customWidth="1"/>
    <col min="13567" max="13567" width="67.140625" customWidth="1"/>
    <col min="13568" max="13568" width="6" customWidth="1"/>
    <col min="13569" max="13569" width="12.5703125" customWidth="1"/>
    <col min="13570" max="13574" width="11.42578125" customWidth="1"/>
    <col min="13576" max="13576" width="7.140625" customWidth="1"/>
    <col min="13577" max="13577" width="67.140625" customWidth="1"/>
    <col min="13578" max="13578" width="25.85546875" customWidth="1"/>
    <col min="13579" max="13579" width="11.42578125" customWidth="1"/>
    <col min="13580" max="13580" width="13.7109375" customWidth="1"/>
    <col min="13581" max="13581" width="2.7109375" customWidth="1"/>
    <col min="13582" max="13594" width="0" hidden="1" customWidth="1"/>
    <col min="13595" max="13595" width="1.85546875" bestFit="1" customWidth="1"/>
    <col min="13596" max="13821" width="10.28515625" customWidth="1"/>
    <col min="13822" max="13822" width="5.85546875" customWidth="1"/>
    <col min="13823" max="13823" width="67.140625" customWidth="1"/>
    <col min="13824" max="13824" width="6" customWidth="1"/>
    <col min="13825" max="13825" width="12.5703125" customWidth="1"/>
    <col min="13826" max="13830" width="11.42578125" customWidth="1"/>
    <col min="13832" max="13832" width="7.140625" customWidth="1"/>
    <col min="13833" max="13833" width="67.140625" customWidth="1"/>
    <col min="13834" max="13834" width="25.85546875" customWidth="1"/>
    <col min="13835" max="13835" width="11.42578125" customWidth="1"/>
    <col min="13836" max="13836" width="13.7109375" customWidth="1"/>
    <col min="13837" max="13837" width="2.7109375" customWidth="1"/>
    <col min="13838" max="13850" width="0" hidden="1" customWidth="1"/>
    <col min="13851" max="13851" width="1.85546875" bestFit="1" customWidth="1"/>
    <col min="13852" max="14077" width="10.28515625" customWidth="1"/>
    <col min="14078" max="14078" width="5.85546875" customWidth="1"/>
    <col min="14079" max="14079" width="67.140625" customWidth="1"/>
    <col min="14080" max="14080" width="6" customWidth="1"/>
    <col min="14081" max="14081" width="12.5703125" customWidth="1"/>
    <col min="14082" max="14086" width="11.42578125" customWidth="1"/>
    <col min="14088" max="14088" width="7.140625" customWidth="1"/>
    <col min="14089" max="14089" width="67.140625" customWidth="1"/>
    <col min="14090" max="14090" width="25.85546875" customWidth="1"/>
    <col min="14091" max="14091" width="11.42578125" customWidth="1"/>
    <col min="14092" max="14092" width="13.7109375" customWidth="1"/>
    <col min="14093" max="14093" width="2.7109375" customWidth="1"/>
    <col min="14094" max="14106" width="0" hidden="1" customWidth="1"/>
    <col min="14107" max="14107" width="1.85546875" bestFit="1" customWidth="1"/>
    <col min="14108" max="14333" width="10.28515625" customWidth="1"/>
    <col min="14334" max="14334" width="5.85546875" customWidth="1"/>
    <col min="14335" max="14335" width="67.140625" customWidth="1"/>
    <col min="14336" max="14336" width="6" customWidth="1"/>
    <col min="14337" max="14337" width="12.5703125" customWidth="1"/>
    <col min="14338" max="14342" width="11.42578125" customWidth="1"/>
    <col min="14344" max="14344" width="7.140625" customWidth="1"/>
    <col min="14345" max="14345" width="67.140625" customWidth="1"/>
    <col min="14346" max="14346" width="25.85546875" customWidth="1"/>
    <col min="14347" max="14347" width="11.42578125" customWidth="1"/>
    <col min="14348" max="14348" width="13.7109375" customWidth="1"/>
    <col min="14349" max="14349" width="2.7109375" customWidth="1"/>
    <col min="14350" max="14362" width="0" hidden="1" customWidth="1"/>
    <col min="14363" max="14363" width="1.85546875" bestFit="1" customWidth="1"/>
    <col min="14364" max="14589" width="10.28515625" customWidth="1"/>
    <col min="14590" max="14590" width="5.85546875" customWidth="1"/>
    <col min="14591" max="14591" width="67.140625" customWidth="1"/>
    <col min="14592" max="14592" width="6" customWidth="1"/>
    <col min="14593" max="14593" width="12.5703125" customWidth="1"/>
    <col min="14594" max="14598" width="11.42578125" customWidth="1"/>
    <col min="14600" max="14600" width="7.140625" customWidth="1"/>
    <col min="14601" max="14601" width="67.140625" customWidth="1"/>
    <col min="14602" max="14602" width="25.85546875" customWidth="1"/>
    <col min="14603" max="14603" width="11.42578125" customWidth="1"/>
    <col min="14604" max="14604" width="13.7109375" customWidth="1"/>
    <col min="14605" max="14605" width="2.7109375" customWidth="1"/>
    <col min="14606" max="14618" width="0" hidden="1" customWidth="1"/>
    <col min="14619" max="14619" width="1.85546875" bestFit="1" customWidth="1"/>
    <col min="14620" max="14845" width="10.28515625" customWidth="1"/>
    <col min="14846" max="14846" width="5.85546875" customWidth="1"/>
    <col min="14847" max="14847" width="67.140625" customWidth="1"/>
    <col min="14848" max="14848" width="6" customWidth="1"/>
    <col min="14849" max="14849" width="12.5703125" customWidth="1"/>
    <col min="14850" max="14854" width="11.42578125" customWidth="1"/>
    <col min="14856" max="14856" width="7.140625" customWidth="1"/>
    <col min="14857" max="14857" width="67.140625" customWidth="1"/>
    <col min="14858" max="14858" width="25.85546875" customWidth="1"/>
    <col min="14859" max="14859" width="11.42578125" customWidth="1"/>
    <col min="14860" max="14860" width="13.7109375" customWidth="1"/>
    <col min="14861" max="14861" width="2.7109375" customWidth="1"/>
    <col min="14862" max="14874" width="0" hidden="1" customWidth="1"/>
    <col min="14875" max="14875" width="1.85546875" bestFit="1" customWidth="1"/>
    <col min="14876" max="15101" width="10.28515625" customWidth="1"/>
    <col min="15102" max="15102" width="5.85546875" customWidth="1"/>
    <col min="15103" max="15103" width="67.140625" customWidth="1"/>
    <col min="15104" max="15104" width="6" customWidth="1"/>
    <col min="15105" max="15105" width="12.5703125" customWidth="1"/>
    <col min="15106" max="15110" width="11.42578125" customWidth="1"/>
    <col min="15112" max="15112" width="7.140625" customWidth="1"/>
    <col min="15113" max="15113" width="67.140625" customWidth="1"/>
    <col min="15114" max="15114" width="25.85546875" customWidth="1"/>
    <col min="15115" max="15115" width="11.42578125" customWidth="1"/>
    <col min="15116" max="15116" width="13.7109375" customWidth="1"/>
    <col min="15117" max="15117" width="2.7109375" customWidth="1"/>
    <col min="15118" max="15130" width="0" hidden="1" customWidth="1"/>
    <col min="15131" max="15131" width="1.85546875" bestFit="1" customWidth="1"/>
    <col min="15132" max="15357" width="10.28515625" customWidth="1"/>
    <col min="15358" max="15358" width="5.85546875" customWidth="1"/>
    <col min="15359" max="15359" width="67.140625" customWidth="1"/>
    <col min="15360" max="15360" width="6" customWidth="1"/>
    <col min="15361" max="15361" width="12.5703125" customWidth="1"/>
    <col min="15362" max="15366" width="11.42578125" customWidth="1"/>
    <col min="15368" max="15368" width="7.140625" customWidth="1"/>
    <col min="15369" max="15369" width="67.140625" customWidth="1"/>
    <col min="15370" max="15370" width="25.85546875" customWidth="1"/>
    <col min="15371" max="15371" width="11.42578125" customWidth="1"/>
    <col min="15372" max="15372" width="13.7109375" customWidth="1"/>
    <col min="15373" max="15373" width="2.7109375" customWidth="1"/>
    <col min="15374" max="15386" width="0" hidden="1" customWidth="1"/>
    <col min="15387" max="15387" width="1.85546875" bestFit="1" customWidth="1"/>
    <col min="15388" max="15613" width="10.28515625" customWidth="1"/>
    <col min="15614" max="15614" width="5.85546875" customWidth="1"/>
    <col min="15615" max="15615" width="67.140625" customWidth="1"/>
    <col min="15616" max="15616" width="6" customWidth="1"/>
    <col min="15617" max="15617" width="12.5703125" customWidth="1"/>
    <col min="15618" max="15622" width="11.42578125" customWidth="1"/>
    <col min="15624" max="15624" width="7.140625" customWidth="1"/>
    <col min="15625" max="15625" width="67.140625" customWidth="1"/>
    <col min="15626" max="15626" width="25.85546875" customWidth="1"/>
    <col min="15627" max="15627" width="11.42578125" customWidth="1"/>
    <col min="15628" max="15628" width="13.7109375" customWidth="1"/>
    <col min="15629" max="15629" width="2.7109375" customWidth="1"/>
    <col min="15630" max="15642" width="0" hidden="1" customWidth="1"/>
    <col min="15643" max="15643" width="1.85546875" bestFit="1" customWidth="1"/>
    <col min="15644" max="15869" width="10.28515625" customWidth="1"/>
    <col min="15870" max="15870" width="5.85546875" customWidth="1"/>
    <col min="15871" max="15871" width="67.140625" customWidth="1"/>
    <col min="15872" max="15872" width="6" customWidth="1"/>
    <col min="15873" max="15873" width="12.5703125" customWidth="1"/>
    <col min="15874" max="15878" width="11.42578125" customWidth="1"/>
    <col min="15880" max="15880" width="7.140625" customWidth="1"/>
    <col min="15881" max="15881" width="67.140625" customWidth="1"/>
    <col min="15882" max="15882" width="25.85546875" customWidth="1"/>
    <col min="15883" max="15883" width="11.42578125" customWidth="1"/>
    <col min="15884" max="15884" width="13.7109375" customWidth="1"/>
    <col min="15885" max="15885" width="2.7109375" customWidth="1"/>
    <col min="15886" max="15898" width="0" hidden="1" customWidth="1"/>
    <col min="15899" max="15899" width="1.85546875" bestFit="1" customWidth="1"/>
    <col min="15900" max="16125" width="10.28515625" customWidth="1"/>
    <col min="16126" max="16126" width="5.85546875" customWidth="1"/>
    <col min="16127" max="16127" width="67.140625" customWidth="1"/>
    <col min="16128" max="16128" width="6" customWidth="1"/>
    <col min="16129" max="16129" width="12.5703125" customWidth="1"/>
    <col min="16130" max="16134" width="11.42578125" customWidth="1"/>
    <col min="16136" max="16136" width="7.140625" customWidth="1"/>
    <col min="16137" max="16137" width="67.140625" customWidth="1"/>
    <col min="16138" max="16138" width="25.85546875" customWidth="1"/>
    <col min="16139" max="16139" width="11.42578125" customWidth="1"/>
    <col min="16140" max="16140" width="13.7109375" customWidth="1"/>
    <col min="16141" max="16141" width="2.7109375" customWidth="1"/>
    <col min="16142" max="16154" width="0" hidden="1" customWidth="1"/>
    <col min="16155" max="16155" width="1.85546875" bestFit="1" customWidth="1"/>
    <col min="16156" max="16384" width="10.28515625" customWidth="1"/>
  </cols>
  <sheetData>
    <row r="1" spans="1:27" ht="15" customHeight="1" x14ac:dyDescent="0.25">
      <c r="A1" s="272"/>
      <c r="B1" s="260"/>
      <c r="C1" s="260"/>
      <c r="D1" s="260"/>
      <c r="E1" s="262" t="str">
        <f>IF(C8="-","[Participant's name]",C8)</f>
        <v>[Participant's name]</v>
      </c>
      <c r="F1" s="8"/>
      <c r="G1" s="1" t="s">
        <v>0</v>
      </c>
      <c r="H1" s="2"/>
      <c r="I1" s="3"/>
      <c r="J1" s="3"/>
      <c r="K1" s="3"/>
      <c r="L1" s="3"/>
      <c r="M1" s="3"/>
      <c r="N1" s="3"/>
      <c r="O1" s="3"/>
      <c r="P1" s="3"/>
      <c r="Q1" s="3"/>
      <c r="R1" s="3"/>
      <c r="S1" s="3"/>
      <c r="T1" s="3"/>
      <c r="U1" s="3"/>
      <c r="V1" s="3"/>
      <c r="W1" s="3"/>
      <c r="X1" s="3"/>
      <c r="Y1" s="3"/>
      <c r="Z1" s="3"/>
      <c r="AA1" s="1" t="s">
        <v>0</v>
      </c>
    </row>
    <row r="2" spans="1:27" s="123" customFormat="1" ht="15" customHeight="1" x14ac:dyDescent="0.25">
      <c r="A2" s="277"/>
      <c r="B2" s="261"/>
      <c r="C2" s="261"/>
      <c r="D2" s="261"/>
      <c r="E2" s="273" t="str">
        <f>IF(C18="-","[Method of Calculation of the SCR]",C18)</f>
        <v>[Method of Calculation of the SCR]</v>
      </c>
      <c r="F2" s="8"/>
      <c r="G2" s="1"/>
      <c r="H2" s="2"/>
      <c r="I2" s="3"/>
      <c r="J2" s="3"/>
      <c r="K2" s="3"/>
      <c r="L2" s="3"/>
      <c r="M2" s="3"/>
      <c r="N2" s="3"/>
      <c r="O2" s="3"/>
      <c r="P2" s="3"/>
      <c r="Q2" s="3"/>
      <c r="R2" s="3"/>
      <c r="S2" s="3"/>
      <c r="T2" s="3"/>
      <c r="U2" s="3"/>
      <c r="V2" s="3"/>
      <c r="W2" s="3"/>
      <c r="X2" s="3"/>
      <c r="Y2" s="3"/>
      <c r="Z2" s="3"/>
      <c r="AA2" s="1"/>
    </row>
    <row r="3" spans="1:27" ht="15.75" x14ac:dyDescent="0.25">
      <c r="A3" s="278" t="s">
        <v>1</v>
      </c>
      <c r="B3" s="276"/>
      <c r="C3" s="276"/>
      <c r="D3" s="276"/>
      <c r="E3" s="263" t="str">
        <f>_Version</f>
        <v>EIOPA-16-339-ST16_Templates-(20160629)</v>
      </c>
      <c r="F3" s="8"/>
      <c r="G3" s="1" t="s">
        <v>0</v>
      </c>
      <c r="H3" s="4"/>
      <c r="I3" s="4"/>
      <c r="J3" s="123"/>
      <c r="K3" s="123"/>
      <c r="L3" s="123"/>
      <c r="M3" s="123"/>
      <c r="N3" s="123"/>
      <c r="P3" s="123"/>
      <c r="Q3" s="123"/>
      <c r="R3" s="123"/>
      <c r="S3" s="123"/>
      <c r="T3" s="123"/>
      <c r="U3" s="123"/>
      <c r="V3" s="175">
        <v>42369</v>
      </c>
      <c r="X3" s="123"/>
      <c r="Y3" s="123"/>
      <c r="Z3" s="123"/>
      <c r="AA3" s="1" t="s">
        <v>0</v>
      </c>
    </row>
    <row r="4" spans="1:27" ht="15" customHeight="1" x14ac:dyDescent="0.25">
      <c r="A4" s="5"/>
      <c r="B4" s="5"/>
      <c r="C4" s="6"/>
      <c r="D4" s="6"/>
      <c r="E4" s="6"/>
      <c r="F4" s="6"/>
      <c r="G4" s="1" t="s">
        <v>0</v>
      </c>
      <c r="H4" s="7" t="s">
        <v>2</v>
      </c>
      <c r="I4" s="173" t="s">
        <v>2</v>
      </c>
      <c r="J4" s="7" t="s">
        <v>2</v>
      </c>
      <c r="K4" s="7" t="s">
        <v>2</v>
      </c>
      <c r="L4" s="7">
        <v>0</v>
      </c>
      <c r="M4" s="173" t="s">
        <v>2</v>
      </c>
      <c r="N4" s="173" t="s">
        <v>2</v>
      </c>
      <c r="O4" s="173" t="s">
        <v>2</v>
      </c>
      <c r="P4" s="171" t="s">
        <v>2</v>
      </c>
      <c r="Q4" s="171" t="s">
        <v>2</v>
      </c>
      <c r="R4" s="171" t="s">
        <v>2</v>
      </c>
      <c r="S4" s="171" t="s">
        <v>2</v>
      </c>
      <c r="T4" s="171" t="s">
        <v>2</v>
      </c>
      <c r="U4" s="123"/>
      <c r="V4" s="123" t="s">
        <v>1329</v>
      </c>
      <c r="W4" s="123" t="s">
        <v>1330</v>
      </c>
      <c r="X4" s="123" t="s">
        <v>1327</v>
      </c>
      <c r="Y4" s="123" t="s">
        <v>1328</v>
      </c>
      <c r="Z4" s="123"/>
      <c r="AA4" s="1" t="s">
        <v>0</v>
      </c>
    </row>
    <row r="5" spans="1:27" ht="15" customHeight="1" x14ac:dyDescent="0.25">
      <c r="B5" s="5"/>
      <c r="C5" s="5"/>
      <c r="D5" s="8"/>
      <c r="E5" s="8"/>
      <c r="F5" s="8"/>
      <c r="G5" s="1" t="s">
        <v>0</v>
      </c>
      <c r="H5" s="9" t="s">
        <v>3</v>
      </c>
      <c r="I5" s="174" t="s">
        <v>4</v>
      </c>
      <c r="J5" s="9" t="s">
        <v>5</v>
      </c>
      <c r="K5" s="10" t="s">
        <v>6</v>
      </c>
      <c r="L5" s="10">
        <v>1</v>
      </c>
      <c r="M5" s="173" t="s">
        <v>7</v>
      </c>
      <c r="N5" s="173" t="s">
        <v>1335</v>
      </c>
      <c r="O5" s="172" t="s">
        <v>23</v>
      </c>
      <c r="P5" t="s">
        <v>21</v>
      </c>
      <c r="Q5" t="s">
        <v>22</v>
      </c>
      <c r="R5" t="s">
        <v>23</v>
      </c>
      <c r="S5" t="s">
        <v>24</v>
      </c>
      <c r="T5" t="s">
        <v>1514</v>
      </c>
      <c r="U5" s="123"/>
      <c r="V5" s="123" t="s">
        <v>279</v>
      </c>
      <c r="W5" s="123" t="s">
        <v>1070</v>
      </c>
      <c r="X5" s="123">
        <v>1.0866525118999999</v>
      </c>
      <c r="Y5" s="123">
        <v>0.92025738589999995</v>
      </c>
      <c r="Z5" s="123"/>
      <c r="AA5" s="1" t="s">
        <v>0</v>
      </c>
    </row>
    <row r="6" spans="1:27" ht="15" customHeight="1" thickBot="1" x14ac:dyDescent="0.3">
      <c r="A6" s="5"/>
      <c r="B6" s="5"/>
      <c r="C6" s="6"/>
      <c r="D6" s="6"/>
      <c r="E6" s="6"/>
      <c r="F6" s="6"/>
      <c r="G6" s="1" t="s">
        <v>0</v>
      </c>
      <c r="H6" s="11" t="s">
        <v>8</v>
      </c>
      <c r="I6" s="174" t="s">
        <v>9</v>
      </c>
      <c r="J6" s="9" t="s">
        <v>10</v>
      </c>
      <c r="K6" s="13" t="s">
        <v>11</v>
      </c>
      <c r="L6" s="13">
        <v>1000</v>
      </c>
      <c r="M6" s="173" t="s">
        <v>12</v>
      </c>
      <c r="N6" s="173" t="s">
        <v>1334</v>
      </c>
      <c r="O6" s="172" t="s">
        <v>41</v>
      </c>
      <c r="P6" s="172" t="s">
        <v>34</v>
      </c>
      <c r="Q6" s="172" t="s">
        <v>22</v>
      </c>
      <c r="R6" s="172" t="s">
        <v>23</v>
      </c>
      <c r="S6" s="172" t="s">
        <v>24</v>
      </c>
      <c r="T6" s="172" t="s">
        <v>35</v>
      </c>
      <c r="U6" s="123"/>
      <c r="V6" s="123" t="s">
        <v>23</v>
      </c>
      <c r="W6" s="123" t="s">
        <v>22</v>
      </c>
      <c r="X6" s="123">
        <v>1</v>
      </c>
      <c r="Y6" s="123">
        <v>1</v>
      </c>
      <c r="Z6" s="123"/>
      <c r="AA6" s="1" t="s">
        <v>0</v>
      </c>
    </row>
    <row r="7" spans="1:27" ht="15.75" x14ac:dyDescent="0.25">
      <c r="A7" s="5"/>
      <c r="B7" s="492" t="s">
        <v>13</v>
      </c>
      <c r="C7" s="493"/>
      <c r="D7" s="123"/>
      <c r="E7" s="123"/>
      <c r="G7" s="1" t="s">
        <v>0</v>
      </c>
      <c r="H7" s="12" t="s">
        <v>14</v>
      </c>
      <c r="I7" s="12" t="s">
        <v>14</v>
      </c>
      <c r="J7" s="9" t="s">
        <v>15</v>
      </c>
      <c r="K7" s="123"/>
      <c r="L7" s="123"/>
      <c r="M7" s="123"/>
      <c r="N7" s="173" t="s">
        <v>1333</v>
      </c>
      <c r="O7" s="172" t="s">
        <v>102</v>
      </c>
      <c r="P7" s="172" t="s">
        <v>39</v>
      </c>
      <c r="Q7" s="172" t="s">
        <v>40</v>
      </c>
      <c r="R7" s="172" t="s">
        <v>41</v>
      </c>
      <c r="S7" s="172" t="s">
        <v>24</v>
      </c>
      <c r="T7" s="172" t="s">
        <v>42</v>
      </c>
      <c r="U7" s="123"/>
      <c r="V7" s="123" t="s">
        <v>162</v>
      </c>
      <c r="W7" s="123" t="s">
        <v>1071</v>
      </c>
      <c r="X7" s="123">
        <v>0.73604625440000004</v>
      </c>
      <c r="Y7" s="123">
        <v>1.3586102694</v>
      </c>
      <c r="Z7" s="123"/>
      <c r="AA7" s="1" t="s">
        <v>0</v>
      </c>
    </row>
    <row r="8" spans="1:27" x14ac:dyDescent="0.25">
      <c r="A8" s="126"/>
      <c r="B8" s="417" t="s">
        <v>301</v>
      </c>
      <c r="C8" s="448" t="s">
        <v>2</v>
      </c>
      <c r="D8" s="123"/>
      <c r="E8" s="123"/>
      <c r="G8" s="1" t="s">
        <v>0</v>
      </c>
      <c r="H8" s="14"/>
      <c r="I8" s="123"/>
      <c r="J8" s="9" t="s">
        <v>16</v>
      </c>
      <c r="K8" s="123"/>
      <c r="L8" s="123"/>
      <c r="M8" s="123"/>
      <c r="N8" s="123"/>
      <c r="O8" s="172" t="s">
        <v>60</v>
      </c>
      <c r="P8" s="172" t="s">
        <v>46</v>
      </c>
      <c r="Q8" s="172" t="s">
        <v>47</v>
      </c>
      <c r="R8" s="172" t="s">
        <v>48</v>
      </c>
      <c r="S8" s="172" t="s">
        <v>24</v>
      </c>
      <c r="T8" s="172" t="s">
        <v>49</v>
      </c>
      <c r="U8" s="123"/>
      <c r="V8" s="123" t="s">
        <v>188</v>
      </c>
      <c r="W8" s="123" t="s">
        <v>1072</v>
      </c>
      <c r="X8" s="123">
        <v>71.937895667899994</v>
      </c>
      <c r="Y8" s="123">
        <v>1.3900879200000001E-2</v>
      </c>
      <c r="Z8" s="123"/>
      <c r="AA8" s="1" t="s">
        <v>0</v>
      </c>
    </row>
    <row r="9" spans="1:27" x14ac:dyDescent="0.25">
      <c r="A9" s="126"/>
      <c r="B9" s="417" t="s">
        <v>303</v>
      </c>
      <c r="C9" s="448" t="s">
        <v>2</v>
      </c>
      <c r="D9" s="123"/>
      <c r="E9" s="123"/>
      <c r="G9" s="1" t="s">
        <v>0</v>
      </c>
      <c r="H9" s="14"/>
      <c r="I9" s="123"/>
      <c r="J9" s="11" t="s">
        <v>17</v>
      </c>
      <c r="K9" s="123"/>
      <c r="L9" s="123"/>
      <c r="M9" s="177"/>
      <c r="N9" s="123"/>
      <c r="O9" s="172" t="s">
        <v>68</v>
      </c>
      <c r="P9" s="172" t="s">
        <v>53</v>
      </c>
      <c r="Q9" s="172" t="s">
        <v>22</v>
      </c>
      <c r="R9" s="172" t="s">
        <v>23</v>
      </c>
      <c r="S9" s="172" t="s">
        <v>24</v>
      </c>
      <c r="T9" s="172" t="s">
        <v>54</v>
      </c>
      <c r="U9" s="123"/>
      <c r="V9" s="123" t="s">
        <v>50</v>
      </c>
      <c r="W9" s="123" t="s">
        <v>1073</v>
      </c>
      <c r="X9" s="123">
        <v>1.4897787566</v>
      </c>
      <c r="Y9" s="123">
        <v>0.67124060910000005</v>
      </c>
      <c r="Z9" s="123"/>
      <c r="AA9" s="1" t="s">
        <v>0</v>
      </c>
    </row>
    <row r="10" spans="1:27" x14ac:dyDescent="0.25">
      <c r="A10" s="126"/>
      <c r="B10" s="417" t="str">
        <f>P.Gen!B10</f>
        <v>Country of authorisation</v>
      </c>
      <c r="C10" s="448" t="s">
        <v>2</v>
      </c>
      <c r="D10" s="123"/>
      <c r="E10" s="123"/>
      <c r="G10" s="1" t="s">
        <v>0</v>
      </c>
      <c r="H10" s="123"/>
      <c r="I10" s="123"/>
      <c r="J10" s="123"/>
      <c r="K10" s="123"/>
      <c r="L10" s="123"/>
      <c r="M10" s="178"/>
      <c r="N10" s="123"/>
      <c r="O10" s="172" t="s">
        <v>162</v>
      </c>
      <c r="P10" s="172" t="s">
        <v>58</v>
      </c>
      <c r="Q10" s="172" t="s">
        <v>59</v>
      </c>
      <c r="R10" s="172" t="s">
        <v>60</v>
      </c>
      <c r="S10" s="172" t="s">
        <v>24</v>
      </c>
      <c r="T10" s="172" t="s">
        <v>61</v>
      </c>
      <c r="U10" s="123"/>
      <c r="V10" s="123" t="s">
        <v>95</v>
      </c>
      <c r="W10" s="123" t="s">
        <v>1074</v>
      </c>
      <c r="X10" s="123">
        <v>1.5047342966999999</v>
      </c>
      <c r="Y10" s="123">
        <v>0.66456915500000002</v>
      </c>
      <c r="Z10" s="123"/>
      <c r="AA10" s="1" t="s">
        <v>0</v>
      </c>
    </row>
    <row r="11" spans="1:27" x14ac:dyDescent="0.25">
      <c r="A11" s="126"/>
      <c r="B11" s="417" t="s">
        <v>25</v>
      </c>
      <c r="C11" s="448" t="s">
        <v>2</v>
      </c>
      <c r="D11" s="123"/>
      <c r="E11" s="123"/>
      <c r="G11" s="1" t="s">
        <v>0</v>
      </c>
      <c r="H11" s="14"/>
      <c r="I11" s="123"/>
      <c r="J11" s="123"/>
      <c r="K11" s="123"/>
      <c r="L11" s="123"/>
      <c r="M11" s="178"/>
      <c r="N11" s="123"/>
      <c r="O11" s="172" t="s">
        <v>48</v>
      </c>
      <c r="P11" s="172" t="s">
        <v>66</v>
      </c>
      <c r="Q11" s="172" t="s">
        <v>67</v>
      </c>
      <c r="R11" s="172" t="s">
        <v>68</v>
      </c>
      <c r="S11" s="172" t="s">
        <v>24</v>
      </c>
      <c r="T11" s="172" t="s">
        <v>69</v>
      </c>
      <c r="U11" s="123"/>
      <c r="V11" s="123" t="s">
        <v>261</v>
      </c>
      <c r="W11" s="123" t="s">
        <v>1075</v>
      </c>
      <c r="X11" s="123">
        <v>1.5385976158000001</v>
      </c>
      <c r="Y11" s="123">
        <v>0.64994251240000001</v>
      </c>
      <c r="Z11" s="123"/>
      <c r="AA11" s="1" t="s">
        <v>0</v>
      </c>
    </row>
    <row r="12" spans="1:27" x14ac:dyDescent="0.25">
      <c r="A12" s="126"/>
      <c r="B12" s="417" t="s">
        <v>1408</v>
      </c>
      <c r="C12" s="448" t="s">
        <v>2</v>
      </c>
      <c r="D12" s="123"/>
      <c r="E12" s="123"/>
      <c r="G12" s="1" t="s">
        <v>0</v>
      </c>
      <c r="H12" s="123"/>
      <c r="I12" s="123"/>
      <c r="J12" s="123"/>
      <c r="K12" s="123"/>
      <c r="L12" s="123"/>
      <c r="M12" s="123"/>
      <c r="N12" s="123"/>
      <c r="O12" s="172" t="s">
        <v>100</v>
      </c>
      <c r="P12" s="172" t="s">
        <v>70</v>
      </c>
      <c r="Q12" s="172" t="s">
        <v>22</v>
      </c>
      <c r="R12" s="172" t="s">
        <v>23</v>
      </c>
      <c r="S12" s="172" t="s">
        <v>24</v>
      </c>
      <c r="T12" s="172" t="s">
        <v>71</v>
      </c>
      <c r="U12" s="123"/>
      <c r="V12" s="123" t="s">
        <v>102</v>
      </c>
      <c r="W12" s="123" t="s">
        <v>1076</v>
      </c>
      <c r="X12" s="123">
        <v>1.0863483067999999</v>
      </c>
      <c r="Y12" s="123">
        <v>0.92051508140000005</v>
      </c>
      <c r="Z12" s="123"/>
      <c r="AA12" s="1" t="s">
        <v>0</v>
      </c>
    </row>
    <row r="13" spans="1:27" x14ac:dyDescent="0.25">
      <c r="A13" s="126"/>
      <c r="B13" s="417" t="s">
        <v>26</v>
      </c>
      <c r="C13" s="450" t="s">
        <v>2</v>
      </c>
      <c r="D13" s="123"/>
      <c r="E13" s="123"/>
      <c r="G13" s="1" t="s">
        <v>0</v>
      </c>
      <c r="H13" s="123"/>
      <c r="I13" s="123"/>
      <c r="J13" s="123"/>
      <c r="K13" s="123"/>
      <c r="L13" s="123"/>
      <c r="M13" s="123"/>
      <c r="N13" s="123"/>
      <c r="O13" s="172" t="s">
        <v>107</v>
      </c>
      <c r="P13" s="172" t="s">
        <v>76</v>
      </c>
      <c r="Q13" s="172" t="s">
        <v>22</v>
      </c>
      <c r="R13" s="172" t="s">
        <v>23</v>
      </c>
      <c r="S13" s="172" t="s">
        <v>24</v>
      </c>
      <c r="T13" s="172" t="s">
        <v>77</v>
      </c>
      <c r="U13" s="123"/>
      <c r="V13" s="123" t="s">
        <v>231</v>
      </c>
      <c r="W13" s="123" t="s">
        <v>1077</v>
      </c>
      <c r="X13" s="123">
        <v>4.6773327396999997</v>
      </c>
      <c r="Y13" s="123">
        <v>0.2137970625</v>
      </c>
      <c r="Z13" s="123"/>
      <c r="AA13" s="1" t="s">
        <v>0</v>
      </c>
    </row>
    <row r="14" spans="1:27" x14ac:dyDescent="0.25">
      <c r="A14" s="126"/>
      <c r="B14" s="417" t="s">
        <v>27</v>
      </c>
      <c r="C14" s="469" t="s">
        <v>7</v>
      </c>
      <c r="D14" s="123"/>
      <c r="E14" s="123"/>
      <c r="G14" s="1" t="s">
        <v>0</v>
      </c>
      <c r="H14" s="123"/>
      <c r="I14" s="123"/>
      <c r="J14" s="123"/>
      <c r="K14" s="123"/>
      <c r="L14" s="123"/>
      <c r="M14" s="123"/>
      <c r="N14" s="123"/>
      <c r="O14" s="172" t="s">
        <v>151</v>
      </c>
      <c r="P14" s="172" t="s">
        <v>82</v>
      </c>
      <c r="Q14" s="172" t="s">
        <v>22</v>
      </c>
      <c r="R14" s="172" t="s">
        <v>23</v>
      </c>
      <c r="S14" s="172" t="s">
        <v>24</v>
      </c>
      <c r="T14" s="172" t="s">
        <v>83</v>
      </c>
      <c r="U14" s="123"/>
      <c r="V14" s="123" t="s">
        <v>204</v>
      </c>
      <c r="W14" s="123" t="s">
        <v>1078</v>
      </c>
      <c r="X14" s="123">
        <v>130.7298577425</v>
      </c>
      <c r="Y14" s="123">
        <v>7.6493619999999998E-3</v>
      </c>
      <c r="Z14" s="123"/>
      <c r="AA14" s="1" t="s">
        <v>0</v>
      </c>
    </row>
    <row r="15" spans="1:27" x14ac:dyDescent="0.25">
      <c r="A15" s="126"/>
      <c r="B15" s="417" t="s">
        <v>1632</v>
      </c>
      <c r="C15" s="448" t="s">
        <v>2</v>
      </c>
      <c r="D15" s="123"/>
      <c r="E15" s="123"/>
      <c r="G15" s="1" t="s">
        <v>0</v>
      </c>
      <c r="H15" s="123"/>
      <c r="I15" s="123"/>
      <c r="J15" s="123"/>
      <c r="K15" s="123"/>
      <c r="L15" s="123"/>
      <c r="M15" s="123"/>
      <c r="N15" s="123"/>
      <c r="O15" s="172" t="s">
        <v>155</v>
      </c>
      <c r="P15" s="172" t="s">
        <v>88</v>
      </c>
      <c r="Q15" s="172" t="s">
        <v>22</v>
      </c>
      <c r="R15" s="172" t="s">
        <v>23</v>
      </c>
      <c r="S15" s="172" t="s">
        <v>24</v>
      </c>
      <c r="T15" s="172" t="s">
        <v>89</v>
      </c>
      <c r="U15" s="123"/>
      <c r="V15" s="123" t="s">
        <v>114</v>
      </c>
      <c r="W15" s="123" t="s">
        <v>1079</v>
      </c>
      <c r="X15" s="123">
        <v>7.0580497080000004</v>
      </c>
      <c r="Y15" s="123">
        <v>0.1416821985</v>
      </c>
      <c r="Z15" s="123"/>
      <c r="AA15" s="1" t="s">
        <v>0</v>
      </c>
    </row>
    <row r="16" spans="1:27" x14ac:dyDescent="0.25">
      <c r="A16" s="126"/>
      <c r="B16" s="417" t="s">
        <v>1633</v>
      </c>
      <c r="C16" s="469" t="s">
        <v>1631</v>
      </c>
      <c r="D16" s="123"/>
      <c r="E16" s="123"/>
      <c r="G16" s="1" t="s">
        <v>0</v>
      </c>
      <c r="H16" s="123"/>
      <c r="I16" s="123"/>
      <c r="J16" s="123"/>
      <c r="K16" s="123"/>
      <c r="L16" s="123"/>
      <c r="M16" s="123"/>
      <c r="N16" s="123"/>
      <c r="O16" s="172" t="s">
        <v>167</v>
      </c>
      <c r="P16" s="172" t="s">
        <v>93</v>
      </c>
      <c r="Q16" s="172" t="s">
        <v>22</v>
      </c>
      <c r="R16" s="172" t="s">
        <v>23</v>
      </c>
      <c r="S16" s="172" t="s">
        <v>24</v>
      </c>
      <c r="T16" s="172" t="s">
        <v>94</v>
      </c>
      <c r="U16" s="123"/>
      <c r="V16" s="123" t="s">
        <v>234</v>
      </c>
      <c r="W16" s="123" t="s">
        <v>1080</v>
      </c>
      <c r="X16" s="123">
        <v>1.5881640728999999</v>
      </c>
      <c r="Y16" s="123">
        <v>0.62965786540000002</v>
      </c>
      <c r="Z16" s="123"/>
      <c r="AA16" s="1" t="s">
        <v>0</v>
      </c>
    </row>
    <row r="17" spans="1:27" x14ac:dyDescent="0.25">
      <c r="A17" s="126"/>
      <c r="B17" s="417" t="s">
        <v>28</v>
      </c>
      <c r="C17" s="448" t="s">
        <v>2</v>
      </c>
      <c r="D17" s="123"/>
      <c r="E17" s="123"/>
      <c r="G17" s="1" t="s">
        <v>0</v>
      </c>
      <c r="H17" s="123"/>
      <c r="I17" s="123"/>
      <c r="J17" s="123" t="s">
        <v>1331</v>
      </c>
      <c r="K17" s="123"/>
      <c r="L17" s="123"/>
      <c r="M17" s="123"/>
      <c r="N17" s="123"/>
      <c r="O17" s="172" t="s">
        <v>183</v>
      </c>
      <c r="P17" s="172" t="s">
        <v>98</v>
      </c>
      <c r="Q17" s="172" t="s">
        <v>99</v>
      </c>
      <c r="R17" s="172" t="s">
        <v>100</v>
      </c>
      <c r="S17" s="172" t="s">
        <v>24</v>
      </c>
      <c r="T17" s="172" t="s">
        <v>101</v>
      </c>
      <c r="U17" s="123"/>
      <c r="V17" s="123" t="s">
        <v>264</v>
      </c>
      <c r="W17" s="123" t="s">
        <v>1081</v>
      </c>
      <c r="X17" s="123">
        <v>39.154693762900003</v>
      </c>
      <c r="Y17" s="123">
        <v>2.55397222E-2</v>
      </c>
      <c r="Z17" s="123"/>
      <c r="AA17" s="1" t="s">
        <v>0</v>
      </c>
    </row>
    <row r="18" spans="1:27" x14ac:dyDescent="0.25">
      <c r="A18" s="126"/>
      <c r="B18" s="417" t="s">
        <v>1406</v>
      </c>
      <c r="C18" s="448" t="s">
        <v>2</v>
      </c>
      <c r="D18" s="123"/>
      <c r="E18" s="123"/>
      <c r="G18" s="1" t="s">
        <v>0</v>
      </c>
      <c r="H18" s="123"/>
      <c r="I18" s="123"/>
      <c r="J18" s="123"/>
      <c r="K18" s="123"/>
      <c r="L18" s="123"/>
      <c r="M18" s="123"/>
      <c r="N18" s="123"/>
      <c r="O18" s="172"/>
      <c r="P18" s="172" t="s">
        <v>105</v>
      </c>
      <c r="Q18" s="172" t="s">
        <v>106</v>
      </c>
      <c r="R18" s="172" t="s">
        <v>107</v>
      </c>
      <c r="S18" s="172" t="s">
        <v>24</v>
      </c>
      <c r="T18" s="172" t="s">
        <v>108</v>
      </c>
      <c r="U18" s="123"/>
      <c r="V18" s="123" t="s">
        <v>100</v>
      </c>
      <c r="W18" s="123" t="s">
        <v>1082</v>
      </c>
      <c r="X18" s="123">
        <v>315.84925562550001</v>
      </c>
      <c r="Y18" s="123">
        <v>3.1660672999999999E-3</v>
      </c>
      <c r="Z18" s="123"/>
      <c r="AA18" s="1" t="s">
        <v>0</v>
      </c>
    </row>
    <row r="19" spans="1:27" x14ac:dyDescent="0.25">
      <c r="A19" s="126"/>
      <c r="B19" s="419" t="s">
        <v>1407</v>
      </c>
      <c r="C19" s="420" t="str">
        <f>IF(OR(C18=N6,C18=N7)=TRUE,"Yes (approval is mandatory)","Not relevant")</f>
        <v>Not relevant</v>
      </c>
      <c r="D19" s="123"/>
      <c r="E19" s="123"/>
      <c r="G19" s="1" t="s">
        <v>0</v>
      </c>
      <c r="H19" s="123"/>
      <c r="I19" s="123"/>
      <c r="J19" s="123"/>
      <c r="K19" s="123"/>
      <c r="L19" s="123"/>
      <c r="M19" s="123"/>
      <c r="N19" s="123"/>
      <c r="O19" s="172"/>
      <c r="P19" s="172" t="s">
        <v>112</v>
      </c>
      <c r="Q19" s="172" t="s">
        <v>22</v>
      </c>
      <c r="R19" s="172" t="s">
        <v>23</v>
      </c>
      <c r="S19" s="172" t="s">
        <v>24</v>
      </c>
      <c r="T19" s="172" t="s">
        <v>113</v>
      </c>
      <c r="U19" s="123"/>
      <c r="V19" s="123" t="s">
        <v>18</v>
      </c>
      <c r="W19" s="123" t="s">
        <v>1083</v>
      </c>
      <c r="X19" s="123">
        <v>3.9912203436999998</v>
      </c>
      <c r="Y19" s="123">
        <v>0.2505499356</v>
      </c>
      <c r="Z19" s="123"/>
      <c r="AA19" s="1" t="s">
        <v>0</v>
      </c>
    </row>
    <row r="20" spans="1:27" x14ac:dyDescent="0.25">
      <c r="A20" s="126"/>
      <c r="B20" s="417" t="s">
        <v>1595</v>
      </c>
      <c r="C20" s="448" t="s">
        <v>2</v>
      </c>
      <c r="D20" s="123"/>
      <c r="E20" s="123"/>
      <c r="G20" s="1" t="s">
        <v>0</v>
      </c>
      <c r="H20" s="123"/>
      <c r="I20" s="123"/>
      <c r="J20" s="123"/>
      <c r="K20" s="123"/>
      <c r="L20" s="123"/>
      <c r="M20" s="123"/>
      <c r="N20" s="123"/>
      <c r="O20"/>
      <c r="P20" s="172" t="s">
        <v>117</v>
      </c>
      <c r="Q20" s="172" t="s">
        <v>22</v>
      </c>
      <c r="R20" s="172" t="s">
        <v>23</v>
      </c>
      <c r="S20" s="172" t="s">
        <v>24</v>
      </c>
      <c r="T20" s="172" t="s">
        <v>118</v>
      </c>
      <c r="U20" s="123"/>
      <c r="V20" s="123" t="s">
        <v>169</v>
      </c>
      <c r="W20" s="123" t="s">
        <v>1084</v>
      </c>
      <c r="X20" s="123">
        <v>8.4224685502999996</v>
      </c>
      <c r="Y20" s="123">
        <v>0.1187300367</v>
      </c>
      <c r="Z20" s="123"/>
      <c r="AA20" s="1" t="s">
        <v>0</v>
      </c>
    </row>
    <row r="21" spans="1:27" x14ac:dyDescent="0.25">
      <c r="A21" s="126"/>
      <c r="B21" s="417" t="s">
        <v>313</v>
      </c>
      <c r="C21" s="451">
        <v>42370</v>
      </c>
      <c r="D21" s="123"/>
      <c r="E21" s="123"/>
      <c r="G21" s="1" t="s">
        <v>0</v>
      </c>
      <c r="H21" s="123"/>
      <c r="I21" s="123"/>
      <c r="J21" s="123"/>
      <c r="K21" s="123"/>
      <c r="L21" s="123"/>
      <c r="M21" s="123"/>
      <c r="N21" s="123"/>
      <c r="O21"/>
      <c r="P21" s="172" t="s">
        <v>122</v>
      </c>
      <c r="Q21" s="172" t="s">
        <v>22</v>
      </c>
      <c r="R21" s="172" t="s">
        <v>124</v>
      </c>
      <c r="S21" s="172" t="s">
        <v>24</v>
      </c>
      <c r="T21" s="172" t="s">
        <v>125</v>
      </c>
      <c r="U21" s="123"/>
      <c r="V21" s="123" t="s">
        <v>228</v>
      </c>
      <c r="W21" s="123" t="s">
        <v>1085</v>
      </c>
      <c r="X21" s="123">
        <v>18.744265305700001</v>
      </c>
      <c r="Y21" s="123">
        <v>5.3349650300000002E-2</v>
      </c>
      <c r="Z21" s="123"/>
      <c r="AA21" s="1" t="s">
        <v>0</v>
      </c>
    </row>
    <row r="22" spans="1:27" x14ac:dyDescent="0.25">
      <c r="A22" s="126"/>
      <c r="B22" s="417" t="s">
        <v>1515</v>
      </c>
      <c r="C22" s="450">
        <v>42369</v>
      </c>
      <c r="D22" s="123"/>
      <c r="E22" s="123"/>
      <c r="G22" s="1" t="s">
        <v>0</v>
      </c>
      <c r="H22" s="123"/>
      <c r="I22" s="123"/>
      <c r="J22" s="123"/>
      <c r="K22" s="123"/>
      <c r="L22" s="123"/>
      <c r="M22" s="123"/>
      <c r="N22" s="123"/>
      <c r="O22"/>
      <c r="P22" s="172" t="s">
        <v>104</v>
      </c>
      <c r="Q22" s="172" t="s">
        <v>103</v>
      </c>
      <c r="R22" s="172" t="s">
        <v>102</v>
      </c>
      <c r="S22" s="172" t="s">
        <v>24</v>
      </c>
      <c r="T22" s="172" t="s">
        <v>129</v>
      </c>
      <c r="U22" s="123"/>
      <c r="V22" s="123" t="s">
        <v>289</v>
      </c>
      <c r="W22" s="123" t="s">
        <v>1086</v>
      </c>
      <c r="X22" s="123">
        <v>16.860355927899999</v>
      </c>
      <c r="Y22" s="123">
        <v>5.9310728899999998E-2</v>
      </c>
      <c r="Z22" s="123"/>
      <c r="AA22" s="1" t="s">
        <v>0</v>
      </c>
    </row>
    <row r="23" spans="1:27" x14ac:dyDescent="0.25">
      <c r="A23" s="126"/>
      <c r="B23" s="417" t="s">
        <v>29</v>
      </c>
      <c r="C23" s="448" t="s">
        <v>2</v>
      </c>
      <c r="D23" s="123"/>
      <c r="E23" s="123"/>
      <c r="G23" s="1" t="s">
        <v>0</v>
      </c>
      <c r="H23" s="123"/>
      <c r="I23" s="123"/>
      <c r="J23" s="123"/>
      <c r="K23" s="123"/>
      <c r="L23" s="123"/>
      <c r="M23" s="123"/>
      <c r="N23" s="123"/>
      <c r="O23"/>
      <c r="P23" s="172" t="s">
        <v>130</v>
      </c>
      <c r="Q23" s="172" t="s">
        <v>22</v>
      </c>
      <c r="R23" s="172" t="s">
        <v>132</v>
      </c>
      <c r="S23" s="172" t="s">
        <v>24</v>
      </c>
      <c r="T23" s="172" t="s">
        <v>133</v>
      </c>
      <c r="U23" s="123"/>
      <c r="V23" s="123" t="s">
        <v>243</v>
      </c>
      <c r="W23" s="123" t="s">
        <v>1087</v>
      </c>
      <c r="X23" s="123">
        <v>50.996602384500001</v>
      </c>
      <c r="Y23" s="123">
        <v>1.9609149499999999E-2</v>
      </c>
      <c r="Z23" s="123"/>
      <c r="AA23" s="1" t="s">
        <v>0</v>
      </c>
    </row>
    <row r="24" spans="1:27" x14ac:dyDescent="0.25">
      <c r="A24" s="126"/>
      <c r="B24" s="417" t="s">
        <v>30</v>
      </c>
      <c r="C24" s="418" t="str">
        <f>IFERROR(VLOOKUP(C10,$P$5:$T$35,5,FALSE),"[Filled from country of authorisation]")</f>
        <v>[Filled from country of authorisation]</v>
      </c>
      <c r="D24" s="123"/>
      <c r="E24" s="123"/>
      <c r="G24" s="1" t="s">
        <v>0</v>
      </c>
      <c r="H24" s="123"/>
      <c r="I24" s="123"/>
      <c r="J24" s="123"/>
      <c r="K24" s="123"/>
      <c r="L24" s="123"/>
      <c r="M24" s="123"/>
      <c r="N24" s="123"/>
      <c r="O24"/>
      <c r="P24" s="172" t="s">
        <v>134</v>
      </c>
      <c r="Q24" s="172" t="s">
        <v>22</v>
      </c>
      <c r="R24" s="172" t="s">
        <v>23</v>
      </c>
      <c r="S24" s="172" t="s">
        <v>24</v>
      </c>
      <c r="T24" s="172" t="s">
        <v>135</v>
      </c>
      <c r="U24" s="123"/>
      <c r="V24" s="123" t="s">
        <v>183</v>
      </c>
      <c r="W24" s="123" t="s">
        <v>1088</v>
      </c>
      <c r="X24" s="123">
        <v>9.1767088878000003</v>
      </c>
      <c r="Y24" s="123">
        <v>0.10897152910000001</v>
      </c>
      <c r="Z24" s="123"/>
      <c r="AA24" s="1" t="s">
        <v>0</v>
      </c>
    </row>
    <row r="25" spans="1:27" x14ac:dyDescent="0.25">
      <c r="A25" s="126"/>
      <c r="B25" s="417" t="s">
        <v>1545</v>
      </c>
      <c r="C25" s="421"/>
      <c r="D25" s="123"/>
      <c r="E25" s="123"/>
      <c r="G25" s="1" t="s">
        <v>0</v>
      </c>
      <c r="H25" s="123"/>
      <c r="I25" s="123"/>
      <c r="J25" s="123"/>
      <c r="K25" s="123"/>
      <c r="L25" s="123"/>
      <c r="M25" s="123"/>
      <c r="O25"/>
      <c r="P25" s="172" t="s">
        <v>139</v>
      </c>
      <c r="Q25" s="172" t="s">
        <v>22</v>
      </c>
      <c r="R25" s="172" t="s">
        <v>23</v>
      </c>
      <c r="S25" s="172" t="s">
        <v>24</v>
      </c>
      <c r="T25" s="172" t="s">
        <v>140</v>
      </c>
      <c r="U25" s="123"/>
      <c r="V25" s="123" t="s">
        <v>178</v>
      </c>
      <c r="W25" s="123" t="s">
        <v>1089</v>
      </c>
      <c r="X25" s="123">
        <v>15016.9698802887</v>
      </c>
      <c r="Y25" s="123">
        <v>6.6591299999999994E-5</v>
      </c>
      <c r="Z25" s="123"/>
      <c r="AA25" s="1" t="s">
        <v>0</v>
      </c>
    </row>
    <row r="26" spans="1:27" x14ac:dyDescent="0.25">
      <c r="A26" s="126"/>
      <c r="B26" s="419" t="s">
        <v>1546</v>
      </c>
      <c r="C26" s="422" t="s">
        <v>1510</v>
      </c>
      <c r="D26" s="123"/>
      <c r="E26" s="123"/>
      <c r="G26" s="1" t="s">
        <v>0</v>
      </c>
      <c r="H26" s="123"/>
      <c r="I26" s="123"/>
      <c r="J26" s="123"/>
      <c r="K26" s="123"/>
      <c r="L26" s="123"/>
      <c r="M26" s="123"/>
      <c r="O26"/>
      <c r="P26" s="172" t="s">
        <v>144</v>
      </c>
      <c r="Q26" s="172" t="s">
        <v>22</v>
      </c>
      <c r="R26" s="172" t="s">
        <v>23</v>
      </c>
      <c r="S26" s="172" t="s">
        <v>24</v>
      </c>
      <c r="T26" s="172" t="s">
        <v>145</v>
      </c>
      <c r="U26" s="123"/>
      <c r="V26" s="123" t="s">
        <v>255</v>
      </c>
      <c r="W26" s="123" t="s">
        <v>1090</v>
      </c>
      <c r="X26" s="123">
        <v>4.0790110001000004</v>
      </c>
      <c r="Y26" s="123">
        <v>0.24515746590000001</v>
      </c>
      <c r="Z26" s="123"/>
      <c r="AA26" s="1" t="s">
        <v>0</v>
      </c>
    </row>
    <row r="27" spans="1:27" x14ac:dyDescent="0.25">
      <c r="A27" s="126"/>
      <c r="B27" s="419" t="s">
        <v>1547</v>
      </c>
      <c r="C27" s="422" t="s">
        <v>1510</v>
      </c>
      <c r="D27" s="123"/>
      <c r="E27" s="123"/>
      <c r="G27" s="1" t="s">
        <v>0</v>
      </c>
      <c r="H27" s="123"/>
      <c r="I27" s="123"/>
      <c r="J27" s="123"/>
      <c r="K27" s="123"/>
      <c r="L27" s="123"/>
      <c r="M27" s="123"/>
      <c r="O27"/>
      <c r="P27" s="172" t="s">
        <v>149</v>
      </c>
      <c r="Q27" s="172" t="s">
        <v>150</v>
      </c>
      <c r="R27" s="172" t="s">
        <v>151</v>
      </c>
      <c r="S27" s="172" t="s">
        <v>24</v>
      </c>
      <c r="T27" s="172" t="s">
        <v>152</v>
      </c>
      <c r="V27" s="123" t="s">
        <v>85</v>
      </c>
      <c r="W27" s="123" t="s">
        <v>1091</v>
      </c>
      <c r="X27" s="123">
        <v>4.3042175752</v>
      </c>
      <c r="Y27" s="123">
        <v>0.23233026270000001</v>
      </c>
      <c r="Z27" s="123"/>
      <c r="AA27" s="1" t="s">
        <v>0</v>
      </c>
    </row>
    <row r="28" spans="1:27" ht="15.75" x14ac:dyDescent="0.25">
      <c r="A28" s="126"/>
      <c r="B28" s="496" t="s">
        <v>1503</v>
      </c>
      <c r="C28" s="497"/>
      <c r="D28" s="123"/>
      <c r="E28" s="123"/>
      <c r="G28" s="1" t="s">
        <v>0</v>
      </c>
      <c r="H28" s="123"/>
      <c r="I28" s="123"/>
      <c r="J28" s="123"/>
      <c r="K28" s="123"/>
      <c r="L28" s="123"/>
      <c r="M28" s="123"/>
      <c r="O28"/>
      <c r="P28" s="172" t="s">
        <v>153</v>
      </c>
      <c r="Q28" s="172" t="s">
        <v>154</v>
      </c>
      <c r="R28" s="172" t="s">
        <v>155</v>
      </c>
      <c r="S28" s="172" t="s">
        <v>24</v>
      </c>
      <c r="T28" s="172" t="s">
        <v>156</v>
      </c>
      <c r="V28" s="123" t="s">
        <v>270</v>
      </c>
      <c r="W28" s="123" t="s">
        <v>1092</v>
      </c>
      <c r="X28" s="123">
        <v>3.1686261607000001</v>
      </c>
      <c r="Y28" s="123">
        <v>0.31559418789999999</v>
      </c>
      <c r="Z28" s="123"/>
      <c r="AA28" s="1" t="s">
        <v>0</v>
      </c>
    </row>
    <row r="29" spans="1:27" x14ac:dyDescent="0.25">
      <c r="A29" s="126"/>
      <c r="B29" s="417" t="s">
        <v>1582</v>
      </c>
      <c r="C29" s="448" t="s">
        <v>1583</v>
      </c>
      <c r="D29" s="123"/>
      <c r="E29" s="123"/>
      <c r="G29" s="1" t="s">
        <v>0</v>
      </c>
      <c r="H29" s="123"/>
      <c r="I29" s="123"/>
      <c r="J29" s="123"/>
      <c r="K29" s="123"/>
      <c r="L29" s="123"/>
      <c r="M29" s="123"/>
      <c r="O29"/>
      <c r="P29" s="172" t="s">
        <v>160</v>
      </c>
      <c r="Q29" s="172" t="s">
        <v>22</v>
      </c>
      <c r="R29" s="172" t="s">
        <v>23</v>
      </c>
      <c r="S29" s="172" t="s">
        <v>24</v>
      </c>
      <c r="T29" s="172" t="s">
        <v>161</v>
      </c>
      <c r="V29" s="123" t="s">
        <v>207</v>
      </c>
      <c r="W29" s="123" t="s">
        <v>1093</v>
      </c>
      <c r="X29" s="123">
        <v>111.19171828250001</v>
      </c>
      <c r="Y29" s="123">
        <v>8.9934756000000001E-3</v>
      </c>
      <c r="Z29" s="123"/>
      <c r="AA29" s="1" t="s">
        <v>0</v>
      </c>
    </row>
    <row r="30" spans="1:27" ht="15.75" thickBot="1" x14ac:dyDescent="0.3">
      <c r="A30" s="126"/>
      <c r="B30" s="423" t="s">
        <v>1502</v>
      </c>
      <c r="C30" s="424" t="str">
        <f>IFERROR(VLOOKUP(C10,$P$5:$T$35,5,FALSE),"[Countrycode]")&amp;"-"&amp;IF(C29=" [N/A]","[Participant ID]",C29)</f>
        <v>[Countrycode]-[Participant ID]</v>
      </c>
      <c r="D30" s="123"/>
      <c r="E30" s="123"/>
      <c r="G30" s="1" t="s">
        <v>0</v>
      </c>
      <c r="H30" s="123"/>
      <c r="I30" s="123"/>
      <c r="J30" s="123"/>
      <c r="K30" s="123"/>
      <c r="L30" s="123"/>
      <c r="M30" s="123"/>
      <c r="O30"/>
      <c r="P30" s="172" t="s">
        <v>165</v>
      </c>
      <c r="Q30" s="172" t="s">
        <v>166</v>
      </c>
      <c r="R30" s="172" t="s">
        <v>167</v>
      </c>
      <c r="S30" s="172" t="s">
        <v>24</v>
      </c>
      <c r="T30" s="172" t="s">
        <v>168</v>
      </c>
      <c r="V30" s="123" t="s">
        <v>210</v>
      </c>
      <c r="W30" s="123" t="s">
        <v>1094</v>
      </c>
      <c r="X30" s="123">
        <v>1278.0142489195</v>
      </c>
      <c r="Y30" s="123">
        <v>7.8246390000000004E-4</v>
      </c>
      <c r="Z30" s="123"/>
      <c r="AA30" s="1" t="s">
        <v>0</v>
      </c>
    </row>
    <row r="31" spans="1:27" ht="15.75" thickBot="1" x14ac:dyDescent="0.3">
      <c r="A31" s="126"/>
      <c r="D31" s="431"/>
      <c r="E31" s="123"/>
      <c r="G31" s="1" t="s">
        <v>0</v>
      </c>
      <c r="H31" s="123"/>
      <c r="I31" s="123"/>
      <c r="J31" s="123"/>
      <c r="K31" s="123"/>
      <c r="L31" s="123"/>
      <c r="M31" s="123"/>
      <c r="O31"/>
      <c r="P31" s="172" t="s">
        <v>172</v>
      </c>
      <c r="Q31" s="172" t="s">
        <v>22</v>
      </c>
      <c r="R31" s="172" t="s">
        <v>23</v>
      </c>
      <c r="S31" s="172" t="s">
        <v>24</v>
      </c>
      <c r="T31" s="172" t="s">
        <v>173</v>
      </c>
      <c r="V31" s="123" t="s">
        <v>146</v>
      </c>
      <c r="W31" s="123" t="s">
        <v>1095</v>
      </c>
      <c r="X31" s="123">
        <v>8.5030559058000001</v>
      </c>
      <c r="Y31" s="123">
        <v>0.1176047778</v>
      </c>
      <c r="Z31" s="123"/>
      <c r="AA31" s="1" t="s">
        <v>0</v>
      </c>
    </row>
    <row r="32" spans="1:27" ht="15.75" x14ac:dyDescent="0.25">
      <c r="A32" s="5"/>
      <c r="B32" s="494" t="s">
        <v>62</v>
      </c>
      <c r="C32" s="495"/>
      <c r="D32" s="5"/>
      <c r="E32" s="5"/>
      <c r="F32" s="5"/>
      <c r="G32" s="1" t="s">
        <v>0</v>
      </c>
      <c r="H32" s="123"/>
      <c r="I32" s="123"/>
      <c r="J32" s="123"/>
      <c r="K32" s="123"/>
      <c r="L32" s="123"/>
      <c r="M32" s="123"/>
      <c r="O32"/>
      <c r="P32" s="172" t="s">
        <v>174</v>
      </c>
      <c r="Q32" s="172" t="s">
        <v>22</v>
      </c>
      <c r="R32" s="172" t="s">
        <v>23</v>
      </c>
      <c r="S32" s="172" t="s">
        <v>24</v>
      </c>
      <c r="T32" s="172" t="s">
        <v>175</v>
      </c>
      <c r="V32" s="123" t="s">
        <v>192</v>
      </c>
      <c r="W32" s="123" t="s">
        <v>1096</v>
      </c>
      <c r="X32" s="123">
        <v>1202.2354257551001</v>
      </c>
      <c r="Y32" s="123">
        <v>8.3178379999999995E-4</v>
      </c>
      <c r="Z32" s="123"/>
      <c r="AA32" s="1" t="s">
        <v>0</v>
      </c>
    </row>
    <row r="33" spans="1:27" x14ac:dyDescent="0.25">
      <c r="A33" s="123"/>
      <c r="B33" s="425" t="s">
        <v>1580</v>
      </c>
      <c r="C33" s="448" t="s">
        <v>2</v>
      </c>
      <c r="D33" s="431"/>
      <c r="E33" s="123"/>
      <c r="G33" s="1" t="s">
        <v>0</v>
      </c>
      <c r="H33" s="123"/>
      <c r="I33" s="123"/>
      <c r="J33" s="123"/>
      <c r="K33" s="123"/>
      <c r="L33" s="123"/>
      <c r="M33" s="123"/>
      <c r="O33"/>
      <c r="P33" s="172" t="s">
        <v>176</v>
      </c>
      <c r="Q33" s="172" t="s">
        <v>22</v>
      </c>
      <c r="R33" s="172" t="s">
        <v>23</v>
      </c>
      <c r="S33" s="172" t="s">
        <v>24</v>
      </c>
      <c r="T33" s="172" t="s">
        <v>177</v>
      </c>
      <c r="V33" s="123" t="s">
        <v>151</v>
      </c>
      <c r="W33" s="123" t="s">
        <v>1097</v>
      </c>
      <c r="X33" s="123">
        <v>9.6213486488999997</v>
      </c>
      <c r="Y33" s="123">
        <v>0.103935533</v>
      </c>
      <c r="Z33" s="123"/>
      <c r="AA33" s="1" t="s">
        <v>0</v>
      </c>
    </row>
    <row r="34" spans="1:27" x14ac:dyDescent="0.25">
      <c r="A34" s="123"/>
      <c r="B34" s="425" t="s">
        <v>72</v>
      </c>
      <c r="C34" s="448" t="s">
        <v>2</v>
      </c>
      <c r="D34" s="123"/>
      <c r="E34" s="123"/>
      <c r="G34" s="1" t="s">
        <v>0</v>
      </c>
      <c r="H34" s="123"/>
      <c r="I34" s="123"/>
      <c r="J34" s="123"/>
      <c r="K34" s="123"/>
      <c r="L34" s="123"/>
      <c r="M34" s="123"/>
      <c r="O34"/>
      <c r="P34" s="172" t="s">
        <v>181</v>
      </c>
      <c r="Q34" s="172" t="s">
        <v>182</v>
      </c>
      <c r="R34" s="172" t="s">
        <v>183</v>
      </c>
      <c r="S34" s="172" t="s">
        <v>24</v>
      </c>
      <c r="T34" s="172" t="s">
        <v>184</v>
      </c>
      <c r="V34" s="123" t="s">
        <v>213</v>
      </c>
      <c r="W34" s="123" t="s">
        <v>1098</v>
      </c>
      <c r="X34" s="123">
        <v>0.32985336999999998</v>
      </c>
      <c r="Y34" s="123">
        <v>3.0316500935000001</v>
      </c>
      <c r="Z34" s="123"/>
      <c r="AA34" s="1" t="s">
        <v>0</v>
      </c>
    </row>
    <row r="35" spans="1:27" x14ac:dyDescent="0.25">
      <c r="A35" s="123"/>
      <c r="B35" s="425" t="s">
        <v>78</v>
      </c>
      <c r="C35" s="448" t="s">
        <v>2</v>
      </c>
      <c r="D35" s="123"/>
      <c r="E35" s="123"/>
      <c r="G35" s="1" t="s">
        <v>0</v>
      </c>
      <c r="H35" s="123"/>
      <c r="I35" s="123"/>
      <c r="J35" s="123"/>
      <c r="K35" s="123"/>
      <c r="L35" s="123"/>
      <c r="M35" s="123"/>
      <c r="P35" s="172" t="s">
        <v>164</v>
      </c>
      <c r="Q35" s="172" t="s">
        <v>163</v>
      </c>
      <c r="R35" s="172" t="s">
        <v>162</v>
      </c>
      <c r="S35" s="172" t="s">
        <v>24</v>
      </c>
      <c r="T35" s="172" t="s">
        <v>1705</v>
      </c>
      <c r="V35" s="123" t="s">
        <v>252</v>
      </c>
      <c r="W35" s="123" t="s">
        <v>1099</v>
      </c>
      <c r="X35" s="123">
        <v>79.846413705100005</v>
      </c>
      <c r="Y35" s="123">
        <v>1.2524044E-2</v>
      </c>
      <c r="Z35" s="123"/>
      <c r="AA35" s="1" t="s">
        <v>0</v>
      </c>
    </row>
    <row r="36" spans="1:27" ht="15.75" thickBot="1" x14ac:dyDescent="0.3">
      <c r="A36" s="123"/>
      <c r="B36" s="426" t="s">
        <v>84</v>
      </c>
      <c r="C36" s="449" t="s">
        <v>2</v>
      </c>
      <c r="D36" s="125"/>
      <c r="E36" s="125"/>
      <c r="F36" s="125"/>
      <c r="G36" s="1" t="s">
        <v>0</v>
      </c>
      <c r="H36" s="123"/>
      <c r="I36" s="123"/>
      <c r="J36" s="123"/>
      <c r="K36" s="123"/>
      <c r="L36" s="123"/>
      <c r="M36" s="123"/>
      <c r="P36" s="172" t="s">
        <v>33</v>
      </c>
      <c r="Q36" s="172" t="s">
        <v>32</v>
      </c>
      <c r="R36" s="172" t="s">
        <v>31</v>
      </c>
      <c r="S36" s="172" t="s">
        <v>191</v>
      </c>
      <c r="T36" s="172"/>
      <c r="V36" s="123" t="s">
        <v>68</v>
      </c>
      <c r="W36" s="123" t="s">
        <v>1100</v>
      </c>
      <c r="X36" s="123">
        <v>7.4607243545999999</v>
      </c>
      <c r="Y36" s="123">
        <v>0.13403524280000001</v>
      </c>
      <c r="Z36" s="123"/>
      <c r="AA36" s="1" t="s">
        <v>0</v>
      </c>
    </row>
    <row r="37" spans="1:27" x14ac:dyDescent="0.25">
      <c r="A37" s="123"/>
      <c r="B37" s="425" t="s">
        <v>1581</v>
      </c>
      <c r="C37" s="448" t="s">
        <v>2</v>
      </c>
      <c r="D37" s="123"/>
      <c r="E37" s="123"/>
      <c r="G37" s="1" t="s">
        <v>0</v>
      </c>
      <c r="H37" s="123"/>
      <c r="I37" s="123"/>
      <c r="J37" s="123"/>
      <c r="K37" s="123"/>
      <c r="L37" s="123"/>
      <c r="M37" s="123"/>
      <c r="P37" s="172" t="s">
        <v>38</v>
      </c>
      <c r="Q37" s="172" t="s">
        <v>37</v>
      </c>
      <c r="R37" s="172" t="s">
        <v>36</v>
      </c>
      <c r="S37" s="172" t="s">
        <v>191</v>
      </c>
      <c r="T37" s="172"/>
      <c r="V37" s="123" t="s">
        <v>246</v>
      </c>
      <c r="W37" s="123" t="s">
        <v>1101</v>
      </c>
      <c r="X37" s="123">
        <v>113.98984850070001</v>
      </c>
      <c r="Y37" s="123">
        <v>8.7727110000000007E-3</v>
      </c>
      <c r="Z37" s="123"/>
      <c r="AA37" s="1" t="s">
        <v>0</v>
      </c>
    </row>
    <row r="38" spans="1:27" x14ac:dyDescent="0.25">
      <c r="A38" s="123"/>
      <c r="B38" s="425" t="s">
        <v>72</v>
      </c>
      <c r="C38" s="448" t="s">
        <v>2</v>
      </c>
      <c r="D38" s="123"/>
      <c r="E38" s="123"/>
      <c r="G38" s="1" t="s">
        <v>0</v>
      </c>
      <c r="H38" s="123"/>
      <c r="I38" s="123"/>
      <c r="J38" s="123"/>
      <c r="K38" s="123"/>
      <c r="L38" s="123"/>
      <c r="M38" s="123"/>
      <c r="P38" s="172" t="s">
        <v>143</v>
      </c>
      <c r="Q38" s="172" t="s">
        <v>142</v>
      </c>
      <c r="R38" s="172" t="s">
        <v>141</v>
      </c>
      <c r="S38" s="172" t="s">
        <v>191</v>
      </c>
      <c r="T38" s="172"/>
      <c r="V38" s="123" t="s">
        <v>185</v>
      </c>
      <c r="W38" s="123" t="s">
        <v>1102</v>
      </c>
      <c r="X38" s="123">
        <v>4.2340003255000003</v>
      </c>
      <c r="Y38" s="123">
        <v>0.23618326009999999</v>
      </c>
      <c r="Z38" s="123"/>
      <c r="AA38" s="1" t="s">
        <v>0</v>
      </c>
    </row>
    <row r="39" spans="1:27" x14ac:dyDescent="0.25">
      <c r="A39" s="123"/>
      <c r="B39" s="425" t="s">
        <v>78</v>
      </c>
      <c r="C39" s="448" t="s">
        <v>2</v>
      </c>
      <c r="D39" s="123"/>
      <c r="E39" s="123"/>
      <c r="G39" s="1" t="s">
        <v>0</v>
      </c>
      <c r="H39" s="123"/>
      <c r="I39" s="123"/>
      <c r="J39" s="123"/>
      <c r="K39" s="123"/>
      <c r="L39" s="123"/>
      <c r="M39" s="123"/>
      <c r="P39" s="172" t="s">
        <v>45</v>
      </c>
      <c r="Q39" s="172" t="s">
        <v>44</v>
      </c>
      <c r="R39" s="172" t="s">
        <v>43</v>
      </c>
      <c r="S39" s="172" t="s">
        <v>191</v>
      </c>
      <c r="T39" s="172"/>
      <c r="V39" s="123" t="s">
        <v>155</v>
      </c>
      <c r="W39" s="123" t="s">
        <v>1103</v>
      </c>
      <c r="X39" s="123">
        <v>4.2758213027999998</v>
      </c>
      <c r="Y39" s="123">
        <v>0.23387319749999999</v>
      </c>
      <c r="Z39" s="123"/>
      <c r="AA39" s="1" t="s">
        <v>0</v>
      </c>
    </row>
    <row r="40" spans="1:27" ht="15.75" thickBot="1" x14ac:dyDescent="0.3">
      <c r="A40" s="123"/>
      <c r="B40" s="426" t="s">
        <v>84</v>
      </c>
      <c r="C40" s="449" t="s">
        <v>2</v>
      </c>
      <c r="D40" s="125"/>
      <c r="E40" s="125"/>
      <c r="F40" s="125"/>
      <c r="G40" s="1" t="s">
        <v>0</v>
      </c>
      <c r="H40" s="123"/>
      <c r="I40" s="123"/>
      <c r="J40" s="123"/>
      <c r="K40" s="123"/>
      <c r="L40" s="123"/>
      <c r="M40" s="123"/>
      <c r="P40" s="172" t="s">
        <v>52</v>
      </c>
      <c r="Q40" s="172" t="s">
        <v>51</v>
      </c>
      <c r="R40" s="172" t="s">
        <v>50</v>
      </c>
      <c r="S40" s="172" t="s">
        <v>191</v>
      </c>
      <c r="T40" s="172"/>
      <c r="V40" s="123" t="s">
        <v>249</v>
      </c>
      <c r="W40" s="123" t="s">
        <v>1104</v>
      </c>
      <c r="X40" s="123">
        <v>3.9566062607000001</v>
      </c>
      <c r="Y40" s="123">
        <v>0.2527418535</v>
      </c>
      <c r="Z40" s="123"/>
      <c r="AA40" s="1" t="s">
        <v>0</v>
      </c>
    </row>
    <row r="41" spans="1:27" x14ac:dyDescent="0.25">
      <c r="A41" s="123"/>
      <c r="B41" s="425" t="s">
        <v>1620</v>
      </c>
      <c r="C41" s="448" t="s">
        <v>2</v>
      </c>
      <c r="D41" s="123"/>
      <c r="E41" s="123"/>
      <c r="G41" s="1" t="s">
        <v>0</v>
      </c>
      <c r="H41" s="123"/>
      <c r="I41" s="123"/>
      <c r="J41" s="123"/>
      <c r="K41" s="123"/>
      <c r="L41" s="123"/>
      <c r="M41" s="123"/>
      <c r="P41" s="172" t="s">
        <v>92</v>
      </c>
      <c r="Q41" s="172" t="s">
        <v>91</v>
      </c>
      <c r="R41" s="172" t="s">
        <v>90</v>
      </c>
      <c r="S41" s="172" t="s">
        <v>191</v>
      </c>
      <c r="T41" s="172"/>
      <c r="V41" s="123" t="s">
        <v>1105</v>
      </c>
      <c r="W41" s="123" t="s">
        <v>1106</v>
      </c>
      <c r="X41" s="123">
        <v>1.0237361E-3</v>
      </c>
      <c r="Y41" s="123">
        <v>976.81424242579999</v>
      </c>
      <c r="Z41" s="123"/>
      <c r="AA41" s="1" t="s">
        <v>0</v>
      </c>
    </row>
    <row r="42" spans="1:27" x14ac:dyDescent="0.25">
      <c r="A42" s="123"/>
      <c r="B42" s="425" t="s">
        <v>72</v>
      </c>
      <c r="C42" s="448" t="s">
        <v>2</v>
      </c>
      <c r="D42" s="123"/>
      <c r="E42" s="123"/>
      <c r="G42" s="1" t="s">
        <v>0</v>
      </c>
      <c r="H42" s="123"/>
      <c r="I42" s="123"/>
      <c r="J42" s="123"/>
      <c r="K42" s="123"/>
      <c r="L42" s="123"/>
      <c r="M42" s="123"/>
      <c r="P42" s="172" t="s">
        <v>75</v>
      </c>
      <c r="Q42" s="172" t="s">
        <v>74</v>
      </c>
      <c r="R42" s="172" t="s">
        <v>73</v>
      </c>
      <c r="S42" s="172" t="s">
        <v>191</v>
      </c>
      <c r="T42" s="172"/>
      <c r="V42" s="123" t="s">
        <v>237</v>
      </c>
      <c r="W42" s="123" t="s">
        <v>1107</v>
      </c>
      <c r="X42" s="123">
        <v>0.41841520269999999</v>
      </c>
      <c r="Y42" s="123">
        <v>2.3899705209</v>
      </c>
      <c r="Z42" s="123"/>
      <c r="AA42" s="1" t="s">
        <v>0</v>
      </c>
    </row>
    <row r="43" spans="1:27" x14ac:dyDescent="0.25">
      <c r="A43" s="123"/>
      <c r="B43" s="425" t="s">
        <v>78</v>
      </c>
      <c r="C43" s="448" t="s">
        <v>2</v>
      </c>
      <c r="D43" s="123"/>
      <c r="E43" s="123"/>
      <c r="G43" s="1" t="s">
        <v>0</v>
      </c>
      <c r="H43" s="123"/>
      <c r="I43" s="123"/>
      <c r="J43" s="123"/>
      <c r="K43" s="123"/>
      <c r="L43" s="123"/>
      <c r="M43" s="123"/>
      <c r="P43" s="172" t="s">
        <v>65</v>
      </c>
      <c r="Q43" s="172" t="s">
        <v>64</v>
      </c>
      <c r="R43" s="172" t="s">
        <v>63</v>
      </c>
      <c r="S43" s="172" t="s">
        <v>191</v>
      </c>
      <c r="T43" s="172"/>
      <c r="V43" s="123" t="s">
        <v>119</v>
      </c>
      <c r="W43" s="123" t="s">
        <v>1108</v>
      </c>
      <c r="X43" s="123">
        <v>3449.0350728436001</v>
      </c>
      <c r="Y43" s="123">
        <v>2.8993619999999998E-4</v>
      </c>
      <c r="Z43" s="123"/>
      <c r="AA43" s="1" t="s">
        <v>0</v>
      </c>
    </row>
    <row r="44" spans="1:27" ht="15.75" thickBot="1" x14ac:dyDescent="0.3">
      <c r="A44" s="123"/>
      <c r="B44" s="426" t="s">
        <v>84</v>
      </c>
      <c r="C44" s="449" t="s">
        <v>2</v>
      </c>
      <c r="D44" s="123"/>
      <c r="E44" s="123"/>
      <c r="G44" s="1" t="s">
        <v>0</v>
      </c>
      <c r="H44" s="123"/>
      <c r="I44" s="123"/>
      <c r="J44" s="123"/>
      <c r="K44" s="123"/>
      <c r="L44" s="123"/>
      <c r="M44" s="123"/>
      <c r="P44" s="172" t="s">
        <v>57</v>
      </c>
      <c r="Q44" s="172" t="s">
        <v>56</v>
      </c>
      <c r="R44" s="172" t="s">
        <v>55</v>
      </c>
      <c r="S44" s="172" t="s">
        <v>191</v>
      </c>
      <c r="T44" s="172"/>
      <c r="V44" s="123" t="s">
        <v>109</v>
      </c>
      <c r="W44" s="123" t="s">
        <v>1109</v>
      </c>
      <c r="X44" s="123">
        <v>770.40946464060005</v>
      </c>
      <c r="Y44" s="123">
        <v>1.2980111E-3</v>
      </c>
      <c r="Z44" s="123"/>
      <c r="AA44" s="1" t="s">
        <v>0</v>
      </c>
    </row>
    <row r="45" spans="1:27" x14ac:dyDescent="0.25">
      <c r="A45" s="123"/>
      <c r="B45" s="123"/>
      <c r="D45" s="123"/>
      <c r="E45" s="123"/>
      <c r="G45" s="1" t="s">
        <v>0</v>
      </c>
      <c r="H45" s="123"/>
      <c r="I45" s="123"/>
      <c r="J45" s="123"/>
      <c r="K45" s="123"/>
      <c r="L45" s="123"/>
      <c r="M45" s="123"/>
      <c r="P45" s="172" t="s">
        <v>81</v>
      </c>
      <c r="Q45" s="172" t="s">
        <v>80</v>
      </c>
      <c r="R45" s="172" t="s">
        <v>79</v>
      </c>
      <c r="S45" s="172" t="s">
        <v>191</v>
      </c>
      <c r="T45" s="172"/>
      <c r="V45" s="123" t="s">
        <v>276</v>
      </c>
      <c r="W45" s="123" t="s">
        <v>1110</v>
      </c>
      <c r="X45" s="123">
        <v>35.722614677000003</v>
      </c>
      <c r="Y45" s="123">
        <v>2.79934716E-2</v>
      </c>
      <c r="Z45" s="123"/>
      <c r="AA45" s="1" t="s">
        <v>0</v>
      </c>
    </row>
    <row r="46" spans="1:27" x14ac:dyDescent="0.25">
      <c r="A46" s="123"/>
      <c r="B46" s="123"/>
      <c r="D46" s="123"/>
      <c r="E46" s="123"/>
      <c r="G46" s="1" t="s">
        <v>0</v>
      </c>
      <c r="H46" s="123"/>
      <c r="I46" s="123"/>
      <c r="J46" s="123"/>
      <c r="K46" s="123"/>
      <c r="L46" s="123"/>
      <c r="M46" s="123"/>
      <c r="P46" s="172" t="s">
        <v>87</v>
      </c>
      <c r="Q46" s="172" t="s">
        <v>86</v>
      </c>
      <c r="R46" s="172" t="s">
        <v>85</v>
      </c>
      <c r="S46" s="172" t="s">
        <v>191</v>
      </c>
      <c r="T46" s="172"/>
      <c r="V46" s="123" t="s">
        <v>43</v>
      </c>
      <c r="W46" s="123" t="s">
        <v>1111</v>
      </c>
      <c r="X46" s="123">
        <v>14.064000135600001</v>
      </c>
      <c r="Y46" s="123">
        <v>7.1103526E-2</v>
      </c>
      <c r="Z46" s="123"/>
      <c r="AA46" s="1" t="s">
        <v>0</v>
      </c>
    </row>
    <row r="47" spans="1:27" x14ac:dyDescent="0.25">
      <c r="A47" s="123"/>
      <c r="B47" s="123"/>
      <c r="D47" s="123"/>
      <c r="E47" s="123"/>
      <c r="G47" s="1" t="s">
        <v>0</v>
      </c>
      <c r="H47" s="123"/>
      <c r="I47" s="123" t="s">
        <v>1707</v>
      </c>
      <c r="J47" s="123"/>
      <c r="K47" s="123"/>
      <c r="L47" s="123"/>
      <c r="M47" s="123"/>
      <c r="P47" s="172" t="s">
        <v>97</v>
      </c>
      <c r="Q47" s="172" t="s">
        <v>96</v>
      </c>
      <c r="R47" s="172" t="s">
        <v>95</v>
      </c>
      <c r="S47" s="172" t="s">
        <v>191</v>
      </c>
      <c r="T47" s="172"/>
      <c r="V47" s="123" t="s">
        <v>60</v>
      </c>
      <c r="W47" s="123" t="s">
        <v>1112</v>
      </c>
      <c r="X47" s="123">
        <v>27.021549050600001</v>
      </c>
      <c r="Y47" s="123">
        <v>3.7007500899999997E-2</v>
      </c>
      <c r="Z47" s="123"/>
      <c r="AA47" s="1" t="s">
        <v>0</v>
      </c>
    </row>
    <row r="48" spans="1:27" x14ac:dyDescent="0.25">
      <c r="A48" s="123"/>
      <c r="B48" s="123"/>
      <c r="D48" s="123"/>
      <c r="E48" s="123"/>
      <c r="G48" s="1" t="s">
        <v>0</v>
      </c>
      <c r="H48" s="123"/>
      <c r="I48" s="487" t="s">
        <v>1708</v>
      </c>
      <c r="J48" s="123"/>
      <c r="K48" s="123"/>
      <c r="L48" s="123"/>
      <c r="M48" s="123"/>
      <c r="P48" s="172" t="s">
        <v>111</v>
      </c>
      <c r="Q48" s="172" t="s">
        <v>110</v>
      </c>
      <c r="R48" s="172" t="s">
        <v>109</v>
      </c>
      <c r="S48" s="172" t="s">
        <v>191</v>
      </c>
      <c r="T48" s="172"/>
      <c r="V48" s="123" t="s">
        <v>286</v>
      </c>
      <c r="W48" s="123" t="s">
        <v>1113</v>
      </c>
      <c r="X48" s="123">
        <v>24069.353139096998</v>
      </c>
      <c r="Y48" s="123">
        <v>4.15466E-5</v>
      </c>
      <c r="Z48" s="123"/>
      <c r="AA48" s="1" t="s">
        <v>0</v>
      </c>
    </row>
    <row r="49" spans="1:27" x14ac:dyDescent="0.25">
      <c r="A49" s="123"/>
      <c r="B49" s="123"/>
      <c r="C49" s="123"/>
      <c r="D49" s="123"/>
      <c r="E49" s="123"/>
      <c r="G49" s="1" t="s">
        <v>0</v>
      </c>
      <c r="H49" s="123"/>
      <c r="I49" s="123"/>
      <c r="J49" s="123"/>
      <c r="K49" s="123"/>
      <c r="L49" s="123"/>
      <c r="M49" s="123"/>
      <c r="P49" s="172" t="s">
        <v>116</v>
      </c>
      <c r="Q49" s="172" t="s">
        <v>115</v>
      </c>
      <c r="R49" s="172" t="s">
        <v>114</v>
      </c>
      <c r="S49" s="172" t="s">
        <v>191</v>
      </c>
      <c r="T49" s="172"/>
      <c r="V49" s="123" t="s">
        <v>222</v>
      </c>
      <c r="W49" s="123" t="s">
        <v>1114</v>
      </c>
      <c r="X49" s="123">
        <v>10.7775679247</v>
      </c>
      <c r="Y49" s="123">
        <v>9.2785311800000006E-2</v>
      </c>
      <c r="Z49" s="123"/>
      <c r="AA49" s="1" t="s">
        <v>0</v>
      </c>
    </row>
    <row r="50" spans="1:27" x14ac:dyDescent="0.25">
      <c r="G50" s="1" t="s">
        <v>0</v>
      </c>
      <c r="H50" s="123"/>
      <c r="I50" s="123"/>
      <c r="J50" s="123"/>
      <c r="K50" s="123"/>
      <c r="L50" s="123"/>
      <c r="M50" s="123"/>
      <c r="P50" s="172" t="s">
        <v>121</v>
      </c>
      <c r="Q50" s="172" t="s">
        <v>120</v>
      </c>
      <c r="R50" s="172" t="s">
        <v>119</v>
      </c>
      <c r="S50" s="172" t="s">
        <v>191</v>
      </c>
      <c r="T50" s="172"/>
      <c r="V50" s="123" t="s">
        <v>201</v>
      </c>
      <c r="W50" s="123" t="s">
        <v>1115</v>
      </c>
      <c r="X50" s="123">
        <v>0.77049064990000005</v>
      </c>
      <c r="Y50" s="123">
        <v>1.2978742832000001</v>
      </c>
      <c r="Z50" s="123"/>
      <c r="AA50" s="1" t="s">
        <v>0</v>
      </c>
    </row>
    <row r="51" spans="1:27" x14ac:dyDescent="0.25">
      <c r="G51" s="1" t="s">
        <v>0</v>
      </c>
      <c r="H51" s="123"/>
      <c r="I51" s="123"/>
      <c r="J51" s="123"/>
      <c r="K51" s="123"/>
      <c r="L51" s="123"/>
      <c r="M51" s="123"/>
      <c r="P51" s="172" t="s">
        <v>128</v>
      </c>
      <c r="Q51" s="172" t="s">
        <v>127</v>
      </c>
      <c r="R51" s="172" t="s">
        <v>126</v>
      </c>
      <c r="S51" s="172" t="s">
        <v>191</v>
      </c>
      <c r="T51" s="172"/>
      <c r="V51" s="123" t="s">
        <v>73</v>
      </c>
      <c r="W51" s="123" t="s">
        <v>1116</v>
      </c>
      <c r="X51" s="123">
        <v>0.4097820955</v>
      </c>
      <c r="Y51" s="123">
        <v>2.4403213584999999</v>
      </c>
      <c r="Z51" s="123"/>
      <c r="AA51" s="1" t="s">
        <v>0</v>
      </c>
    </row>
    <row r="52" spans="1:27" x14ac:dyDescent="0.25">
      <c r="G52" s="1" t="s">
        <v>0</v>
      </c>
      <c r="H52" s="123"/>
      <c r="I52" s="123"/>
      <c r="J52" s="123"/>
      <c r="K52" s="123"/>
      <c r="L52" s="123"/>
      <c r="M52" s="123"/>
      <c r="P52" s="172" t="s">
        <v>138</v>
      </c>
      <c r="Q52" s="172" t="s">
        <v>137</v>
      </c>
      <c r="R52" s="172" t="s">
        <v>136</v>
      </c>
      <c r="S52" s="172" t="s">
        <v>191</v>
      </c>
      <c r="T52" s="172"/>
      <c r="V52" s="123" t="s">
        <v>1117</v>
      </c>
      <c r="W52" s="123" t="s">
        <v>1118</v>
      </c>
      <c r="X52" s="123">
        <v>655.95699999999999</v>
      </c>
      <c r="Y52" s="123">
        <v>1.5244901999999999E-3</v>
      </c>
      <c r="Z52" s="123"/>
      <c r="AA52" s="1" t="s">
        <v>0</v>
      </c>
    </row>
    <row r="53" spans="1:27" x14ac:dyDescent="0.25">
      <c r="G53" s="1" t="s">
        <v>0</v>
      </c>
      <c r="H53" s="123"/>
      <c r="I53" s="123"/>
      <c r="J53" s="123"/>
      <c r="K53" s="123"/>
      <c r="L53" s="123"/>
      <c r="M53" s="123"/>
      <c r="P53" s="172" t="s">
        <v>148</v>
      </c>
      <c r="Q53" s="172" t="s">
        <v>147</v>
      </c>
      <c r="R53" s="172" t="s">
        <v>146</v>
      </c>
      <c r="S53" s="172" t="s">
        <v>191</v>
      </c>
      <c r="T53" s="172"/>
      <c r="V53" s="123" t="s">
        <v>219</v>
      </c>
      <c r="W53" s="123" t="s">
        <v>1119</v>
      </c>
      <c r="X53" s="123">
        <v>156.63888624309999</v>
      </c>
      <c r="Y53" s="123">
        <v>6.3841108000000004E-3</v>
      </c>
      <c r="Z53" s="123"/>
      <c r="AA53" s="1" t="s">
        <v>0</v>
      </c>
    </row>
    <row r="54" spans="1:27" x14ac:dyDescent="0.25">
      <c r="G54" s="1" t="s">
        <v>0</v>
      </c>
      <c r="H54" s="123"/>
      <c r="I54" s="123"/>
      <c r="J54" s="123"/>
      <c r="K54" s="123"/>
      <c r="L54" s="123"/>
      <c r="M54" s="123"/>
      <c r="P54" s="172" t="s">
        <v>159</v>
      </c>
      <c r="Q54" s="172" t="s">
        <v>158</v>
      </c>
      <c r="R54" s="172" t="s">
        <v>157</v>
      </c>
      <c r="S54" s="172" t="s">
        <v>191</v>
      </c>
      <c r="T54" s="172"/>
      <c r="V54" s="123" t="s">
        <v>1120</v>
      </c>
      <c r="W54" s="123" t="s">
        <v>1121</v>
      </c>
      <c r="X54" s="123">
        <v>26.109824444099999</v>
      </c>
      <c r="Y54" s="123">
        <v>3.8299759599999997E-2</v>
      </c>
      <c r="Z54" s="123"/>
      <c r="AA54" s="1" t="s">
        <v>0</v>
      </c>
    </row>
    <row r="55" spans="1:27" x14ac:dyDescent="0.25">
      <c r="G55" s="1" t="s">
        <v>0</v>
      </c>
      <c r="H55" s="123"/>
      <c r="I55" s="123"/>
      <c r="J55" s="123"/>
      <c r="K55" s="123"/>
      <c r="L55" s="123"/>
      <c r="M55" s="123"/>
      <c r="P55" s="172" t="s">
        <v>171</v>
      </c>
      <c r="Q55" s="172" t="s">
        <v>170</v>
      </c>
      <c r="R55" s="172" t="s">
        <v>169</v>
      </c>
      <c r="S55" s="172" t="s">
        <v>191</v>
      </c>
      <c r="T55" s="172"/>
      <c r="V55" s="123" t="s">
        <v>1122</v>
      </c>
      <c r="W55" s="123" t="s">
        <v>1123</v>
      </c>
      <c r="X55" s="123">
        <v>216.2710161855</v>
      </c>
      <c r="Y55" s="123">
        <v>4.6238280999999996E-3</v>
      </c>
      <c r="Z55" s="123"/>
      <c r="AA55" s="1" t="s">
        <v>0</v>
      </c>
    </row>
    <row r="56" spans="1:27" x14ac:dyDescent="0.25">
      <c r="G56" s="1" t="s">
        <v>0</v>
      </c>
      <c r="H56" s="123"/>
      <c r="I56" s="123"/>
      <c r="J56" s="123"/>
      <c r="K56" s="123"/>
      <c r="L56" s="123"/>
      <c r="M56" s="123"/>
      <c r="P56" s="172" t="s">
        <v>190</v>
      </c>
      <c r="Q56" s="172" t="s">
        <v>189</v>
      </c>
      <c r="R56" s="172" t="s">
        <v>188</v>
      </c>
      <c r="S56" s="172" t="s">
        <v>191</v>
      </c>
      <c r="T56" s="172"/>
      <c r="V56" s="123" t="s">
        <v>267</v>
      </c>
      <c r="W56" s="123" t="s">
        <v>1124</v>
      </c>
      <c r="X56" s="123">
        <v>2.2072629147999998</v>
      </c>
      <c r="Y56" s="123">
        <v>0.45304979000000001</v>
      </c>
      <c r="Z56" s="123"/>
      <c r="AA56" s="1" t="s">
        <v>0</v>
      </c>
    </row>
    <row r="57" spans="1:27" x14ac:dyDescent="0.25">
      <c r="G57" s="1" t="s">
        <v>0</v>
      </c>
      <c r="H57" s="123"/>
      <c r="I57" s="123"/>
      <c r="J57" s="123"/>
      <c r="K57" s="123"/>
      <c r="L57" s="123"/>
      <c r="M57" s="123"/>
      <c r="P57" s="172" t="s">
        <v>180</v>
      </c>
      <c r="Q57" s="172" t="s">
        <v>179</v>
      </c>
      <c r="R57" s="172" t="s">
        <v>178</v>
      </c>
      <c r="S57" s="172" t="s">
        <v>191</v>
      </c>
      <c r="T57" s="172"/>
      <c r="V57" s="123" t="s">
        <v>1125</v>
      </c>
      <c r="W57" s="123" t="s">
        <v>1126</v>
      </c>
      <c r="X57" s="123">
        <v>3664.9325865869</v>
      </c>
      <c r="Y57" s="123">
        <v>2.7285630000000003E-4</v>
      </c>
      <c r="Z57" s="123"/>
      <c r="AA57" s="1" t="s">
        <v>0</v>
      </c>
    </row>
    <row r="58" spans="1:27" x14ac:dyDescent="0.25">
      <c r="G58" s="1" t="s">
        <v>0</v>
      </c>
      <c r="H58" s="123"/>
      <c r="I58" s="123"/>
      <c r="J58" s="123"/>
      <c r="K58" s="123"/>
      <c r="L58" s="123"/>
      <c r="M58" s="123"/>
      <c r="P58" s="172" t="s">
        <v>197</v>
      </c>
      <c r="Q58" s="172" t="s">
        <v>196</v>
      </c>
      <c r="R58" s="172" t="s">
        <v>195</v>
      </c>
      <c r="S58" s="172" t="s">
        <v>191</v>
      </c>
      <c r="T58" s="172"/>
      <c r="V58" s="123" t="s">
        <v>167</v>
      </c>
      <c r="W58" s="123" t="s">
        <v>1127</v>
      </c>
      <c r="X58" s="123">
        <v>4.5215341494999999</v>
      </c>
      <c r="Y58" s="123">
        <v>0.22116387200000001</v>
      </c>
      <c r="Z58" s="123"/>
      <c r="AA58" s="1" t="s">
        <v>0</v>
      </c>
    </row>
    <row r="59" spans="1:27" x14ac:dyDescent="0.25">
      <c r="G59" s="1" t="s">
        <v>0</v>
      </c>
      <c r="H59" s="123"/>
      <c r="I59" s="123"/>
      <c r="J59" s="123"/>
      <c r="K59" s="123"/>
      <c r="L59" s="123"/>
      <c r="M59" s="123"/>
      <c r="P59" s="172" t="s">
        <v>194</v>
      </c>
      <c r="Q59" s="172" t="s">
        <v>193</v>
      </c>
      <c r="R59" s="172" t="s">
        <v>192</v>
      </c>
      <c r="S59" s="172" t="s">
        <v>191</v>
      </c>
      <c r="T59" s="172"/>
      <c r="V59" s="123" t="s">
        <v>63</v>
      </c>
      <c r="W59" s="123" t="s">
        <v>1128</v>
      </c>
      <c r="X59" s="123">
        <v>85.221966529499994</v>
      </c>
      <c r="Y59" s="123">
        <v>1.1734063899999999E-2</v>
      </c>
      <c r="Z59" s="123"/>
      <c r="AA59" s="1" t="s">
        <v>0</v>
      </c>
    </row>
    <row r="60" spans="1:27" x14ac:dyDescent="0.25">
      <c r="G60" s="1" t="s">
        <v>0</v>
      </c>
      <c r="H60" s="123"/>
      <c r="I60" s="123"/>
      <c r="J60" s="123"/>
      <c r="K60" s="123"/>
      <c r="L60" s="123"/>
      <c r="M60" s="123"/>
      <c r="P60" s="172" t="s">
        <v>187</v>
      </c>
      <c r="Q60" s="172" t="s">
        <v>186</v>
      </c>
      <c r="R60" s="172" t="s">
        <v>185</v>
      </c>
      <c r="S60" s="172" t="s">
        <v>191</v>
      </c>
      <c r="T60" s="172"/>
      <c r="V60" s="123" t="s">
        <v>240</v>
      </c>
      <c r="W60" s="123" t="s">
        <v>1129</v>
      </c>
      <c r="X60" s="123">
        <v>3.7038550869</v>
      </c>
      <c r="Y60" s="123">
        <v>0.26998896459999999</v>
      </c>
      <c r="Z60" s="123"/>
      <c r="AA60" s="1" t="s">
        <v>0</v>
      </c>
    </row>
    <row r="61" spans="1:27" x14ac:dyDescent="0.25">
      <c r="G61" s="1" t="s">
        <v>0</v>
      </c>
      <c r="H61" s="123"/>
      <c r="I61" s="123"/>
      <c r="J61" s="123"/>
      <c r="K61" s="123"/>
      <c r="L61" s="123"/>
      <c r="M61" s="123"/>
      <c r="P61" s="172" t="s">
        <v>200</v>
      </c>
      <c r="Q61" s="172" t="s">
        <v>199</v>
      </c>
      <c r="R61" s="172" t="s">
        <v>198</v>
      </c>
      <c r="S61" s="172" t="s">
        <v>191</v>
      </c>
      <c r="T61" s="172"/>
      <c r="V61" s="123" t="s">
        <v>1130</v>
      </c>
      <c r="W61" s="123" t="s">
        <v>1131</v>
      </c>
      <c r="X61" s="123">
        <v>2.6078641759000001</v>
      </c>
      <c r="Y61" s="123">
        <v>0.38345555310000001</v>
      </c>
      <c r="Z61" s="123"/>
      <c r="AA61" s="1" t="s">
        <v>0</v>
      </c>
    </row>
    <row r="62" spans="1:27" x14ac:dyDescent="0.25">
      <c r="G62" s="1" t="s">
        <v>0</v>
      </c>
      <c r="H62" s="123"/>
      <c r="I62" s="123"/>
      <c r="J62" s="123"/>
      <c r="K62" s="123"/>
      <c r="L62" s="123"/>
      <c r="M62" s="123"/>
      <c r="P62" s="172" t="s">
        <v>206</v>
      </c>
      <c r="Q62" s="172" t="s">
        <v>205</v>
      </c>
      <c r="R62" s="172" t="s">
        <v>204</v>
      </c>
      <c r="S62" s="172" t="s">
        <v>191</v>
      </c>
      <c r="T62" s="172"/>
      <c r="V62" s="123" t="s">
        <v>1132</v>
      </c>
      <c r="W62" s="123" t="s">
        <v>1133</v>
      </c>
      <c r="X62" s="123">
        <v>655.95699999999999</v>
      </c>
      <c r="Y62" s="123">
        <v>1.5244901999999999E-3</v>
      </c>
      <c r="Z62" s="123"/>
      <c r="AA62" s="1" t="s">
        <v>0</v>
      </c>
    </row>
    <row r="63" spans="1:27" x14ac:dyDescent="0.25">
      <c r="G63" s="1" t="s">
        <v>0</v>
      </c>
      <c r="H63" s="123"/>
      <c r="I63" s="123"/>
      <c r="J63" s="123"/>
      <c r="K63" s="123"/>
      <c r="L63" s="123"/>
      <c r="M63" s="123"/>
      <c r="P63" s="172" t="s">
        <v>203</v>
      </c>
      <c r="Q63" s="172" t="s">
        <v>202</v>
      </c>
      <c r="R63" s="172" t="s">
        <v>201</v>
      </c>
      <c r="S63" s="172" t="s">
        <v>191</v>
      </c>
      <c r="T63" s="172"/>
      <c r="V63" s="123" t="s">
        <v>157</v>
      </c>
      <c r="W63" s="123" t="s">
        <v>1134</v>
      </c>
      <c r="X63" s="123">
        <v>2.3357595743999999</v>
      </c>
      <c r="Y63" s="123">
        <v>0.42812625539999999</v>
      </c>
      <c r="Z63" s="123"/>
      <c r="AA63" s="1" t="s">
        <v>0</v>
      </c>
    </row>
    <row r="64" spans="1:27" x14ac:dyDescent="0.25">
      <c r="G64" s="1" t="s">
        <v>0</v>
      </c>
      <c r="H64" s="123"/>
      <c r="I64" s="123"/>
      <c r="J64" s="123"/>
      <c r="K64" s="123"/>
      <c r="L64" s="123"/>
      <c r="M64" s="123"/>
      <c r="P64" s="172" t="s">
        <v>209</v>
      </c>
      <c r="Q64" s="172" t="s">
        <v>208</v>
      </c>
      <c r="R64" s="172" t="s">
        <v>207</v>
      </c>
      <c r="S64" s="172" t="s">
        <v>191</v>
      </c>
      <c r="T64" s="172"/>
      <c r="V64" s="123" t="s">
        <v>283</v>
      </c>
      <c r="W64" s="123" t="s">
        <v>1135</v>
      </c>
      <c r="X64" s="123">
        <v>6.8513440877000003</v>
      </c>
      <c r="Y64" s="123">
        <v>0.14595676220000001</v>
      </c>
      <c r="Z64" s="123"/>
      <c r="AA64" s="1" t="s">
        <v>0</v>
      </c>
    </row>
    <row r="65" spans="7:27" x14ac:dyDescent="0.25">
      <c r="G65" s="1" t="s">
        <v>0</v>
      </c>
      <c r="H65" s="123"/>
      <c r="I65" s="123"/>
      <c r="J65" s="123"/>
      <c r="K65" s="123"/>
      <c r="L65" s="123"/>
      <c r="M65" s="123"/>
      <c r="P65" s="172" t="s">
        <v>212</v>
      </c>
      <c r="Q65" s="172" t="s">
        <v>211</v>
      </c>
      <c r="R65" s="172" t="s">
        <v>210</v>
      </c>
      <c r="S65" s="172" t="s">
        <v>191</v>
      </c>
      <c r="T65" s="172"/>
      <c r="V65" s="123" t="s">
        <v>1136</v>
      </c>
      <c r="W65" s="123" t="s">
        <v>1137</v>
      </c>
      <c r="X65" s="123">
        <v>20262.027072962999</v>
      </c>
      <c r="Y65" s="123">
        <v>4.9353400000000001E-5</v>
      </c>
      <c r="Z65" s="123"/>
      <c r="AA65" s="1" t="s">
        <v>0</v>
      </c>
    </row>
    <row r="66" spans="7:27" x14ac:dyDescent="0.25">
      <c r="G66" s="1" t="s">
        <v>0</v>
      </c>
      <c r="H66" s="123"/>
      <c r="I66" s="123"/>
      <c r="J66" s="123"/>
      <c r="K66" s="123"/>
      <c r="L66" s="123"/>
      <c r="M66" s="123"/>
      <c r="P66" s="172" t="s">
        <v>215</v>
      </c>
      <c r="Q66" s="172" t="s">
        <v>214</v>
      </c>
      <c r="R66" s="172" t="s">
        <v>213</v>
      </c>
      <c r="S66" s="172" t="s">
        <v>191</v>
      </c>
      <c r="T66" s="172"/>
      <c r="V66" s="123" t="s">
        <v>48</v>
      </c>
      <c r="W66" s="123" t="s">
        <v>1138</v>
      </c>
      <c r="X66" s="123">
        <v>7.6424769333000002</v>
      </c>
      <c r="Y66" s="123">
        <v>0.1308476308</v>
      </c>
      <c r="Z66" s="123"/>
      <c r="AA66" s="1" t="s">
        <v>0</v>
      </c>
    </row>
    <row r="67" spans="7:27" x14ac:dyDescent="0.25">
      <c r="G67" s="1" t="s">
        <v>0</v>
      </c>
      <c r="H67" s="123"/>
      <c r="I67" s="123"/>
      <c r="J67" s="123"/>
      <c r="K67" s="123"/>
      <c r="L67" s="123"/>
      <c r="M67" s="123"/>
      <c r="P67" s="172" t="s">
        <v>218</v>
      </c>
      <c r="Q67" s="172" t="s">
        <v>217</v>
      </c>
      <c r="R67" s="172" t="s">
        <v>216</v>
      </c>
      <c r="S67" s="172" t="s">
        <v>191</v>
      </c>
      <c r="T67" s="172"/>
      <c r="V67" s="123" t="s">
        <v>1139</v>
      </c>
      <c r="W67" s="123" t="s">
        <v>1140</v>
      </c>
      <c r="X67" s="123">
        <v>3037.1937708249002</v>
      </c>
      <c r="Y67" s="123">
        <v>3.2925130000000002E-4</v>
      </c>
      <c r="Z67" s="123"/>
      <c r="AA67" s="1" t="s">
        <v>0</v>
      </c>
    </row>
    <row r="68" spans="7:27" x14ac:dyDescent="0.25">
      <c r="G68" s="1" t="s">
        <v>0</v>
      </c>
      <c r="H68" s="123"/>
      <c r="I68" s="123"/>
      <c r="J68" s="123"/>
      <c r="K68" s="123"/>
      <c r="L68" s="123"/>
      <c r="M68" s="123"/>
      <c r="P68" s="172" t="s">
        <v>233</v>
      </c>
      <c r="Q68" s="172" t="s">
        <v>232</v>
      </c>
      <c r="R68" s="172" t="s">
        <v>231</v>
      </c>
      <c r="S68" s="172" t="s">
        <v>191</v>
      </c>
      <c r="T68" s="172"/>
      <c r="V68" s="123" t="s">
        <v>41</v>
      </c>
      <c r="W68" s="123" t="s">
        <v>1141</v>
      </c>
      <c r="X68" s="123">
        <v>1.9618913443999999</v>
      </c>
      <c r="Y68" s="123">
        <v>0.50971222380000003</v>
      </c>
      <c r="Z68" s="123"/>
      <c r="AA68" s="1" t="s">
        <v>0</v>
      </c>
    </row>
    <row r="69" spans="7:27" x14ac:dyDescent="0.25">
      <c r="G69" s="1" t="s">
        <v>0</v>
      </c>
      <c r="H69" s="123"/>
      <c r="I69" s="123"/>
      <c r="J69" s="123"/>
      <c r="K69" s="123"/>
      <c r="L69" s="123"/>
      <c r="M69" s="123"/>
      <c r="P69" s="172" t="s">
        <v>227</v>
      </c>
      <c r="Q69" s="172" t="s">
        <v>226</v>
      </c>
      <c r="R69" s="172" t="s">
        <v>225</v>
      </c>
      <c r="S69" s="172" t="s">
        <v>191</v>
      </c>
      <c r="T69" s="172"/>
      <c r="V69" s="123" t="s">
        <v>141</v>
      </c>
      <c r="W69" s="123" t="s">
        <v>1142</v>
      </c>
      <c r="X69" s="123">
        <v>116.43481665260001</v>
      </c>
      <c r="Y69" s="123">
        <v>8.5884963999999994E-3</v>
      </c>
      <c r="Z69" s="123"/>
      <c r="AA69" s="1" t="s">
        <v>0</v>
      </c>
    </row>
    <row r="70" spans="7:27" x14ac:dyDescent="0.25">
      <c r="G70" s="1" t="s">
        <v>0</v>
      </c>
      <c r="H70" s="123"/>
      <c r="I70" s="123"/>
      <c r="J70" s="123"/>
      <c r="K70" s="123"/>
      <c r="L70" s="123"/>
      <c r="M70" s="123"/>
      <c r="P70" s="172" t="s">
        <v>230</v>
      </c>
      <c r="Q70" s="172" t="s">
        <v>229</v>
      </c>
      <c r="R70" s="172" t="s">
        <v>228</v>
      </c>
      <c r="S70" s="172" t="s">
        <v>191</v>
      </c>
      <c r="T70" s="172"/>
      <c r="V70" s="123" t="s">
        <v>195</v>
      </c>
      <c r="W70" s="123" t="s">
        <v>1143</v>
      </c>
      <c r="X70" s="123">
        <v>32740.3589009643</v>
      </c>
      <c r="Y70" s="123">
        <v>3.0543300000000003E-5</v>
      </c>
      <c r="Z70" s="123"/>
      <c r="AA70" s="1" t="s">
        <v>0</v>
      </c>
    </row>
    <row r="71" spans="7:27" x14ac:dyDescent="0.25">
      <c r="G71" s="1" t="s">
        <v>0</v>
      </c>
      <c r="H71" s="123"/>
      <c r="I71" s="123"/>
      <c r="J71" s="123"/>
      <c r="K71" s="123"/>
      <c r="L71" s="123"/>
      <c r="M71" s="123"/>
      <c r="P71" s="172" t="s">
        <v>224</v>
      </c>
      <c r="Q71" s="172" t="s">
        <v>223</v>
      </c>
      <c r="R71" s="172" t="s">
        <v>222</v>
      </c>
      <c r="S71" s="172" t="s">
        <v>191</v>
      </c>
      <c r="T71" s="172"/>
      <c r="V71" s="123" t="s">
        <v>136</v>
      </c>
      <c r="W71" s="123" t="s">
        <v>1144</v>
      </c>
      <c r="X71" s="123">
        <v>49.475288867899998</v>
      </c>
      <c r="Y71" s="123">
        <v>2.02121104E-2</v>
      </c>
      <c r="Z71" s="123"/>
      <c r="AA71" s="1" t="s">
        <v>0</v>
      </c>
    </row>
    <row r="72" spans="7:27" x14ac:dyDescent="0.25">
      <c r="G72" s="1" t="s">
        <v>0</v>
      </c>
      <c r="H72" s="123"/>
      <c r="I72" s="123"/>
      <c r="J72" s="123"/>
      <c r="K72" s="123"/>
      <c r="L72" s="123"/>
      <c r="M72" s="123"/>
      <c r="P72" s="172" t="s">
        <v>236</v>
      </c>
      <c r="Q72" s="172" t="s">
        <v>235</v>
      </c>
      <c r="R72" s="172" t="s">
        <v>234</v>
      </c>
      <c r="S72" s="172" t="s">
        <v>191</v>
      </c>
      <c r="T72" s="172"/>
      <c r="V72" s="123" t="s">
        <v>107</v>
      </c>
      <c r="W72" s="123" t="s">
        <v>1145</v>
      </c>
      <c r="X72" s="123">
        <v>140.9931634042</v>
      </c>
      <c r="Y72" s="123">
        <v>7.0925425E-3</v>
      </c>
      <c r="Z72" s="123"/>
      <c r="AA72" s="1" t="s">
        <v>0</v>
      </c>
    </row>
    <row r="73" spans="7:27" x14ac:dyDescent="0.25">
      <c r="G73" s="1" t="s">
        <v>0</v>
      </c>
      <c r="H73" s="123"/>
      <c r="I73" s="123"/>
      <c r="J73" s="123"/>
      <c r="K73" s="123"/>
      <c r="L73" s="123"/>
      <c r="M73" s="123"/>
      <c r="P73" s="172" t="s">
        <v>239</v>
      </c>
      <c r="Q73" s="172" t="s">
        <v>238</v>
      </c>
      <c r="R73" s="172" t="s">
        <v>237</v>
      </c>
      <c r="S73" s="172" t="s">
        <v>191</v>
      </c>
      <c r="T73" s="172"/>
      <c r="V73" s="123" t="s">
        <v>1146</v>
      </c>
      <c r="W73" s="123" t="s">
        <v>1147</v>
      </c>
      <c r="X73" s="123">
        <v>7.8443777899999997E-2</v>
      </c>
      <c r="Y73" s="123">
        <v>12.747983681999999</v>
      </c>
      <c r="Z73" s="123"/>
      <c r="AA73" s="1" t="s">
        <v>0</v>
      </c>
    </row>
    <row r="74" spans="7:27" x14ac:dyDescent="0.25">
      <c r="G74" s="1" t="s">
        <v>0</v>
      </c>
      <c r="H74" s="123"/>
      <c r="I74" s="123"/>
      <c r="J74" s="123"/>
      <c r="K74" s="123"/>
      <c r="L74" s="123"/>
      <c r="M74" s="123"/>
      <c r="P74" s="172" t="s">
        <v>248</v>
      </c>
      <c r="Q74" s="172" t="s">
        <v>247</v>
      </c>
      <c r="R74" s="172" t="s">
        <v>246</v>
      </c>
      <c r="S74" s="172" t="s">
        <v>191</v>
      </c>
      <c r="T74" s="172"/>
      <c r="V74" s="123" t="s">
        <v>126</v>
      </c>
      <c r="W74" s="123" t="s">
        <v>1148</v>
      </c>
      <c r="X74" s="123">
        <v>583.80746562820002</v>
      </c>
      <c r="Y74" s="123">
        <v>1.7128935E-3</v>
      </c>
      <c r="Z74" s="123"/>
      <c r="AA74" s="1" t="s">
        <v>0</v>
      </c>
    </row>
    <row r="75" spans="7:27" x14ac:dyDescent="0.25">
      <c r="G75" s="1" t="s">
        <v>0</v>
      </c>
      <c r="H75" s="123"/>
      <c r="I75" s="123"/>
      <c r="J75" s="123"/>
      <c r="K75" s="123"/>
      <c r="L75" s="123"/>
      <c r="M75" s="123"/>
      <c r="P75" s="172" t="s">
        <v>242</v>
      </c>
      <c r="Q75" s="172" t="s">
        <v>241</v>
      </c>
      <c r="R75" s="172" t="s">
        <v>240</v>
      </c>
      <c r="S75" s="172" t="s">
        <v>191</v>
      </c>
      <c r="T75" s="172"/>
      <c r="V75" s="123" t="s">
        <v>1149</v>
      </c>
      <c r="W75" s="123" t="s">
        <v>1150</v>
      </c>
      <c r="X75" s="123">
        <v>205.17743269140001</v>
      </c>
      <c r="Y75" s="123">
        <v>4.8738304000000001E-3</v>
      </c>
      <c r="Z75" s="123"/>
      <c r="AA75" s="1" t="s">
        <v>0</v>
      </c>
    </row>
    <row r="76" spans="7:27" x14ac:dyDescent="0.25">
      <c r="G76" s="1" t="s">
        <v>0</v>
      </c>
      <c r="H76" s="123"/>
      <c r="I76" s="123"/>
      <c r="J76" s="123"/>
      <c r="K76" s="123"/>
      <c r="L76" s="123"/>
      <c r="M76" s="123"/>
      <c r="P76" s="172" t="s">
        <v>245</v>
      </c>
      <c r="Q76" s="172" t="s">
        <v>244</v>
      </c>
      <c r="R76" s="172" t="s">
        <v>243</v>
      </c>
      <c r="S76" s="172" t="s">
        <v>191</v>
      </c>
      <c r="T76" s="172"/>
      <c r="V76" s="123" t="s">
        <v>1151</v>
      </c>
      <c r="W76" s="123" t="s">
        <v>1152</v>
      </c>
      <c r="X76" s="123">
        <v>1.4832806787999999</v>
      </c>
      <c r="Y76" s="123">
        <v>0.67418123510000005</v>
      </c>
      <c r="Z76" s="123"/>
      <c r="AA76" s="1" t="s">
        <v>0</v>
      </c>
    </row>
    <row r="77" spans="7:27" x14ac:dyDescent="0.25">
      <c r="G77" s="1" t="s">
        <v>0</v>
      </c>
      <c r="H77" s="123"/>
      <c r="I77" s="123"/>
      <c r="J77" s="123"/>
      <c r="K77" s="123"/>
      <c r="L77" s="123"/>
      <c r="M77" s="123"/>
      <c r="P77" s="172" t="s">
        <v>251</v>
      </c>
      <c r="Q77" s="172" t="s">
        <v>250</v>
      </c>
      <c r="R77" s="172" t="s">
        <v>249</v>
      </c>
      <c r="S77" s="172" t="s">
        <v>191</v>
      </c>
      <c r="T77" s="172"/>
      <c r="V77" s="123" t="s">
        <v>198</v>
      </c>
      <c r="W77" s="123" t="s">
        <v>1153</v>
      </c>
      <c r="X77" s="123">
        <v>130.3711320868</v>
      </c>
      <c r="Y77" s="123">
        <v>7.6704097000000002E-3</v>
      </c>
      <c r="Z77" s="123"/>
      <c r="AA77" s="1" t="s">
        <v>0</v>
      </c>
    </row>
    <row r="78" spans="7:27" x14ac:dyDescent="0.25">
      <c r="G78" s="1" t="s">
        <v>0</v>
      </c>
      <c r="H78" s="123"/>
      <c r="I78" s="123"/>
      <c r="J78" s="123"/>
      <c r="K78" s="123"/>
      <c r="L78" s="123"/>
      <c r="M78" s="123"/>
      <c r="P78" s="172" t="s">
        <v>254</v>
      </c>
      <c r="Q78" s="172" t="s">
        <v>253</v>
      </c>
      <c r="R78" s="172" t="s">
        <v>252</v>
      </c>
      <c r="S78" s="172" t="s">
        <v>191</v>
      </c>
      <c r="T78" s="172"/>
      <c r="V78" s="123" t="s">
        <v>225</v>
      </c>
      <c r="W78" s="123" t="s">
        <v>1154</v>
      </c>
      <c r="X78" s="123">
        <v>39.010825177999997</v>
      </c>
      <c r="Y78" s="123">
        <v>2.5633910499999999E-2</v>
      </c>
      <c r="Z78" s="123"/>
      <c r="AA78" s="1" t="s">
        <v>0</v>
      </c>
    </row>
    <row r="79" spans="7:27" x14ac:dyDescent="0.25">
      <c r="G79" s="1" t="s">
        <v>0</v>
      </c>
      <c r="H79" s="123"/>
      <c r="I79" s="123"/>
      <c r="J79" s="123"/>
      <c r="K79" s="123"/>
      <c r="L79" s="123"/>
      <c r="M79" s="123"/>
      <c r="P79" s="172" t="s">
        <v>257</v>
      </c>
      <c r="Q79" s="172" t="s">
        <v>256</v>
      </c>
      <c r="R79" s="172" t="s">
        <v>255</v>
      </c>
      <c r="S79" s="172" t="s">
        <v>191</v>
      </c>
      <c r="T79" s="172"/>
      <c r="V79" s="123" t="s">
        <v>1155</v>
      </c>
      <c r="W79" s="123" t="s">
        <v>1156</v>
      </c>
      <c r="X79" s="123">
        <v>4.1401460704000002</v>
      </c>
      <c r="Y79" s="123">
        <v>0.24153737159999999</v>
      </c>
      <c r="Z79" s="123"/>
      <c r="AA79" s="1" t="s">
        <v>0</v>
      </c>
    </row>
    <row r="80" spans="7:27" x14ac:dyDescent="0.25">
      <c r="G80" s="1" t="s">
        <v>0</v>
      </c>
      <c r="H80" s="123"/>
      <c r="I80" s="123"/>
      <c r="J80" s="123"/>
      <c r="K80" s="123"/>
      <c r="L80" s="123"/>
      <c r="M80" s="123"/>
      <c r="P80" s="172" t="s">
        <v>263</v>
      </c>
      <c r="Q80" s="172" t="s">
        <v>262</v>
      </c>
      <c r="R80" s="172" t="s">
        <v>261</v>
      </c>
      <c r="S80" s="172" t="s">
        <v>191</v>
      </c>
      <c r="T80" s="172"/>
      <c r="V80" s="123" t="s">
        <v>1157</v>
      </c>
      <c r="W80" s="123" t="s">
        <v>1158</v>
      </c>
      <c r="X80" s="123">
        <v>146.93885577169999</v>
      </c>
      <c r="Y80" s="123">
        <v>6.8055518000000002E-3</v>
      </c>
      <c r="Z80" s="123"/>
      <c r="AA80" s="1" t="s">
        <v>0</v>
      </c>
    </row>
    <row r="81" spans="7:27" x14ac:dyDescent="0.25">
      <c r="G81" s="1" t="s">
        <v>0</v>
      </c>
      <c r="H81" s="123"/>
      <c r="I81" s="123"/>
      <c r="J81" s="123"/>
      <c r="K81" s="123"/>
      <c r="L81" s="123"/>
      <c r="M81" s="123"/>
      <c r="P81" s="172" t="s">
        <v>291</v>
      </c>
      <c r="Q81" s="172" t="s">
        <v>290</v>
      </c>
      <c r="R81" s="172" t="s">
        <v>289</v>
      </c>
      <c r="S81" s="172" t="s">
        <v>191</v>
      </c>
      <c r="T81" s="172"/>
      <c r="V81" s="123" t="s">
        <v>282</v>
      </c>
      <c r="W81" s="123" t="s">
        <v>1159</v>
      </c>
      <c r="X81" s="123">
        <v>32.507186682399997</v>
      </c>
      <c r="Y81" s="123">
        <v>3.0762428299999998E-2</v>
      </c>
      <c r="Z81" s="123"/>
      <c r="AA81" s="1" t="s">
        <v>0</v>
      </c>
    </row>
    <row r="82" spans="7:27" x14ac:dyDescent="0.25">
      <c r="G82" s="1" t="s">
        <v>0</v>
      </c>
      <c r="H82" s="123"/>
      <c r="I82" s="123"/>
      <c r="J82" s="123"/>
      <c r="K82" s="123"/>
      <c r="L82" s="123"/>
      <c r="M82" s="123"/>
      <c r="P82" s="172" t="s">
        <v>221</v>
      </c>
      <c r="Q82" s="172" t="s">
        <v>220</v>
      </c>
      <c r="R82" s="172" t="s">
        <v>219</v>
      </c>
      <c r="S82" s="172" t="s">
        <v>191</v>
      </c>
      <c r="T82" s="172"/>
      <c r="V82" s="123" t="s">
        <v>31</v>
      </c>
      <c r="W82" s="123" t="s">
        <v>1160</v>
      </c>
      <c r="X82" s="123">
        <v>74.0608019501</v>
      </c>
      <c r="Y82" s="123">
        <v>1.35024193E-2</v>
      </c>
      <c r="Z82" s="123"/>
      <c r="AA82" s="1" t="s">
        <v>0</v>
      </c>
    </row>
    <row r="83" spans="7:27" x14ac:dyDescent="0.25">
      <c r="G83" s="1" t="s">
        <v>0</v>
      </c>
      <c r="H83" s="123"/>
      <c r="I83" s="123"/>
      <c r="J83" s="123"/>
      <c r="K83" s="123"/>
      <c r="L83" s="123"/>
      <c r="M83" s="123"/>
      <c r="P83" s="172" t="s">
        <v>260</v>
      </c>
      <c r="Q83" s="172" t="s">
        <v>259</v>
      </c>
      <c r="R83" s="172" t="s">
        <v>258</v>
      </c>
      <c r="S83" s="172" t="s">
        <v>191</v>
      </c>
      <c r="T83" s="172"/>
      <c r="V83" s="123" t="s">
        <v>216</v>
      </c>
      <c r="W83" s="123" t="s">
        <v>1161</v>
      </c>
      <c r="X83" s="123">
        <v>1644.6485767954</v>
      </c>
      <c r="Y83" s="123">
        <v>6.0803259999999998E-4</v>
      </c>
      <c r="Z83" s="123"/>
      <c r="AA83" s="1" t="s">
        <v>0</v>
      </c>
    </row>
    <row r="84" spans="7:27" x14ac:dyDescent="0.25">
      <c r="G84" s="1" t="s">
        <v>0</v>
      </c>
      <c r="H84" s="123"/>
      <c r="I84" s="123"/>
      <c r="J84" s="123"/>
      <c r="K84" s="123"/>
      <c r="L84" s="123"/>
      <c r="M84" s="123"/>
      <c r="P84" s="172" t="s">
        <v>296</v>
      </c>
      <c r="Q84" s="172" t="s">
        <v>103</v>
      </c>
      <c r="R84" s="172" t="s">
        <v>102</v>
      </c>
      <c r="S84" s="172" t="s">
        <v>191</v>
      </c>
      <c r="T84" s="172"/>
      <c r="V84" s="123" t="s">
        <v>1162</v>
      </c>
      <c r="W84" s="123" t="s">
        <v>1163</v>
      </c>
      <c r="X84" s="123">
        <v>119.3317422434</v>
      </c>
      <c r="Y84" s="123">
        <v>8.3800000000000003E-3</v>
      </c>
      <c r="Z84" s="123"/>
      <c r="AA84" s="1" t="s">
        <v>0</v>
      </c>
    </row>
    <row r="85" spans="7:27" x14ac:dyDescent="0.25">
      <c r="G85" s="1" t="s">
        <v>0</v>
      </c>
      <c r="H85" s="123"/>
      <c r="I85" s="123"/>
      <c r="J85" s="123"/>
      <c r="K85" s="123"/>
      <c r="L85" s="123"/>
      <c r="M85" s="123"/>
      <c r="P85" s="172" t="s">
        <v>278</v>
      </c>
      <c r="Q85" s="172" t="s">
        <v>277</v>
      </c>
      <c r="R85" s="172" t="s">
        <v>276</v>
      </c>
      <c r="S85" s="172" t="s">
        <v>191</v>
      </c>
      <c r="T85" s="172"/>
      <c r="V85" s="123" t="s">
        <v>273</v>
      </c>
      <c r="W85" s="123" t="s">
        <v>1164</v>
      </c>
      <c r="X85" s="123">
        <v>6.9789198888000001</v>
      </c>
      <c r="Y85" s="123">
        <v>0.14328864869999999</v>
      </c>
      <c r="Z85" s="123"/>
      <c r="AA85" s="1" t="s">
        <v>0</v>
      </c>
    </row>
    <row r="86" spans="7:27" x14ac:dyDescent="0.25">
      <c r="G86" s="1" t="s">
        <v>0</v>
      </c>
      <c r="H86" s="123"/>
      <c r="I86" s="123"/>
      <c r="J86" s="123"/>
      <c r="K86" s="123"/>
      <c r="L86" s="123"/>
      <c r="M86" s="123"/>
      <c r="P86" s="172" t="s">
        <v>266</v>
      </c>
      <c r="Q86" s="172" t="s">
        <v>265</v>
      </c>
      <c r="R86" s="172" t="s">
        <v>264</v>
      </c>
      <c r="S86" s="172" t="s">
        <v>191</v>
      </c>
      <c r="T86" s="172"/>
      <c r="V86" s="123" t="s">
        <v>1165</v>
      </c>
      <c r="W86" s="123" t="s">
        <v>1166</v>
      </c>
      <c r="X86" s="123">
        <v>2345.7150824025998</v>
      </c>
      <c r="Y86" s="123">
        <v>4.263092E-4</v>
      </c>
      <c r="Z86" s="123"/>
      <c r="AA86" s="1" t="s">
        <v>0</v>
      </c>
    </row>
    <row r="87" spans="7:27" x14ac:dyDescent="0.25">
      <c r="G87" s="1" t="s">
        <v>0</v>
      </c>
      <c r="H87" s="123"/>
      <c r="I87" s="123"/>
      <c r="J87" s="123"/>
      <c r="K87" s="123"/>
      <c r="L87" s="123"/>
      <c r="M87" s="123"/>
      <c r="P87" s="172" t="s">
        <v>275</v>
      </c>
      <c r="Q87" s="172" t="s">
        <v>274</v>
      </c>
      <c r="R87" s="172" t="s">
        <v>273</v>
      </c>
      <c r="S87" s="172" t="s">
        <v>191</v>
      </c>
      <c r="T87" s="172"/>
      <c r="V87" s="123" t="s">
        <v>36</v>
      </c>
      <c r="W87" s="123" t="s">
        <v>1167</v>
      </c>
      <c r="X87" s="123">
        <v>137.02688175349999</v>
      </c>
      <c r="Y87" s="123">
        <v>7.2978380999999997E-3</v>
      </c>
      <c r="Z87" s="123"/>
      <c r="AA87" s="1" t="s">
        <v>0</v>
      </c>
    </row>
    <row r="88" spans="7:27" x14ac:dyDescent="0.25">
      <c r="G88" s="1" t="s">
        <v>0</v>
      </c>
      <c r="H88" s="123"/>
      <c r="I88" s="123"/>
      <c r="J88" s="123"/>
      <c r="K88" s="123"/>
      <c r="L88" s="123"/>
      <c r="M88" s="123"/>
      <c r="P88" s="172" t="s">
        <v>269</v>
      </c>
      <c r="Q88" s="172" t="s">
        <v>268</v>
      </c>
      <c r="R88" s="172" t="s">
        <v>267</v>
      </c>
      <c r="S88" s="172" t="s">
        <v>191</v>
      </c>
      <c r="T88" s="172"/>
      <c r="V88" s="123" t="s">
        <v>1168</v>
      </c>
      <c r="W88" s="123" t="s">
        <v>1169</v>
      </c>
      <c r="X88" s="123">
        <v>2.9339617851000002</v>
      </c>
      <c r="Y88" s="123">
        <v>0.34083606849999998</v>
      </c>
      <c r="Z88" s="123"/>
      <c r="AA88" s="1" t="s">
        <v>0</v>
      </c>
    </row>
    <row r="89" spans="7:27" x14ac:dyDescent="0.25">
      <c r="G89" s="1" t="s">
        <v>0</v>
      </c>
      <c r="H89" s="123"/>
      <c r="I89" s="123"/>
      <c r="J89" s="123"/>
      <c r="K89" s="123"/>
      <c r="L89" s="123"/>
      <c r="M89" s="123"/>
      <c r="P89" s="172" t="s">
        <v>272</v>
      </c>
      <c r="Q89" s="172" t="s">
        <v>271</v>
      </c>
      <c r="R89" s="172" t="s">
        <v>270</v>
      </c>
      <c r="S89" s="172" t="s">
        <v>191</v>
      </c>
      <c r="T89" s="172"/>
      <c r="V89" s="123" t="s">
        <v>1170</v>
      </c>
      <c r="W89" s="123" t="s">
        <v>1171</v>
      </c>
      <c r="X89" s="123">
        <v>8.2949617292000006</v>
      </c>
      <c r="Y89" s="123">
        <v>0.1205551071</v>
      </c>
      <c r="Z89" s="123"/>
      <c r="AA89" s="1" t="s">
        <v>0</v>
      </c>
    </row>
    <row r="90" spans="7:27" x14ac:dyDescent="0.25">
      <c r="G90" s="1" t="s">
        <v>0</v>
      </c>
      <c r="H90" s="123"/>
      <c r="I90" s="123"/>
      <c r="J90" s="123"/>
      <c r="K90" s="123"/>
      <c r="L90" s="123"/>
      <c r="M90" s="123"/>
      <c r="P90" s="172" t="s">
        <v>20</v>
      </c>
      <c r="Q90" s="172" t="s">
        <v>19</v>
      </c>
      <c r="R90" s="172" t="s">
        <v>18</v>
      </c>
      <c r="S90" s="172" t="s">
        <v>191</v>
      </c>
      <c r="T90" s="172"/>
      <c r="V90" s="123" t="s">
        <v>1172</v>
      </c>
      <c r="W90" s="123" t="s">
        <v>1173</v>
      </c>
      <c r="X90" s="123">
        <v>111.8491433839</v>
      </c>
      <c r="Y90" s="123">
        <v>8.9406138000000003E-3</v>
      </c>
      <c r="Z90" s="123"/>
      <c r="AA90" s="1" t="s">
        <v>0</v>
      </c>
    </row>
    <row r="91" spans="7:27" x14ac:dyDescent="0.25">
      <c r="G91" s="1" t="s">
        <v>0</v>
      </c>
      <c r="H91" s="123"/>
      <c r="I91" s="123"/>
      <c r="J91" s="123"/>
      <c r="K91" s="123"/>
      <c r="L91" s="123"/>
      <c r="M91" s="123"/>
      <c r="P91" s="172" t="s">
        <v>281</v>
      </c>
      <c r="Q91" s="172" t="s">
        <v>280</v>
      </c>
      <c r="R91" s="172" t="s">
        <v>279</v>
      </c>
      <c r="S91" s="172" t="s">
        <v>191</v>
      </c>
      <c r="T91" s="172"/>
      <c r="V91" s="123" t="s">
        <v>1174</v>
      </c>
      <c r="W91" s="123" t="s">
        <v>1175</v>
      </c>
      <c r="X91" s="123">
        <v>7.4975084506999998</v>
      </c>
      <c r="Y91" s="123">
        <v>0.13337764229999999</v>
      </c>
      <c r="Z91" s="123"/>
      <c r="AA91" s="1" t="s">
        <v>0</v>
      </c>
    </row>
    <row r="92" spans="7:27" x14ac:dyDescent="0.25">
      <c r="G92" s="1" t="s">
        <v>0</v>
      </c>
      <c r="H92" s="123"/>
      <c r="I92" s="123"/>
      <c r="J92" s="123"/>
      <c r="K92" s="123"/>
      <c r="L92" s="123"/>
      <c r="P92" s="172" t="s">
        <v>285</v>
      </c>
      <c r="Q92" s="172" t="s">
        <v>284</v>
      </c>
      <c r="R92" s="172" t="s">
        <v>283</v>
      </c>
      <c r="S92" s="172" t="s">
        <v>191</v>
      </c>
      <c r="T92" s="172"/>
      <c r="V92" s="123" t="s">
        <v>295</v>
      </c>
      <c r="W92" s="123" t="s">
        <v>1176</v>
      </c>
      <c r="X92" s="123">
        <v>393.25954406490001</v>
      </c>
      <c r="Y92" s="123">
        <v>2.5428499000000001E-3</v>
      </c>
      <c r="Z92" s="123"/>
      <c r="AA92" s="1" t="s">
        <v>0</v>
      </c>
    </row>
    <row r="93" spans="7:27" x14ac:dyDescent="0.25">
      <c r="G93" s="1" t="s">
        <v>0</v>
      </c>
      <c r="H93" s="123"/>
      <c r="I93" s="123"/>
      <c r="J93" s="123"/>
      <c r="K93" s="123"/>
      <c r="L93" s="123"/>
      <c r="P93" s="172" t="s">
        <v>288</v>
      </c>
      <c r="Q93" s="172" t="s">
        <v>287</v>
      </c>
      <c r="R93" s="172" t="s">
        <v>286</v>
      </c>
      <c r="S93" s="172" t="s">
        <v>191</v>
      </c>
      <c r="T93" s="172"/>
      <c r="V93" s="123" t="s">
        <v>55</v>
      </c>
      <c r="W93" s="123" t="s">
        <v>1177</v>
      </c>
      <c r="X93" s="123">
        <v>2.1733050237999998</v>
      </c>
      <c r="Y93" s="123">
        <v>0.46012869290000002</v>
      </c>
      <c r="Z93" s="123"/>
      <c r="AA93" s="1" t="s">
        <v>0</v>
      </c>
    </row>
    <row r="94" spans="7:27" x14ac:dyDescent="0.25">
      <c r="G94" s="1" t="s">
        <v>0</v>
      </c>
      <c r="H94" s="123"/>
      <c r="I94" s="123"/>
      <c r="J94" s="123"/>
      <c r="K94" s="123"/>
      <c r="L94" s="123"/>
      <c r="P94" s="172" t="s">
        <v>294</v>
      </c>
      <c r="Q94" s="172" t="s">
        <v>293</v>
      </c>
      <c r="R94" s="172" t="s">
        <v>297</v>
      </c>
      <c r="S94" s="172" t="s">
        <v>191</v>
      </c>
      <c r="T94" s="172"/>
      <c r="V94" s="123" t="s">
        <v>1178</v>
      </c>
      <c r="W94" s="123" t="s">
        <v>1179</v>
      </c>
      <c r="X94" s="123">
        <v>1.0866525118999999</v>
      </c>
      <c r="Y94" s="123">
        <v>0.92025738589999995</v>
      </c>
      <c r="Z94" s="123"/>
      <c r="AA94" s="1" t="s">
        <v>0</v>
      </c>
    </row>
    <row r="95" spans="7:27" x14ac:dyDescent="0.25">
      <c r="G95" s="1" t="s">
        <v>0</v>
      </c>
      <c r="H95" s="123"/>
      <c r="I95" s="123"/>
      <c r="J95" s="123"/>
      <c r="K95" s="123"/>
      <c r="L95" s="123"/>
      <c r="P95" s="123"/>
      <c r="Q95" s="123"/>
      <c r="R95" s="123"/>
      <c r="V95" s="123" t="s">
        <v>1180</v>
      </c>
      <c r="W95" s="123" t="s">
        <v>1181</v>
      </c>
      <c r="X95" s="123">
        <v>8850.7847096129008</v>
      </c>
      <c r="Y95" s="123">
        <v>1.1298429999999999E-4</v>
      </c>
      <c r="Z95" s="123"/>
      <c r="AA95" s="1" t="s">
        <v>0</v>
      </c>
    </row>
    <row r="96" spans="7:27" x14ac:dyDescent="0.25">
      <c r="G96" s="1" t="s">
        <v>0</v>
      </c>
      <c r="H96" s="123"/>
      <c r="I96" s="123"/>
      <c r="J96" s="123"/>
      <c r="K96" s="123"/>
      <c r="L96" s="123"/>
      <c r="P96" s="123"/>
      <c r="Q96" s="123"/>
      <c r="R96" s="123"/>
      <c r="V96" s="123" t="s">
        <v>1182</v>
      </c>
      <c r="W96" s="123" t="s">
        <v>1183</v>
      </c>
      <c r="X96" s="123">
        <v>1.5385976158000001</v>
      </c>
      <c r="Y96" s="123">
        <v>0.64994251240000001</v>
      </c>
      <c r="Z96" s="123"/>
      <c r="AA96" s="1" t="s">
        <v>0</v>
      </c>
    </row>
    <row r="97" spans="7:27" x14ac:dyDescent="0.25">
      <c r="G97" s="1" t="s">
        <v>0</v>
      </c>
      <c r="H97" s="123"/>
      <c r="I97" s="123"/>
      <c r="J97" s="123"/>
      <c r="K97" s="123"/>
      <c r="L97" s="123"/>
      <c r="P97" s="123"/>
      <c r="Q97" s="123"/>
      <c r="R97" s="123"/>
      <c r="V97" s="123" t="s">
        <v>1184</v>
      </c>
      <c r="W97" s="123" t="s">
        <v>1185</v>
      </c>
      <c r="X97" s="123">
        <v>12.23955745</v>
      </c>
      <c r="Y97" s="123">
        <v>8.1702300399999997E-2</v>
      </c>
      <c r="Z97" s="123"/>
      <c r="AA97" s="1" t="s">
        <v>0</v>
      </c>
    </row>
    <row r="98" spans="7:27" x14ac:dyDescent="0.25">
      <c r="G98" s="1" t="s">
        <v>0</v>
      </c>
      <c r="H98" s="123"/>
      <c r="I98" s="123"/>
      <c r="J98" s="123"/>
      <c r="K98" s="123"/>
      <c r="L98" s="123"/>
      <c r="P98" s="123"/>
      <c r="Q98" s="123"/>
      <c r="R98" s="123"/>
      <c r="V98" s="123" t="s">
        <v>1186</v>
      </c>
      <c r="W98" s="123" t="s">
        <v>1187</v>
      </c>
      <c r="X98" s="123">
        <v>24.1780183903</v>
      </c>
      <c r="Y98" s="123">
        <v>4.13598825E-2</v>
      </c>
      <c r="Z98" s="123"/>
      <c r="AA98" s="1" t="s">
        <v>0</v>
      </c>
    </row>
    <row r="99" spans="7:27" x14ac:dyDescent="0.25">
      <c r="G99" s="1" t="s">
        <v>0</v>
      </c>
      <c r="H99" s="123"/>
      <c r="I99" s="123"/>
      <c r="J99" s="123"/>
      <c r="K99" s="123"/>
      <c r="L99" s="123"/>
      <c r="P99" s="123"/>
      <c r="Q99" s="123"/>
      <c r="R99" s="123"/>
      <c r="V99" s="123" t="s">
        <v>1188</v>
      </c>
      <c r="W99" s="123" t="s">
        <v>1189</v>
      </c>
      <c r="X99" s="123">
        <v>6282.6810356325996</v>
      </c>
      <c r="Y99" s="123">
        <v>1.5916770000000001E-4</v>
      </c>
      <c r="Z99" s="123"/>
      <c r="AA99" s="1" t="s">
        <v>0</v>
      </c>
    </row>
    <row r="100" spans="7:27" x14ac:dyDescent="0.25">
      <c r="G100" s="1" t="s">
        <v>0</v>
      </c>
      <c r="H100" s="123"/>
      <c r="I100" s="123"/>
      <c r="J100" s="123"/>
      <c r="K100" s="123"/>
      <c r="L100" s="123"/>
      <c r="P100" s="123"/>
      <c r="Q100" s="123"/>
      <c r="R100" s="123"/>
      <c r="V100" s="123" t="s">
        <v>1190</v>
      </c>
      <c r="W100" s="123" t="s">
        <v>1191</v>
      </c>
      <c r="X100" s="123">
        <v>23.123965453699999</v>
      </c>
      <c r="Y100" s="123">
        <v>4.3245177900000001E-2</v>
      </c>
      <c r="Z100" s="123"/>
      <c r="AA100" s="1" t="s">
        <v>0</v>
      </c>
    </row>
    <row r="101" spans="7:27" x14ac:dyDescent="0.25">
      <c r="G101" s="1" t="s">
        <v>0</v>
      </c>
      <c r="H101" s="123"/>
      <c r="P101" s="123"/>
      <c r="Q101" s="123"/>
      <c r="R101" s="123"/>
      <c r="V101" s="123" t="s">
        <v>1192</v>
      </c>
      <c r="W101" s="123" t="s">
        <v>1193</v>
      </c>
      <c r="X101" s="123">
        <v>16.860355927899999</v>
      </c>
      <c r="Y101" s="123">
        <v>5.9310728899999998E-2</v>
      </c>
      <c r="Z101" s="123"/>
      <c r="AA101" s="1" t="s">
        <v>0</v>
      </c>
    </row>
    <row r="102" spans="7:27" x14ac:dyDescent="0.25">
      <c r="G102" s="1" t="s">
        <v>0</v>
      </c>
      <c r="H102" s="123"/>
      <c r="I102" s="123"/>
      <c r="J102" s="123"/>
      <c r="K102" s="123"/>
      <c r="L102" s="123"/>
      <c r="M102" s="123"/>
      <c r="N102" s="123"/>
      <c r="P102" s="123"/>
      <c r="Q102" s="123"/>
      <c r="R102" s="123"/>
      <c r="V102" s="123" t="s">
        <v>1194</v>
      </c>
      <c r="W102" s="123" t="s">
        <v>1195</v>
      </c>
      <c r="X102" s="123">
        <v>3.2694657452000002</v>
      </c>
      <c r="Y102" s="123">
        <v>0.30586036919999998</v>
      </c>
      <c r="Z102" s="123"/>
      <c r="AA102" s="1" t="s">
        <v>0</v>
      </c>
    </row>
    <row r="103" spans="7:27" x14ac:dyDescent="0.25">
      <c r="G103" s="1" t="s">
        <v>0</v>
      </c>
      <c r="H103" s="123"/>
      <c r="I103" s="123"/>
      <c r="J103" s="123"/>
      <c r="K103" s="123"/>
      <c r="L103" s="123"/>
      <c r="M103" s="123"/>
      <c r="N103" s="123"/>
      <c r="P103" s="123"/>
      <c r="Q103" s="123"/>
      <c r="R103" s="123"/>
      <c r="V103" s="123" t="s">
        <v>258</v>
      </c>
      <c r="W103" s="123" t="s">
        <v>1196</v>
      </c>
      <c r="X103" s="123">
        <v>6.6285803227000004</v>
      </c>
      <c r="Y103" s="123">
        <v>0.1508618665</v>
      </c>
      <c r="Z103" s="123"/>
      <c r="AA103" s="1" t="s">
        <v>0</v>
      </c>
    </row>
    <row r="104" spans="7:27" x14ac:dyDescent="0.25">
      <c r="G104" s="1" t="s">
        <v>0</v>
      </c>
      <c r="H104" s="123"/>
      <c r="I104" s="123"/>
      <c r="J104" s="14"/>
      <c r="K104" s="14"/>
      <c r="L104" s="14"/>
      <c r="M104" s="123"/>
      <c r="N104" s="123"/>
      <c r="P104" s="123"/>
      <c r="Q104" s="123"/>
      <c r="R104" s="123"/>
      <c r="V104" s="123" t="s">
        <v>1197</v>
      </c>
      <c r="W104" s="123" t="s">
        <v>1198</v>
      </c>
      <c r="X104" s="123">
        <v>8.6751426067999997</v>
      </c>
      <c r="Y104" s="123">
        <v>0.1152718803</v>
      </c>
      <c r="Z104" s="123"/>
      <c r="AA104" s="1" t="s">
        <v>0</v>
      </c>
    </row>
    <row r="105" spans="7:27" x14ac:dyDescent="0.25">
      <c r="G105" s="1" t="s">
        <v>0</v>
      </c>
      <c r="H105" s="123"/>
      <c r="I105" s="123"/>
      <c r="J105" s="123"/>
      <c r="K105" s="123"/>
      <c r="L105" s="123"/>
      <c r="M105" s="123"/>
      <c r="N105" s="123"/>
      <c r="P105" s="123"/>
      <c r="Q105" s="123"/>
      <c r="R105" s="123"/>
      <c r="V105" s="123" t="s">
        <v>1199</v>
      </c>
      <c r="W105" s="123" t="s">
        <v>1200</v>
      </c>
      <c r="X105" s="123">
        <v>30.045941954700002</v>
      </c>
      <c r="Y105" s="123">
        <v>3.3282364799999999E-2</v>
      </c>
      <c r="Z105" s="123"/>
      <c r="AA105" s="1" t="s">
        <v>0</v>
      </c>
    </row>
    <row r="106" spans="7:27" x14ac:dyDescent="0.25">
      <c r="G106" s="1" t="s">
        <v>0</v>
      </c>
      <c r="H106" s="123"/>
      <c r="I106" s="123"/>
      <c r="J106" s="123"/>
      <c r="K106" s="123"/>
      <c r="L106" s="123"/>
      <c r="M106" s="123"/>
      <c r="N106" s="123"/>
      <c r="P106" s="123"/>
      <c r="Q106" s="123"/>
      <c r="R106" s="123"/>
      <c r="V106" s="123" t="s">
        <v>79</v>
      </c>
      <c r="W106" s="123" t="s">
        <v>1201</v>
      </c>
      <c r="X106" s="123">
        <v>1.0866525118999999</v>
      </c>
      <c r="Y106" s="123">
        <v>0.92025738589999995</v>
      </c>
      <c r="Z106" s="123"/>
      <c r="AA106" s="1" t="s">
        <v>0</v>
      </c>
    </row>
    <row r="107" spans="7:27" x14ac:dyDescent="0.25">
      <c r="G107" s="1" t="s">
        <v>0</v>
      </c>
      <c r="H107" s="123"/>
      <c r="I107" s="123"/>
      <c r="J107" s="123"/>
      <c r="K107" s="123"/>
      <c r="L107" s="123"/>
      <c r="M107" s="123"/>
      <c r="N107" s="123"/>
      <c r="P107" s="123"/>
      <c r="Q107" s="123"/>
      <c r="R107" s="123"/>
      <c r="V107" s="123" t="s">
        <v>1202</v>
      </c>
      <c r="W107" s="123" t="s">
        <v>1203</v>
      </c>
      <c r="X107" s="123">
        <v>370.05149410450002</v>
      </c>
      <c r="Y107" s="123">
        <v>2.7023265999999999E-3</v>
      </c>
      <c r="Z107" s="123"/>
      <c r="AA107" s="1" t="s">
        <v>0</v>
      </c>
    </row>
    <row r="108" spans="7:27" x14ac:dyDescent="0.25">
      <c r="G108" s="1" t="s">
        <v>0</v>
      </c>
      <c r="H108" s="123"/>
      <c r="I108" s="123"/>
      <c r="J108" s="123"/>
      <c r="K108" s="123"/>
      <c r="L108" s="123"/>
      <c r="M108" s="123"/>
      <c r="N108" s="123"/>
      <c r="P108" s="123"/>
      <c r="Q108" s="123"/>
      <c r="R108" s="123"/>
      <c r="V108" s="123" t="s">
        <v>1204</v>
      </c>
      <c r="W108" s="123" t="s">
        <v>1205</v>
      </c>
      <c r="X108" s="123">
        <v>1.0866525118999999</v>
      </c>
      <c r="Y108" s="123">
        <v>0.92025738589999995</v>
      </c>
      <c r="Z108" s="123"/>
      <c r="AA108" s="1" t="s">
        <v>0</v>
      </c>
    </row>
    <row r="109" spans="7:27" x14ac:dyDescent="0.25">
      <c r="G109" s="1" t="s">
        <v>0</v>
      </c>
      <c r="H109" s="123"/>
      <c r="I109" s="123"/>
      <c r="J109" s="123"/>
      <c r="K109" s="123"/>
      <c r="L109" s="123"/>
      <c r="M109" s="123"/>
      <c r="N109" s="123"/>
      <c r="P109" s="123"/>
      <c r="Q109" s="123"/>
      <c r="R109" s="123"/>
      <c r="V109" s="123" t="s">
        <v>1206</v>
      </c>
      <c r="W109" s="123" t="s">
        <v>1207</v>
      </c>
      <c r="X109" s="123">
        <v>1.95583</v>
      </c>
      <c r="Y109" s="123">
        <v>0.51129188120000002</v>
      </c>
      <c r="Z109" s="123"/>
      <c r="AA109" s="1" t="s">
        <v>0</v>
      </c>
    </row>
    <row r="110" spans="7:27" x14ac:dyDescent="0.25">
      <c r="G110" s="1" t="s">
        <v>0</v>
      </c>
      <c r="H110" s="123"/>
      <c r="I110" s="123"/>
      <c r="J110" s="123"/>
      <c r="K110" s="123"/>
      <c r="L110" s="123"/>
      <c r="M110" s="123"/>
      <c r="N110" s="123"/>
      <c r="P110" s="123"/>
      <c r="Q110" s="123"/>
      <c r="R110" s="123"/>
      <c r="V110" s="123" t="s">
        <v>1208</v>
      </c>
      <c r="W110" s="123" t="s">
        <v>1209</v>
      </c>
      <c r="X110" s="123">
        <v>225.15742478499999</v>
      </c>
      <c r="Y110" s="123">
        <v>4.4413370000000001E-3</v>
      </c>
      <c r="Z110" s="123"/>
      <c r="AA110" s="1" t="s">
        <v>0</v>
      </c>
    </row>
    <row r="111" spans="7:27" x14ac:dyDescent="0.25">
      <c r="G111" s="1" t="s">
        <v>0</v>
      </c>
      <c r="H111" s="123"/>
      <c r="I111" s="123"/>
      <c r="J111" s="123"/>
      <c r="K111" s="123"/>
      <c r="L111" s="123"/>
      <c r="M111" s="123"/>
      <c r="N111" s="123"/>
      <c r="P111" s="123"/>
      <c r="Q111" s="123"/>
      <c r="R111" s="123"/>
      <c r="V111" s="123" t="s">
        <v>1210</v>
      </c>
      <c r="W111" s="123" t="s">
        <v>1211</v>
      </c>
      <c r="X111" s="123">
        <v>233.7932879402</v>
      </c>
      <c r="Y111" s="123">
        <v>4.2772827999999997E-3</v>
      </c>
      <c r="Z111" s="123"/>
      <c r="AA111" s="1" t="s">
        <v>0</v>
      </c>
    </row>
    <row r="112" spans="7:27" x14ac:dyDescent="0.25">
      <c r="G112" s="1" t="s">
        <v>0</v>
      </c>
      <c r="H112" s="123"/>
      <c r="I112" s="123"/>
      <c r="J112" s="123"/>
      <c r="K112" s="123"/>
      <c r="L112" s="123"/>
      <c r="M112" s="123"/>
      <c r="N112" s="123"/>
      <c r="P112" s="123"/>
      <c r="Q112" s="123"/>
      <c r="R112" s="123"/>
      <c r="V112" s="123" t="s">
        <v>1212</v>
      </c>
      <c r="W112" s="123" t="s">
        <v>1213</v>
      </c>
      <c r="X112" s="123">
        <v>3499.0210883919999</v>
      </c>
      <c r="Y112" s="123">
        <v>2.8579419999999998E-4</v>
      </c>
      <c r="Z112" s="123"/>
      <c r="AA112" s="1" t="s">
        <v>0</v>
      </c>
    </row>
    <row r="113" spans="7:27" x14ac:dyDescent="0.25">
      <c r="G113" s="1" t="s">
        <v>0</v>
      </c>
      <c r="H113" s="123"/>
      <c r="I113" s="123"/>
      <c r="J113" s="123"/>
      <c r="K113" s="123"/>
      <c r="L113" s="123"/>
      <c r="M113" s="123"/>
      <c r="N113" s="123"/>
      <c r="P113" s="123"/>
      <c r="Q113" s="123"/>
      <c r="R113" s="123"/>
      <c r="V113" s="123" t="s">
        <v>1214</v>
      </c>
      <c r="W113" s="123" t="s">
        <v>1215</v>
      </c>
      <c r="X113" s="123">
        <v>0.89105505620000003</v>
      </c>
      <c r="Y113" s="123">
        <v>1.1222651092</v>
      </c>
      <c r="Z113" s="123"/>
      <c r="AA113" s="1" t="s">
        <v>0</v>
      </c>
    </row>
    <row r="114" spans="7:27" x14ac:dyDescent="0.25">
      <c r="G114" s="1" t="s">
        <v>0</v>
      </c>
      <c r="H114" s="123"/>
      <c r="I114" s="123"/>
      <c r="J114" s="123"/>
      <c r="K114" s="123"/>
      <c r="L114" s="123"/>
      <c r="M114" s="123"/>
      <c r="N114" s="123"/>
      <c r="P114" s="123"/>
      <c r="Q114" s="123"/>
      <c r="R114" s="123"/>
      <c r="V114" s="123" t="s">
        <v>1216</v>
      </c>
      <c r="W114" s="123" t="s">
        <v>1217</v>
      </c>
      <c r="X114" s="123">
        <v>51.615994316299997</v>
      </c>
      <c r="Y114" s="123">
        <v>1.9373839699999999E-2</v>
      </c>
      <c r="Z114" s="123"/>
      <c r="AA114" s="1" t="s">
        <v>0</v>
      </c>
    </row>
    <row r="115" spans="7:27" x14ac:dyDescent="0.25">
      <c r="G115" s="1" t="s">
        <v>0</v>
      </c>
      <c r="H115" s="123"/>
      <c r="I115" s="123"/>
      <c r="J115" s="123"/>
      <c r="K115" s="123"/>
      <c r="L115" s="123"/>
      <c r="M115" s="123"/>
      <c r="N115" s="123"/>
      <c r="P115" s="123"/>
      <c r="Q115" s="123"/>
      <c r="R115" s="123"/>
      <c r="V115" s="123" t="s">
        <v>1218</v>
      </c>
      <c r="W115" s="123" t="s">
        <v>1219</v>
      </c>
      <c r="X115" s="123">
        <v>121.3464395065</v>
      </c>
      <c r="Y115" s="123">
        <v>8.2408680999999998E-3</v>
      </c>
      <c r="Z115" s="123"/>
      <c r="AA115" s="1" t="s">
        <v>0</v>
      </c>
    </row>
    <row r="116" spans="7:27" x14ac:dyDescent="0.25">
      <c r="G116" s="1" t="s">
        <v>0</v>
      </c>
      <c r="H116" s="123"/>
      <c r="I116" s="123"/>
      <c r="J116" s="123"/>
      <c r="K116" s="123"/>
      <c r="L116" s="123"/>
      <c r="M116" s="123"/>
      <c r="N116" s="123"/>
      <c r="P116" s="123"/>
      <c r="Q116" s="123"/>
      <c r="R116" s="123"/>
      <c r="V116" s="123" t="s">
        <v>518</v>
      </c>
      <c r="W116" s="123" t="s">
        <v>1220</v>
      </c>
      <c r="X116" s="123">
        <v>13.1158958189</v>
      </c>
      <c r="Y116" s="123">
        <v>7.6243362499999995E-2</v>
      </c>
      <c r="Z116" s="123"/>
      <c r="AA116" s="1" t="s">
        <v>0</v>
      </c>
    </row>
    <row r="117" spans="7:27" x14ac:dyDescent="0.25">
      <c r="G117" s="1" t="s">
        <v>0</v>
      </c>
      <c r="H117" s="123"/>
      <c r="I117" s="123"/>
      <c r="J117" s="123"/>
      <c r="K117" s="123"/>
      <c r="L117" s="123"/>
      <c r="M117" s="123"/>
      <c r="N117" s="123"/>
      <c r="P117" s="123"/>
      <c r="Q117" s="123"/>
      <c r="R117" s="123"/>
      <c r="S117" s="123"/>
      <c r="T117" s="123"/>
      <c r="U117" s="123"/>
      <c r="V117" s="123" t="s">
        <v>1221</v>
      </c>
      <c r="W117" s="123" t="s">
        <v>1222</v>
      </c>
      <c r="X117" s="123">
        <v>525.66649022249999</v>
      </c>
      <c r="Y117" s="123">
        <v>1.9023468999999999E-3</v>
      </c>
      <c r="Z117" s="123"/>
      <c r="AA117" s="1" t="s">
        <v>0</v>
      </c>
    </row>
    <row r="118" spans="7:27" x14ac:dyDescent="0.25">
      <c r="G118" s="1" t="s">
        <v>0</v>
      </c>
      <c r="H118" s="1" t="s">
        <v>0</v>
      </c>
      <c r="I118" s="1" t="s">
        <v>0</v>
      </c>
      <c r="J118" s="1" t="s">
        <v>0</v>
      </c>
      <c r="K118" s="1" t="s">
        <v>0</v>
      </c>
      <c r="L118" s="1" t="s">
        <v>0</v>
      </c>
      <c r="M118" s="1" t="s">
        <v>0</v>
      </c>
      <c r="N118" s="1" t="s">
        <v>0</v>
      </c>
      <c r="O118" s="1"/>
      <c r="P118" s="1" t="s">
        <v>0</v>
      </c>
      <c r="Q118" s="1" t="s">
        <v>0</v>
      </c>
      <c r="R118" s="1"/>
      <c r="S118" s="1" t="s">
        <v>0</v>
      </c>
      <c r="T118" s="1" t="s">
        <v>0</v>
      </c>
      <c r="U118" s="1" t="s">
        <v>0</v>
      </c>
      <c r="V118" s="123" t="s">
        <v>1223</v>
      </c>
      <c r="W118" s="123" t="s">
        <v>1224</v>
      </c>
      <c r="X118" s="123">
        <v>8.7562652049</v>
      </c>
      <c r="Y118" s="123">
        <v>0.1142039416</v>
      </c>
      <c r="Z118" s="1"/>
      <c r="AA118" s="1" t="s">
        <v>0</v>
      </c>
    </row>
    <row r="119" spans="7:27" x14ac:dyDescent="0.25">
      <c r="V119" s="123" t="s">
        <v>1225</v>
      </c>
      <c r="W119" s="123" t="s">
        <v>1226</v>
      </c>
      <c r="X119" s="123">
        <v>1.6974002881000001</v>
      </c>
      <c r="Y119" s="123">
        <v>0.58913622610000005</v>
      </c>
    </row>
    <row r="120" spans="7:27" x14ac:dyDescent="0.25">
      <c r="V120" s="123" t="s">
        <v>1227</v>
      </c>
      <c r="W120" s="123" t="s">
        <v>1228</v>
      </c>
      <c r="X120" s="123">
        <v>4506.6875909215996</v>
      </c>
      <c r="Y120" s="123">
        <v>2.2189249999999999E-4</v>
      </c>
    </row>
    <row r="121" spans="7:27" x14ac:dyDescent="0.25">
      <c r="V121" s="123" t="s">
        <v>1229</v>
      </c>
      <c r="W121" s="123" t="s">
        <v>1230</v>
      </c>
      <c r="X121" s="123">
        <v>2.3898229864</v>
      </c>
      <c r="Y121" s="123">
        <v>0.4184410334</v>
      </c>
    </row>
    <row r="122" spans="7:27" x14ac:dyDescent="0.25">
      <c r="V122" s="123" t="s">
        <v>1231</v>
      </c>
      <c r="W122" s="123" t="s">
        <v>1232</v>
      </c>
      <c r="X122" s="123">
        <v>2.1677491694</v>
      </c>
      <c r="Y122" s="123">
        <v>0.46130798439999998</v>
      </c>
    </row>
    <row r="123" spans="7:27" x14ac:dyDescent="0.25">
      <c r="V123" s="123" t="s">
        <v>1233</v>
      </c>
      <c r="W123" s="123" t="s">
        <v>1234</v>
      </c>
      <c r="X123" s="123">
        <v>668.83462108859999</v>
      </c>
      <c r="Y123" s="123">
        <v>1.4951379E-3</v>
      </c>
    </row>
    <row r="124" spans="7:27" x14ac:dyDescent="0.25">
      <c r="V124" s="123" t="s">
        <v>1235</v>
      </c>
      <c r="W124" s="123" t="s">
        <v>1236</v>
      </c>
      <c r="X124" s="123">
        <v>42.765209606699997</v>
      </c>
      <c r="Y124" s="123">
        <v>2.3383493500000001E-2</v>
      </c>
    </row>
    <row r="125" spans="7:27" x14ac:dyDescent="0.25">
      <c r="V125" s="123" t="s">
        <v>1237</v>
      </c>
      <c r="W125" s="123" t="s">
        <v>1238</v>
      </c>
      <c r="X125" s="123">
        <v>1693.0046135760001</v>
      </c>
      <c r="Y125" s="123">
        <v>5.9066580000000004E-4</v>
      </c>
    </row>
    <row r="126" spans="7:27" x14ac:dyDescent="0.25">
      <c r="V126" s="123" t="s">
        <v>1239</v>
      </c>
      <c r="W126" s="123" t="s">
        <v>1240</v>
      </c>
      <c r="X126" s="123">
        <v>671.55125236840001</v>
      </c>
      <c r="Y126" s="123">
        <v>1.4890896000000001E-3</v>
      </c>
    </row>
    <row r="127" spans="7:27" x14ac:dyDescent="0.25">
      <c r="V127" s="123" t="s">
        <v>1241</v>
      </c>
      <c r="W127" s="123" t="s">
        <v>1242</v>
      </c>
      <c r="X127" s="123">
        <v>61.548441818000001</v>
      </c>
      <c r="Y127" s="123">
        <v>1.6247365E-2</v>
      </c>
    </row>
    <row r="128" spans="7:27" x14ac:dyDescent="0.25">
      <c r="V128" s="123" t="s">
        <v>1243</v>
      </c>
      <c r="W128" s="123" t="s">
        <v>1244</v>
      </c>
      <c r="X128" s="123">
        <v>8426.9902299628993</v>
      </c>
      <c r="Y128" s="123">
        <v>1.186663E-4</v>
      </c>
    </row>
    <row r="129" spans="22:25" x14ac:dyDescent="0.25">
      <c r="V129" s="123" t="s">
        <v>1245</v>
      </c>
      <c r="W129" s="123" t="s">
        <v>1246</v>
      </c>
      <c r="X129" s="123">
        <v>16.636649957500001</v>
      </c>
      <c r="Y129" s="123">
        <v>6.0108255100000001E-2</v>
      </c>
    </row>
    <row r="130" spans="22:25" x14ac:dyDescent="0.25">
      <c r="V130" s="123" t="s">
        <v>1247</v>
      </c>
      <c r="W130" s="123" t="s">
        <v>1248</v>
      </c>
      <c r="X130" s="123">
        <v>2165.6818238260998</v>
      </c>
      <c r="Y130" s="123">
        <v>4.6174829999999999E-4</v>
      </c>
    </row>
    <row r="131" spans="22:25" x14ac:dyDescent="0.25">
      <c r="V131" s="123" t="s">
        <v>1249</v>
      </c>
      <c r="W131" s="123" t="s">
        <v>1250</v>
      </c>
      <c r="X131" s="123">
        <v>1005.6968997847</v>
      </c>
      <c r="Y131" s="123">
        <v>9.9433539999999997E-4</v>
      </c>
    </row>
    <row r="132" spans="22:25" x14ac:dyDescent="0.25">
      <c r="V132" s="123" t="s">
        <v>1251</v>
      </c>
      <c r="W132" s="123" t="s">
        <v>1252</v>
      </c>
      <c r="X132" s="123">
        <v>24446.9648869876</v>
      </c>
      <c r="Y132" s="123">
        <v>4.0904900000000002E-5</v>
      </c>
    </row>
    <row r="133" spans="22:25" x14ac:dyDescent="0.25">
      <c r="V133" s="123" t="s">
        <v>1253</v>
      </c>
      <c r="W133" s="123" t="s">
        <v>1254</v>
      </c>
      <c r="X133" s="123">
        <v>7.5959180304</v>
      </c>
      <c r="Y133" s="123">
        <v>0.1316496566</v>
      </c>
    </row>
    <row r="134" spans="22:25" x14ac:dyDescent="0.25">
      <c r="V134" s="123" t="s">
        <v>1255</v>
      </c>
      <c r="W134" s="123" t="s">
        <v>1256</v>
      </c>
      <c r="X134" s="123">
        <v>136.7813655178</v>
      </c>
      <c r="Y134" s="123">
        <v>7.3109374000000001E-3</v>
      </c>
    </row>
    <row r="135" spans="22:25" x14ac:dyDescent="0.25">
      <c r="V135" s="123" t="s">
        <v>1257</v>
      </c>
      <c r="W135" s="123" t="s">
        <v>1258</v>
      </c>
      <c r="X135" s="123">
        <v>1419.9596376743</v>
      </c>
      <c r="Y135" s="123">
        <v>7.0424539999999996E-4</v>
      </c>
    </row>
    <row r="136" spans="22:25" x14ac:dyDescent="0.25">
      <c r="V136" s="123" t="s">
        <v>1259</v>
      </c>
      <c r="W136" s="123" t="s">
        <v>1260</v>
      </c>
      <c r="X136" s="123">
        <v>16.860355927899999</v>
      </c>
      <c r="Y136" s="123">
        <v>5.9310728899999998E-2</v>
      </c>
    </row>
    <row r="137" spans="22:25" x14ac:dyDescent="0.25">
      <c r="V137" s="123" t="s">
        <v>1261</v>
      </c>
      <c r="W137" s="123" t="s">
        <v>1262</v>
      </c>
      <c r="X137" s="123">
        <v>94.267105409300001</v>
      </c>
      <c r="Y137" s="123">
        <v>1.06081543E-2</v>
      </c>
    </row>
    <row r="138" spans="22:25" x14ac:dyDescent="0.25">
      <c r="V138" s="123" t="s">
        <v>1263</v>
      </c>
      <c r="W138" s="123" t="s">
        <v>1264</v>
      </c>
      <c r="X138" s="123">
        <v>82.476178008399998</v>
      </c>
      <c r="Y138" s="123">
        <v>1.21247131E-2</v>
      </c>
    </row>
    <row r="139" spans="22:25" x14ac:dyDescent="0.25">
      <c r="V139" s="123" t="s">
        <v>1265</v>
      </c>
      <c r="W139" s="123" t="s">
        <v>1266</v>
      </c>
      <c r="X139" s="123">
        <v>0.73604625440000004</v>
      </c>
      <c r="Y139" s="123">
        <v>1.3586102694</v>
      </c>
    </row>
    <row r="140" spans="22:25" x14ac:dyDescent="0.25">
      <c r="V140" s="123" t="s">
        <v>1267</v>
      </c>
      <c r="W140" s="123" t="s">
        <v>1268</v>
      </c>
      <c r="X140" s="123">
        <v>1.2237379E-3</v>
      </c>
      <c r="Y140" s="123">
        <v>817.1684388072</v>
      </c>
    </row>
    <row r="141" spans="22:25" x14ac:dyDescent="0.25">
      <c r="V141" s="123" t="s">
        <v>1269</v>
      </c>
      <c r="W141" s="123" t="s">
        <v>1270</v>
      </c>
      <c r="X141" s="123">
        <v>21.422623569399999</v>
      </c>
      <c r="Y141" s="123">
        <v>4.6679623400000002E-2</v>
      </c>
    </row>
    <row r="142" spans="22:25" x14ac:dyDescent="0.25">
      <c r="V142" s="123" t="s">
        <v>1271</v>
      </c>
      <c r="W142" s="123" t="s">
        <v>1272</v>
      </c>
      <c r="X142" s="123">
        <v>28.796291566000001</v>
      </c>
      <c r="Y142" s="123">
        <v>3.47266938E-2</v>
      </c>
    </row>
    <row r="143" spans="22:25" x14ac:dyDescent="0.25">
      <c r="V143" s="123" t="s">
        <v>1273</v>
      </c>
      <c r="W143" s="123" t="s">
        <v>1274</v>
      </c>
      <c r="X143" s="123">
        <v>4398.2260420084003</v>
      </c>
      <c r="Y143" s="123">
        <v>2.273644E-4</v>
      </c>
    </row>
    <row r="144" spans="22:25" x14ac:dyDescent="0.25">
      <c r="V144" s="123" t="s">
        <v>1275</v>
      </c>
      <c r="W144" s="123" t="s">
        <v>1276</v>
      </c>
      <c r="X144" s="123">
        <v>61.447857341300001</v>
      </c>
      <c r="Y144" s="123">
        <v>1.6273960399999999E-2</v>
      </c>
    </row>
    <row r="145" spans="22:25" x14ac:dyDescent="0.25">
      <c r="V145" s="123" t="s">
        <v>1277</v>
      </c>
      <c r="W145" s="123" t="s">
        <v>1278</v>
      </c>
      <c r="X145" s="123">
        <v>122.148902042</v>
      </c>
      <c r="Y145" s="123">
        <v>8.1867293000000008E-3</v>
      </c>
    </row>
    <row r="146" spans="22:25" x14ac:dyDescent="0.25">
      <c r="V146" s="123" t="s">
        <v>1279</v>
      </c>
      <c r="W146" s="123" t="s">
        <v>1280</v>
      </c>
      <c r="X146" s="123">
        <v>336.31895244020001</v>
      </c>
      <c r="Y146" s="123">
        <v>2.9733680000000001E-3</v>
      </c>
    </row>
    <row r="147" spans="22:25" x14ac:dyDescent="0.25">
      <c r="V147" s="123" t="s">
        <v>1281</v>
      </c>
      <c r="W147" s="123" t="s">
        <v>1282</v>
      </c>
      <c r="X147" s="123">
        <v>1.945107989</v>
      </c>
      <c r="Y147" s="123">
        <v>0.51411027340000004</v>
      </c>
    </row>
    <row r="148" spans="22:25" x14ac:dyDescent="0.25">
      <c r="V148" s="123" t="s">
        <v>1283</v>
      </c>
      <c r="W148" s="123" t="s">
        <v>1284</v>
      </c>
      <c r="X148" s="123">
        <v>16.860355927899999</v>
      </c>
      <c r="Y148" s="123">
        <v>5.9310728899999998E-2</v>
      </c>
    </row>
    <row r="149" spans="22:25" x14ac:dyDescent="0.25">
      <c r="V149" s="123" t="s">
        <v>1285</v>
      </c>
      <c r="W149" s="123" t="s">
        <v>1286</v>
      </c>
      <c r="X149" s="123">
        <v>109.7410371791</v>
      </c>
      <c r="Y149" s="123">
        <v>9.1123615000000008E-3</v>
      </c>
    </row>
    <row r="150" spans="22:25" x14ac:dyDescent="0.25">
      <c r="V150" s="123" t="s">
        <v>1287</v>
      </c>
      <c r="W150" s="123" t="s">
        <v>1288</v>
      </c>
      <c r="X150" s="123">
        <v>4.3461754300999997</v>
      </c>
      <c r="Y150" s="123">
        <v>0.23008735289999999</v>
      </c>
    </row>
    <row r="151" spans="22:25" x14ac:dyDescent="0.25">
      <c r="V151" s="123" t="s">
        <v>1289</v>
      </c>
      <c r="W151" s="123" t="s">
        <v>1290</v>
      </c>
      <c r="X151" s="123">
        <v>1.9594445E-3</v>
      </c>
      <c r="Y151" s="123">
        <v>510.34871992019998</v>
      </c>
    </row>
    <row r="152" spans="22:25" x14ac:dyDescent="0.25">
      <c r="V152" s="123" t="s">
        <v>1291</v>
      </c>
      <c r="W152" s="123" t="s">
        <v>1292</v>
      </c>
      <c r="X152" s="123">
        <v>9.5082094792999996</v>
      </c>
      <c r="Y152" s="123">
        <v>0.1051722727</v>
      </c>
    </row>
    <row r="153" spans="22:25" x14ac:dyDescent="0.25">
      <c r="V153" s="123" t="s">
        <v>90</v>
      </c>
      <c r="W153" s="123" t="s">
        <v>1293</v>
      </c>
      <c r="X153" s="123">
        <v>1.0866525118999999</v>
      </c>
      <c r="Y153" s="123">
        <v>0.92025738589999995</v>
      </c>
    </row>
    <row r="154" spans="22:25" x14ac:dyDescent="0.25">
      <c r="V154" s="123" t="s">
        <v>1294</v>
      </c>
      <c r="W154" s="123" t="s">
        <v>1295</v>
      </c>
      <c r="X154" s="123">
        <v>0.78532377249999996</v>
      </c>
      <c r="Y154" s="123">
        <v>1.2733601540999999</v>
      </c>
    </row>
    <row r="155" spans="22:25" x14ac:dyDescent="0.25">
      <c r="V155" s="123" t="s">
        <v>1296</v>
      </c>
      <c r="W155" s="123" t="s">
        <v>1297</v>
      </c>
      <c r="X155" s="123">
        <v>809.55612138260005</v>
      </c>
      <c r="Y155" s="123">
        <v>1.2352448E-3</v>
      </c>
    </row>
    <row r="156" spans="22:25" x14ac:dyDescent="0.25">
      <c r="V156" s="123" t="s">
        <v>1298</v>
      </c>
      <c r="W156" s="123" t="s">
        <v>1299</v>
      </c>
      <c r="X156" s="123">
        <v>1.9451079963</v>
      </c>
      <c r="Y156" s="123">
        <v>0.51411027149999999</v>
      </c>
    </row>
    <row r="157" spans="22:25" x14ac:dyDescent="0.25">
      <c r="V157" s="123" t="s">
        <v>1300</v>
      </c>
      <c r="W157" s="123" t="s">
        <v>1301</v>
      </c>
      <c r="X157" s="123">
        <v>193.02208569289999</v>
      </c>
      <c r="Y157" s="123">
        <v>5.1807542999999998E-3</v>
      </c>
    </row>
    <row r="158" spans="22:25" x14ac:dyDescent="0.25">
      <c r="V158" s="123" t="s">
        <v>1302</v>
      </c>
      <c r="W158" s="123" t="s">
        <v>1303</v>
      </c>
      <c r="X158" s="123">
        <v>71.937895667899994</v>
      </c>
      <c r="Y158" s="123">
        <v>1.3900879200000001E-2</v>
      </c>
    </row>
    <row r="159" spans="22:25" x14ac:dyDescent="0.25">
      <c r="V159" s="123" t="s">
        <v>1304</v>
      </c>
      <c r="W159" s="123" t="s">
        <v>1305</v>
      </c>
      <c r="X159" s="123">
        <v>491.96775000000002</v>
      </c>
      <c r="Y159" s="123">
        <v>2.0326535999999999E-3</v>
      </c>
    </row>
    <row r="160" spans="22:25" x14ac:dyDescent="0.25">
      <c r="V160" s="123" t="s">
        <v>1306</v>
      </c>
      <c r="W160" s="123" t="s">
        <v>1307</v>
      </c>
      <c r="X160" s="123">
        <v>2.9305624206999998</v>
      </c>
      <c r="Y160" s="123">
        <v>0.34123142810000001</v>
      </c>
    </row>
    <row r="161" spans="22:25" x14ac:dyDescent="0.25">
      <c r="V161" s="123" t="s">
        <v>1308</v>
      </c>
      <c r="W161" s="123" t="s">
        <v>1309</v>
      </c>
      <c r="X161" s="123">
        <v>0.18110875200000001</v>
      </c>
      <c r="Y161" s="123">
        <v>5.5215443153999999</v>
      </c>
    </row>
    <row r="162" spans="22:25" x14ac:dyDescent="0.25">
      <c r="V162" s="123" t="s">
        <v>1310</v>
      </c>
      <c r="W162" s="123" t="s">
        <v>1311</v>
      </c>
      <c r="X162" s="123">
        <v>11.377248674500001</v>
      </c>
      <c r="Y162" s="123">
        <v>8.7894712400000005E-2</v>
      </c>
    </row>
    <row r="163" spans="22:25" x14ac:dyDescent="0.25">
      <c r="V163" s="123" t="s">
        <v>1312</v>
      </c>
      <c r="W163" s="123" t="s">
        <v>1313</v>
      </c>
      <c r="X163" s="123">
        <v>0.73604625440000004</v>
      </c>
      <c r="Y163" s="123">
        <v>1.3586102694</v>
      </c>
    </row>
    <row r="164" spans="22:25" x14ac:dyDescent="0.25">
      <c r="V164" s="123" t="s">
        <v>1314</v>
      </c>
      <c r="W164" s="123" t="s">
        <v>1315</v>
      </c>
      <c r="X164" s="123">
        <v>0.73604625440000004</v>
      </c>
      <c r="Y164" s="123">
        <v>1.3586102694</v>
      </c>
    </row>
    <row r="165" spans="22:25" x14ac:dyDescent="0.25">
      <c r="V165" s="123" t="s">
        <v>1316</v>
      </c>
      <c r="W165" s="123" t="s">
        <v>1317</v>
      </c>
      <c r="X165" s="123">
        <v>0.73604625440000004</v>
      </c>
      <c r="Y165" s="123">
        <v>1.3586102694</v>
      </c>
    </row>
    <row r="166" spans="22:25" x14ac:dyDescent="0.25">
      <c r="V166" s="123" t="s">
        <v>1318</v>
      </c>
      <c r="W166" s="123" t="s">
        <v>1319</v>
      </c>
      <c r="X166" s="123">
        <v>3.8032837917000002</v>
      </c>
      <c r="Y166" s="123">
        <v>0.2629306817</v>
      </c>
    </row>
    <row r="167" spans="22:25" x14ac:dyDescent="0.25">
      <c r="V167" s="123" t="s">
        <v>1320</v>
      </c>
      <c r="W167" s="123" t="s">
        <v>1321</v>
      </c>
      <c r="X167" s="123">
        <v>1.4897787566</v>
      </c>
      <c r="Y167" s="123">
        <v>0.67124060910000005</v>
      </c>
    </row>
    <row r="168" spans="22:25" x14ac:dyDescent="0.25">
      <c r="V168" s="123" t="s">
        <v>1322</v>
      </c>
      <c r="W168" s="123" t="s">
        <v>1323</v>
      </c>
      <c r="X168" s="123">
        <v>0.73604625440000004</v>
      </c>
      <c r="Y168" s="123">
        <v>1.3586102694</v>
      </c>
    </row>
    <row r="169" spans="22:25" x14ac:dyDescent="0.25">
      <c r="V169" s="123" t="s">
        <v>1324</v>
      </c>
      <c r="W169" s="123" t="s">
        <v>1325</v>
      </c>
      <c r="X169" s="123">
        <v>0.73604625440000004</v>
      </c>
      <c r="Y169" s="123">
        <v>1.3586102694</v>
      </c>
    </row>
    <row r="170" spans="22:25" x14ac:dyDescent="0.25">
      <c r="V170" s="123" t="s">
        <v>292</v>
      </c>
      <c r="W170" s="123" t="s">
        <v>1326</v>
      </c>
      <c r="X170" s="123">
        <v>11.9531672319</v>
      </c>
      <c r="Y170" s="123">
        <v>8.3659835099999996E-2</v>
      </c>
    </row>
  </sheetData>
  <sheetProtection sheet="1" objects="1" scenarios="1" selectLockedCells="1"/>
  <sortState ref="O5:O18">
    <sortCondition ref="O5:O18"/>
  </sortState>
  <mergeCells count="3">
    <mergeCell ref="B7:C7"/>
    <mergeCell ref="B32:C32"/>
    <mergeCell ref="B28:C28"/>
  </mergeCells>
  <conditionalFormatting sqref="C12 C9:C10 C26:C27 C19">
    <cfRule type="expression" dxfId="76" priority="22" stopIfTrue="1">
      <formula>_GroupReply</formula>
    </cfRule>
  </conditionalFormatting>
  <conditionalFormatting sqref="C13">
    <cfRule type="expression" dxfId="75" priority="16" stopIfTrue="1">
      <formula>_GroupReply</formula>
    </cfRule>
  </conditionalFormatting>
  <conditionalFormatting sqref="C21">
    <cfRule type="expression" dxfId="74" priority="15" stopIfTrue="1">
      <formula>_GroupReply</formula>
    </cfRule>
  </conditionalFormatting>
  <conditionalFormatting sqref="C8">
    <cfRule type="expression" dxfId="73" priority="11" stopIfTrue="1">
      <formula>_GroupReply</formula>
    </cfRule>
  </conditionalFormatting>
  <conditionalFormatting sqref="C15">
    <cfRule type="expression" dxfId="72" priority="10" stopIfTrue="1">
      <formula>_GroupReply</formula>
    </cfRule>
  </conditionalFormatting>
  <conditionalFormatting sqref="C17">
    <cfRule type="expression" dxfId="71" priority="9" stopIfTrue="1">
      <formula>_GroupReply</formula>
    </cfRule>
  </conditionalFormatting>
  <conditionalFormatting sqref="C18">
    <cfRule type="expression" dxfId="70" priority="8" stopIfTrue="1">
      <formula>_GroupReply</formula>
    </cfRule>
  </conditionalFormatting>
  <conditionalFormatting sqref="C25">
    <cfRule type="expression" dxfId="69" priority="4" stopIfTrue="1">
      <formula>_GroupReply</formula>
    </cfRule>
  </conditionalFormatting>
  <conditionalFormatting sqref="C20">
    <cfRule type="expression" dxfId="68" priority="3" stopIfTrue="1">
      <formula>_GroupReply</formula>
    </cfRule>
  </conditionalFormatting>
  <conditionalFormatting sqref="C29:C30">
    <cfRule type="expression" dxfId="67" priority="2" stopIfTrue="1">
      <formula>_GroupReply</formula>
    </cfRule>
  </conditionalFormatting>
  <conditionalFormatting sqref="C22">
    <cfRule type="expression" dxfId="66" priority="1" stopIfTrue="1">
      <formula>_GroupReply</formula>
    </cfRule>
  </conditionalFormatting>
  <dataValidations count="5">
    <dataValidation type="list" allowBlank="1" showInputMessage="1" showErrorMessage="1" sqref="C12 C15 C17 C20">
      <formula1>$I$4:$I$6</formula1>
    </dataValidation>
    <dataValidation type="list" allowBlank="1" showInputMessage="1" showErrorMessage="1" sqref="C23">
      <formula1>$O$4:$O$17</formula1>
    </dataValidation>
    <dataValidation type="list" allowBlank="1" showInputMessage="1" showErrorMessage="1" sqref="C18">
      <formula1>$N$4:$N$7</formula1>
    </dataValidation>
    <dataValidation type="list" allowBlank="1" showInputMessage="1" showErrorMessage="1" sqref="C10">
      <formula1>$P$4:$P$35</formula1>
    </dataValidation>
    <dataValidation type="textLength" operator="equal" allowBlank="1" showInputMessage="1" showErrorMessage="1" errorTitle="Unique participant code" error="The code must be 6 letters or digits" promptTitle="Unique participant code" prompt="NSAs need to assign a unique ST participant code before submitting to EIOPA. The particiapant code must be unique on a national level. It must be 6 letters or digits (may contain numbers and letters). It will remain constant throughout the ST16 excercise." sqref="C29">
      <formula1>6</formula1>
    </dataValidation>
  </dataValidations>
  <pageMargins left="0.37" right="0.38" top="0.41" bottom="0.27" header="0.32" footer="0.2"/>
  <pageSetup paperSize="9" scale="31" orientation="landscape" r:id="rId1"/>
  <headerFooter alignWithMargins="0"/>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6">
    <tabColor theme="3" tint="-0.249977111117893"/>
    <pageSetUpPr fitToPage="1"/>
  </sheetPr>
  <dimension ref="A1:G60"/>
  <sheetViews>
    <sheetView showGridLines="0" zoomScaleNormal="100" workbookViewId="0"/>
  </sheetViews>
  <sheetFormatPr defaultColWidth="11.42578125" defaultRowHeight="15" x14ac:dyDescent="0.25"/>
  <cols>
    <col min="2" max="2" width="41.140625" bestFit="1" customWidth="1"/>
    <col min="3" max="7" width="25" customWidth="1"/>
  </cols>
  <sheetData>
    <row r="1" spans="1:7" s="123" customFormat="1" ht="15" customHeight="1" x14ac:dyDescent="0.35">
      <c r="A1" s="199"/>
      <c r="B1" s="199"/>
      <c r="C1" s="129"/>
      <c r="D1" s="199"/>
      <c r="E1" s="199"/>
      <c r="F1" s="199"/>
      <c r="G1" s="262" t="str">
        <f>_ParticipantName</f>
        <v>[Participant's name]</v>
      </c>
    </row>
    <row r="2" spans="1:7" s="123" customFormat="1" ht="15" customHeight="1" x14ac:dyDescent="0.35">
      <c r="A2" s="199"/>
      <c r="B2" s="199"/>
      <c r="C2" s="199"/>
      <c r="D2" s="199"/>
      <c r="E2" s="199"/>
      <c r="F2" s="199"/>
      <c r="G2" s="274" t="str">
        <f>_SCRMethod</f>
        <v>[Method of Calculation of the SCR]</v>
      </c>
    </row>
    <row r="3" spans="1:7" s="123" customFormat="1" ht="15" customHeight="1" x14ac:dyDescent="0.35">
      <c r="A3" s="271" t="s">
        <v>1669</v>
      </c>
      <c r="B3" s="271"/>
      <c r="C3" s="131"/>
      <c r="D3" s="132"/>
      <c r="E3" s="132"/>
      <c r="F3" s="132"/>
      <c r="G3" s="263" t="str">
        <f>_Version</f>
        <v>EIOPA-16-339-ST16_Templates-(20160629)</v>
      </c>
    </row>
    <row r="4" spans="1:7" s="123" customFormat="1" x14ac:dyDescent="0.25"/>
    <row r="5" spans="1:7" x14ac:dyDescent="0.25">
      <c r="A5" s="297" t="s">
        <v>981</v>
      </c>
      <c r="B5" s="297" t="s">
        <v>982</v>
      </c>
      <c r="C5" s="123"/>
      <c r="D5" s="123"/>
      <c r="E5" s="123"/>
      <c r="F5" s="123"/>
      <c r="G5" s="123"/>
    </row>
    <row r="6" spans="1:7" x14ac:dyDescent="0.25">
      <c r="A6" s="123"/>
      <c r="B6" s="123"/>
      <c r="C6" s="123"/>
      <c r="D6" s="123"/>
      <c r="E6" s="123"/>
      <c r="F6" s="123"/>
      <c r="G6" s="123"/>
    </row>
    <row r="7" spans="1:7" x14ac:dyDescent="0.25">
      <c r="A7" s="123"/>
      <c r="B7" s="588" t="s">
        <v>1549</v>
      </c>
      <c r="C7" s="587" t="s">
        <v>983</v>
      </c>
      <c r="D7" s="587" t="s">
        <v>1567</v>
      </c>
      <c r="E7" s="587" t="s">
        <v>1568</v>
      </c>
      <c r="F7" s="587" t="s">
        <v>1569</v>
      </c>
      <c r="G7" s="587" t="s">
        <v>1551</v>
      </c>
    </row>
    <row r="8" spans="1:7" x14ac:dyDescent="0.25">
      <c r="A8" s="123"/>
      <c r="B8" s="588"/>
      <c r="C8" s="587"/>
      <c r="D8" s="587"/>
      <c r="E8" s="587"/>
      <c r="F8" s="587"/>
      <c r="G8" s="587"/>
    </row>
    <row r="9" spans="1:7" x14ac:dyDescent="0.25">
      <c r="A9" s="123"/>
      <c r="B9" s="588"/>
      <c r="C9" s="587"/>
      <c r="D9" s="587"/>
      <c r="E9" s="587"/>
      <c r="F9" s="587"/>
      <c r="G9" s="587"/>
    </row>
    <row r="10" spans="1:7" x14ac:dyDescent="0.25">
      <c r="A10" s="123"/>
      <c r="B10" s="323" t="s">
        <v>518</v>
      </c>
      <c r="C10" s="455" t="s">
        <v>2</v>
      </c>
      <c r="D10" s="455" t="s">
        <v>2</v>
      </c>
      <c r="E10" s="455" t="s">
        <v>2</v>
      </c>
      <c r="F10" s="455" t="s">
        <v>2</v>
      </c>
      <c r="G10" s="455" t="s">
        <v>2</v>
      </c>
    </row>
    <row r="11" spans="1:7" s="121" customFormat="1" x14ac:dyDescent="0.25">
      <c r="A11" s="123"/>
      <c r="B11" s="323" t="s">
        <v>1613</v>
      </c>
      <c r="C11" s="455" t="s">
        <v>2</v>
      </c>
      <c r="D11" s="455" t="s">
        <v>2</v>
      </c>
      <c r="E11" s="455" t="s">
        <v>2</v>
      </c>
      <c r="F11" s="455" t="s">
        <v>2</v>
      </c>
      <c r="G11" s="455" t="s">
        <v>2</v>
      </c>
    </row>
    <row r="12" spans="1:7" s="121" customFormat="1" x14ac:dyDescent="0.25">
      <c r="A12" s="123"/>
      <c r="B12" s="323" t="s">
        <v>984</v>
      </c>
      <c r="C12" s="455" t="s">
        <v>2</v>
      </c>
      <c r="D12" s="455" t="s">
        <v>2</v>
      </c>
      <c r="E12" s="455" t="s">
        <v>2</v>
      </c>
      <c r="F12" s="455" t="s">
        <v>2</v>
      </c>
      <c r="G12" s="455" t="s">
        <v>2</v>
      </c>
    </row>
    <row r="13" spans="1:7" s="123" customFormat="1" x14ac:dyDescent="0.25">
      <c r="B13" s="481" t="s">
        <v>1616</v>
      </c>
      <c r="C13" s="482" t="s">
        <v>2</v>
      </c>
      <c r="D13" s="482" t="s">
        <v>2</v>
      </c>
      <c r="E13" s="482" t="s">
        <v>2</v>
      </c>
      <c r="F13" s="482" t="s">
        <v>2</v>
      </c>
      <c r="G13" s="482" t="s">
        <v>2</v>
      </c>
    </row>
    <row r="14" spans="1:7" x14ac:dyDescent="0.25">
      <c r="A14" s="123"/>
      <c r="B14" s="133" t="s">
        <v>1696</v>
      </c>
      <c r="C14" s="454" t="s">
        <v>2</v>
      </c>
      <c r="D14" s="485"/>
      <c r="E14" s="203"/>
      <c r="F14" s="203"/>
      <c r="G14" s="203"/>
    </row>
    <row r="15" spans="1:7" x14ac:dyDescent="0.25">
      <c r="A15" s="123"/>
      <c r="B15" s="484" t="s">
        <v>1692</v>
      </c>
      <c r="C15" s="456" t="s">
        <v>2</v>
      </c>
      <c r="D15" s="144"/>
      <c r="E15" s="144"/>
      <c r="F15" s="144"/>
      <c r="G15" s="144"/>
    </row>
    <row r="16" spans="1:7" x14ac:dyDescent="0.25">
      <c r="A16" s="123"/>
      <c r="B16" s="360" t="s">
        <v>1611</v>
      </c>
      <c r="C16" s="144"/>
      <c r="D16" s="144"/>
      <c r="E16" s="144"/>
      <c r="F16" s="144"/>
      <c r="G16" s="144"/>
    </row>
    <row r="17" spans="1:7" s="123" customFormat="1" x14ac:dyDescent="0.25">
      <c r="B17" s="360" t="s">
        <v>1682</v>
      </c>
      <c r="C17" s="144"/>
      <c r="D17" s="144"/>
      <c r="E17" s="144"/>
      <c r="F17" s="144"/>
      <c r="G17" s="144"/>
    </row>
    <row r="18" spans="1:7" s="431" customFormat="1" x14ac:dyDescent="0.25">
      <c r="B18" s="360"/>
      <c r="C18" s="144"/>
      <c r="D18" s="144"/>
      <c r="E18" s="144"/>
      <c r="F18" s="144"/>
      <c r="G18" s="144"/>
    </row>
    <row r="19" spans="1:7" x14ac:dyDescent="0.25">
      <c r="A19" s="297" t="s">
        <v>985</v>
      </c>
      <c r="B19" s="297" t="s">
        <v>986</v>
      </c>
      <c r="C19" s="144"/>
      <c r="D19" s="144"/>
      <c r="E19" s="144"/>
      <c r="F19" s="144"/>
      <c r="G19" s="144"/>
    </row>
    <row r="20" spans="1:7" x14ac:dyDescent="0.25">
      <c r="A20" s="123"/>
      <c r="B20" s="144"/>
      <c r="C20" s="144"/>
      <c r="D20" s="144"/>
      <c r="E20" s="144"/>
      <c r="F20" s="144"/>
      <c r="G20" s="144"/>
    </row>
    <row r="21" spans="1:7" x14ac:dyDescent="0.25">
      <c r="A21" s="123"/>
      <c r="B21" s="588" t="s">
        <v>1550</v>
      </c>
      <c r="C21" s="587" t="s">
        <v>983</v>
      </c>
      <c r="D21" s="587" t="s">
        <v>1567</v>
      </c>
      <c r="E21" s="587" t="s">
        <v>1568</v>
      </c>
      <c r="F21" s="587" t="s">
        <v>1569</v>
      </c>
      <c r="G21" s="587" t="s">
        <v>1551</v>
      </c>
    </row>
    <row r="22" spans="1:7" x14ac:dyDescent="0.25">
      <c r="A22" s="123"/>
      <c r="B22" s="588"/>
      <c r="C22" s="587"/>
      <c r="D22" s="587"/>
      <c r="E22" s="587"/>
      <c r="F22" s="587"/>
      <c r="G22" s="587"/>
    </row>
    <row r="23" spans="1:7" x14ac:dyDescent="0.25">
      <c r="A23" s="123"/>
      <c r="B23" s="588"/>
      <c r="C23" s="587"/>
      <c r="D23" s="587"/>
      <c r="E23" s="587"/>
      <c r="F23" s="587"/>
      <c r="G23" s="587"/>
    </row>
    <row r="24" spans="1:7" x14ac:dyDescent="0.25">
      <c r="A24" s="123"/>
      <c r="B24" s="323" t="s">
        <v>518</v>
      </c>
      <c r="C24" s="455" t="s">
        <v>2</v>
      </c>
      <c r="D24" s="127"/>
      <c r="E24" s="127"/>
      <c r="F24" s="127"/>
      <c r="G24" s="455" t="s">
        <v>2</v>
      </c>
    </row>
    <row r="25" spans="1:7" x14ac:dyDescent="0.25">
      <c r="A25" s="123"/>
      <c r="B25" s="323" t="s">
        <v>1613</v>
      </c>
      <c r="C25" s="455" t="s">
        <v>2</v>
      </c>
      <c r="D25" s="127"/>
      <c r="E25" s="127"/>
      <c r="F25" s="127"/>
      <c r="G25" s="455" t="s">
        <v>2</v>
      </c>
    </row>
    <row r="26" spans="1:7" x14ac:dyDescent="0.25">
      <c r="A26" s="123"/>
      <c r="B26" s="323" t="s">
        <v>984</v>
      </c>
      <c r="C26" s="455" t="s">
        <v>2</v>
      </c>
      <c r="D26" s="127"/>
      <c r="E26" s="127"/>
      <c r="F26" s="127"/>
      <c r="G26" s="455" t="s">
        <v>2</v>
      </c>
    </row>
    <row r="27" spans="1:7" x14ac:dyDescent="0.25">
      <c r="A27" s="123"/>
      <c r="B27" s="481" t="s">
        <v>1616</v>
      </c>
      <c r="C27" s="482" t="s">
        <v>2</v>
      </c>
      <c r="D27" s="483"/>
      <c r="E27" s="483"/>
      <c r="F27" s="483"/>
      <c r="G27" s="482" t="s">
        <v>2</v>
      </c>
    </row>
    <row r="28" spans="1:7" x14ac:dyDescent="0.25">
      <c r="A28" s="123"/>
      <c r="B28" s="133" t="s">
        <v>1696</v>
      </c>
      <c r="C28" s="454" t="s">
        <v>2</v>
      </c>
      <c r="D28" s="485"/>
      <c r="E28" s="203"/>
      <c r="F28" s="203"/>
      <c r="G28" s="203"/>
    </row>
    <row r="29" spans="1:7" x14ac:dyDescent="0.25">
      <c r="B29" s="484" t="s">
        <v>1692</v>
      </c>
      <c r="C29" s="456" t="s">
        <v>2</v>
      </c>
      <c r="D29" s="144"/>
      <c r="E29" s="144"/>
      <c r="F29" s="144"/>
      <c r="G29" s="144"/>
    </row>
    <row r="30" spans="1:7" s="123" customFormat="1" x14ac:dyDescent="0.25">
      <c r="B30" s="360" t="s">
        <v>1611</v>
      </c>
      <c r="C30" s="144"/>
      <c r="D30" s="144"/>
      <c r="E30" s="144"/>
      <c r="F30" s="144"/>
      <c r="G30" s="144"/>
    </row>
    <row r="31" spans="1:7" x14ac:dyDescent="0.25">
      <c r="B31" s="360" t="s">
        <v>1612</v>
      </c>
      <c r="C31" s="144"/>
      <c r="D31" s="144"/>
      <c r="E31" s="144"/>
      <c r="F31" s="144"/>
      <c r="G31" s="144"/>
    </row>
    <row r="32" spans="1:7" s="431" customFormat="1" x14ac:dyDescent="0.25">
      <c r="B32" s="360"/>
      <c r="C32" s="144"/>
      <c r="D32" s="144"/>
      <c r="E32" s="144"/>
      <c r="F32" s="144"/>
      <c r="G32" s="144"/>
    </row>
    <row r="33" spans="1:7" x14ac:dyDescent="0.25">
      <c r="A33" s="297" t="s">
        <v>987</v>
      </c>
      <c r="B33" s="297" t="s">
        <v>1660</v>
      </c>
      <c r="C33" s="144"/>
      <c r="D33" s="144"/>
      <c r="E33" s="144"/>
      <c r="F33" s="144"/>
      <c r="G33" s="144"/>
    </row>
    <row r="34" spans="1:7" s="123" customFormat="1" x14ac:dyDescent="0.25">
      <c r="A34" s="116"/>
      <c r="B34" s="144"/>
      <c r="C34" s="144"/>
      <c r="D34" s="144"/>
      <c r="E34" s="144"/>
      <c r="F34" s="144"/>
      <c r="G34" s="144"/>
    </row>
    <row r="35" spans="1:7" x14ac:dyDescent="0.25">
      <c r="A35" s="123"/>
      <c r="B35" s="588" t="s">
        <v>1614</v>
      </c>
      <c r="C35" s="587" t="s">
        <v>983</v>
      </c>
      <c r="D35" s="587" t="s">
        <v>1567</v>
      </c>
      <c r="E35" s="587" t="s">
        <v>1568</v>
      </c>
      <c r="F35" s="587" t="s">
        <v>1569</v>
      </c>
      <c r="G35" s="587" t="s">
        <v>1551</v>
      </c>
    </row>
    <row r="36" spans="1:7" x14ac:dyDescent="0.25">
      <c r="A36" s="123"/>
      <c r="B36" s="588"/>
      <c r="C36" s="587"/>
      <c r="D36" s="587"/>
      <c r="E36" s="587"/>
      <c r="F36" s="587"/>
      <c r="G36" s="587"/>
    </row>
    <row r="37" spans="1:7" x14ac:dyDescent="0.25">
      <c r="A37" s="123"/>
      <c r="B37" s="588"/>
      <c r="C37" s="587"/>
      <c r="D37" s="587"/>
      <c r="E37" s="587"/>
      <c r="F37" s="587"/>
      <c r="G37" s="587"/>
    </row>
    <row r="38" spans="1:7" x14ac:dyDescent="0.25">
      <c r="A38" s="123"/>
      <c r="B38" s="323" t="s">
        <v>1548</v>
      </c>
      <c r="C38" s="455" t="s">
        <v>2</v>
      </c>
      <c r="D38" s="127"/>
      <c r="E38" s="127"/>
      <c r="F38" s="127"/>
      <c r="G38" s="458" t="s">
        <v>2</v>
      </c>
    </row>
    <row r="39" spans="1:7" x14ac:dyDescent="0.25">
      <c r="A39" s="123"/>
      <c r="B39" s="323" t="s">
        <v>1615</v>
      </c>
      <c r="C39" s="455" t="s">
        <v>2</v>
      </c>
      <c r="D39" s="127"/>
      <c r="E39" s="127"/>
      <c r="F39" s="127"/>
      <c r="G39" s="458" t="s">
        <v>2</v>
      </c>
    </row>
    <row r="40" spans="1:7" x14ac:dyDescent="0.25">
      <c r="B40" s="463" t="s">
        <v>1616</v>
      </c>
      <c r="C40" s="455" t="s">
        <v>2</v>
      </c>
      <c r="D40" s="127"/>
      <c r="E40" s="127"/>
      <c r="F40" s="127"/>
      <c r="G40" s="458" t="s">
        <v>2</v>
      </c>
    </row>
    <row r="41" spans="1:7" x14ac:dyDescent="0.25">
      <c r="B41" s="144"/>
      <c r="C41" s="144"/>
      <c r="D41" s="144"/>
      <c r="E41" s="144"/>
      <c r="F41" s="144"/>
      <c r="G41" s="144"/>
    </row>
    <row r="42" spans="1:7" ht="29.25" customHeight="1" x14ac:dyDescent="0.25">
      <c r="B42" s="586" t="s">
        <v>1693</v>
      </c>
      <c r="C42" s="586"/>
      <c r="D42" s="586"/>
      <c r="E42" s="586"/>
      <c r="F42" s="586"/>
      <c r="G42" s="586"/>
    </row>
    <row r="43" spans="1:7" x14ac:dyDescent="0.25">
      <c r="B43" s="148" t="s">
        <v>1612</v>
      </c>
      <c r="C43" s="144"/>
      <c r="D43" s="144"/>
      <c r="E43" s="144"/>
      <c r="F43" s="144"/>
      <c r="G43" s="144"/>
    </row>
    <row r="44" spans="1:7" x14ac:dyDescent="0.25">
      <c r="B44" s="144"/>
      <c r="C44" s="144"/>
      <c r="D44" s="144"/>
      <c r="E44" s="144"/>
      <c r="F44" s="144"/>
      <c r="G44" s="144"/>
    </row>
    <row r="45" spans="1:7" x14ac:dyDescent="0.25">
      <c r="B45" s="144"/>
      <c r="C45" s="144"/>
      <c r="D45" s="144"/>
      <c r="E45" s="144"/>
      <c r="F45" s="144"/>
      <c r="G45" s="144"/>
    </row>
    <row r="46" spans="1:7" x14ac:dyDescent="0.25">
      <c r="B46" s="144"/>
      <c r="C46" s="144"/>
      <c r="D46" s="144"/>
      <c r="E46" s="144"/>
      <c r="F46" s="144"/>
      <c r="G46" s="144"/>
    </row>
    <row r="47" spans="1:7" x14ac:dyDescent="0.25">
      <c r="B47" s="144"/>
      <c r="C47" s="144"/>
      <c r="D47" s="144"/>
      <c r="E47" s="144"/>
      <c r="F47" s="144"/>
      <c r="G47" s="144"/>
    </row>
    <row r="48" spans="1:7" x14ac:dyDescent="0.25">
      <c r="B48" s="144"/>
      <c r="C48" s="144"/>
      <c r="D48" s="144"/>
      <c r="E48" s="144"/>
      <c r="F48" s="144"/>
      <c r="G48" s="144"/>
    </row>
    <row r="49" spans="2:7" x14ac:dyDescent="0.25">
      <c r="B49" s="314"/>
      <c r="C49" s="314"/>
      <c r="D49" s="314"/>
      <c r="E49" s="314"/>
      <c r="F49" s="314"/>
      <c r="G49" s="314"/>
    </row>
    <row r="50" spans="2:7" x14ac:dyDescent="0.25">
      <c r="B50" s="314"/>
      <c r="C50" s="314"/>
      <c r="D50" s="314"/>
      <c r="E50" s="314"/>
      <c r="F50" s="314"/>
      <c r="G50" s="314"/>
    </row>
    <row r="51" spans="2:7" x14ac:dyDescent="0.25">
      <c r="B51" s="314"/>
      <c r="C51" s="314"/>
      <c r="D51" s="314"/>
      <c r="E51" s="314"/>
      <c r="F51" s="314"/>
      <c r="G51" s="314"/>
    </row>
    <row r="52" spans="2:7" x14ac:dyDescent="0.25">
      <c r="B52" s="314"/>
      <c r="C52" s="314"/>
      <c r="D52" s="314"/>
      <c r="E52" s="314"/>
      <c r="F52" s="314"/>
      <c r="G52" s="314"/>
    </row>
    <row r="53" spans="2:7" x14ac:dyDescent="0.25">
      <c r="B53" s="314"/>
      <c r="C53" s="314"/>
      <c r="D53" s="314"/>
      <c r="E53" s="314"/>
      <c r="F53" s="314"/>
      <c r="G53" s="314"/>
    </row>
    <row r="54" spans="2:7" x14ac:dyDescent="0.25">
      <c r="B54" s="314"/>
      <c r="C54" s="314"/>
      <c r="D54" s="314"/>
      <c r="E54" s="314"/>
      <c r="F54" s="314"/>
      <c r="G54" s="314"/>
    </row>
    <row r="55" spans="2:7" x14ac:dyDescent="0.25">
      <c r="B55" s="314"/>
      <c r="C55" s="314"/>
      <c r="D55" s="314"/>
      <c r="E55" s="314"/>
      <c r="F55" s="314"/>
      <c r="G55" s="314"/>
    </row>
    <row r="56" spans="2:7" x14ac:dyDescent="0.25">
      <c r="B56" s="314"/>
      <c r="C56" s="314"/>
      <c r="D56" s="314"/>
      <c r="E56" s="314"/>
      <c r="F56" s="314"/>
      <c r="G56" s="314"/>
    </row>
    <row r="57" spans="2:7" x14ac:dyDescent="0.25">
      <c r="B57" s="314"/>
      <c r="C57" s="314"/>
      <c r="D57" s="314"/>
      <c r="E57" s="314"/>
      <c r="F57" s="314"/>
      <c r="G57" s="314"/>
    </row>
    <row r="58" spans="2:7" x14ac:dyDescent="0.25">
      <c r="B58" s="314"/>
      <c r="C58" s="314"/>
      <c r="D58" s="314"/>
      <c r="E58" s="314"/>
      <c r="F58" s="314"/>
      <c r="G58" s="314"/>
    </row>
    <row r="59" spans="2:7" x14ac:dyDescent="0.25">
      <c r="B59" s="314"/>
      <c r="C59" s="314"/>
      <c r="D59" s="314"/>
      <c r="E59" s="314"/>
      <c r="F59" s="314"/>
      <c r="G59" s="314"/>
    </row>
    <row r="60" spans="2:7" x14ac:dyDescent="0.25">
      <c r="B60" s="314"/>
      <c r="C60" s="314"/>
      <c r="D60" s="314"/>
      <c r="E60" s="314"/>
      <c r="F60" s="314"/>
      <c r="G60" s="314"/>
    </row>
  </sheetData>
  <sheetProtection sheet="1" objects="1" scenarios="1" selectLockedCells="1"/>
  <mergeCells count="19">
    <mergeCell ref="B7:B9"/>
    <mergeCell ref="D7:D9"/>
    <mergeCell ref="E7:E9"/>
    <mergeCell ref="F7:F9"/>
    <mergeCell ref="G7:G9"/>
    <mergeCell ref="C7:C9"/>
    <mergeCell ref="B42:G42"/>
    <mergeCell ref="G21:G23"/>
    <mergeCell ref="B21:B23"/>
    <mergeCell ref="C21:C23"/>
    <mergeCell ref="D21:D23"/>
    <mergeCell ref="E21:E23"/>
    <mergeCell ref="F21:F23"/>
    <mergeCell ref="G35:G37"/>
    <mergeCell ref="B35:B37"/>
    <mergeCell ref="C35:C37"/>
    <mergeCell ref="D35:D37"/>
    <mergeCell ref="E35:E37"/>
    <mergeCell ref="F35:F37"/>
  </mergeCells>
  <pageMargins left="0.7" right="0.7" top="0.75" bottom="0.75" header="0.3" footer="0.3"/>
  <pageSetup paperSize="9" scale="9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FF00"/>
  </sheetPr>
  <dimension ref="A1"/>
  <sheetViews>
    <sheetView showGridLines="0" workbookViewId="0"/>
  </sheetViews>
  <sheetFormatPr defaultColWidth="11.42578125" defaultRowHeight="15" x14ac:dyDescent="0.25"/>
  <cols>
    <col min="1" max="16384" width="11.42578125" style="123"/>
  </cols>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8" tint="-0.249977111117893"/>
    <pageSetUpPr fitToPage="1"/>
  </sheetPr>
  <dimension ref="A1:U23"/>
  <sheetViews>
    <sheetView showGridLines="0" zoomScaleNormal="100" workbookViewId="0"/>
  </sheetViews>
  <sheetFormatPr defaultColWidth="9.140625" defaultRowHeight="15" x14ac:dyDescent="0.25"/>
  <cols>
    <col min="1" max="1" width="9.140625" style="123"/>
    <col min="2" max="2" width="69.140625" style="123" customWidth="1"/>
    <col min="3" max="3" width="9.140625" style="123"/>
    <col min="4" max="13" width="18.5703125" style="123" customWidth="1"/>
    <col min="14" max="14" width="4.28515625" style="123" customWidth="1"/>
    <col min="15" max="16" width="18.5703125" style="123" customWidth="1"/>
    <col min="17" max="16384" width="9.140625" style="123"/>
  </cols>
  <sheetData>
    <row r="1" spans="1:21" ht="15" customHeight="1" x14ac:dyDescent="0.35">
      <c r="A1" s="327" t="s">
        <v>1462</v>
      </c>
      <c r="B1" s="199"/>
      <c r="C1" s="129"/>
      <c r="D1" s="199"/>
      <c r="E1" s="204"/>
      <c r="F1" s="204"/>
      <c r="G1" s="129"/>
      <c r="H1" s="199"/>
      <c r="I1" s="204"/>
      <c r="J1" s="204"/>
      <c r="K1" s="204"/>
      <c r="L1" s="204"/>
      <c r="M1" s="204"/>
      <c r="N1" s="204"/>
      <c r="O1" s="204"/>
      <c r="P1" s="262" t="str">
        <f>_ParticipantName</f>
        <v>[Participant's name]</v>
      </c>
    </row>
    <row r="2" spans="1:21" ht="15" customHeight="1" x14ac:dyDescent="0.35">
      <c r="A2" s="199"/>
      <c r="B2" s="199"/>
      <c r="C2" s="199"/>
      <c r="D2" s="199"/>
      <c r="E2" s="281"/>
      <c r="F2" s="281"/>
      <c r="G2" s="199"/>
      <c r="H2" s="199"/>
      <c r="I2" s="281"/>
      <c r="J2" s="281"/>
      <c r="K2" s="281"/>
      <c r="L2" s="281"/>
      <c r="M2" s="281"/>
      <c r="N2" s="281"/>
      <c r="O2" s="281"/>
      <c r="P2" s="273" t="str">
        <f>_SCRMethod</f>
        <v>[Method of Calculation of the SCR]</v>
      </c>
    </row>
    <row r="3" spans="1:21" ht="15" customHeight="1" x14ac:dyDescent="0.35">
      <c r="A3" s="271" t="s">
        <v>1577</v>
      </c>
      <c r="B3" s="132"/>
      <c r="C3" s="131"/>
      <c r="D3" s="132"/>
      <c r="E3" s="131"/>
      <c r="F3" s="131"/>
      <c r="G3" s="131"/>
      <c r="H3" s="132"/>
      <c r="I3" s="131"/>
      <c r="J3" s="131"/>
      <c r="K3" s="131"/>
      <c r="L3" s="131"/>
      <c r="M3" s="131"/>
      <c r="N3" s="131"/>
      <c r="O3" s="131"/>
      <c r="P3" s="263" t="str">
        <f>_Version</f>
        <v>EIOPA-16-339-ST16_Templates-(20160629)</v>
      </c>
    </row>
    <row r="4" spans="1:21" x14ac:dyDescent="0.25">
      <c r="B4" s="106"/>
      <c r="C4" s="106"/>
      <c r="D4" s="106"/>
      <c r="E4" s="104"/>
      <c r="F4" s="104"/>
      <c r="G4" s="107"/>
      <c r="H4" s="107"/>
      <c r="I4" s="108"/>
      <c r="J4" s="108"/>
      <c r="K4" s="108"/>
      <c r="L4" s="108"/>
      <c r="M4" s="108"/>
      <c r="N4" s="108"/>
      <c r="O4" s="108"/>
      <c r="P4" s="104"/>
    </row>
    <row r="5" spans="1:21" ht="16.5" customHeight="1" x14ac:dyDescent="0.35">
      <c r="A5" s="300" t="s">
        <v>859</v>
      </c>
      <c r="B5" s="205"/>
      <c r="C5" s="205"/>
      <c r="D5" s="205"/>
      <c r="E5" s="225"/>
      <c r="F5" s="225"/>
      <c r="G5" s="205"/>
      <c r="H5" s="205"/>
      <c r="I5" s="225"/>
      <c r="J5" s="225"/>
      <c r="K5" s="225"/>
      <c r="L5" s="225"/>
      <c r="M5" s="225"/>
      <c r="N5" s="225"/>
      <c r="O5" s="225"/>
      <c r="P5" s="298"/>
    </row>
    <row r="6" spans="1:21" x14ac:dyDescent="0.25">
      <c r="B6" s="106"/>
      <c r="C6" s="106"/>
      <c r="D6" s="106"/>
      <c r="E6" s="104"/>
      <c r="F6" s="104"/>
      <c r="G6" s="107"/>
      <c r="H6" s="107"/>
      <c r="I6" s="108"/>
      <c r="J6" s="108"/>
      <c r="K6" s="105"/>
      <c r="L6" s="104"/>
      <c r="M6" s="104"/>
    </row>
    <row r="7" spans="1:21" x14ac:dyDescent="0.25">
      <c r="B7" s="297" t="s">
        <v>1577</v>
      </c>
      <c r="C7" s="106"/>
      <c r="D7" s="106"/>
      <c r="E7" s="104"/>
      <c r="F7" s="104"/>
      <c r="G7" s="107"/>
      <c r="H7" s="107"/>
      <c r="I7" s="108"/>
      <c r="J7" s="108"/>
      <c r="K7" s="105"/>
      <c r="L7" s="104"/>
      <c r="M7" s="104"/>
      <c r="O7" s="148"/>
    </row>
    <row r="8" spans="1:21" x14ac:dyDescent="0.25">
      <c r="B8" s="106"/>
      <c r="C8" s="106"/>
      <c r="D8" s="104"/>
      <c r="E8" s="104"/>
      <c r="F8" s="104"/>
      <c r="G8" s="105"/>
      <c r="H8" s="105"/>
      <c r="I8" s="104"/>
      <c r="J8" s="104"/>
      <c r="K8" s="105"/>
      <c r="L8" s="104"/>
      <c r="M8" s="104"/>
      <c r="O8" s="148"/>
    </row>
    <row r="9" spans="1:21" x14ac:dyDescent="0.25">
      <c r="B9" s="106"/>
      <c r="C9" s="106"/>
      <c r="D9" s="547" t="s">
        <v>860</v>
      </c>
      <c r="E9" s="571" t="s">
        <v>861</v>
      </c>
      <c r="F9" s="572"/>
      <c r="G9" s="572"/>
      <c r="H9" s="572"/>
      <c r="I9" s="572"/>
      <c r="J9" s="572"/>
      <c r="K9" s="572"/>
      <c r="L9" s="572"/>
      <c r="M9" s="573"/>
      <c r="O9" s="589" t="s">
        <v>1578</v>
      </c>
      <c r="P9" s="573"/>
      <c r="Q9" s="109"/>
      <c r="R9" s="109"/>
      <c r="S9" s="109"/>
      <c r="T9" s="109"/>
      <c r="U9" s="110"/>
    </row>
    <row r="10" spans="1:21" ht="63.75" x14ac:dyDescent="0.25">
      <c r="B10" s="111"/>
      <c r="C10" s="111"/>
      <c r="D10" s="548"/>
      <c r="E10" s="242" t="s">
        <v>862</v>
      </c>
      <c r="F10" s="242" t="s">
        <v>863</v>
      </c>
      <c r="G10" s="242" t="s">
        <v>864</v>
      </c>
      <c r="H10" s="242" t="s">
        <v>865</v>
      </c>
      <c r="I10" s="242" t="s">
        <v>866</v>
      </c>
      <c r="J10" s="242" t="s">
        <v>867</v>
      </c>
      <c r="K10" s="242" t="s">
        <v>868</v>
      </c>
      <c r="L10" s="242" t="s">
        <v>869</v>
      </c>
      <c r="M10" s="242" t="s">
        <v>870</v>
      </c>
      <c r="O10" s="242" t="s">
        <v>1434</v>
      </c>
      <c r="P10" s="242" t="s">
        <v>1435</v>
      </c>
      <c r="Q10" s="110"/>
      <c r="R10" s="110"/>
      <c r="S10" s="110"/>
      <c r="T10" s="110"/>
      <c r="U10" s="110"/>
    </row>
    <row r="11" spans="1:21" x14ac:dyDescent="0.25">
      <c r="B11" s="112"/>
      <c r="C11" s="112"/>
      <c r="D11" s="228" t="s">
        <v>300</v>
      </c>
      <c r="E11" s="228" t="s">
        <v>484</v>
      </c>
      <c r="F11" s="228" t="s">
        <v>485</v>
      </c>
      <c r="G11" s="228" t="s">
        <v>504</v>
      </c>
      <c r="H11" s="228" t="s">
        <v>508</v>
      </c>
      <c r="I11" s="228" t="s">
        <v>509</v>
      </c>
      <c r="J11" s="228" t="s">
        <v>516</v>
      </c>
      <c r="K11" s="228" t="s">
        <v>536</v>
      </c>
      <c r="L11" s="228" t="s">
        <v>538</v>
      </c>
      <c r="M11" s="228" t="s">
        <v>539</v>
      </c>
      <c r="N11" s="109"/>
      <c r="O11" s="486"/>
      <c r="P11" s="486"/>
      <c r="Q11" s="109"/>
      <c r="R11" s="109"/>
      <c r="S11" s="110"/>
      <c r="T11" s="110"/>
      <c r="U11" s="110"/>
    </row>
    <row r="12" spans="1:21" x14ac:dyDescent="0.25">
      <c r="B12" s="244" t="s">
        <v>871</v>
      </c>
      <c r="C12" s="228" t="s">
        <v>302</v>
      </c>
      <c r="D12" s="376">
        <f>'0.LTG'!D12</f>
        <v>0</v>
      </c>
      <c r="E12" s="376" t="str">
        <f>'0.LTG'!E12</f>
        <v>-</v>
      </c>
      <c r="F12" s="376" t="str">
        <f>'0.LTG'!F12</f>
        <v>-</v>
      </c>
      <c r="G12" s="376" t="str">
        <f>'0.LTG'!G12</f>
        <v>-</v>
      </c>
      <c r="H12" s="376" t="str">
        <f>'0.LTG'!H12</f>
        <v>-</v>
      </c>
      <c r="I12" s="376" t="str">
        <f>'0.LTG'!I12</f>
        <v>-</v>
      </c>
      <c r="J12" s="376" t="str">
        <f>'0.LTG'!J12</f>
        <v>-</v>
      </c>
      <c r="K12" s="376" t="str">
        <f>'0.LTG'!K12</f>
        <v>-</v>
      </c>
      <c r="L12" s="376" t="str">
        <f>'0.LTG'!L12</f>
        <v>-</v>
      </c>
      <c r="M12" s="376" t="str">
        <f>'0.LTG'!M12</f>
        <v>-</v>
      </c>
      <c r="N12" s="109"/>
      <c r="O12" s="596"/>
      <c r="P12" s="596"/>
      <c r="Q12" s="109"/>
      <c r="R12" s="20"/>
      <c r="S12" s="110"/>
      <c r="T12" s="110"/>
      <c r="U12" s="110"/>
    </row>
    <row r="13" spans="1:21" x14ac:dyDescent="0.25">
      <c r="B13" s="244" t="s">
        <v>872</v>
      </c>
      <c r="C13" s="228" t="s">
        <v>304</v>
      </c>
      <c r="D13" s="376">
        <f>'0.LTG'!D13</f>
        <v>0</v>
      </c>
      <c r="E13" s="376" t="str">
        <f>'0.LTG'!E13</f>
        <v>-</v>
      </c>
      <c r="F13" s="376" t="str">
        <f>'0.LTG'!F13</f>
        <v>-</v>
      </c>
      <c r="G13" s="376" t="str">
        <f>'0.LTG'!G13</f>
        <v>-</v>
      </c>
      <c r="H13" s="376" t="str">
        <f>'0.LTG'!H13</f>
        <v>-</v>
      </c>
      <c r="I13" s="376" t="str">
        <f>'0.LTG'!I13</f>
        <v>-</v>
      </c>
      <c r="J13" s="376" t="str">
        <f>'0.LTG'!J13</f>
        <v>-</v>
      </c>
      <c r="K13" s="376" t="str">
        <f>'0.LTG'!K13</f>
        <v>-</v>
      </c>
      <c r="L13" s="376" t="str">
        <f>'0.LTG'!L13</f>
        <v>-</v>
      </c>
      <c r="M13" s="376" t="str">
        <f>'0.LTG'!M13</f>
        <v>-</v>
      </c>
      <c r="N13" s="109"/>
      <c r="O13" s="596"/>
      <c r="P13" s="596"/>
      <c r="Q13" s="109"/>
      <c r="R13" s="20"/>
      <c r="S13" s="110"/>
      <c r="T13" s="110"/>
      <c r="U13" s="110"/>
    </row>
    <row r="14" spans="1:21" x14ac:dyDescent="0.25">
      <c r="B14" s="220" t="s">
        <v>473</v>
      </c>
      <c r="C14" s="473" t="s">
        <v>342</v>
      </c>
      <c r="D14" s="166"/>
      <c r="E14" s="166"/>
      <c r="F14" s="166"/>
      <c r="G14" s="166"/>
      <c r="H14" s="166"/>
      <c r="I14" s="166"/>
      <c r="J14" s="166"/>
      <c r="K14" s="166"/>
      <c r="L14" s="166"/>
      <c r="M14" s="166"/>
      <c r="N14" s="109"/>
      <c r="O14" s="596"/>
      <c r="P14" s="596"/>
      <c r="Q14" s="109"/>
      <c r="R14" s="64"/>
      <c r="S14" s="110"/>
      <c r="T14" s="34"/>
      <c r="U14" s="36"/>
    </row>
    <row r="15" spans="1:21" x14ac:dyDescent="0.25">
      <c r="B15" s="245" t="s">
        <v>873</v>
      </c>
      <c r="C15" s="473" t="s">
        <v>306</v>
      </c>
      <c r="D15" s="166"/>
      <c r="E15" s="166"/>
      <c r="F15" s="166"/>
      <c r="G15" s="166"/>
      <c r="H15" s="166"/>
      <c r="I15" s="166"/>
      <c r="J15" s="166"/>
      <c r="K15" s="166"/>
      <c r="L15" s="166"/>
      <c r="M15" s="166"/>
      <c r="N15" s="20"/>
      <c r="O15" s="596"/>
      <c r="P15" s="596"/>
      <c r="Q15" s="64"/>
      <c r="R15" s="64"/>
      <c r="S15" s="110"/>
      <c r="T15" s="110"/>
      <c r="U15" s="110"/>
    </row>
    <row r="16" spans="1:21" x14ac:dyDescent="0.25">
      <c r="B16" s="244" t="s">
        <v>874</v>
      </c>
      <c r="C16" s="228" t="s">
        <v>308</v>
      </c>
      <c r="D16" s="376" t="str">
        <f>'0.LTG'!D16</f>
        <v>-</v>
      </c>
      <c r="E16" s="376" t="str">
        <f>'0.LTG'!E16</f>
        <v>-</v>
      </c>
      <c r="F16" s="376" t="str">
        <f>'0.LTG'!F16</f>
        <v>-</v>
      </c>
      <c r="G16" s="376" t="str">
        <f>'0.LTG'!G16</f>
        <v>-</v>
      </c>
      <c r="H16" s="376" t="str">
        <f>'0.LTG'!H16</f>
        <v>-</v>
      </c>
      <c r="I16" s="376" t="str">
        <f>'0.LTG'!I16</f>
        <v>-</v>
      </c>
      <c r="J16" s="376" t="str">
        <f>'0.LTG'!J16</f>
        <v>-</v>
      </c>
      <c r="K16" s="376" t="str">
        <f>'0.LTG'!K16</f>
        <v>-</v>
      </c>
      <c r="L16" s="376" t="str">
        <f>'0.LTG'!L16</f>
        <v>-</v>
      </c>
      <c r="M16" s="376" t="str">
        <f>'0.LTG'!M16</f>
        <v>-</v>
      </c>
      <c r="N16" s="113"/>
      <c r="O16" s="596"/>
      <c r="P16" s="596"/>
      <c r="Q16" s="110"/>
      <c r="R16" s="20"/>
      <c r="S16" s="20"/>
      <c r="T16" s="110"/>
      <c r="U16" s="110"/>
    </row>
    <row r="17" spans="2:21" x14ac:dyDescent="0.25">
      <c r="B17" s="220" t="s">
        <v>875</v>
      </c>
      <c r="C17" s="473" t="s">
        <v>346</v>
      </c>
      <c r="D17" s="166"/>
      <c r="E17" s="166"/>
      <c r="F17" s="166"/>
      <c r="G17" s="166"/>
      <c r="H17" s="166"/>
      <c r="I17" s="166"/>
      <c r="J17" s="166"/>
      <c r="K17" s="166"/>
      <c r="L17" s="166"/>
      <c r="M17" s="166"/>
      <c r="N17" s="71"/>
      <c r="O17" s="596"/>
      <c r="P17" s="596"/>
      <c r="Q17" s="110"/>
      <c r="R17" s="20"/>
      <c r="S17" s="20"/>
      <c r="T17" s="110"/>
      <c r="U17" s="110"/>
    </row>
    <row r="18" spans="2:21" x14ac:dyDescent="0.25">
      <c r="B18" s="220" t="s">
        <v>620</v>
      </c>
      <c r="C18" s="473" t="s">
        <v>310</v>
      </c>
      <c r="D18" s="166"/>
      <c r="E18" s="166"/>
      <c r="F18" s="166"/>
      <c r="G18" s="166"/>
      <c r="H18" s="166"/>
      <c r="I18" s="166"/>
      <c r="J18" s="166"/>
      <c r="K18" s="166"/>
      <c r="L18" s="166"/>
      <c r="M18" s="166"/>
      <c r="N18" s="71"/>
      <c r="O18" s="596"/>
      <c r="P18" s="596"/>
      <c r="Q18" s="110"/>
      <c r="R18" s="20"/>
      <c r="S18" s="20"/>
      <c r="T18" s="110"/>
      <c r="U18" s="110"/>
    </row>
    <row r="19" spans="2:21" x14ac:dyDescent="0.25">
      <c r="B19" s="220" t="s">
        <v>621</v>
      </c>
      <c r="C19" s="473" t="s">
        <v>312</v>
      </c>
      <c r="D19" s="166"/>
      <c r="E19" s="166"/>
      <c r="F19" s="166"/>
      <c r="G19" s="166"/>
      <c r="H19" s="166"/>
      <c r="I19" s="166"/>
      <c r="J19" s="166"/>
      <c r="K19" s="166"/>
      <c r="L19" s="166"/>
      <c r="M19" s="166"/>
      <c r="N19" s="71"/>
      <c r="O19" s="596"/>
      <c r="P19" s="596"/>
      <c r="Q19" s="110"/>
      <c r="R19" s="20"/>
      <c r="S19" s="20"/>
      <c r="T19" s="110"/>
      <c r="U19" s="110"/>
    </row>
    <row r="20" spans="2:21" x14ac:dyDescent="0.25">
      <c r="B20" s="244" t="s">
        <v>876</v>
      </c>
      <c r="C20" s="228" t="s">
        <v>314</v>
      </c>
      <c r="D20" s="376">
        <f>'0.LTG'!D20</f>
        <v>0</v>
      </c>
      <c r="E20" s="376" t="str">
        <f>'0.LTG'!E20</f>
        <v>-</v>
      </c>
      <c r="F20" s="376" t="str">
        <f>'0.LTG'!F20</f>
        <v>-</v>
      </c>
      <c r="G20" s="376" t="str">
        <f>'0.LTG'!G20</f>
        <v>-</v>
      </c>
      <c r="H20" s="376" t="str">
        <f>'0.LTG'!H20</f>
        <v>-</v>
      </c>
      <c r="I20" s="376" t="str">
        <f>'0.LTG'!I20</f>
        <v>-</v>
      </c>
      <c r="J20" s="376" t="str">
        <f>'0.LTG'!J20</f>
        <v>-</v>
      </c>
      <c r="K20" s="376" t="str">
        <f>'0.LTG'!K20</f>
        <v>-</v>
      </c>
      <c r="L20" s="376" t="str">
        <f>'0.LTG'!L20</f>
        <v>-</v>
      </c>
      <c r="M20" s="376" t="str">
        <f>'0.LTG'!M20</f>
        <v>-</v>
      </c>
      <c r="N20" s="109"/>
      <c r="O20" s="480" t="s">
        <v>2</v>
      </c>
      <c r="P20" s="480" t="s">
        <v>2</v>
      </c>
      <c r="Q20" s="110"/>
      <c r="R20" s="20"/>
      <c r="S20" s="110"/>
      <c r="T20" s="110"/>
      <c r="U20" s="110"/>
    </row>
    <row r="21" spans="2:21" x14ac:dyDescent="0.25">
      <c r="B21" s="244" t="s">
        <v>877</v>
      </c>
      <c r="C21" s="228" t="s">
        <v>316</v>
      </c>
      <c r="D21" s="376" t="str">
        <f>'0.LTG'!D21</f>
        <v>-</v>
      </c>
      <c r="E21" s="376" t="str">
        <f>'0.LTG'!E21</f>
        <v>-</v>
      </c>
      <c r="F21" s="376" t="str">
        <f>'0.LTG'!F21</f>
        <v>-</v>
      </c>
      <c r="G21" s="376" t="str">
        <f>'0.LTG'!G21</f>
        <v>-</v>
      </c>
      <c r="H21" s="376" t="str">
        <f>'0.LTG'!H21</f>
        <v>-</v>
      </c>
      <c r="I21" s="376" t="str">
        <f>'0.LTG'!I21</f>
        <v>-</v>
      </c>
      <c r="J21" s="376" t="str">
        <f>'0.LTG'!J21</f>
        <v>-</v>
      </c>
      <c r="K21" s="376" t="str">
        <f>'0.LTG'!K21</f>
        <v>-</v>
      </c>
      <c r="L21" s="376" t="str">
        <f>'0.LTG'!L21</f>
        <v>-</v>
      </c>
      <c r="M21" s="376" t="str">
        <f>'0.LTG'!M21</f>
        <v>-</v>
      </c>
      <c r="N21" s="109"/>
      <c r="O21" s="596"/>
      <c r="P21" s="596"/>
      <c r="Q21" s="110"/>
      <c r="R21" s="20"/>
      <c r="S21" s="20"/>
      <c r="T21" s="110"/>
      <c r="U21" s="110"/>
    </row>
    <row r="22" spans="2:21" x14ac:dyDescent="0.25">
      <c r="B22" s="244" t="s">
        <v>523</v>
      </c>
      <c r="C22" s="228" t="s">
        <v>318</v>
      </c>
      <c r="D22" s="376">
        <f>'0.LTG'!D22</f>
        <v>0</v>
      </c>
      <c r="E22" s="376" t="str">
        <f>'0.LTG'!E22</f>
        <v>-</v>
      </c>
      <c r="F22" s="376" t="str">
        <f>'0.LTG'!F22</f>
        <v>-</v>
      </c>
      <c r="G22" s="376" t="str">
        <f>'0.LTG'!G22</f>
        <v>-</v>
      </c>
      <c r="H22" s="376" t="str">
        <f>'0.LTG'!H22</f>
        <v>-</v>
      </c>
      <c r="I22" s="376" t="str">
        <f>'0.LTG'!I22</f>
        <v>-</v>
      </c>
      <c r="J22" s="376" t="str">
        <f>'0.LTG'!J22</f>
        <v>-</v>
      </c>
      <c r="K22" s="376" t="str">
        <f>'0.LTG'!K22</f>
        <v>-</v>
      </c>
      <c r="L22" s="376" t="str">
        <f>'0.LTG'!L22</f>
        <v>-</v>
      </c>
      <c r="M22" s="376" t="str">
        <f>'0.LTG'!M22</f>
        <v>-</v>
      </c>
      <c r="N22" s="109"/>
      <c r="O22" s="476" t="s">
        <v>2</v>
      </c>
      <c r="P22" s="476" t="s">
        <v>2</v>
      </c>
      <c r="Q22" s="110"/>
      <c r="R22" s="20"/>
      <c r="S22" s="110"/>
      <c r="T22" s="110"/>
      <c r="U22" s="110"/>
    </row>
    <row r="23" spans="2:21" x14ac:dyDescent="0.25">
      <c r="E23" s="113"/>
      <c r="F23" s="113"/>
      <c r="G23" s="113"/>
      <c r="H23" s="113"/>
      <c r="I23" s="113"/>
      <c r="J23" s="113"/>
      <c r="K23" s="113"/>
      <c r="L23" s="113"/>
      <c r="M23" s="113"/>
      <c r="N23" s="110"/>
      <c r="O23" s="110"/>
      <c r="P23" s="110"/>
      <c r="Q23" s="110"/>
      <c r="R23" s="110"/>
      <c r="S23" s="110"/>
      <c r="T23" s="110"/>
      <c r="U23" s="110"/>
    </row>
  </sheetData>
  <sheetProtection sheet="1" objects="1" scenarios="1" selectLockedCells="1"/>
  <mergeCells count="3">
    <mergeCell ref="D9:D10"/>
    <mergeCell ref="E9:M9"/>
    <mergeCell ref="O9:P9"/>
  </mergeCells>
  <pageMargins left="0.7" right="0.7" top="0.75" bottom="0.75" header="0.3" footer="0.3"/>
  <pageSetup scale="52"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8" tint="-0.249977111117893"/>
    <pageSetUpPr fitToPage="1"/>
  </sheetPr>
  <dimension ref="A1:M16"/>
  <sheetViews>
    <sheetView showGridLines="0" zoomScaleNormal="100" workbookViewId="0"/>
  </sheetViews>
  <sheetFormatPr defaultColWidth="9.140625" defaultRowHeight="15" x14ac:dyDescent="0.25"/>
  <cols>
    <col min="1" max="1" width="9.140625" style="123"/>
    <col min="2" max="2" width="32.140625" style="123" customWidth="1"/>
    <col min="3" max="3" width="67.7109375" style="123" customWidth="1"/>
    <col min="4" max="13" width="11.42578125" style="123" customWidth="1"/>
    <col min="14" max="16384" width="9.140625" style="123"/>
  </cols>
  <sheetData>
    <row r="1" spans="1:13" ht="15" customHeight="1" x14ac:dyDescent="0.35">
      <c r="A1" s="327" t="s">
        <v>1462</v>
      </c>
      <c r="B1" s="199"/>
      <c r="C1" s="129"/>
      <c r="D1" s="199"/>
      <c r="E1" s="204"/>
      <c r="F1" s="204"/>
      <c r="G1" s="129"/>
      <c r="H1" s="199"/>
      <c r="I1" s="204"/>
      <c r="J1" s="204"/>
      <c r="K1" s="204"/>
      <c r="L1" s="204"/>
      <c r="M1" s="262" t="str">
        <f>_ParticipantName</f>
        <v>[Participant's name]</v>
      </c>
    </row>
    <row r="2" spans="1:13" ht="15" customHeight="1" x14ac:dyDescent="0.35">
      <c r="A2" s="199"/>
      <c r="B2" s="199"/>
      <c r="C2" s="199"/>
      <c r="D2" s="199"/>
      <c r="E2" s="281"/>
      <c r="F2" s="281"/>
      <c r="G2" s="199"/>
      <c r="H2" s="199"/>
      <c r="I2" s="281"/>
      <c r="J2" s="281"/>
      <c r="K2" s="281"/>
      <c r="L2" s="281"/>
      <c r="M2" s="273" t="str">
        <f>_SCRMethod</f>
        <v>[Method of Calculation of the SCR]</v>
      </c>
    </row>
    <row r="3" spans="1:13" ht="15" customHeight="1" x14ac:dyDescent="0.35">
      <c r="A3" s="271" t="s">
        <v>1437</v>
      </c>
      <c r="B3" s="132"/>
      <c r="C3" s="131"/>
      <c r="D3" s="132"/>
      <c r="E3" s="131"/>
      <c r="F3" s="131"/>
      <c r="G3" s="131"/>
      <c r="H3" s="132"/>
      <c r="I3" s="131"/>
      <c r="J3" s="131"/>
      <c r="K3" s="131"/>
      <c r="L3" s="131"/>
      <c r="M3" s="263" t="str">
        <f>_Version</f>
        <v>EIOPA-16-339-ST16_Templates-(20160629)</v>
      </c>
    </row>
    <row r="4" spans="1:13" x14ac:dyDescent="0.25">
      <c r="B4" s="106"/>
      <c r="C4" s="106"/>
      <c r="D4" s="106"/>
      <c r="E4" s="104"/>
      <c r="F4" s="104"/>
      <c r="G4" s="107"/>
      <c r="H4" s="107"/>
      <c r="I4" s="108"/>
      <c r="J4" s="108"/>
      <c r="K4" s="108"/>
      <c r="L4" s="108"/>
      <c r="M4" s="108"/>
    </row>
    <row r="5" spans="1:13" x14ac:dyDescent="0.25">
      <c r="C5" s="133" t="s">
        <v>1438</v>
      </c>
      <c r="D5" s="133" t="s">
        <v>1439</v>
      </c>
      <c r="E5" s="133" t="s">
        <v>1440</v>
      </c>
      <c r="F5" s="133" t="s">
        <v>1441</v>
      </c>
      <c r="G5" s="133" t="s">
        <v>1442</v>
      </c>
      <c r="H5" s="133" t="s">
        <v>1443</v>
      </c>
      <c r="I5" s="133" t="s">
        <v>1457</v>
      </c>
      <c r="J5" s="133" t="s">
        <v>1458</v>
      </c>
      <c r="K5" s="133" t="s">
        <v>1459</v>
      </c>
      <c r="L5" s="133" t="s">
        <v>1460</v>
      </c>
      <c r="M5" s="133" t="s">
        <v>1461</v>
      </c>
    </row>
    <row r="6" spans="1:13" x14ac:dyDescent="0.25">
      <c r="B6" s="133" t="s">
        <v>1444</v>
      </c>
      <c r="C6" s="133" t="s">
        <v>1445</v>
      </c>
      <c r="D6" s="452" t="s">
        <v>2</v>
      </c>
      <c r="E6" s="452" t="s">
        <v>2</v>
      </c>
      <c r="F6" s="452" t="s">
        <v>2</v>
      </c>
      <c r="G6" s="452" t="s">
        <v>2</v>
      </c>
      <c r="H6" s="452" t="s">
        <v>2</v>
      </c>
      <c r="I6" s="452" t="s">
        <v>2</v>
      </c>
      <c r="J6" s="452" t="s">
        <v>2</v>
      </c>
      <c r="K6" s="452" t="s">
        <v>2</v>
      </c>
      <c r="L6" s="452" t="s">
        <v>2</v>
      </c>
      <c r="M6" s="452" t="s">
        <v>2</v>
      </c>
    </row>
    <row r="7" spans="1:13" x14ac:dyDescent="0.25">
      <c r="B7" s="133" t="s">
        <v>1446</v>
      </c>
      <c r="C7" s="133" t="s">
        <v>1584</v>
      </c>
      <c r="D7" s="453" t="s">
        <v>2</v>
      </c>
      <c r="E7" s="453" t="s">
        <v>2</v>
      </c>
      <c r="F7" s="453" t="s">
        <v>2</v>
      </c>
      <c r="G7" s="453" t="s">
        <v>2</v>
      </c>
      <c r="H7" s="453" t="s">
        <v>2</v>
      </c>
      <c r="I7" s="453" t="s">
        <v>2</v>
      </c>
      <c r="J7" s="453" t="s">
        <v>2</v>
      </c>
      <c r="K7" s="453" t="s">
        <v>2</v>
      </c>
      <c r="L7" s="453" t="s">
        <v>2</v>
      </c>
      <c r="M7" s="453" t="s">
        <v>2</v>
      </c>
    </row>
    <row r="8" spans="1:13" x14ac:dyDescent="0.25">
      <c r="B8" s="133" t="s">
        <v>1447</v>
      </c>
      <c r="C8" s="133" t="s">
        <v>1448</v>
      </c>
      <c r="D8" s="454" t="s">
        <v>2</v>
      </c>
      <c r="E8" s="454" t="s">
        <v>2</v>
      </c>
      <c r="F8" s="454" t="s">
        <v>2</v>
      </c>
      <c r="G8" s="454" t="s">
        <v>2</v>
      </c>
      <c r="H8" s="454" t="s">
        <v>2</v>
      </c>
      <c r="I8" s="454" t="s">
        <v>2</v>
      </c>
      <c r="J8" s="454" t="s">
        <v>2</v>
      </c>
      <c r="K8" s="454" t="s">
        <v>2</v>
      </c>
      <c r="L8" s="454" t="s">
        <v>2</v>
      </c>
      <c r="M8" s="454" t="s">
        <v>2</v>
      </c>
    </row>
    <row r="9" spans="1:13" x14ac:dyDescent="0.25">
      <c r="B9" s="133" t="s">
        <v>1449</v>
      </c>
      <c r="C9" s="133" t="s">
        <v>1450</v>
      </c>
      <c r="D9" s="439" t="s">
        <v>1510</v>
      </c>
      <c r="E9" s="439" t="s">
        <v>1510</v>
      </c>
      <c r="F9" s="439" t="s">
        <v>1510</v>
      </c>
      <c r="G9" s="439" t="s">
        <v>1510</v>
      </c>
      <c r="H9" s="439" t="s">
        <v>1510</v>
      </c>
      <c r="I9" s="439" t="s">
        <v>1510</v>
      </c>
      <c r="J9" s="439" t="s">
        <v>1510</v>
      </c>
      <c r="K9" s="439" t="s">
        <v>1510</v>
      </c>
      <c r="L9" s="439" t="s">
        <v>1510</v>
      </c>
      <c r="M9" s="439" t="s">
        <v>1510</v>
      </c>
    </row>
    <row r="10" spans="1:13" x14ac:dyDescent="0.25">
      <c r="B10" s="133" t="s">
        <v>1451</v>
      </c>
      <c r="C10" s="133" t="s">
        <v>1452</v>
      </c>
      <c r="D10" s="454" t="s">
        <v>2</v>
      </c>
      <c r="E10" s="454" t="s">
        <v>2</v>
      </c>
      <c r="F10" s="454" t="s">
        <v>2</v>
      </c>
      <c r="G10" s="454" t="s">
        <v>2</v>
      </c>
      <c r="H10" s="454" t="s">
        <v>2</v>
      </c>
      <c r="I10" s="454" t="s">
        <v>2</v>
      </c>
      <c r="J10" s="454" t="s">
        <v>2</v>
      </c>
      <c r="K10" s="454" t="s">
        <v>2</v>
      </c>
      <c r="L10" s="454" t="s">
        <v>2</v>
      </c>
      <c r="M10" s="454" t="s">
        <v>2</v>
      </c>
    </row>
    <row r="11" spans="1:13" x14ac:dyDescent="0.25">
      <c r="B11" s="133" t="s">
        <v>1453</v>
      </c>
      <c r="C11" s="133" t="s">
        <v>1454</v>
      </c>
      <c r="D11" s="452" t="s">
        <v>2</v>
      </c>
      <c r="E11" s="452" t="s">
        <v>2</v>
      </c>
      <c r="F11" s="452" t="s">
        <v>2</v>
      </c>
      <c r="G11" s="452" t="s">
        <v>2</v>
      </c>
      <c r="H11" s="452" t="s">
        <v>2</v>
      </c>
      <c r="I11" s="452" t="s">
        <v>2</v>
      </c>
      <c r="J11" s="452" t="s">
        <v>2</v>
      </c>
      <c r="K11" s="452" t="s">
        <v>2</v>
      </c>
      <c r="L11" s="452" t="s">
        <v>2</v>
      </c>
      <c r="M11" s="452" t="s">
        <v>2</v>
      </c>
    </row>
    <row r="13" spans="1:13" x14ac:dyDescent="0.25">
      <c r="B13" s="133" t="s">
        <v>1455</v>
      </c>
      <c r="C13" s="133" t="s">
        <v>1585</v>
      </c>
      <c r="D13" s="322" t="s">
        <v>2</v>
      </c>
      <c r="E13" s="322" t="s">
        <v>2</v>
      </c>
      <c r="F13" s="322" t="s">
        <v>2</v>
      </c>
      <c r="G13" s="322" t="s">
        <v>2</v>
      </c>
      <c r="H13" s="322" t="s">
        <v>2</v>
      </c>
      <c r="I13" s="322" t="s">
        <v>2</v>
      </c>
      <c r="J13" s="322" t="s">
        <v>2</v>
      </c>
      <c r="K13" s="322" t="s">
        <v>2</v>
      </c>
      <c r="L13" s="322" t="s">
        <v>2</v>
      </c>
      <c r="M13" s="322" t="s">
        <v>2</v>
      </c>
    </row>
    <row r="14" spans="1:13" x14ac:dyDescent="0.25">
      <c r="B14" s="133" t="s">
        <v>1456</v>
      </c>
      <c r="C14" s="133" t="s">
        <v>1585</v>
      </c>
      <c r="D14" s="322" t="s">
        <v>2</v>
      </c>
      <c r="E14" s="322" t="s">
        <v>2</v>
      </c>
      <c r="F14" s="322" t="s">
        <v>2</v>
      </c>
      <c r="G14" s="322" t="s">
        <v>2</v>
      </c>
      <c r="H14" s="322" t="s">
        <v>2</v>
      </c>
      <c r="I14" s="322" t="s">
        <v>2</v>
      </c>
      <c r="J14" s="322" t="s">
        <v>2</v>
      </c>
      <c r="K14" s="322" t="s">
        <v>2</v>
      </c>
      <c r="L14" s="322" t="s">
        <v>2</v>
      </c>
      <c r="M14" s="322" t="s">
        <v>2</v>
      </c>
    </row>
    <row r="16" spans="1:13" x14ac:dyDescent="0.25">
      <c r="B16" s="577"/>
      <c r="C16" s="577"/>
      <c r="D16" s="577"/>
      <c r="E16" s="577"/>
      <c r="F16" s="577"/>
      <c r="G16" s="577"/>
      <c r="H16" s="577"/>
      <c r="I16" s="577"/>
      <c r="J16" s="577"/>
      <c r="K16" s="577"/>
      <c r="L16" s="577"/>
      <c r="M16" s="577"/>
    </row>
  </sheetData>
  <sheetProtection sheet="1" objects="1" scenarios="1" selectLockedCells="1"/>
  <mergeCells count="1">
    <mergeCell ref="B16:M16"/>
  </mergeCells>
  <pageMargins left="0.7" right="0.7" top="0.75" bottom="0.75" header="0.3" footer="0.3"/>
  <pageSetup scale="54"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FF00"/>
  </sheetPr>
  <dimension ref="A1"/>
  <sheetViews>
    <sheetView showGridLines="0" workbookViewId="0"/>
  </sheetViews>
  <sheetFormatPr defaultColWidth="11.42578125" defaultRowHeight="15" x14ac:dyDescent="0.25"/>
  <cols>
    <col min="1" max="16384" width="11.42578125" style="123"/>
  </cols>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5" tint="0.79998168889431442"/>
  </sheetPr>
  <dimension ref="A1:K126"/>
  <sheetViews>
    <sheetView showGridLines="0" workbookViewId="0"/>
  </sheetViews>
  <sheetFormatPr defaultRowHeight="12.75" x14ac:dyDescent="0.2"/>
  <cols>
    <col min="1" max="1" width="7.140625" style="144" customWidth="1"/>
    <col min="2" max="2" width="56" style="144" bestFit="1" customWidth="1"/>
    <col min="3" max="5" width="18.5703125" style="144" customWidth="1"/>
    <col min="6" max="6" width="2.85546875" style="144" customWidth="1"/>
    <col min="7" max="8" width="18.5703125" style="144" customWidth="1"/>
    <col min="9" max="9" width="2.85546875" style="144" customWidth="1"/>
    <col min="10" max="11" width="18.5703125" style="144" customWidth="1"/>
    <col min="12" max="15" width="9.140625" style="144" customWidth="1"/>
    <col min="16" max="16384" width="9.140625" style="144"/>
  </cols>
  <sheetData>
    <row r="1" spans="1:11" ht="15" customHeight="1" x14ac:dyDescent="0.35">
      <c r="A1" s="327" t="s">
        <v>1500</v>
      </c>
      <c r="B1" s="199"/>
      <c r="C1" s="129"/>
      <c r="D1" s="199"/>
      <c r="E1" s="204"/>
      <c r="F1" s="204"/>
      <c r="G1" s="129"/>
      <c r="H1" s="199"/>
      <c r="I1" s="204"/>
      <c r="J1" s="204"/>
      <c r="K1" s="262" t="str">
        <f>_ParticipantName</f>
        <v>[Participant's name]</v>
      </c>
    </row>
    <row r="2" spans="1:11" ht="15" customHeight="1" x14ac:dyDescent="0.35">
      <c r="A2" s="199"/>
      <c r="B2" s="199"/>
      <c r="C2" s="199"/>
      <c r="D2" s="199"/>
      <c r="E2" s="281"/>
      <c r="F2" s="281"/>
      <c r="G2" s="199"/>
      <c r="H2" s="199"/>
      <c r="I2" s="281"/>
      <c r="J2" s="281"/>
      <c r="K2" s="273" t="str">
        <f>_SCRMethod</f>
        <v>[Method of Calculation of the SCR]</v>
      </c>
    </row>
    <row r="3" spans="1:11" ht="15" customHeight="1" x14ac:dyDescent="0.35">
      <c r="A3" s="271" t="s">
        <v>1670</v>
      </c>
      <c r="B3" s="132"/>
      <c r="C3" s="131"/>
      <c r="D3" s="132"/>
      <c r="E3" s="131"/>
      <c r="F3" s="131"/>
      <c r="G3" s="131"/>
      <c r="H3" s="132"/>
      <c r="I3" s="131"/>
      <c r="J3" s="131"/>
      <c r="K3" s="263" t="str">
        <f>_Version</f>
        <v>EIOPA-16-339-ST16_Templates-(20160629)</v>
      </c>
    </row>
    <row r="7" spans="1:11" ht="15.75" x14ac:dyDescent="0.25">
      <c r="A7" s="331" t="s">
        <v>336</v>
      </c>
      <c r="B7" s="362"/>
      <c r="C7" s="362"/>
      <c r="D7" s="362"/>
      <c r="E7" s="362"/>
      <c r="F7" s="362"/>
      <c r="G7" s="362"/>
      <c r="H7" s="362"/>
      <c r="I7" s="362"/>
      <c r="J7" s="362"/>
      <c r="K7" s="363"/>
    </row>
    <row r="10" spans="1:11" x14ac:dyDescent="0.2">
      <c r="C10" s="358" t="s">
        <v>977</v>
      </c>
      <c r="D10" s="358" t="s">
        <v>1489</v>
      </c>
      <c r="E10" s="358" t="s">
        <v>1488</v>
      </c>
      <c r="G10" s="358" t="s">
        <v>1498</v>
      </c>
      <c r="H10" s="358" t="s">
        <v>1499</v>
      </c>
      <c r="J10" s="358" t="s">
        <v>1496</v>
      </c>
      <c r="K10" s="358" t="s">
        <v>1497</v>
      </c>
    </row>
    <row r="11" spans="1:11" ht="15" x14ac:dyDescent="0.25">
      <c r="B11" s="29"/>
    </row>
    <row r="12" spans="1:11" x14ac:dyDescent="0.2">
      <c r="B12" s="244" t="s">
        <v>338</v>
      </c>
      <c r="C12" s="203"/>
      <c r="D12" s="203"/>
      <c r="E12" s="203"/>
      <c r="G12" s="203"/>
      <c r="H12" s="203"/>
      <c r="J12" s="203"/>
      <c r="K12" s="203"/>
    </row>
    <row r="13" spans="1:11" x14ac:dyDescent="0.2">
      <c r="B13" s="249" t="s">
        <v>339</v>
      </c>
      <c r="C13" s="203"/>
      <c r="D13" s="203"/>
      <c r="E13" s="203"/>
      <c r="G13" s="203"/>
      <c r="H13" s="203"/>
      <c r="J13" s="203"/>
      <c r="K13" s="203"/>
    </row>
    <row r="14" spans="1:11" x14ac:dyDescent="0.2">
      <c r="B14" s="249" t="s">
        <v>340</v>
      </c>
      <c r="C14" s="203"/>
      <c r="D14" s="203"/>
      <c r="E14" s="203"/>
      <c r="G14" s="203"/>
      <c r="H14" s="203"/>
      <c r="J14" s="203"/>
      <c r="K14" s="203"/>
    </row>
    <row r="15" spans="1:11" x14ac:dyDescent="0.2">
      <c r="B15" s="249" t="s">
        <v>341</v>
      </c>
      <c r="C15" s="375" t="str">
        <f>'0.BS'!D11</f>
        <v>-</v>
      </c>
      <c r="D15" s="375" t="str">
        <f>DH.BS!D11</f>
        <v>-</v>
      </c>
      <c r="E15" s="375" t="str">
        <f>LY.BS!D11</f>
        <v>-</v>
      </c>
      <c r="G15" s="371" t="str">
        <f>IFERROR(D15-C15,"-")</f>
        <v>-</v>
      </c>
      <c r="H15" s="371" t="str">
        <f>IFERROR(E15-C15,"-")</f>
        <v>-</v>
      </c>
      <c r="J15" s="370" t="str">
        <f>IFERROR(D15/C15-1,"%")</f>
        <v>%</v>
      </c>
      <c r="K15" s="370" t="str">
        <f>IFERROR(E15/C15-1,"%")</f>
        <v>%</v>
      </c>
    </row>
    <row r="16" spans="1:11" x14ac:dyDescent="0.2">
      <c r="B16" s="249" t="s">
        <v>343</v>
      </c>
      <c r="C16" s="375" t="str">
        <f>'0.BS'!D12</f>
        <v>-</v>
      </c>
      <c r="D16" s="375" t="str">
        <f>DH.BS!D12</f>
        <v>-</v>
      </c>
      <c r="E16" s="375" t="str">
        <f>LY.BS!D12</f>
        <v>-</v>
      </c>
      <c r="G16" s="371" t="str">
        <f t="shared" ref="G16:G78" si="0">IFERROR(D16-C16,"-")</f>
        <v>-</v>
      </c>
      <c r="H16" s="371" t="str">
        <f t="shared" ref="H16:H78" si="1">IFERROR(E16-C16,"-")</f>
        <v>-</v>
      </c>
      <c r="J16" s="370" t="str">
        <f t="shared" ref="J16:J78" si="2">IFERROR(D16/C16-1,"%")</f>
        <v>%</v>
      </c>
      <c r="K16" s="370" t="str">
        <f t="shared" ref="K16:K78" si="3">IFERROR(E16/C16-1,"%")</f>
        <v>%</v>
      </c>
    </row>
    <row r="17" spans="2:11" x14ac:dyDescent="0.2">
      <c r="B17" s="249" t="s">
        <v>344</v>
      </c>
      <c r="C17" s="375" t="str">
        <f>'0.BS'!D13</f>
        <v>-</v>
      </c>
      <c r="D17" s="375" t="str">
        <f>DH.BS!D13</f>
        <v>-</v>
      </c>
      <c r="E17" s="375" t="str">
        <f>LY.BS!D13</f>
        <v>-</v>
      </c>
      <c r="G17" s="371" t="str">
        <f t="shared" si="0"/>
        <v>-</v>
      </c>
      <c r="H17" s="371" t="str">
        <f t="shared" si="1"/>
        <v>-</v>
      </c>
      <c r="J17" s="370" t="str">
        <f t="shared" si="2"/>
        <v>%</v>
      </c>
      <c r="K17" s="370" t="str">
        <f t="shared" si="3"/>
        <v>%</v>
      </c>
    </row>
    <row r="18" spans="2:11" x14ac:dyDescent="0.2">
      <c r="B18" s="249" t="s">
        <v>345</v>
      </c>
      <c r="C18" s="375" t="str">
        <f>'0.BS'!D14</f>
        <v>-</v>
      </c>
      <c r="D18" s="375" t="str">
        <f>DH.BS!D14</f>
        <v>-</v>
      </c>
      <c r="E18" s="375" t="str">
        <f>LY.BS!D14</f>
        <v>-</v>
      </c>
      <c r="G18" s="371" t="str">
        <f t="shared" si="0"/>
        <v>-</v>
      </c>
      <c r="H18" s="371" t="str">
        <f t="shared" si="1"/>
        <v>-</v>
      </c>
      <c r="J18" s="370" t="str">
        <f t="shared" si="2"/>
        <v>%</v>
      </c>
      <c r="K18" s="370" t="str">
        <f t="shared" si="3"/>
        <v>%</v>
      </c>
    </row>
    <row r="19" spans="2:11" ht="25.5" x14ac:dyDescent="0.2">
      <c r="B19" s="245" t="s">
        <v>347</v>
      </c>
      <c r="C19" s="375">
        <f>'0.BS'!D15</f>
        <v>0</v>
      </c>
      <c r="D19" s="375">
        <f>DH.BS!D15</f>
        <v>0</v>
      </c>
      <c r="E19" s="375">
        <f>LY.BS!D15</f>
        <v>0</v>
      </c>
      <c r="G19" s="371">
        <f t="shared" si="0"/>
        <v>0</v>
      </c>
      <c r="H19" s="371">
        <f t="shared" si="1"/>
        <v>0</v>
      </c>
      <c r="J19" s="370" t="str">
        <f t="shared" si="2"/>
        <v>%</v>
      </c>
      <c r="K19" s="370" t="str">
        <f t="shared" si="3"/>
        <v>%</v>
      </c>
    </row>
    <row r="20" spans="2:11" x14ac:dyDescent="0.2">
      <c r="B20" s="250" t="s">
        <v>348</v>
      </c>
      <c r="C20" s="375" t="str">
        <f>'0.BS'!D16</f>
        <v>-</v>
      </c>
      <c r="D20" s="375" t="str">
        <f>DH.BS!D16</f>
        <v>-</v>
      </c>
      <c r="E20" s="375" t="str">
        <f>LY.BS!D16</f>
        <v>-</v>
      </c>
      <c r="G20" s="371" t="str">
        <f t="shared" si="0"/>
        <v>-</v>
      </c>
      <c r="H20" s="371" t="str">
        <f t="shared" si="1"/>
        <v>-</v>
      </c>
      <c r="J20" s="370" t="str">
        <f t="shared" si="2"/>
        <v>%</v>
      </c>
      <c r="K20" s="370" t="str">
        <f t="shared" si="3"/>
        <v>%</v>
      </c>
    </row>
    <row r="21" spans="2:11" x14ac:dyDescent="0.2">
      <c r="B21" s="250" t="s">
        <v>349</v>
      </c>
      <c r="C21" s="375" t="str">
        <f>'0.BS'!D17</f>
        <v>-</v>
      </c>
      <c r="D21" s="375" t="str">
        <f>DH.BS!D17</f>
        <v>-</v>
      </c>
      <c r="E21" s="375" t="str">
        <f>LY.BS!D17</f>
        <v>-</v>
      </c>
      <c r="G21" s="371" t="str">
        <f t="shared" si="0"/>
        <v>-</v>
      </c>
      <c r="H21" s="371" t="str">
        <f t="shared" si="1"/>
        <v>-</v>
      </c>
      <c r="J21" s="370" t="str">
        <f t="shared" si="2"/>
        <v>%</v>
      </c>
      <c r="K21" s="370" t="str">
        <f t="shared" si="3"/>
        <v>%</v>
      </c>
    </row>
    <row r="22" spans="2:11" x14ac:dyDescent="0.2">
      <c r="B22" s="250" t="s">
        <v>350</v>
      </c>
      <c r="C22" s="375">
        <f>'0.BS'!D18</f>
        <v>0</v>
      </c>
      <c r="D22" s="375">
        <f>DH.BS!D18</f>
        <v>0</v>
      </c>
      <c r="E22" s="375">
        <f>LY.BS!D18</f>
        <v>0</v>
      </c>
      <c r="G22" s="371">
        <f t="shared" si="0"/>
        <v>0</v>
      </c>
      <c r="H22" s="371">
        <f t="shared" si="1"/>
        <v>0</v>
      </c>
      <c r="J22" s="370" t="str">
        <f t="shared" si="2"/>
        <v>%</v>
      </c>
      <c r="K22" s="370" t="str">
        <f t="shared" si="3"/>
        <v>%</v>
      </c>
    </row>
    <row r="23" spans="2:11" x14ac:dyDescent="0.2">
      <c r="B23" s="251" t="s">
        <v>351</v>
      </c>
      <c r="C23" s="375" t="str">
        <f>'0.BS'!D19</f>
        <v>-</v>
      </c>
      <c r="D23" s="375" t="str">
        <f>DH.BS!D19</f>
        <v>-</v>
      </c>
      <c r="E23" s="375" t="str">
        <f>LY.BS!D19</f>
        <v>-</v>
      </c>
      <c r="G23" s="371" t="str">
        <f t="shared" si="0"/>
        <v>-</v>
      </c>
      <c r="H23" s="371" t="str">
        <f t="shared" si="1"/>
        <v>-</v>
      </c>
      <c r="J23" s="370" t="str">
        <f t="shared" si="2"/>
        <v>%</v>
      </c>
      <c r="K23" s="370" t="str">
        <f t="shared" si="3"/>
        <v>%</v>
      </c>
    </row>
    <row r="24" spans="2:11" x14ac:dyDescent="0.2">
      <c r="B24" s="251" t="s">
        <v>352</v>
      </c>
      <c r="C24" s="375" t="str">
        <f>'0.BS'!D20</f>
        <v>-</v>
      </c>
      <c r="D24" s="375" t="str">
        <f>DH.BS!D20</f>
        <v>-</v>
      </c>
      <c r="E24" s="375" t="str">
        <f>LY.BS!D20</f>
        <v>-</v>
      </c>
      <c r="G24" s="371" t="str">
        <f t="shared" si="0"/>
        <v>-</v>
      </c>
      <c r="H24" s="371" t="str">
        <f t="shared" si="1"/>
        <v>-</v>
      </c>
      <c r="J24" s="370" t="str">
        <f t="shared" si="2"/>
        <v>%</v>
      </c>
      <c r="K24" s="370" t="str">
        <f t="shared" si="3"/>
        <v>%</v>
      </c>
    </row>
    <row r="25" spans="2:11" x14ac:dyDescent="0.2">
      <c r="B25" s="250" t="s">
        <v>353</v>
      </c>
      <c r="C25" s="375">
        <f>'0.BS'!D21</f>
        <v>0</v>
      </c>
      <c r="D25" s="375">
        <f>DH.BS!D21</f>
        <v>0</v>
      </c>
      <c r="E25" s="375">
        <f>LY.BS!D21</f>
        <v>0</v>
      </c>
      <c r="G25" s="371">
        <f t="shared" si="0"/>
        <v>0</v>
      </c>
      <c r="H25" s="371">
        <f t="shared" si="1"/>
        <v>0</v>
      </c>
      <c r="J25" s="370" t="str">
        <f t="shared" si="2"/>
        <v>%</v>
      </c>
      <c r="K25" s="370" t="str">
        <f t="shared" si="3"/>
        <v>%</v>
      </c>
    </row>
    <row r="26" spans="2:11" x14ac:dyDescent="0.2">
      <c r="B26" s="251" t="s">
        <v>354</v>
      </c>
      <c r="C26" s="375" t="str">
        <f>'0.BS'!D22</f>
        <v>-</v>
      </c>
      <c r="D26" s="375" t="str">
        <f>DH.BS!D22</f>
        <v>-</v>
      </c>
      <c r="E26" s="375" t="str">
        <f>LY.BS!D22</f>
        <v>-</v>
      </c>
      <c r="G26" s="371" t="str">
        <f t="shared" si="0"/>
        <v>-</v>
      </c>
      <c r="H26" s="371" t="str">
        <f t="shared" si="1"/>
        <v>-</v>
      </c>
      <c r="J26" s="370" t="str">
        <f t="shared" si="2"/>
        <v>%</v>
      </c>
      <c r="K26" s="370" t="str">
        <f t="shared" si="3"/>
        <v>%</v>
      </c>
    </row>
    <row r="27" spans="2:11" x14ac:dyDescent="0.2">
      <c r="B27" s="251" t="s">
        <v>355</v>
      </c>
      <c r="C27" s="375" t="str">
        <f>'0.BS'!D23</f>
        <v>-</v>
      </c>
      <c r="D27" s="375" t="str">
        <f>DH.BS!D23</f>
        <v>-</v>
      </c>
      <c r="E27" s="375" t="str">
        <f>LY.BS!D23</f>
        <v>-</v>
      </c>
      <c r="G27" s="371" t="str">
        <f t="shared" si="0"/>
        <v>-</v>
      </c>
      <c r="H27" s="371" t="str">
        <f t="shared" si="1"/>
        <v>-</v>
      </c>
      <c r="J27" s="370" t="str">
        <f t="shared" si="2"/>
        <v>%</v>
      </c>
      <c r="K27" s="370" t="str">
        <f t="shared" si="3"/>
        <v>%</v>
      </c>
    </row>
    <row r="28" spans="2:11" x14ac:dyDescent="0.2">
      <c r="B28" s="251" t="s">
        <v>356</v>
      </c>
      <c r="C28" s="375" t="str">
        <f>'0.BS'!D24</f>
        <v>-</v>
      </c>
      <c r="D28" s="375" t="str">
        <f>DH.BS!D24</f>
        <v>-</v>
      </c>
      <c r="E28" s="375" t="str">
        <f>LY.BS!D24</f>
        <v>-</v>
      </c>
      <c r="G28" s="371" t="str">
        <f t="shared" si="0"/>
        <v>-</v>
      </c>
      <c r="H28" s="371" t="str">
        <f t="shared" si="1"/>
        <v>-</v>
      </c>
      <c r="J28" s="370" t="str">
        <f t="shared" si="2"/>
        <v>%</v>
      </c>
      <c r="K28" s="370" t="str">
        <f t="shared" si="3"/>
        <v>%</v>
      </c>
    </row>
    <row r="29" spans="2:11" x14ac:dyDescent="0.2">
      <c r="B29" s="251" t="s">
        <v>358</v>
      </c>
      <c r="C29" s="375" t="str">
        <f>'0.BS'!D25</f>
        <v>-</v>
      </c>
      <c r="D29" s="375" t="str">
        <f>DH.BS!D25</f>
        <v>-</v>
      </c>
      <c r="E29" s="375" t="str">
        <f>LY.BS!D25</f>
        <v>-</v>
      </c>
      <c r="G29" s="371" t="str">
        <f t="shared" si="0"/>
        <v>-</v>
      </c>
      <c r="H29" s="371" t="str">
        <f t="shared" si="1"/>
        <v>-</v>
      </c>
      <c r="J29" s="370" t="str">
        <f t="shared" si="2"/>
        <v>%</v>
      </c>
      <c r="K29" s="370" t="str">
        <f t="shared" si="3"/>
        <v>%</v>
      </c>
    </row>
    <row r="30" spans="2:11" x14ac:dyDescent="0.2">
      <c r="B30" s="250" t="s">
        <v>359</v>
      </c>
      <c r="C30" s="375" t="str">
        <f>'0.BS'!D26</f>
        <v>-</v>
      </c>
      <c r="D30" s="375" t="str">
        <f>DH.BS!D26</f>
        <v>-</v>
      </c>
      <c r="E30" s="375" t="str">
        <f>LY.BS!D26</f>
        <v>-</v>
      </c>
      <c r="G30" s="371" t="str">
        <f t="shared" si="0"/>
        <v>-</v>
      </c>
      <c r="H30" s="371" t="str">
        <f t="shared" si="1"/>
        <v>-</v>
      </c>
      <c r="J30" s="370" t="str">
        <f t="shared" si="2"/>
        <v>%</v>
      </c>
      <c r="K30" s="370" t="str">
        <f t="shared" si="3"/>
        <v>%</v>
      </c>
    </row>
    <row r="31" spans="2:11" x14ac:dyDescent="0.2">
      <c r="B31" s="250" t="s">
        <v>360</v>
      </c>
      <c r="C31" s="375" t="str">
        <f>'0.BS'!D27</f>
        <v>-</v>
      </c>
      <c r="D31" s="375" t="str">
        <f>DH.BS!D27</f>
        <v>-</v>
      </c>
      <c r="E31" s="375" t="str">
        <f>LY.BS!D27</f>
        <v>-</v>
      </c>
      <c r="G31" s="371" t="str">
        <f t="shared" si="0"/>
        <v>-</v>
      </c>
      <c r="H31" s="371" t="str">
        <f t="shared" si="1"/>
        <v>-</v>
      </c>
      <c r="J31" s="370" t="str">
        <f t="shared" si="2"/>
        <v>%</v>
      </c>
      <c r="K31" s="370" t="str">
        <f t="shared" si="3"/>
        <v>%</v>
      </c>
    </row>
    <row r="32" spans="2:11" x14ac:dyDescent="0.2">
      <c r="B32" s="250" t="s">
        <v>361</v>
      </c>
      <c r="C32" s="375" t="str">
        <f>'0.BS'!D28</f>
        <v>-</v>
      </c>
      <c r="D32" s="375" t="str">
        <f>DH.BS!D28</f>
        <v>-</v>
      </c>
      <c r="E32" s="375" t="str">
        <f>LY.BS!D28</f>
        <v>-</v>
      </c>
      <c r="G32" s="371" t="str">
        <f t="shared" si="0"/>
        <v>-</v>
      </c>
      <c r="H32" s="371" t="str">
        <f t="shared" si="1"/>
        <v>-</v>
      </c>
      <c r="J32" s="370" t="str">
        <f t="shared" si="2"/>
        <v>%</v>
      </c>
      <c r="K32" s="370" t="str">
        <f t="shared" si="3"/>
        <v>%</v>
      </c>
    </row>
    <row r="33" spans="2:11" x14ac:dyDescent="0.2">
      <c r="B33" s="250" t="s">
        <v>362</v>
      </c>
      <c r="C33" s="375" t="str">
        <f>'0.BS'!D29</f>
        <v>-</v>
      </c>
      <c r="D33" s="375" t="str">
        <f>DH.BS!D29</f>
        <v>-</v>
      </c>
      <c r="E33" s="375" t="str">
        <f>LY.BS!D29</f>
        <v>-</v>
      </c>
      <c r="G33" s="371" t="str">
        <f t="shared" si="0"/>
        <v>-</v>
      </c>
      <c r="H33" s="371" t="str">
        <f t="shared" si="1"/>
        <v>-</v>
      </c>
      <c r="J33" s="370" t="str">
        <f t="shared" si="2"/>
        <v>%</v>
      </c>
      <c r="K33" s="370" t="str">
        <f t="shared" si="3"/>
        <v>%</v>
      </c>
    </row>
    <row r="34" spans="2:11" x14ac:dyDescent="0.2">
      <c r="B34" s="249" t="s">
        <v>363</v>
      </c>
      <c r="C34" s="375" t="str">
        <f>'0.BS'!D30</f>
        <v>-</v>
      </c>
      <c r="D34" s="375" t="str">
        <f>DH.BS!D30</f>
        <v>-</v>
      </c>
      <c r="E34" s="375" t="str">
        <f>LY.BS!D30</f>
        <v>-</v>
      </c>
      <c r="G34" s="371" t="str">
        <f t="shared" si="0"/>
        <v>-</v>
      </c>
      <c r="H34" s="371" t="str">
        <f t="shared" si="1"/>
        <v>-</v>
      </c>
      <c r="J34" s="370" t="str">
        <f t="shared" si="2"/>
        <v>%</v>
      </c>
      <c r="K34" s="370" t="str">
        <f t="shared" si="3"/>
        <v>%</v>
      </c>
    </row>
    <row r="35" spans="2:11" x14ac:dyDescent="0.2">
      <c r="B35" s="249" t="s">
        <v>365</v>
      </c>
      <c r="C35" s="375">
        <f>'0.BS'!D31</f>
        <v>0</v>
      </c>
      <c r="D35" s="598" t="str">
        <f>DH.BS!D31</f>
        <v>-</v>
      </c>
      <c r="E35" s="598" t="str">
        <f>LY.BS!D31</f>
        <v>-</v>
      </c>
      <c r="G35" s="598" t="str">
        <f t="shared" si="0"/>
        <v>-</v>
      </c>
      <c r="H35" s="598" t="str">
        <f t="shared" si="1"/>
        <v>-</v>
      </c>
      <c r="J35" s="600" t="str">
        <f t="shared" si="2"/>
        <v>%</v>
      </c>
      <c r="K35" s="600" t="str">
        <f t="shared" si="3"/>
        <v>%</v>
      </c>
    </row>
    <row r="36" spans="2:11" x14ac:dyDescent="0.2">
      <c r="B36" s="250" t="s">
        <v>367</v>
      </c>
      <c r="C36" s="597" t="str">
        <f>'0.BS'!D32</f>
        <v>-</v>
      </c>
      <c r="D36" s="203"/>
      <c r="E36" s="203"/>
      <c r="G36" s="203"/>
      <c r="H36" s="203"/>
      <c r="J36" s="203"/>
      <c r="K36" s="203"/>
    </row>
    <row r="37" spans="2:11" x14ac:dyDescent="0.2">
      <c r="B37" s="250" t="s">
        <v>369</v>
      </c>
      <c r="C37" s="597" t="str">
        <f>'0.BS'!D33</f>
        <v>-</v>
      </c>
      <c r="D37" s="203"/>
      <c r="E37" s="203"/>
      <c r="G37" s="203"/>
      <c r="H37" s="203"/>
      <c r="J37" s="203"/>
      <c r="K37" s="203"/>
    </row>
    <row r="38" spans="2:11" x14ac:dyDescent="0.2">
      <c r="B38" s="250" t="s">
        <v>371</v>
      </c>
      <c r="C38" s="597" t="str">
        <f>'0.BS'!D34</f>
        <v>-</v>
      </c>
      <c r="D38" s="203"/>
      <c r="E38" s="203"/>
      <c r="G38" s="203"/>
      <c r="H38" s="203"/>
      <c r="J38" s="203"/>
      <c r="K38" s="203"/>
    </row>
    <row r="39" spans="2:11" x14ac:dyDescent="0.2">
      <c r="B39" s="220" t="s">
        <v>373</v>
      </c>
      <c r="C39" s="375">
        <f>'0.BS'!D35</f>
        <v>0</v>
      </c>
      <c r="D39" s="602" t="str">
        <f>DH.BS!D35</f>
        <v>-</v>
      </c>
      <c r="E39" s="602" t="str">
        <f>LY.BS!D35</f>
        <v>-</v>
      </c>
      <c r="G39" s="602" t="str">
        <f t="shared" si="0"/>
        <v>-</v>
      </c>
      <c r="H39" s="602" t="str">
        <f t="shared" si="1"/>
        <v>-</v>
      </c>
      <c r="J39" s="603" t="str">
        <f t="shared" si="2"/>
        <v>%</v>
      </c>
      <c r="K39" s="603" t="str">
        <f t="shared" si="3"/>
        <v>%</v>
      </c>
    </row>
    <row r="40" spans="2:11" x14ac:dyDescent="0.2">
      <c r="B40" s="252" t="s">
        <v>375</v>
      </c>
      <c r="C40" s="597">
        <f>'0.BS'!D36</f>
        <v>0</v>
      </c>
      <c r="D40" s="203"/>
      <c r="E40" s="203"/>
      <c r="G40" s="203"/>
      <c r="H40" s="203"/>
      <c r="J40" s="203"/>
      <c r="K40" s="203"/>
    </row>
    <row r="41" spans="2:11" x14ac:dyDescent="0.2">
      <c r="B41" s="251" t="s">
        <v>377</v>
      </c>
      <c r="C41" s="597" t="str">
        <f>'0.BS'!D37</f>
        <v>-</v>
      </c>
      <c r="D41" s="203"/>
      <c r="E41" s="203"/>
      <c r="G41" s="203"/>
      <c r="H41" s="203"/>
      <c r="J41" s="203"/>
      <c r="K41" s="203"/>
    </row>
    <row r="42" spans="2:11" x14ac:dyDescent="0.2">
      <c r="B42" s="251" t="s">
        <v>379</v>
      </c>
      <c r="C42" s="597" t="str">
        <f>'0.BS'!D38</f>
        <v>-</v>
      </c>
      <c r="D42" s="203"/>
      <c r="E42" s="203"/>
      <c r="G42" s="203"/>
      <c r="H42" s="203"/>
      <c r="J42" s="203"/>
      <c r="K42" s="203"/>
    </row>
    <row r="43" spans="2:11" ht="25.5" x14ac:dyDescent="0.2">
      <c r="B43" s="253" t="s">
        <v>381</v>
      </c>
      <c r="C43" s="597">
        <f>'0.BS'!D39</f>
        <v>0</v>
      </c>
      <c r="D43" s="203"/>
      <c r="E43" s="203"/>
      <c r="G43" s="203"/>
      <c r="H43" s="203"/>
      <c r="J43" s="203"/>
      <c r="K43" s="203"/>
    </row>
    <row r="44" spans="2:11" x14ac:dyDescent="0.2">
      <c r="B44" s="251" t="s">
        <v>383</v>
      </c>
      <c r="C44" s="597" t="str">
        <f>'0.BS'!D40</f>
        <v>-</v>
      </c>
      <c r="D44" s="203"/>
      <c r="E44" s="203"/>
      <c r="G44" s="203"/>
      <c r="H44" s="203"/>
      <c r="J44" s="203"/>
      <c r="K44" s="203"/>
    </row>
    <row r="45" spans="2:11" x14ac:dyDescent="0.2">
      <c r="B45" s="251" t="s">
        <v>385</v>
      </c>
      <c r="C45" s="597" t="str">
        <f>'0.BS'!D41</f>
        <v>-</v>
      </c>
      <c r="D45" s="203"/>
      <c r="E45" s="203"/>
      <c r="G45" s="203"/>
      <c r="H45" s="203"/>
      <c r="J45" s="203"/>
      <c r="K45" s="203"/>
    </row>
    <row r="46" spans="2:11" x14ac:dyDescent="0.2">
      <c r="B46" s="250" t="s">
        <v>387</v>
      </c>
      <c r="C46" s="597" t="str">
        <f>'0.BS'!D42</f>
        <v>-</v>
      </c>
      <c r="D46" s="203"/>
      <c r="E46" s="203"/>
      <c r="G46" s="203"/>
      <c r="H46" s="203"/>
      <c r="J46" s="203"/>
      <c r="K46" s="203"/>
    </row>
    <row r="47" spans="2:11" x14ac:dyDescent="0.2">
      <c r="B47" s="249" t="s">
        <v>389</v>
      </c>
      <c r="C47" s="375" t="str">
        <f>'0.BS'!D43</f>
        <v>-</v>
      </c>
      <c r="D47" s="599" t="str">
        <f>DH.BS!D43</f>
        <v>-</v>
      </c>
      <c r="E47" s="599" t="str">
        <f>LY.BS!D43</f>
        <v>-</v>
      </c>
      <c r="G47" s="599" t="str">
        <f t="shared" si="0"/>
        <v>-</v>
      </c>
      <c r="H47" s="599" t="str">
        <f t="shared" si="1"/>
        <v>-</v>
      </c>
      <c r="J47" s="601" t="str">
        <f t="shared" si="2"/>
        <v>%</v>
      </c>
      <c r="K47" s="601" t="str">
        <f t="shared" si="3"/>
        <v>%</v>
      </c>
    </row>
    <row r="48" spans="2:11" x14ac:dyDescent="0.2">
      <c r="B48" s="249" t="s">
        <v>391</v>
      </c>
      <c r="C48" s="375" t="str">
        <f>'0.BS'!D44</f>
        <v>-</v>
      </c>
      <c r="D48" s="375" t="str">
        <f>DH.BS!D44</f>
        <v>-</v>
      </c>
      <c r="E48" s="375" t="str">
        <f>LY.BS!D44</f>
        <v>-</v>
      </c>
      <c r="G48" s="371" t="str">
        <f t="shared" si="0"/>
        <v>-</v>
      </c>
      <c r="H48" s="371" t="str">
        <f t="shared" si="1"/>
        <v>-</v>
      </c>
      <c r="J48" s="370" t="str">
        <f t="shared" si="2"/>
        <v>%</v>
      </c>
      <c r="K48" s="370" t="str">
        <f t="shared" si="3"/>
        <v>%</v>
      </c>
    </row>
    <row r="49" spans="2:11" x14ac:dyDescent="0.2">
      <c r="B49" s="249" t="s">
        <v>393</v>
      </c>
      <c r="C49" s="375" t="str">
        <f>'0.BS'!D45</f>
        <v>-</v>
      </c>
      <c r="D49" s="375" t="str">
        <f>DH.BS!D45</f>
        <v>-</v>
      </c>
      <c r="E49" s="375" t="str">
        <f>LY.BS!D45</f>
        <v>-</v>
      </c>
      <c r="G49" s="371" t="str">
        <f t="shared" si="0"/>
        <v>-</v>
      </c>
      <c r="H49" s="371" t="str">
        <f t="shared" si="1"/>
        <v>-</v>
      </c>
      <c r="J49" s="370" t="str">
        <f t="shared" si="2"/>
        <v>%</v>
      </c>
      <c r="K49" s="370" t="str">
        <f t="shared" si="3"/>
        <v>%</v>
      </c>
    </row>
    <row r="50" spans="2:11" x14ac:dyDescent="0.2">
      <c r="B50" s="249" t="s">
        <v>395</v>
      </c>
      <c r="C50" s="375" t="str">
        <f>'0.BS'!D46</f>
        <v>-</v>
      </c>
      <c r="D50" s="375" t="str">
        <f>DH.BS!D46</f>
        <v>-</v>
      </c>
      <c r="E50" s="375" t="str">
        <f>LY.BS!D46</f>
        <v>-</v>
      </c>
      <c r="G50" s="371" t="str">
        <f t="shared" si="0"/>
        <v>-</v>
      </c>
      <c r="H50" s="371" t="str">
        <f t="shared" si="1"/>
        <v>-</v>
      </c>
      <c r="J50" s="370" t="str">
        <f t="shared" si="2"/>
        <v>%</v>
      </c>
      <c r="K50" s="370" t="str">
        <f t="shared" si="3"/>
        <v>%</v>
      </c>
    </row>
    <row r="51" spans="2:11" x14ac:dyDescent="0.2">
      <c r="B51" s="249" t="s">
        <v>397</v>
      </c>
      <c r="C51" s="375" t="str">
        <f>'0.BS'!D47</f>
        <v>-</v>
      </c>
      <c r="D51" s="375" t="str">
        <f>DH.BS!D47</f>
        <v>-</v>
      </c>
      <c r="E51" s="375" t="str">
        <f>LY.BS!D47</f>
        <v>-</v>
      </c>
      <c r="G51" s="371" t="str">
        <f t="shared" si="0"/>
        <v>-</v>
      </c>
      <c r="H51" s="371" t="str">
        <f t="shared" si="1"/>
        <v>-</v>
      </c>
      <c r="J51" s="370" t="str">
        <f t="shared" si="2"/>
        <v>%</v>
      </c>
      <c r="K51" s="370" t="str">
        <f t="shared" si="3"/>
        <v>%</v>
      </c>
    </row>
    <row r="52" spans="2:11" ht="25.5" x14ac:dyDescent="0.2">
      <c r="B52" s="254" t="s">
        <v>399</v>
      </c>
      <c r="C52" s="375" t="str">
        <f>'0.BS'!D48</f>
        <v>-</v>
      </c>
      <c r="D52" s="375" t="str">
        <f>DH.BS!D48</f>
        <v>-</v>
      </c>
      <c r="E52" s="375" t="str">
        <f>LY.BS!D48</f>
        <v>-</v>
      </c>
      <c r="G52" s="371" t="str">
        <f t="shared" si="0"/>
        <v>-</v>
      </c>
      <c r="H52" s="371" t="str">
        <f t="shared" si="1"/>
        <v>-</v>
      </c>
      <c r="J52" s="370" t="str">
        <f t="shared" si="2"/>
        <v>%</v>
      </c>
      <c r="K52" s="370" t="str">
        <f t="shared" si="3"/>
        <v>%</v>
      </c>
    </row>
    <row r="53" spans="2:11" x14ac:dyDescent="0.2">
      <c r="B53" s="249" t="s">
        <v>401</v>
      </c>
      <c r="C53" s="375" t="str">
        <f>'0.BS'!D49</f>
        <v>-</v>
      </c>
      <c r="D53" s="375" t="str">
        <f>DH.BS!D49</f>
        <v>-</v>
      </c>
      <c r="E53" s="375" t="str">
        <f>LY.BS!D49</f>
        <v>-</v>
      </c>
      <c r="G53" s="371" t="str">
        <f t="shared" si="0"/>
        <v>-</v>
      </c>
      <c r="H53" s="371" t="str">
        <f t="shared" si="1"/>
        <v>-</v>
      </c>
      <c r="J53" s="370" t="str">
        <f t="shared" si="2"/>
        <v>%</v>
      </c>
      <c r="K53" s="370" t="str">
        <f t="shared" si="3"/>
        <v>%</v>
      </c>
    </row>
    <row r="54" spans="2:11" x14ac:dyDescent="0.2">
      <c r="B54" s="249" t="s">
        <v>403</v>
      </c>
      <c r="C54" s="375" t="str">
        <f>'0.BS'!D50</f>
        <v>-</v>
      </c>
      <c r="D54" s="375" t="str">
        <f>DH.BS!D50</f>
        <v>-</v>
      </c>
      <c r="E54" s="375" t="str">
        <f>LY.BS!D50</f>
        <v>-</v>
      </c>
      <c r="G54" s="371" t="str">
        <f t="shared" si="0"/>
        <v>-</v>
      </c>
      <c r="H54" s="371" t="str">
        <f t="shared" si="1"/>
        <v>-</v>
      </c>
      <c r="J54" s="370" t="str">
        <f t="shared" si="2"/>
        <v>%</v>
      </c>
      <c r="K54" s="370" t="str">
        <f t="shared" si="3"/>
        <v>%</v>
      </c>
    </row>
    <row r="55" spans="2:11" x14ac:dyDescent="0.2">
      <c r="B55" s="255" t="s">
        <v>405</v>
      </c>
      <c r="C55" s="375">
        <f>'0.BS'!D51</f>
        <v>0</v>
      </c>
      <c r="D55" s="375">
        <f>DH.BS!D51</f>
        <v>0</v>
      </c>
      <c r="E55" s="375">
        <f>LY.BS!D51</f>
        <v>0</v>
      </c>
      <c r="G55" s="371">
        <f t="shared" si="0"/>
        <v>0</v>
      </c>
      <c r="H55" s="371">
        <f t="shared" si="1"/>
        <v>0</v>
      </c>
      <c r="J55" s="370" t="str">
        <f t="shared" si="2"/>
        <v>%</v>
      </c>
      <c r="K55" s="370" t="str">
        <f t="shared" si="3"/>
        <v>%</v>
      </c>
    </row>
    <row r="56" spans="2:11" x14ac:dyDescent="0.2">
      <c r="B56" s="244" t="s">
        <v>407</v>
      </c>
      <c r="C56" s="203"/>
      <c r="D56" s="203"/>
      <c r="E56" s="203"/>
      <c r="G56" s="203"/>
      <c r="H56" s="203"/>
      <c r="J56" s="203"/>
      <c r="K56" s="203"/>
    </row>
    <row r="57" spans="2:11" x14ac:dyDescent="0.2">
      <c r="B57" s="249" t="s">
        <v>408</v>
      </c>
      <c r="C57" s="375">
        <f>'0.BS'!D53</f>
        <v>0</v>
      </c>
      <c r="D57" s="375">
        <f>DH.BS!D53</f>
        <v>0</v>
      </c>
      <c r="E57" s="375">
        <f>LY.BS!D53</f>
        <v>0</v>
      </c>
      <c r="G57" s="371">
        <f t="shared" si="0"/>
        <v>0</v>
      </c>
      <c r="H57" s="371">
        <f t="shared" si="1"/>
        <v>0</v>
      </c>
      <c r="J57" s="370" t="str">
        <f t="shared" si="2"/>
        <v>%</v>
      </c>
      <c r="K57" s="370" t="str">
        <f t="shared" si="3"/>
        <v>%</v>
      </c>
    </row>
    <row r="58" spans="2:11" x14ac:dyDescent="0.2">
      <c r="B58" s="250" t="s">
        <v>410</v>
      </c>
      <c r="C58" s="375">
        <f>'0.BS'!D54</f>
        <v>0</v>
      </c>
      <c r="D58" s="375">
        <f>DH.BS!D54</f>
        <v>0</v>
      </c>
      <c r="E58" s="375">
        <f>LY.BS!D54</f>
        <v>0</v>
      </c>
      <c r="G58" s="371">
        <f t="shared" si="0"/>
        <v>0</v>
      </c>
      <c r="H58" s="371">
        <f t="shared" si="1"/>
        <v>0</v>
      </c>
      <c r="J58" s="370" t="str">
        <f t="shared" si="2"/>
        <v>%</v>
      </c>
      <c r="K58" s="370" t="str">
        <f t="shared" si="3"/>
        <v>%</v>
      </c>
    </row>
    <row r="59" spans="2:11" x14ac:dyDescent="0.2">
      <c r="B59" s="251" t="s">
        <v>412</v>
      </c>
      <c r="C59" s="375" t="str">
        <f>'0.BS'!D55</f>
        <v>-</v>
      </c>
      <c r="D59" s="375" t="str">
        <f>DH.BS!D55</f>
        <v>-</v>
      </c>
      <c r="E59" s="375" t="str">
        <f>LY.BS!D55</f>
        <v>-</v>
      </c>
      <c r="G59" s="371" t="str">
        <f t="shared" si="0"/>
        <v>-</v>
      </c>
      <c r="H59" s="371" t="str">
        <f t="shared" si="1"/>
        <v>-</v>
      </c>
      <c r="J59" s="370" t="str">
        <f t="shared" si="2"/>
        <v>%</v>
      </c>
      <c r="K59" s="370" t="str">
        <f t="shared" si="3"/>
        <v>%</v>
      </c>
    </row>
    <row r="60" spans="2:11" x14ac:dyDescent="0.2">
      <c r="B60" s="251" t="s">
        <v>414</v>
      </c>
      <c r="C60" s="375" t="str">
        <f>'0.BS'!D56</f>
        <v>-</v>
      </c>
      <c r="D60" s="375" t="str">
        <f>DH.BS!D56</f>
        <v>-</v>
      </c>
      <c r="E60" s="375" t="str">
        <f>LY.BS!D56</f>
        <v>-</v>
      </c>
      <c r="G60" s="371" t="str">
        <f t="shared" si="0"/>
        <v>-</v>
      </c>
      <c r="H60" s="371" t="str">
        <f t="shared" si="1"/>
        <v>-</v>
      </c>
      <c r="J60" s="370" t="str">
        <f t="shared" si="2"/>
        <v>%</v>
      </c>
      <c r="K60" s="370" t="str">
        <f t="shared" si="3"/>
        <v>%</v>
      </c>
    </row>
    <row r="61" spans="2:11" x14ac:dyDescent="0.2">
      <c r="B61" s="251" t="s">
        <v>416</v>
      </c>
      <c r="C61" s="375" t="str">
        <f>'0.BS'!D57</f>
        <v>-</v>
      </c>
      <c r="D61" s="375" t="str">
        <f>DH.BS!D57</f>
        <v>-</v>
      </c>
      <c r="E61" s="375" t="str">
        <f>LY.BS!D57</f>
        <v>-</v>
      </c>
      <c r="G61" s="371" t="str">
        <f t="shared" si="0"/>
        <v>-</v>
      </c>
      <c r="H61" s="371" t="str">
        <f t="shared" si="1"/>
        <v>-</v>
      </c>
      <c r="J61" s="370" t="str">
        <f t="shared" si="2"/>
        <v>%</v>
      </c>
      <c r="K61" s="370" t="str">
        <f t="shared" si="3"/>
        <v>%</v>
      </c>
    </row>
    <row r="62" spans="2:11" x14ac:dyDescent="0.2">
      <c r="B62" s="250" t="s">
        <v>418</v>
      </c>
      <c r="C62" s="375">
        <f>'0.BS'!D58</f>
        <v>0</v>
      </c>
      <c r="D62" s="375">
        <f>DH.BS!D58</f>
        <v>0</v>
      </c>
      <c r="E62" s="375">
        <f>LY.BS!D58</f>
        <v>0</v>
      </c>
      <c r="G62" s="371">
        <f t="shared" si="0"/>
        <v>0</v>
      </c>
      <c r="H62" s="371">
        <f t="shared" si="1"/>
        <v>0</v>
      </c>
      <c r="J62" s="370" t="str">
        <f t="shared" si="2"/>
        <v>%</v>
      </c>
      <c r="K62" s="370" t="str">
        <f t="shared" si="3"/>
        <v>%</v>
      </c>
    </row>
    <row r="63" spans="2:11" x14ac:dyDescent="0.2">
      <c r="B63" s="251" t="s">
        <v>412</v>
      </c>
      <c r="C63" s="375" t="str">
        <f>'0.BS'!D59</f>
        <v>-</v>
      </c>
      <c r="D63" s="375" t="str">
        <f>DH.BS!D59</f>
        <v>-</v>
      </c>
      <c r="E63" s="375" t="str">
        <f>LY.BS!D59</f>
        <v>-</v>
      </c>
      <c r="G63" s="371" t="str">
        <f t="shared" si="0"/>
        <v>-</v>
      </c>
      <c r="H63" s="371" t="str">
        <f t="shared" si="1"/>
        <v>-</v>
      </c>
      <c r="J63" s="370" t="str">
        <f t="shared" si="2"/>
        <v>%</v>
      </c>
      <c r="K63" s="370" t="str">
        <f t="shared" si="3"/>
        <v>%</v>
      </c>
    </row>
    <row r="64" spans="2:11" x14ac:dyDescent="0.2">
      <c r="B64" s="251" t="s">
        <v>414</v>
      </c>
      <c r="C64" s="375" t="str">
        <f>'0.BS'!D60</f>
        <v>-</v>
      </c>
      <c r="D64" s="375" t="str">
        <f>DH.BS!D60</f>
        <v>-</v>
      </c>
      <c r="E64" s="375" t="str">
        <f>LY.BS!D60</f>
        <v>-</v>
      </c>
      <c r="G64" s="371" t="str">
        <f t="shared" si="0"/>
        <v>-</v>
      </c>
      <c r="H64" s="371" t="str">
        <f t="shared" si="1"/>
        <v>-</v>
      </c>
      <c r="J64" s="370" t="str">
        <f t="shared" si="2"/>
        <v>%</v>
      </c>
      <c r="K64" s="370" t="str">
        <f t="shared" si="3"/>
        <v>%</v>
      </c>
    </row>
    <row r="65" spans="2:11" x14ac:dyDescent="0.2">
      <c r="B65" s="251" t="s">
        <v>416</v>
      </c>
      <c r="C65" s="375" t="str">
        <f>'0.BS'!D61</f>
        <v>-</v>
      </c>
      <c r="D65" s="375" t="str">
        <f>DH.BS!D61</f>
        <v>-</v>
      </c>
      <c r="E65" s="375" t="str">
        <f>LY.BS!D61</f>
        <v>-</v>
      </c>
      <c r="G65" s="371" t="str">
        <f t="shared" si="0"/>
        <v>-</v>
      </c>
      <c r="H65" s="371" t="str">
        <f t="shared" si="1"/>
        <v>-</v>
      </c>
      <c r="J65" s="370" t="str">
        <f t="shared" si="2"/>
        <v>%</v>
      </c>
      <c r="K65" s="370" t="str">
        <f t="shared" si="3"/>
        <v>%</v>
      </c>
    </row>
    <row r="66" spans="2:11" x14ac:dyDescent="0.2">
      <c r="B66" s="249" t="s">
        <v>423</v>
      </c>
      <c r="C66" s="375">
        <f>'0.BS'!D62</f>
        <v>0</v>
      </c>
      <c r="D66" s="375">
        <f>DH.BS!D62</f>
        <v>0</v>
      </c>
      <c r="E66" s="375">
        <f>LY.BS!D62</f>
        <v>0</v>
      </c>
      <c r="G66" s="371">
        <f t="shared" si="0"/>
        <v>0</v>
      </c>
      <c r="H66" s="371">
        <f t="shared" si="1"/>
        <v>0</v>
      </c>
      <c r="J66" s="370" t="str">
        <f t="shared" si="2"/>
        <v>%</v>
      </c>
      <c r="K66" s="370" t="str">
        <f t="shared" si="3"/>
        <v>%</v>
      </c>
    </row>
    <row r="67" spans="2:11" x14ac:dyDescent="0.2">
      <c r="B67" s="250" t="s">
        <v>425</v>
      </c>
      <c r="C67" s="375">
        <f>'0.BS'!D63</f>
        <v>0</v>
      </c>
      <c r="D67" s="375">
        <f>DH.BS!D63</f>
        <v>0</v>
      </c>
      <c r="E67" s="375">
        <f>LY.BS!D63</f>
        <v>0</v>
      </c>
      <c r="G67" s="371">
        <f t="shared" si="0"/>
        <v>0</v>
      </c>
      <c r="H67" s="371">
        <f t="shared" si="1"/>
        <v>0</v>
      </c>
      <c r="J67" s="370" t="str">
        <f t="shared" si="2"/>
        <v>%</v>
      </c>
      <c r="K67" s="370" t="str">
        <f t="shared" si="3"/>
        <v>%</v>
      </c>
    </row>
    <row r="68" spans="2:11" x14ac:dyDescent="0.2">
      <c r="B68" s="251" t="s">
        <v>412</v>
      </c>
      <c r="C68" s="375" t="str">
        <f>'0.BS'!D64</f>
        <v>-</v>
      </c>
      <c r="D68" s="375" t="str">
        <f>DH.BS!D64</f>
        <v>-</v>
      </c>
      <c r="E68" s="375" t="str">
        <f>LY.BS!D64</f>
        <v>-</v>
      </c>
      <c r="G68" s="371" t="str">
        <f t="shared" si="0"/>
        <v>-</v>
      </c>
      <c r="H68" s="371" t="str">
        <f t="shared" si="1"/>
        <v>-</v>
      </c>
      <c r="J68" s="370" t="str">
        <f t="shared" si="2"/>
        <v>%</v>
      </c>
      <c r="K68" s="370" t="str">
        <f t="shared" si="3"/>
        <v>%</v>
      </c>
    </row>
    <row r="69" spans="2:11" x14ac:dyDescent="0.2">
      <c r="B69" s="251" t="s">
        <v>414</v>
      </c>
      <c r="C69" s="375" t="str">
        <f>'0.BS'!D65</f>
        <v>-</v>
      </c>
      <c r="D69" s="375" t="str">
        <f>DH.BS!D65</f>
        <v>-</v>
      </c>
      <c r="E69" s="375" t="str">
        <f>LY.BS!D65</f>
        <v>-</v>
      </c>
      <c r="G69" s="371" t="str">
        <f t="shared" si="0"/>
        <v>-</v>
      </c>
      <c r="H69" s="371" t="str">
        <f t="shared" si="1"/>
        <v>-</v>
      </c>
      <c r="J69" s="370" t="str">
        <f t="shared" si="2"/>
        <v>%</v>
      </c>
      <c r="K69" s="370" t="str">
        <f t="shared" si="3"/>
        <v>%</v>
      </c>
    </row>
    <row r="70" spans="2:11" x14ac:dyDescent="0.2">
      <c r="B70" s="251" t="s">
        <v>416</v>
      </c>
      <c r="C70" s="375" t="str">
        <f>'0.BS'!D66</f>
        <v>-</v>
      </c>
      <c r="D70" s="375" t="str">
        <f>DH.BS!D66</f>
        <v>-</v>
      </c>
      <c r="E70" s="375" t="str">
        <f>LY.BS!D66</f>
        <v>-</v>
      </c>
      <c r="G70" s="371" t="str">
        <f t="shared" si="0"/>
        <v>-</v>
      </c>
      <c r="H70" s="371" t="str">
        <f t="shared" si="1"/>
        <v>-</v>
      </c>
      <c r="J70" s="370" t="str">
        <f t="shared" si="2"/>
        <v>%</v>
      </c>
      <c r="K70" s="370" t="str">
        <f t="shared" si="3"/>
        <v>%</v>
      </c>
    </row>
    <row r="71" spans="2:11" ht="25.5" x14ac:dyDescent="0.2">
      <c r="B71" s="253" t="s">
        <v>430</v>
      </c>
      <c r="C71" s="375">
        <f>'0.BS'!D67</f>
        <v>0</v>
      </c>
      <c r="D71" s="375">
        <f>DH.BS!D67</f>
        <v>0</v>
      </c>
      <c r="E71" s="375">
        <f>LY.BS!D67</f>
        <v>0</v>
      </c>
      <c r="G71" s="371">
        <f t="shared" si="0"/>
        <v>0</v>
      </c>
      <c r="H71" s="371">
        <f t="shared" si="1"/>
        <v>0</v>
      </c>
      <c r="J71" s="370" t="str">
        <f t="shared" si="2"/>
        <v>%</v>
      </c>
      <c r="K71" s="370" t="str">
        <f t="shared" si="3"/>
        <v>%</v>
      </c>
    </row>
    <row r="72" spans="2:11" x14ac:dyDescent="0.2">
      <c r="B72" s="251" t="s">
        <v>412</v>
      </c>
      <c r="C72" s="375" t="str">
        <f>'0.BS'!D68</f>
        <v>-</v>
      </c>
      <c r="D72" s="375" t="str">
        <f>DH.BS!D68</f>
        <v>-</v>
      </c>
      <c r="E72" s="375" t="str">
        <f>LY.BS!D68</f>
        <v>-</v>
      </c>
      <c r="G72" s="371" t="str">
        <f t="shared" si="0"/>
        <v>-</v>
      </c>
      <c r="H72" s="371" t="str">
        <f t="shared" si="1"/>
        <v>-</v>
      </c>
      <c r="J72" s="370" t="str">
        <f t="shared" si="2"/>
        <v>%</v>
      </c>
      <c r="K72" s="370" t="str">
        <f t="shared" si="3"/>
        <v>%</v>
      </c>
    </row>
    <row r="73" spans="2:11" x14ac:dyDescent="0.2">
      <c r="B73" s="251" t="s">
        <v>414</v>
      </c>
      <c r="C73" s="375" t="str">
        <f>'0.BS'!D69</f>
        <v>-</v>
      </c>
      <c r="D73" s="375" t="str">
        <f>DH.BS!D69</f>
        <v>-</v>
      </c>
      <c r="E73" s="375" t="str">
        <f>LY.BS!D69</f>
        <v>-</v>
      </c>
      <c r="G73" s="371" t="str">
        <f t="shared" si="0"/>
        <v>-</v>
      </c>
      <c r="H73" s="371" t="str">
        <f t="shared" si="1"/>
        <v>-</v>
      </c>
      <c r="J73" s="370" t="str">
        <f t="shared" si="2"/>
        <v>%</v>
      </c>
      <c r="K73" s="370" t="str">
        <f t="shared" si="3"/>
        <v>%</v>
      </c>
    </row>
    <row r="74" spans="2:11" x14ac:dyDescent="0.2">
      <c r="B74" s="251" t="s">
        <v>416</v>
      </c>
      <c r="C74" s="375" t="str">
        <f>'0.BS'!D70</f>
        <v>-</v>
      </c>
      <c r="D74" s="375" t="str">
        <f>DH.BS!D70</f>
        <v>-</v>
      </c>
      <c r="E74" s="375" t="str">
        <f>LY.BS!D70</f>
        <v>-</v>
      </c>
      <c r="G74" s="371" t="str">
        <f t="shared" si="0"/>
        <v>-</v>
      </c>
      <c r="H74" s="371" t="str">
        <f t="shared" si="1"/>
        <v>-</v>
      </c>
      <c r="J74" s="370" t="str">
        <f t="shared" si="2"/>
        <v>%</v>
      </c>
      <c r="K74" s="370" t="str">
        <f t="shared" si="3"/>
        <v>%</v>
      </c>
    </row>
    <row r="75" spans="2:11" x14ac:dyDescent="0.2">
      <c r="B75" s="249" t="s">
        <v>435</v>
      </c>
      <c r="C75" s="375">
        <f>'0.BS'!D71</f>
        <v>0</v>
      </c>
      <c r="D75" s="375">
        <f>DH.BS!D71</f>
        <v>0</v>
      </c>
      <c r="E75" s="375">
        <f>LY.BS!D71</f>
        <v>0</v>
      </c>
      <c r="G75" s="371">
        <f t="shared" si="0"/>
        <v>0</v>
      </c>
      <c r="H75" s="371">
        <f t="shared" si="1"/>
        <v>0</v>
      </c>
      <c r="J75" s="370" t="str">
        <f t="shared" si="2"/>
        <v>%</v>
      </c>
      <c r="K75" s="370" t="str">
        <f t="shared" si="3"/>
        <v>%</v>
      </c>
    </row>
    <row r="76" spans="2:11" x14ac:dyDescent="0.2">
      <c r="B76" s="250" t="s">
        <v>412</v>
      </c>
      <c r="C76" s="375" t="str">
        <f>'0.BS'!D72</f>
        <v>-</v>
      </c>
      <c r="D76" s="375" t="str">
        <f>DH.BS!D72</f>
        <v>-</v>
      </c>
      <c r="E76" s="375" t="str">
        <f>LY.BS!D72</f>
        <v>-</v>
      </c>
      <c r="G76" s="371" t="str">
        <f t="shared" si="0"/>
        <v>-</v>
      </c>
      <c r="H76" s="371" t="str">
        <f t="shared" si="1"/>
        <v>-</v>
      </c>
      <c r="J76" s="370" t="str">
        <f t="shared" si="2"/>
        <v>%</v>
      </c>
      <c r="K76" s="370" t="str">
        <f t="shared" si="3"/>
        <v>%</v>
      </c>
    </row>
    <row r="77" spans="2:11" x14ac:dyDescent="0.2">
      <c r="B77" s="250" t="s">
        <v>414</v>
      </c>
      <c r="C77" s="375" t="str">
        <f>'0.BS'!D73</f>
        <v>-</v>
      </c>
      <c r="D77" s="375" t="str">
        <f>DH.BS!D73</f>
        <v>-</v>
      </c>
      <c r="E77" s="375" t="str">
        <f>LY.BS!D73</f>
        <v>-</v>
      </c>
      <c r="G77" s="371" t="str">
        <f t="shared" si="0"/>
        <v>-</v>
      </c>
      <c r="H77" s="371" t="str">
        <f t="shared" si="1"/>
        <v>-</v>
      </c>
      <c r="J77" s="370" t="str">
        <f t="shared" si="2"/>
        <v>%</v>
      </c>
      <c r="K77" s="370" t="str">
        <f t="shared" si="3"/>
        <v>%</v>
      </c>
    </row>
    <row r="78" spans="2:11" x14ac:dyDescent="0.2">
      <c r="B78" s="250" t="s">
        <v>416</v>
      </c>
      <c r="C78" s="375" t="str">
        <f>'0.BS'!D74</f>
        <v>-</v>
      </c>
      <c r="D78" s="375" t="str">
        <f>DH.BS!D74</f>
        <v>-</v>
      </c>
      <c r="E78" s="375" t="str">
        <f>LY.BS!D74</f>
        <v>-</v>
      </c>
      <c r="G78" s="371" t="str">
        <f t="shared" si="0"/>
        <v>-</v>
      </c>
      <c r="H78" s="371" t="str">
        <f t="shared" si="1"/>
        <v>-</v>
      </c>
      <c r="J78" s="370" t="str">
        <f t="shared" si="2"/>
        <v>%</v>
      </c>
      <c r="K78" s="370" t="str">
        <f t="shared" si="3"/>
        <v>%</v>
      </c>
    </row>
    <row r="79" spans="2:11" x14ac:dyDescent="0.2">
      <c r="B79" s="249" t="s">
        <v>440</v>
      </c>
      <c r="C79" s="203"/>
      <c r="D79" s="203"/>
      <c r="E79" s="203"/>
      <c r="G79" s="203"/>
      <c r="H79" s="203"/>
      <c r="J79" s="203"/>
      <c r="K79" s="203"/>
    </row>
    <row r="80" spans="2:11" x14ac:dyDescent="0.2">
      <c r="B80" s="249" t="s">
        <v>442</v>
      </c>
      <c r="C80" s="375" t="str">
        <f>'0.BS'!D76</f>
        <v>-</v>
      </c>
      <c r="D80" s="375" t="str">
        <f>DH.BS!D76</f>
        <v>-</v>
      </c>
      <c r="E80" s="375" t="str">
        <f>LY.BS!D76</f>
        <v>-</v>
      </c>
      <c r="G80" s="371" t="str">
        <f t="shared" ref="G80:G96" si="4">IFERROR(D80-C80,"-")</f>
        <v>-</v>
      </c>
      <c r="H80" s="371" t="str">
        <f t="shared" ref="H80:H96" si="5">IFERROR(E80-C80,"-")</f>
        <v>-</v>
      </c>
      <c r="J80" s="370" t="str">
        <f t="shared" ref="J80:J96" si="6">IFERROR(D80/C80-1,"%")</f>
        <v>%</v>
      </c>
      <c r="K80" s="370" t="str">
        <f t="shared" ref="K80:K96" si="7">IFERROR(E80/C80-1,"%")</f>
        <v>%</v>
      </c>
    </row>
    <row r="81" spans="2:11" x14ac:dyDescent="0.2">
      <c r="B81" s="249" t="s">
        <v>444</v>
      </c>
      <c r="C81" s="375" t="str">
        <f>'0.BS'!D77</f>
        <v>-</v>
      </c>
      <c r="D81" s="375" t="str">
        <f>DH.BS!D77</f>
        <v>-</v>
      </c>
      <c r="E81" s="375" t="str">
        <f>LY.BS!D77</f>
        <v>-</v>
      </c>
      <c r="G81" s="371" t="str">
        <f t="shared" si="4"/>
        <v>-</v>
      </c>
      <c r="H81" s="371" t="str">
        <f t="shared" si="5"/>
        <v>-</v>
      </c>
      <c r="J81" s="370" t="str">
        <f t="shared" si="6"/>
        <v>%</v>
      </c>
      <c r="K81" s="370" t="str">
        <f t="shared" si="7"/>
        <v>%</v>
      </c>
    </row>
    <row r="82" spans="2:11" x14ac:dyDescent="0.2">
      <c r="B82" s="249" t="s">
        <v>446</v>
      </c>
      <c r="C82" s="375" t="str">
        <f>'0.BS'!D78</f>
        <v>-</v>
      </c>
      <c r="D82" s="375" t="str">
        <f>DH.BS!D78</f>
        <v>-</v>
      </c>
      <c r="E82" s="375" t="str">
        <f>LY.BS!D78</f>
        <v>-</v>
      </c>
      <c r="G82" s="371" t="str">
        <f t="shared" si="4"/>
        <v>-</v>
      </c>
      <c r="H82" s="371" t="str">
        <f t="shared" si="5"/>
        <v>-</v>
      </c>
      <c r="J82" s="370" t="str">
        <f t="shared" si="6"/>
        <v>%</v>
      </c>
      <c r="K82" s="370" t="str">
        <f t="shared" si="7"/>
        <v>%</v>
      </c>
    </row>
    <row r="83" spans="2:11" x14ac:dyDescent="0.2">
      <c r="B83" s="249" t="s">
        <v>448</v>
      </c>
      <c r="C83" s="375" t="str">
        <f>'0.BS'!D79</f>
        <v>-</v>
      </c>
      <c r="D83" s="375" t="str">
        <f>DH.BS!D79</f>
        <v>-</v>
      </c>
      <c r="E83" s="375" t="str">
        <f>LY.BS!D79</f>
        <v>-</v>
      </c>
      <c r="G83" s="371" t="str">
        <f t="shared" si="4"/>
        <v>-</v>
      </c>
      <c r="H83" s="371" t="str">
        <f t="shared" si="5"/>
        <v>-</v>
      </c>
      <c r="J83" s="370" t="str">
        <f t="shared" si="6"/>
        <v>%</v>
      </c>
      <c r="K83" s="370" t="str">
        <f t="shared" si="7"/>
        <v>%</v>
      </c>
    </row>
    <row r="84" spans="2:11" x14ac:dyDescent="0.2">
      <c r="B84" s="249" t="s">
        <v>450</v>
      </c>
      <c r="C84" s="375" t="str">
        <f>'0.BS'!D80</f>
        <v>-</v>
      </c>
      <c r="D84" s="375" t="str">
        <f>DH.BS!D80</f>
        <v>-</v>
      </c>
      <c r="E84" s="375" t="str">
        <f>LY.BS!D80</f>
        <v>-</v>
      </c>
      <c r="G84" s="371" t="str">
        <f t="shared" si="4"/>
        <v>-</v>
      </c>
      <c r="H84" s="371" t="str">
        <f t="shared" si="5"/>
        <v>-</v>
      </c>
      <c r="J84" s="370" t="str">
        <f t="shared" si="6"/>
        <v>%</v>
      </c>
      <c r="K84" s="370" t="str">
        <f t="shared" si="7"/>
        <v>%</v>
      </c>
    </row>
    <row r="85" spans="2:11" x14ac:dyDescent="0.2">
      <c r="B85" s="249" t="s">
        <v>360</v>
      </c>
      <c r="C85" s="375" t="str">
        <f>'0.BS'!D81</f>
        <v>-</v>
      </c>
      <c r="D85" s="375" t="str">
        <f>DH.BS!D81</f>
        <v>-</v>
      </c>
      <c r="E85" s="375" t="str">
        <f>LY.BS!D81</f>
        <v>-</v>
      </c>
      <c r="G85" s="371" t="str">
        <f t="shared" si="4"/>
        <v>-</v>
      </c>
      <c r="H85" s="371" t="str">
        <f t="shared" si="5"/>
        <v>-</v>
      </c>
      <c r="J85" s="370" t="str">
        <f t="shared" si="6"/>
        <v>%</v>
      </c>
      <c r="K85" s="370" t="str">
        <f t="shared" si="7"/>
        <v>%</v>
      </c>
    </row>
    <row r="86" spans="2:11" x14ac:dyDescent="0.2">
      <c r="B86" s="249" t="s">
        <v>453</v>
      </c>
      <c r="C86" s="375" t="str">
        <f>'0.BS'!D82</f>
        <v>-</v>
      </c>
      <c r="D86" s="375" t="str">
        <f>DH.BS!D82</f>
        <v>-</v>
      </c>
      <c r="E86" s="375" t="str">
        <f>LY.BS!D82</f>
        <v>-</v>
      </c>
      <c r="G86" s="371" t="str">
        <f t="shared" si="4"/>
        <v>-</v>
      </c>
      <c r="H86" s="371" t="str">
        <f t="shared" si="5"/>
        <v>-</v>
      </c>
      <c r="J86" s="370" t="str">
        <f t="shared" si="6"/>
        <v>%</v>
      </c>
      <c r="K86" s="370" t="str">
        <f t="shared" si="7"/>
        <v>%</v>
      </c>
    </row>
    <row r="87" spans="2:11" x14ac:dyDescent="0.2">
      <c r="B87" s="254" t="s">
        <v>455</v>
      </c>
      <c r="C87" s="375" t="str">
        <f>'0.BS'!D83</f>
        <v>-</v>
      </c>
      <c r="D87" s="375" t="str">
        <f>DH.BS!D83</f>
        <v>-</v>
      </c>
      <c r="E87" s="375" t="str">
        <f>LY.BS!D83</f>
        <v>-</v>
      </c>
      <c r="G87" s="371" t="str">
        <f t="shared" si="4"/>
        <v>-</v>
      </c>
      <c r="H87" s="371" t="str">
        <f t="shared" si="5"/>
        <v>-</v>
      </c>
      <c r="J87" s="370" t="str">
        <f t="shared" si="6"/>
        <v>%</v>
      </c>
      <c r="K87" s="370" t="str">
        <f t="shared" si="7"/>
        <v>%</v>
      </c>
    </row>
    <row r="88" spans="2:11" x14ac:dyDescent="0.2">
      <c r="B88" s="249" t="s">
        <v>457</v>
      </c>
      <c r="C88" s="375" t="str">
        <f>'0.BS'!D84</f>
        <v>-</v>
      </c>
      <c r="D88" s="375" t="str">
        <f>DH.BS!D84</f>
        <v>-</v>
      </c>
      <c r="E88" s="375" t="str">
        <f>LY.BS!D84</f>
        <v>-</v>
      </c>
      <c r="G88" s="371" t="str">
        <f t="shared" si="4"/>
        <v>-</v>
      </c>
      <c r="H88" s="371" t="str">
        <f t="shared" si="5"/>
        <v>-</v>
      </c>
      <c r="J88" s="370" t="str">
        <f t="shared" si="6"/>
        <v>%</v>
      </c>
      <c r="K88" s="370" t="str">
        <f t="shared" si="7"/>
        <v>%</v>
      </c>
    </row>
    <row r="89" spans="2:11" x14ac:dyDescent="0.2">
      <c r="B89" s="249" t="s">
        <v>459</v>
      </c>
      <c r="C89" s="375" t="str">
        <f>'0.BS'!D85</f>
        <v>-</v>
      </c>
      <c r="D89" s="375" t="str">
        <f>DH.BS!D85</f>
        <v>-</v>
      </c>
      <c r="E89" s="375" t="str">
        <f>LY.BS!D85</f>
        <v>-</v>
      </c>
      <c r="G89" s="371" t="str">
        <f t="shared" si="4"/>
        <v>-</v>
      </c>
      <c r="H89" s="371" t="str">
        <f t="shared" si="5"/>
        <v>-</v>
      </c>
      <c r="J89" s="370" t="str">
        <f t="shared" si="6"/>
        <v>%</v>
      </c>
      <c r="K89" s="370" t="str">
        <f t="shared" si="7"/>
        <v>%</v>
      </c>
    </row>
    <row r="90" spans="2:11" x14ac:dyDescent="0.2">
      <c r="B90" s="249" t="s">
        <v>461</v>
      </c>
      <c r="C90" s="375" t="str">
        <f>'0.BS'!D86</f>
        <v>-</v>
      </c>
      <c r="D90" s="375" t="str">
        <f>DH.BS!D86</f>
        <v>-</v>
      </c>
      <c r="E90" s="375" t="str">
        <f>LY.BS!D86</f>
        <v>-</v>
      </c>
      <c r="G90" s="371" t="str">
        <f t="shared" si="4"/>
        <v>-</v>
      </c>
      <c r="H90" s="371" t="str">
        <f t="shared" si="5"/>
        <v>-</v>
      </c>
      <c r="J90" s="370" t="str">
        <f t="shared" si="6"/>
        <v>%</v>
      </c>
      <c r="K90" s="370" t="str">
        <f t="shared" si="7"/>
        <v>%</v>
      </c>
    </row>
    <row r="91" spans="2:11" x14ac:dyDescent="0.2">
      <c r="B91" s="249" t="s">
        <v>463</v>
      </c>
      <c r="C91" s="375">
        <f>'0.BS'!D87</f>
        <v>0</v>
      </c>
      <c r="D91" s="375">
        <f>DH.BS!D87</f>
        <v>0</v>
      </c>
      <c r="E91" s="375">
        <f>LY.BS!D87</f>
        <v>0</v>
      </c>
      <c r="G91" s="371">
        <f t="shared" si="4"/>
        <v>0</v>
      </c>
      <c r="H91" s="371">
        <f t="shared" si="5"/>
        <v>0</v>
      </c>
      <c r="J91" s="370" t="str">
        <f t="shared" si="6"/>
        <v>%</v>
      </c>
      <c r="K91" s="370" t="str">
        <f t="shared" si="7"/>
        <v>%</v>
      </c>
    </row>
    <row r="92" spans="2:11" x14ac:dyDescent="0.2">
      <c r="B92" s="250" t="s">
        <v>465</v>
      </c>
      <c r="C92" s="375" t="str">
        <f>'0.BS'!D88</f>
        <v>-</v>
      </c>
      <c r="D92" s="375" t="str">
        <f>DH.BS!D88</f>
        <v>-</v>
      </c>
      <c r="E92" s="375" t="str">
        <f>LY.BS!D88</f>
        <v>-</v>
      </c>
      <c r="G92" s="371" t="str">
        <f t="shared" si="4"/>
        <v>-</v>
      </c>
      <c r="H92" s="371" t="str">
        <f t="shared" si="5"/>
        <v>-</v>
      </c>
      <c r="J92" s="370" t="str">
        <f t="shared" si="6"/>
        <v>%</v>
      </c>
      <c r="K92" s="370" t="str">
        <f t="shared" si="7"/>
        <v>%</v>
      </c>
    </row>
    <row r="93" spans="2:11" x14ac:dyDescent="0.2">
      <c r="B93" s="250" t="s">
        <v>467</v>
      </c>
      <c r="C93" s="375" t="str">
        <f>'0.BS'!D89</f>
        <v>-</v>
      </c>
      <c r="D93" s="375" t="str">
        <f>DH.BS!D89</f>
        <v>-</v>
      </c>
      <c r="E93" s="375" t="str">
        <f>LY.BS!D89</f>
        <v>-</v>
      </c>
      <c r="G93" s="371" t="str">
        <f t="shared" si="4"/>
        <v>-</v>
      </c>
      <c r="H93" s="371" t="str">
        <f t="shared" si="5"/>
        <v>-</v>
      </c>
      <c r="J93" s="370" t="str">
        <f t="shared" si="6"/>
        <v>%</v>
      </c>
      <c r="K93" s="370" t="str">
        <f t="shared" si="7"/>
        <v>%</v>
      </c>
    </row>
    <row r="94" spans="2:11" x14ac:dyDescent="0.2">
      <c r="B94" s="249" t="s">
        <v>469</v>
      </c>
      <c r="C94" s="375" t="str">
        <f>'0.BS'!D90</f>
        <v>-</v>
      </c>
      <c r="D94" s="375" t="str">
        <f>DH.BS!D90</f>
        <v>-</v>
      </c>
      <c r="E94" s="375" t="str">
        <f>LY.BS!D90</f>
        <v>-</v>
      </c>
      <c r="G94" s="371" t="str">
        <f t="shared" si="4"/>
        <v>-</v>
      </c>
      <c r="H94" s="371" t="str">
        <f t="shared" si="5"/>
        <v>-</v>
      </c>
      <c r="J94" s="370" t="str">
        <f t="shared" si="6"/>
        <v>%</v>
      </c>
      <c r="K94" s="370" t="str">
        <f t="shared" si="7"/>
        <v>%</v>
      </c>
    </row>
    <row r="95" spans="2:11" x14ac:dyDescent="0.2">
      <c r="B95" s="255" t="s">
        <v>471</v>
      </c>
      <c r="C95" s="375">
        <f>'0.BS'!D91</f>
        <v>0</v>
      </c>
      <c r="D95" s="375">
        <f>DH.BS!D91</f>
        <v>0</v>
      </c>
      <c r="E95" s="375">
        <f>LY.BS!D91</f>
        <v>0</v>
      </c>
      <c r="G95" s="371">
        <f t="shared" si="4"/>
        <v>0</v>
      </c>
      <c r="H95" s="371">
        <f t="shared" si="5"/>
        <v>0</v>
      </c>
      <c r="J95" s="370" t="str">
        <f t="shared" si="6"/>
        <v>%</v>
      </c>
      <c r="K95" s="370" t="str">
        <f t="shared" si="7"/>
        <v>%</v>
      </c>
    </row>
    <row r="96" spans="2:11" x14ac:dyDescent="0.2">
      <c r="B96" s="256" t="s">
        <v>473</v>
      </c>
      <c r="C96" s="375">
        <f>'0.BS'!D92</f>
        <v>0</v>
      </c>
      <c r="D96" s="375">
        <f>DH.BS!D92</f>
        <v>0</v>
      </c>
      <c r="E96" s="375">
        <f>LY.BS!D92</f>
        <v>0</v>
      </c>
      <c r="G96" s="371">
        <f t="shared" si="4"/>
        <v>0</v>
      </c>
      <c r="H96" s="371">
        <f t="shared" si="5"/>
        <v>0</v>
      </c>
      <c r="J96" s="370" t="str">
        <f t="shared" si="6"/>
        <v>%</v>
      </c>
      <c r="K96" s="370" t="str">
        <f t="shared" si="7"/>
        <v>%</v>
      </c>
    </row>
    <row r="99" spans="1:11" ht="15.75" x14ac:dyDescent="0.25">
      <c r="A99" s="331" t="s">
        <v>1512</v>
      </c>
      <c r="B99" s="362"/>
      <c r="C99" s="362"/>
      <c r="D99" s="362"/>
      <c r="E99" s="362"/>
      <c r="F99" s="362"/>
      <c r="G99" s="362"/>
      <c r="H99" s="362"/>
      <c r="I99" s="362"/>
      <c r="J99" s="362"/>
      <c r="K99" s="363"/>
    </row>
    <row r="101" spans="1:11" x14ac:dyDescent="0.2">
      <c r="C101" s="358" t="s">
        <v>977</v>
      </c>
      <c r="D101" s="358" t="s">
        <v>1489</v>
      </c>
      <c r="E101" s="358" t="s">
        <v>1488</v>
      </c>
      <c r="G101" s="358" t="s">
        <v>1498</v>
      </c>
      <c r="H101" s="358" t="s">
        <v>1499</v>
      </c>
      <c r="J101" s="358" t="s">
        <v>1496</v>
      </c>
      <c r="K101" s="358" t="s">
        <v>1497</v>
      </c>
    </row>
    <row r="103" spans="1:11" x14ac:dyDescent="0.2">
      <c r="B103" s="230" t="s">
        <v>648</v>
      </c>
      <c r="C103" s="375">
        <f>'0.OF'!$D$39</f>
        <v>0</v>
      </c>
      <c r="D103" s="375">
        <f>DH.OF!$D$39</f>
        <v>0</v>
      </c>
      <c r="E103" s="375">
        <f>LY.OF!$D$39</f>
        <v>0</v>
      </c>
      <c r="G103" s="371">
        <f t="shared" ref="G103" si="8">IFERROR(D103-C103,"-")</f>
        <v>0</v>
      </c>
      <c r="H103" s="371">
        <f t="shared" ref="H103" si="9">IFERROR(E103-C103,"-")</f>
        <v>0</v>
      </c>
      <c r="J103" s="370" t="str">
        <f t="shared" ref="J103" si="10">IFERROR(D103/C103-1,"%")</f>
        <v>%</v>
      </c>
      <c r="K103" s="370" t="str">
        <f t="shared" ref="K103" si="11">IFERROR(E103/C103-1,"%")</f>
        <v>%</v>
      </c>
    </row>
    <row r="104" spans="1:11" x14ac:dyDescent="0.2">
      <c r="B104" s="230" t="s">
        <v>649</v>
      </c>
      <c r="C104" s="375" t="str">
        <f>'0.OF'!$D$40</f>
        <v>-</v>
      </c>
      <c r="D104" s="375" t="str">
        <f>DH.OF!$D$40</f>
        <v>-</v>
      </c>
      <c r="E104" s="375" t="str">
        <f>LY.OF!$D$40</f>
        <v>-</v>
      </c>
      <c r="G104" s="371" t="str">
        <f t="shared" ref="G104:G106" si="12">IFERROR(D104-C104,"-")</f>
        <v>-</v>
      </c>
      <c r="H104" s="371" t="str">
        <f t="shared" ref="H104:H106" si="13">IFERROR(E104-C104,"-")</f>
        <v>-</v>
      </c>
      <c r="J104" s="370" t="str">
        <f t="shared" ref="J104:J106" si="14">IFERROR(D104/C104-1,"%")</f>
        <v>%</v>
      </c>
      <c r="K104" s="370" t="str">
        <f t="shared" ref="K104:K106" si="15">IFERROR(E104/C104-1,"%")</f>
        <v>%</v>
      </c>
    </row>
    <row r="105" spans="1:11" x14ac:dyDescent="0.2">
      <c r="B105" s="222" t="s">
        <v>650</v>
      </c>
      <c r="C105" s="375" t="str">
        <f>'0.OF'!$D$41</f>
        <v>-</v>
      </c>
      <c r="D105" s="375" t="str">
        <f>DH.OF!$D$41</f>
        <v>-</v>
      </c>
      <c r="E105" s="375" t="str">
        <f>LY.OF!$D$41</f>
        <v>-</v>
      </c>
      <c r="G105" s="371" t="str">
        <f t="shared" si="12"/>
        <v>-</v>
      </c>
      <c r="H105" s="371" t="str">
        <f t="shared" si="13"/>
        <v>-</v>
      </c>
      <c r="J105" s="370" t="str">
        <f t="shared" si="14"/>
        <v>%</v>
      </c>
      <c r="K105" s="370" t="str">
        <f t="shared" si="15"/>
        <v>%</v>
      </c>
    </row>
    <row r="106" spans="1:11" x14ac:dyDescent="0.2">
      <c r="B106" s="230" t="s">
        <v>651</v>
      </c>
      <c r="C106" s="375" t="str">
        <f>'0.OF'!$D$42</f>
        <v>-</v>
      </c>
      <c r="D106" s="375" t="str">
        <f>DH.OF!$D$42</f>
        <v>-</v>
      </c>
      <c r="E106" s="375" t="str">
        <f>LY.OF!$D$42</f>
        <v>-</v>
      </c>
      <c r="G106" s="371" t="str">
        <f t="shared" si="12"/>
        <v>-</v>
      </c>
      <c r="H106" s="371" t="str">
        <f t="shared" si="13"/>
        <v>-</v>
      </c>
      <c r="J106" s="370" t="str">
        <f t="shared" si="14"/>
        <v>%</v>
      </c>
      <c r="K106" s="370" t="str">
        <f t="shared" si="15"/>
        <v>%</v>
      </c>
    </row>
    <row r="108" spans="1:11" x14ac:dyDescent="0.2">
      <c r="B108" s="358" t="s">
        <v>518</v>
      </c>
      <c r="C108" s="375" t="str">
        <f>'0.OF'!$D$43</f>
        <v>-</v>
      </c>
    </row>
    <row r="109" spans="1:11" x14ac:dyDescent="0.2">
      <c r="B109" s="358" t="s">
        <v>652</v>
      </c>
      <c r="C109" s="375" t="str">
        <f>'0.OF'!$D$44</f>
        <v>-</v>
      </c>
    </row>
    <row r="111" spans="1:11" x14ac:dyDescent="0.2">
      <c r="B111" s="358" t="s">
        <v>1494</v>
      </c>
      <c r="C111" s="370" t="str">
        <f>IFERROR(C105/C108,"%")</f>
        <v>%</v>
      </c>
    </row>
    <row r="112" spans="1:11" x14ac:dyDescent="0.2">
      <c r="B112" s="358" t="s">
        <v>1495</v>
      </c>
      <c r="C112" s="370" t="str">
        <f>IFERROR(C106/C109,"%")</f>
        <v>%</v>
      </c>
    </row>
    <row r="115" spans="1:11" ht="15.75" x14ac:dyDescent="0.25">
      <c r="A115" s="331" t="s">
        <v>1511</v>
      </c>
      <c r="B115" s="362"/>
      <c r="C115" s="362"/>
      <c r="D115" s="362"/>
      <c r="E115" s="362"/>
      <c r="F115" s="362"/>
      <c r="G115" s="362"/>
      <c r="H115" s="362"/>
      <c r="I115" s="362"/>
      <c r="J115" s="362"/>
      <c r="K115" s="363"/>
    </row>
    <row r="117" spans="1:11" x14ac:dyDescent="0.2">
      <c r="C117" s="358" t="s">
        <v>977</v>
      </c>
    </row>
    <row r="119" spans="1:11" x14ac:dyDescent="0.2">
      <c r="B119" s="358" t="s">
        <v>876</v>
      </c>
      <c r="C119" s="371">
        <f>SUM(C120:C122)</f>
        <v>0</v>
      </c>
    </row>
    <row r="120" spans="1:11" x14ac:dyDescent="0.2">
      <c r="B120" s="359" t="s">
        <v>1335</v>
      </c>
      <c r="C120" s="371">
        <f>'0.SCR.SF'!D37</f>
        <v>0</v>
      </c>
    </row>
    <row r="121" spans="1:11" x14ac:dyDescent="0.2">
      <c r="B121" s="359" t="s">
        <v>1334</v>
      </c>
      <c r="C121" s="371">
        <f>'0.SCR.PIM'!D21</f>
        <v>0</v>
      </c>
    </row>
    <row r="122" spans="1:11" x14ac:dyDescent="0.2">
      <c r="B122" s="359" t="s">
        <v>1473</v>
      </c>
      <c r="C122" s="371">
        <f>'0.SCR.IM'!D20</f>
        <v>0</v>
      </c>
    </row>
    <row r="124" spans="1:11" x14ac:dyDescent="0.2">
      <c r="B124" s="358" t="s">
        <v>523</v>
      </c>
      <c r="C124" s="371">
        <f>SUM(C125:C126)</f>
        <v>0</v>
      </c>
    </row>
    <row r="125" spans="1:11" x14ac:dyDescent="0.2">
      <c r="B125" s="359" t="s">
        <v>1487</v>
      </c>
      <c r="C125" s="371">
        <f>IF(P.Gen!D9="Undertaking pursuing both life and non-life insurance activity","N.A.",'0.MCR'!D66)</f>
        <v>0</v>
      </c>
    </row>
    <row r="126" spans="1:11" x14ac:dyDescent="0.2">
      <c r="B126" s="359" t="s">
        <v>1486</v>
      </c>
      <c r="C126" s="371" t="str">
        <f>IF(P.Gen!D9="Undertaking pursuing both life and non-life insurance activity",'0.MCR.Comp'!D72,"N.A.")</f>
        <v>N.A.</v>
      </c>
    </row>
  </sheetData>
  <sheetProtection sheet="1" objects="1" scenarios="1"/>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5" tint="0.79998168889431442"/>
  </sheetPr>
  <dimension ref="A1:AG203"/>
  <sheetViews>
    <sheetView showGridLines="0" workbookViewId="0"/>
  </sheetViews>
  <sheetFormatPr defaultRowHeight="12.75" x14ac:dyDescent="0.2"/>
  <cols>
    <col min="1" max="1" width="9.140625" style="144"/>
    <col min="2" max="2" width="36" style="144" customWidth="1"/>
    <col min="3" max="13" width="14.28515625" style="144" customWidth="1"/>
    <col min="14" max="18" width="9.140625" style="144"/>
    <col min="19" max="19" width="1.85546875" style="144" bestFit="1" customWidth="1"/>
    <col min="20" max="32" width="0" style="144" hidden="1" customWidth="1"/>
    <col min="33" max="33" width="1.85546875" style="144" bestFit="1" customWidth="1"/>
    <col min="34" max="16384" width="9.140625" style="144"/>
  </cols>
  <sheetData>
    <row r="1" spans="1:33" ht="15" customHeight="1" x14ac:dyDescent="0.35">
      <c r="A1" s="328"/>
      <c r="B1" s="199"/>
      <c r="C1" s="129"/>
      <c r="D1" s="129"/>
      <c r="E1" s="129"/>
      <c r="F1" s="129"/>
      <c r="G1" s="129"/>
      <c r="H1" s="129"/>
      <c r="I1" s="129"/>
      <c r="J1" s="129"/>
      <c r="K1" s="129"/>
      <c r="L1" s="129"/>
      <c r="M1" s="262" t="str">
        <f>_ParticipantName</f>
        <v>[Participant's name]</v>
      </c>
      <c r="S1" s="192" t="s">
        <v>0</v>
      </c>
      <c r="AG1" s="192" t="s">
        <v>0</v>
      </c>
    </row>
    <row r="2" spans="1:33" ht="15" customHeight="1" x14ac:dyDescent="0.35">
      <c r="A2" s="199"/>
      <c r="B2" s="199"/>
      <c r="C2" s="199"/>
      <c r="D2" s="199"/>
      <c r="E2" s="199"/>
      <c r="F2" s="199"/>
      <c r="G2" s="199"/>
      <c r="H2" s="199"/>
      <c r="I2" s="199"/>
      <c r="J2" s="199"/>
      <c r="K2" s="199"/>
      <c r="L2" s="199"/>
      <c r="M2" s="273" t="str">
        <f>_SCRMethod</f>
        <v>[Method of Calculation of the SCR]</v>
      </c>
      <c r="S2" s="192" t="s">
        <v>0</v>
      </c>
      <c r="AG2" s="192" t="s">
        <v>0</v>
      </c>
    </row>
    <row r="3" spans="1:33" ht="15" customHeight="1" x14ac:dyDescent="0.35">
      <c r="A3" s="271" t="s">
        <v>1469</v>
      </c>
      <c r="B3" s="271"/>
      <c r="C3" s="131"/>
      <c r="D3" s="131"/>
      <c r="E3" s="131"/>
      <c r="F3" s="131"/>
      <c r="G3" s="131"/>
      <c r="H3" s="131"/>
      <c r="I3" s="131"/>
      <c r="J3" s="131"/>
      <c r="K3" s="131"/>
      <c r="L3" s="131"/>
      <c r="M3" s="263" t="str">
        <f>_Version</f>
        <v>EIOPA-16-339-ST16_Templates-(20160629)</v>
      </c>
      <c r="S3" s="192" t="s">
        <v>0</v>
      </c>
      <c r="AG3" s="192" t="s">
        <v>0</v>
      </c>
    </row>
    <row r="4" spans="1:33" x14ac:dyDescent="0.2">
      <c r="S4" s="192" t="s">
        <v>0</v>
      </c>
      <c r="AG4" s="192" t="s">
        <v>0</v>
      </c>
    </row>
    <row r="5" spans="1:33" x14ac:dyDescent="0.2">
      <c r="B5" s="360" t="s">
        <v>1482</v>
      </c>
      <c r="S5" s="192" t="s">
        <v>0</v>
      </c>
      <c r="AG5" s="192" t="s">
        <v>0</v>
      </c>
    </row>
    <row r="6" spans="1:33" x14ac:dyDescent="0.2">
      <c r="B6" s="360" t="s">
        <v>1485</v>
      </c>
      <c r="S6" s="192" t="s">
        <v>0</v>
      </c>
      <c r="AG6" s="192" t="s">
        <v>0</v>
      </c>
    </row>
    <row r="7" spans="1:33" x14ac:dyDescent="0.2">
      <c r="S7" s="192" t="s">
        <v>0</v>
      </c>
      <c r="AG7" s="192" t="s">
        <v>0</v>
      </c>
    </row>
    <row r="8" spans="1:33" ht="15.75" x14ac:dyDescent="0.25">
      <c r="A8" s="331" t="s">
        <v>1484</v>
      </c>
      <c r="B8" s="362"/>
      <c r="C8" s="362"/>
      <c r="D8" s="362"/>
      <c r="E8" s="362"/>
      <c r="F8" s="362"/>
      <c r="G8" s="362"/>
      <c r="H8" s="362"/>
      <c r="I8" s="362"/>
      <c r="J8" s="362"/>
      <c r="K8" s="362"/>
      <c r="L8" s="362"/>
      <c r="M8" s="363"/>
      <c r="S8" s="192" t="s">
        <v>0</v>
      </c>
      <c r="T8" s="144" t="s">
        <v>2</v>
      </c>
      <c r="AG8" s="192" t="s">
        <v>0</v>
      </c>
    </row>
    <row r="9" spans="1:33" x14ac:dyDescent="0.2">
      <c r="S9" s="192" t="s">
        <v>0</v>
      </c>
      <c r="T9" s="144" t="b">
        <f>TRUE</f>
        <v>1</v>
      </c>
      <c r="AG9" s="192" t="s">
        <v>0</v>
      </c>
    </row>
    <row r="10" spans="1:33" x14ac:dyDescent="0.2">
      <c r="B10" s="358" t="s">
        <v>1481</v>
      </c>
      <c r="C10" s="373">
        <f>SUM(M21,M34,M50,M51,M90,M63,M72,M81,M101)</f>
        <v>3</v>
      </c>
      <c r="D10" s="127"/>
      <c r="S10" s="192" t="s">
        <v>0</v>
      </c>
      <c r="T10" s="144" t="b">
        <f>FALSE</f>
        <v>0</v>
      </c>
      <c r="AG10" s="192" t="s">
        <v>0</v>
      </c>
    </row>
    <row r="11" spans="1:33" x14ac:dyDescent="0.2">
      <c r="B11" s="358" t="s">
        <v>1483</v>
      </c>
      <c r="C11" s="369" t="str">
        <f>IF(C10=0,"Ready to submit","Please review")</f>
        <v>Please review</v>
      </c>
      <c r="D11" s="368"/>
      <c r="E11" s="366"/>
      <c r="F11" s="367"/>
      <c r="G11" s="367"/>
      <c r="H11" s="367"/>
      <c r="I11" s="367"/>
      <c r="J11" s="367"/>
      <c r="K11" s="367"/>
      <c r="L11" s="367"/>
      <c r="M11" s="367"/>
      <c r="S11" s="192" t="s">
        <v>0</v>
      </c>
      <c r="AG11" s="192" t="s">
        <v>0</v>
      </c>
    </row>
    <row r="12" spans="1:33" x14ac:dyDescent="0.2">
      <c r="S12" s="192" t="s">
        <v>0</v>
      </c>
      <c r="AG12" s="192" t="s">
        <v>0</v>
      </c>
    </row>
    <row r="13" spans="1:33" ht="15.75" x14ac:dyDescent="0.25">
      <c r="A13" s="331" t="s">
        <v>1475</v>
      </c>
      <c r="B13" s="362"/>
      <c r="C13" s="362"/>
      <c r="D13" s="362"/>
      <c r="E13" s="362"/>
      <c r="F13" s="362"/>
      <c r="G13" s="362"/>
      <c r="H13" s="362"/>
      <c r="I13" s="362"/>
      <c r="J13" s="362"/>
      <c r="K13" s="362"/>
      <c r="L13" s="362"/>
      <c r="M13" s="363"/>
      <c r="S13" s="192" t="s">
        <v>0</v>
      </c>
      <c r="AG13" s="192" t="s">
        <v>0</v>
      </c>
    </row>
    <row r="14" spans="1:33" x14ac:dyDescent="0.2">
      <c r="S14" s="192" t="s">
        <v>0</v>
      </c>
      <c r="AG14" s="192" t="s">
        <v>0</v>
      </c>
    </row>
    <row r="15" spans="1:33" x14ac:dyDescent="0.2">
      <c r="C15" s="593" t="s">
        <v>977</v>
      </c>
      <c r="D15" s="595"/>
      <c r="E15" s="594"/>
      <c r="S15" s="192" t="s">
        <v>0</v>
      </c>
      <c r="AG15" s="192" t="s">
        <v>0</v>
      </c>
    </row>
    <row r="16" spans="1:33" x14ac:dyDescent="0.2">
      <c r="C16" s="364" t="s">
        <v>1356</v>
      </c>
      <c r="D16" s="364" t="s">
        <v>1357</v>
      </c>
      <c r="E16" s="364" t="s">
        <v>1358</v>
      </c>
      <c r="S16" s="192" t="s">
        <v>0</v>
      </c>
      <c r="AG16" s="192" t="s">
        <v>0</v>
      </c>
    </row>
    <row r="17" spans="1:33" x14ac:dyDescent="0.2">
      <c r="B17" s="358" t="s">
        <v>1477</v>
      </c>
      <c r="C17" s="374" t="b">
        <f>IF(P.Gen!D17=P.Participant!N5,TRUE,FALSE)</f>
        <v>0</v>
      </c>
      <c r="D17" s="374" t="b">
        <f>IF(P.Gen!D17=P.Participant!N6,TRUE,FALSE)</f>
        <v>0</v>
      </c>
      <c r="E17" s="374" t="b">
        <f>IF(P.Gen!D17=P.Participant!N7,TRUE,FALSE)</f>
        <v>0</v>
      </c>
      <c r="S17" s="192" t="s">
        <v>0</v>
      </c>
      <c r="AG17" s="192" t="s">
        <v>0</v>
      </c>
    </row>
    <row r="18" spans="1:33" x14ac:dyDescent="0.2">
      <c r="B18" s="358" t="s">
        <v>1478</v>
      </c>
      <c r="C18" s="374" t="b">
        <f>IF('0.SCR.SF'!D7="Filled",TRUE,FALSE)</f>
        <v>0</v>
      </c>
      <c r="D18" s="374" t="b">
        <f>IF('0.SCR.PIM'!D7="Filled",TRUE,FALSE)</f>
        <v>0</v>
      </c>
      <c r="E18" s="374" t="b">
        <f>IF('0.SCR.IM'!D7="Filled",TRUE,FALSE)</f>
        <v>0</v>
      </c>
      <c r="S18" s="192" t="s">
        <v>0</v>
      </c>
      <c r="AG18" s="192" t="s">
        <v>0</v>
      </c>
    </row>
    <row r="19" spans="1:33" x14ac:dyDescent="0.2">
      <c r="B19" s="358" t="s">
        <v>1479</v>
      </c>
      <c r="C19" s="374" t="b">
        <f>IF(SUM('0.SCR.SF'!D15:F19,'0.SCR.SF'!D20:E21,'0.SCR.SF'!D30:D34,'0.SCR.SF'!D36,'0.SCR.SF'!D39:D45)&lt;&gt;0,TRUE,FALSE)</f>
        <v>0</v>
      </c>
      <c r="D19" s="374" t="b">
        <f>IF(SUM('0.SCR.PIM'!D15:D20,'0.SCR.PIM'!D23:D31,'0.SCR.PIM'!B40:G89)&lt;&gt;0,TRUE,FALSE)</f>
        <v>0</v>
      </c>
      <c r="E19" s="374" t="b">
        <f>IF(SUM('0.SCR.IM'!D15:D19,'0.SCR.IM'!D22:D28,'0.SCR.IM'!B37:E86)&lt;&gt;0,TRUE,FALSE)</f>
        <v>0</v>
      </c>
      <c r="S19" s="192" t="s">
        <v>0</v>
      </c>
      <c r="AG19" s="192" t="s">
        <v>0</v>
      </c>
    </row>
    <row r="20" spans="1:33" x14ac:dyDescent="0.2">
      <c r="S20" s="192" t="s">
        <v>0</v>
      </c>
      <c r="AG20" s="192" t="s">
        <v>0</v>
      </c>
    </row>
    <row r="21" spans="1:33" x14ac:dyDescent="0.2">
      <c r="B21" s="358" t="s">
        <v>1480</v>
      </c>
      <c r="C21" s="365" t="b">
        <f>AND(C17=C18,C18=C19)</f>
        <v>1</v>
      </c>
      <c r="D21" s="365" t="b">
        <f t="shared" ref="D21:E21" si="0">AND(D17=D18,D18=D19)</f>
        <v>1</v>
      </c>
      <c r="E21" s="365" t="b">
        <f t="shared" si="0"/>
        <v>1</v>
      </c>
      <c r="M21" s="374">
        <f>COUNTIFS(C21:K21,FALSE)</f>
        <v>0</v>
      </c>
      <c r="S21" s="192" t="s">
        <v>0</v>
      </c>
      <c r="AG21" s="192" t="s">
        <v>0</v>
      </c>
    </row>
    <row r="22" spans="1:33" x14ac:dyDescent="0.2">
      <c r="S22" s="192" t="s">
        <v>0</v>
      </c>
      <c r="AG22" s="192" t="s">
        <v>0</v>
      </c>
    </row>
    <row r="23" spans="1:33" x14ac:dyDescent="0.2">
      <c r="B23" s="361" t="s">
        <v>1683</v>
      </c>
      <c r="S23" s="192" t="s">
        <v>0</v>
      </c>
      <c r="AG23" s="192" t="s">
        <v>0</v>
      </c>
    </row>
    <row r="24" spans="1:33" x14ac:dyDescent="0.2">
      <c r="B24" s="361" t="s">
        <v>1684</v>
      </c>
      <c r="S24" s="192" t="s">
        <v>0</v>
      </c>
      <c r="AG24" s="192" t="s">
        <v>0</v>
      </c>
    </row>
    <row r="25" spans="1:33" x14ac:dyDescent="0.2">
      <c r="S25" s="192" t="s">
        <v>0</v>
      </c>
      <c r="AG25" s="192" t="s">
        <v>0</v>
      </c>
    </row>
    <row r="26" spans="1:33" ht="15.75" x14ac:dyDescent="0.25">
      <c r="A26" s="331" t="s">
        <v>1476</v>
      </c>
      <c r="B26" s="362"/>
      <c r="C26" s="362"/>
      <c r="D26" s="362"/>
      <c r="E26" s="362"/>
      <c r="F26" s="362"/>
      <c r="G26" s="362"/>
      <c r="H26" s="362"/>
      <c r="I26" s="362"/>
      <c r="J26" s="362"/>
      <c r="K26" s="362"/>
      <c r="L26" s="362"/>
      <c r="M26" s="363"/>
      <c r="S26" s="192" t="s">
        <v>0</v>
      </c>
      <c r="AG26" s="192" t="s">
        <v>0</v>
      </c>
    </row>
    <row r="27" spans="1:33" x14ac:dyDescent="0.2">
      <c r="S27" s="192" t="s">
        <v>0</v>
      </c>
      <c r="AG27" s="192" t="s">
        <v>0</v>
      </c>
    </row>
    <row r="28" spans="1:33" x14ac:dyDescent="0.2">
      <c r="C28" s="593" t="s">
        <v>977</v>
      </c>
      <c r="D28" s="594"/>
      <c r="S28" s="192" t="s">
        <v>0</v>
      </c>
      <c r="AG28" s="192" t="s">
        <v>0</v>
      </c>
    </row>
    <row r="29" spans="1:33" x14ac:dyDescent="0.2">
      <c r="C29" s="358" t="s">
        <v>1354</v>
      </c>
      <c r="D29" s="358" t="s">
        <v>1355</v>
      </c>
      <c r="S29" s="192" t="s">
        <v>0</v>
      </c>
      <c r="AG29" s="192" t="s">
        <v>0</v>
      </c>
    </row>
    <row r="30" spans="1:33" x14ac:dyDescent="0.2">
      <c r="B30" s="358" t="s">
        <v>1477</v>
      </c>
      <c r="C30" s="374" t="b">
        <f>IF(P.Gen!D9=P.Gen!L3,FALSE,TRUE)</f>
        <v>1</v>
      </c>
      <c r="D30" s="374" t="b">
        <f>NOT(C30)</f>
        <v>0</v>
      </c>
      <c r="S30" s="192" t="s">
        <v>0</v>
      </c>
      <c r="AG30" s="192" t="s">
        <v>0</v>
      </c>
    </row>
    <row r="31" spans="1:33" x14ac:dyDescent="0.2">
      <c r="B31" s="358" t="s">
        <v>1478</v>
      </c>
      <c r="C31" s="374" t="b">
        <f>IF('0.MCR'!D7="Filled",TRUE,FALSE)</f>
        <v>0</v>
      </c>
      <c r="D31" s="374" t="b">
        <f>IF('0.MCR.Comp'!D7="Filled",TRUE,FALSE)</f>
        <v>0</v>
      </c>
      <c r="S31" s="192" t="s">
        <v>0</v>
      </c>
      <c r="AG31" s="192" t="s">
        <v>0</v>
      </c>
    </row>
    <row r="32" spans="1:33" x14ac:dyDescent="0.2">
      <c r="B32" s="358" t="s">
        <v>1479</v>
      </c>
      <c r="C32" s="374" t="b">
        <f>IF(SUM('0.MCR'!D14,'0.MCR'!D21:E36,'0.MCR'!D43,'0.MCR'!D50:D53,'0.MCR'!E54,'0.MCR'!D60,'0.MCR'!D65)&lt;&gt;0,TRUE,FALSE)</f>
        <v>0</v>
      </c>
      <c r="D32" s="374" t="b">
        <f>IF(SUM('0.MCR.Comp'!D16:E16,'0.MCR.Comp'!D24:G31,'0.MCR.Comp'!D32:G39,'0.MCR.Comp'!D47:E47,'0.MCR.Comp'!D56:D59,'0.MCR.Comp'!E60,'0.MCR.Comp'!F56:F59,'0.MCR.Comp'!G60,'0.MCR.Comp'!D66,'0.MCR.Comp'!D71,'0.MCR.Comp'!D79:E85)&lt;&gt;0,TRUE,FALSE)</f>
        <v>0</v>
      </c>
      <c r="S32" s="192" t="s">
        <v>0</v>
      </c>
      <c r="AG32" s="192" t="s">
        <v>0</v>
      </c>
    </row>
    <row r="33" spans="1:33" x14ac:dyDescent="0.2">
      <c r="S33" s="192" t="s">
        <v>0</v>
      </c>
      <c r="AG33" s="192" t="s">
        <v>0</v>
      </c>
    </row>
    <row r="34" spans="1:33" x14ac:dyDescent="0.2">
      <c r="B34" s="358" t="s">
        <v>1480</v>
      </c>
      <c r="C34" s="365" t="b">
        <f>AND(C30=C31,C31=C32)</f>
        <v>0</v>
      </c>
      <c r="D34" s="365" t="b">
        <f t="shared" ref="D34" si="1">AND(D30=D31,D31=D32)</f>
        <v>1</v>
      </c>
      <c r="M34" s="374">
        <f>COUNTIFS(C34:K34,FALSE)</f>
        <v>1</v>
      </c>
      <c r="S34" s="192" t="s">
        <v>0</v>
      </c>
      <c r="AG34" s="192" t="s">
        <v>0</v>
      </c>
    </row>
    <row r="35" spans="1:33" x14ac:dyDescent="0.2">
      <c r="S35" s="192" t="s">
        <v>0</v>
      </c>
      <c r="AG35" s="192" t="s">
        <v>0</v>
      </c>
    </row>
    <row r="36" spans="1:33" x14ac:dyDescent="0.2">
      <c r="B36" s="361" t="s">
        <v>1685</v>
      </c>
      <c r="S36" s="192" t="s">
        <v>0</v>
      </c>
      <c r="AG36" s="192" t="s">
        <v>0</v>
      </c>
    </row>
    <row r="37" spans="1:33" x14ac:dyDescent="0.2">
      <c r="B37" s="361" t="s">
        <v>1684</v>
      </c>
      <c r="S37" s="192" t="s">
        <v>0</v>
      </c>
      <c r="AG37" s="192" t="s">
        <v>0</v>
      </c>
    </row>
    <row r="38" spans="1:33" x14ac:dyDescent="0.2">
      <c r="S38" s="192" t="s">
        <v>0</v>
      </c>
      <c r="AG38" s="192" t="s">
        <v>0</v>
      </c>
    </row>
    <row r="39" spans="1:33" x14ac:dyDescent="0.2">
      <c r="S39" s="192" t="s">
        <v>0</v>
      </c>
      <c r="AG39" s="192" t="s">
        <v>0</v>
      </c>
    </row>
    <row r="40" spans="1:33" ht="15.75" x14ac:dyDescent="0.25">
      <c r="A40" s="331" t="s">
        <v>615</v>
      </c>
      <c r="B40" s="362"/>
      <c r="C40" s="362"/>
      <c r="D40" s="362"/>
      <c r="E40" s="362"/>
      <c r="F40" s="362"/>
      <c r="G40" s="362"/>
      <c r="H40" s="362"/>
      <c r="I40" s="362"/>
      <c r="J40" s="362"/>
      <c r="K40" s="362"/>
      <c r="L40" s="362"/>
      <c r="M40" s="363"/>
      <c r="S40" s="192" t="s">
        <v>0</v>
      </c>
      <c r="AG40" s="192" t="s">
        <v>0</v>
      </c>
    </row>
    <row r="41" spans="1:33" x14ac:dyDescent="0.2">
      <c r="S41" s="192" t="s">
        <v>0</v>
      </c>
      <c r="AG41" s="192" t="s">
        <v>0</v>
      </c>
    </row>
    <row r="42" spans="1:33" x14ac:dyDescent="0.2">
      <c r="C42" s="358" t="s">
        <v>977</v>
      </c>
      <c r="S42" s="192" t="s">
        <v>0</v>
      </c>
      <c r="AG42" s="192" t="s">
        <v>0</v>
      </c>
    </row>
    <row r="43" spans="1:33" x14ac:dyDescent="0.2">
      <c r="B43" s="358" t="s">
        <v>1490</v>
      </c>
      <c r="C43" s="374">
        <f>O.Overview!C119</f>
        <v>0</v>
      </c>
      <c r="S43" s="192" t="s">
        <v>0</v>
      </c>
      <c r="AG43" s="192" t="s">
        <v>0</v>
      </c>
    </row>
    <row r="44" spans="1:33" x14ac:dyDescent="0.2">
      <c r="B44" s="358" t="s">
        <v>1493</v>
      </c>
      <c r="C44" s="374">
        <f>O.Overview!C124</f>
        <v>0</v>
      </c>
      <c r="S44" s="192" t="s">
        <v>0</v>
      </c>
      <c r="AG44" s="192" t="s">
        <v>0</v>
      </c>
    </row>
    <row r="45" spans="1:33" x14ac:dyDescent="0.2">
      <c r="S45" s="192" t="s">
        <v>0</v>
      </c>
      <c r="AG45" s="192" t="s">
        <v>0</v>
      </c>
    </row>
    <row r="46" spans="1:33" x14ac:dyDescent="0.2">
      <c r="C46" s="358" t="s">
        <v>977</v>
      </c>
      <c r="S46" s="192" t="s">
        <v>0</v>
      </c>
      <c r="AG46" s="192" t="s">
        <v>0</v>
      </c>
    </row>
    <row r="47" spans="1:33" x14ac:dyDescent="0.2">
      <c r="B47" s="358" t="s">
        <v>1491</v>
      </c>
      <c r="C47" s="468">
        <f>SUM('0.OF'!$D$43)</f>
        <v>0</v>
      </c>
      <c r="S47" s="192" t="s">
        <v>0</v>
      </c>
      <c r="AG47" s="192" t="s">
        <v>0</v>
      </c>
    </row>
    <row r="48" spans="1:33" x14ac:dyDescent="0.2">
      <c r="B48" s="358" t="s">
        <v>1492</v>
      </c>
      <c r="C48" s="468">
        <f>SUM('0.OF'!$D$44)</f>
        <v>0</v>
      </c>
      <c r="S48" s="192" t="s">
        <v>0</v>
      </c>
      <c r="AG48" s="192" t="s">
        <v>0</v>
      </c>
    </row>
    <row r="49" spans="1:33" x14ac:dyDescent="0.2">
      <c r="F49" s="471"/>
      <c r="S49" s="192" t="s">
        <v>0</v>
      </c>
      <c r="AG49" s="192" t="s">
        <v>0</v>
      </c>
    </row>
    <row r="50" spans="1:33" x14ac:dyDescent="0.2">
      <c r="B50" s="358" t="s">
        <v>1480</v>
      </c>
      <c r="C50" s="365" t="b">
        <f>ROUND(C43-C47,0)=0</f>
        <v>1</v>
      </c>
      <c r="M50" s="374">
        <f>COUNTIFS(C50:K50,FALSE)</f>
        <v>0</v>
      </c>
      <c r="S50" s="192" t="s">
        <v>0</v>
      </c>
      <c r="AG50" s="192" t="s">
        <v>0</v>
      </c>
    </row>
    <row r="51" spans="1:33" x14ac:dyDescent="0.2">
      <c r="B51" s="358" t="s">
        <v>1480</v>
      </c>
      <c r="C51" s="365" t="b">
        <f>ROUND(C44-C48,0)=0</f>
        <v>1</v>
      </c>
      <c r="M51" s="374">
        <f>COUNTIFS(C51:K51,FALSE)</f>
        <v>0</v>
      </c>
      <c r="S51" s="192" t="s">
        <v>0</v>
      </c>
      <c r="AG51" s="192" t="s">
        <v>0</v>
      </c>
    </row>
    <row r="52" spans="1:33" x14ac:dyDescent="0.2">
      <c r="S52" s="192" t="s">
        <v>0</v>
      </c>
      <c r="AG52" s="192" t="s">
        <v>0</v>
      </c>
    </row>
    <row r="53" spans="1:33" x14ac:dyDescent="0.2">
      <c r="B53" s="361" t="s">
        <v>1680</v>
      </c>
      <c r="S53" s="192" t="s">
        <v>0</v>
      </c>
      <c r="AG53" s="192" t="s">
        <v>0</v>
      </c>
    </row>
    <row r="54" spans="1:33" x14ac:dyDescent="0.2">
      <c r="S54" s="192" t="s">
        <v>0</v>
      </c>
      <c r="AG54" s="192" t="s">
        <v>0</v>
      </c>
    </row>
    <row r="55" spans="1:33" ht="15.75" x14ac:dyDescent="0.25">
      <c r="A55" s="331" t="s">
        <v>1501</v>
      </c>
      <c r="B55" s="362"/>
      <c r="C55" s="362"/>
      <c r="D55" s="362"/>
      <c r="E55" s="362"/>
      <c r="F55" s="362"/>
      <c r="G55" s="362"/>
      <c r="H55" s="362"/>
      <c r="I55" s="362"/>
      <c r="J55" s="362"/>
      <c r="K55" s="362"/>
      <c r="L55" s="362"/>
      <c r="M55" s="363"/>
      <c r="S55" s="192" t="s">
        <v>0</v>
      </c>
      <c r="AG55" s="192" t="s">
        <v>0</v>
      </c>
    </row>
    <row r="56" spans="1:33" x14ac:dyDescent="0.2">
      <c r="S56" s="192" t="s">
        <v>0</v>
      </c>
      <c r="AG56" s="192" t="s">
        <v>0</v>
      </c>
    </row>
    <row r="57" spans="1:33" x14ac:dyDescent="0.2">
      <c r="B57" s="154" t="s">
        <v>1606</v>
      </c>
      <c r="S57" s="192"/>
      <c r="AG57" s="192"/>
    </row>
    <row r="58" spans="1:33" x14ac:dyDescent="0.2">
      <c r="S58" s="192"/>
      <c r="AG58" s="192"/>
    </row>
    <row r="59" spans="1:33" x14ac:dyDescent="0.2">
      <c r="B59" s="358" t="s">
        <v>1597</v>
      </c>
      <c r="C59" s="365" t="b">
        <f>IF(P.Participant!C20="Yes",TRUE,FALSE)</f>
        <v>0</v>
      </c>
      <c r="E59" s="361" t="s">
        <v>1598</v>
      </c>
      <c r="S59" s="192" t="s">
        <v>0</v>
      </c>
      <c r="AG59" s="192" t="s">
        <v>0</v>
      </c>
    </row>
    <row r="60" spans="1:33" x14ac:dyDescent="0.2">
      <c r="B60" s="358" t="s">
        <v>1599</v>
      </c>
      <c r="C60" s="365" t="b">
        <f>IF(LEFT(P.Gen!D21,3)="Use",TRUE,FALSE)</f>
        <v>0</v>
      </c>
      <c r="E60" s="361" t="s">
        <v>1600</v>
      </c>
      <c r="S60" s="192" t="s">
        <v>0</v>
      </c>
      <c r="AG60" s="192" t="s">
        <v>0</v>
      </c>
    </row>
    <row r="61" spans="1:33" x14ac:dyDescent="0.2">
      <c r="B61" s="358" t="s">
        <v>1601</v>
      </c>
      <c r="C61" s="365" t="b">
        <f>IF(P.Gen!D21=P.Gen!L13,TRUE,FALSE)</f>
        <v>0</v>
      </c>
      <c r="E61" s="361" t="s">
        <v>1600</v>
      </c>
      <c r="S61" s="192" t="s">
        <v>0</v>
      </c>
      <c r="AG61" s="192" t="s">
        <v>0</v>
      </c>
    </row>
    <row r="62" spans="1:33" x14ac:dyDescent="0.2">
      <c r="S62" s="192" t="s">
        <v>0</v>
      </c>
      <c r="AG62" s="192" t="s">
        <v>0</v>
      </c>
    </row>
    <row r="63" spans="1:33" x14ac:dyDescent="0.2">
      <c r="B63" s="358" t="s">
        <v>1480</v>
      </c>
      <c r="C63" s="365" t="b">
        <f>IF(C60=TRUE,IF(AND(C59=TRUE,C61=FALSE)=TRUE,FALSE,TRUE),TRUE)</f>
        <v>1</v>
      </c>
      <c r="M63" s="374">
        <f>COUNTIFS(C63:K63,FALSE)</f>
        <v>0</v>
      </c>
      <c r="S63" s="192" t="s">
        <v>0</v>
      </c>
      <c r="AG63" s="192" t="s">
        <v>0</v>
      </c>
    </row>
    <row r="64" spans="1:33" x14ac:dyDescent="0.2">
      <c r="S64" s="192" t="s">
        <v>0</v>
      </c>
      <c r="AG64" s="192" t="s">
        <v>0</v>
      </c>
    </row>
    <row r="65" spans="1:33" x14ac:dyDescent="0.2">
      <c r="B65" s="361" t="s">
        <v>1603</v>
      </c>
      <c r="S65" s="192" t="s">
        <v>0</v>
      </c>
      <c r="AG65" s="192" t="s">
        <v>0</v>
      </c>
    </row>
    <row r="66" spans="1:33" x14ac:dyDescent="0.2">
      <c r="B66" s="361"/>
      <c r="S66" s="192"/>
      <c r="AG66" s="192"/>
    </row>
    <row r="67" spans="1:33" x14ac:dyDescent="0.2">
      <c r="B67" s="154" t="s">
        <v>1607</v>
      </c>
      <c r="S67" s="192"/>
      <c r="AG67" s="192"/>
    </row>
    <row r="68" spans="1:33" x14ac:dyDescent="0.2">
      <c r="B68" s="361"/>
      <c r="S68" s="192"/>
      <c r="AG68" s="192"/>
    </row>
    <row r="69" spans="1:33" x14ac:dyDescent="0.2">
      <c r="B69" s="358" t="s">
        <v>1608</v>
      </c>
      <c r="C69" s="365" t="b">
        <f>IF(LEFT(P.Gen!D22,3)="Use",TRUE,FALSE)</f>
        <v>0</v>
      </c>
      <c r="S69" s="192"/>
      <c r="AG69" s="192"/>
    </row>
    <row r="70" spans="1:33" x14ac:dyDescent="0.2">
      <c r="B70" s="358" t="s">
        <v>1609</v>
      </c>
      <c r="C70" s="365" t="b">
        <f>IF(LEFT(P.Gen!D23,3)="Use",TRUE,FALSE)</f>
        <v>0</v>
      </c>
      <c r="S70" s="192"/>
      <c r="AG70" s="192"/>
    </row>
    <row r="71" spans="1:33" x14ac:dyDescent="0.2">
      <c r="B71" s="361"/>
      <c r="S71" s="192"/>
      <c r="AG71" s="192"/>
    </row>
    <row r="72" spans="1:33" x14ac:dyDescent="0.2">
      <c r="B72" s="358" t="s">
        <v>1480</v>
      </c>
      <c r="C72" s="365" t="b">
        <f>IF(AND(C69=TRUE,C70=TRUE)=TRUE,FALSE,TRUE)</f>
        <v>1</v>
      </c>
      <c r="M72" s="374">
        <f>COUNTIFS(C72:K72,FALSE)</f>
        <v>0</v>
      </c>
      <c r="S72" s="192"/>
      <c r="AG72" s="192"/>
    </row>
    <row r="73" spans="1:33" x14ac:dyDescent="0.2">
      <c r="S73" s="192" t="s">
        <v>0</v>
      </c>
      <c r="AG73" s="192" t="s">
        <v>0</v>
      </c>
    </row>
    <row r="74" spans="1:33" ht="15.75" x14ac:dyDescent="0.25">
      <c r="A74" s="331" t="s">
        <v>1537</v>
      </c>
      <c r="B74" s="362"/>
      <c r="C74" s="362"/>
      <c r="D74" s="362"/>
      <c r="E74" s="362"/>
      <c r="F74" s="362"/>
      <c r="G74" s="362"/>
      <c r="H74" s="362"/>
      <c r="I74" s="362"/>
      <c r="J74" s="362"/>
      <c r="K74" s="362"/>
      <c r="L74" s="362"/>
      <c r="M74" s="363"/>
      <c r="S74" s="192" t="s">
        <v>0</v>
      </c>
      <c r="AG74" s="192" t="s">
        <v>0</v>
      </c>
    </row>
    <row r="75" spans="1:33" x14ac:dyDescent="0.2">
      <c r="S75" s="192" t="s">
        <v>0</v>
      </c>
      <c r="AG75" s="192" t="s">
        <v>0</v>
      </c>
    </row>
    <row r="76" spans="1:33" x14ac:dyDescent="0.2">
      <c r="S76" s="192" t="s">
        <v>0</v>
      </c>
      <c r="AG76" s="192" t="s">
        <v>0</v>
      </c>
    </row>
    <row r="77" spans="1:33" x14ac:dyDescent="0.2">
      <c r="B77" s="358" t="s">
        <v>1540</v>
      </c>
      <c r="C77" s="374" t="b">
        <f>IF(P.Participant!C23&lt;&gt;"-",TRUE,FALSE)</f>
        <v>0</v>
      </c>
      <c r="S77" s="192" t="s">
        <v>0</v>
      </c>
      <c r="AG77" s="192" t="s">
        <v>0</v>
      </c>
    </row>
    <row r="78" spans="1:33" x14ac:dyDescent="0.2">
      <c r="B78" s="358" t="s">
        <v>1539</v>
      </c>
      <c r="C78" s="135" t="s">
        <v>2</v>
      </c>
      <c r="E78" s="590" t="str">
        <f>IF(C78="-","Please answer this question","")</f>
        <v>Please answer this question</v>
      </c>
      <c r="F78" s="591"/>
      <c r="G78" s="592"/>
      <c r="S78" s="192" t="s">
        <v>0</v>
      </c>
      <c r="AG78" s="192" t="s">
        <v>0</v>
      </c>
    </row>
    <row r="79" spans="1:33" x14ac:dyDescent="0.2">
      <c r="B79" s="358" t="str">
        <f>"All figures reported in "&amp;P.Participant!C23</f>
        <v>All figures reported in -</v>
      </c>
      <c r="C79" s="135" t="s">
        <v>2</v>
      </c>
      <c r="E79" s="590" t="str">
        <f>IF(C79="-","Please answer this question","")</f>
        <v>Please answer this question</v>
      </c>
      <c r="F79" s="591"/>
      <c r="G79" s="592"/>
      <c r="S79" s="192" t="s">
        <v>0</v>
      </c>
      <c r="AG79" s="192" t="s">
        <v>0</v>
      </c>
    </row>
    <row r="80" spans="1:33" x14ac:dyDescent="0.2">
      <c r="S80" s="192" t="s">
        <v>0</v>
      </c>
      <c r="AG80" s="192" t="s">
        <v>0</v>
      </c>
    </row>
    <row r="81" spans="1:33" x14ac:dyDescent="0.2">
      <c r="B81" s="358" t="s">
        <v>1480</v>
      </c>
      <c r="C81" s="365" t="b">
        <f>IF(AND(C77=TRUE,C78=TRUE,C79=TRUE)=TRUE,TRUE,FALSE)</f>
        <v>0</v>
      </c>
      <c r="M81" s="374">
        <f>COUNTIFS(C81:K81,FALSE)</f>
        <v>1</v>
      </c>
      <c r="S81" s="192" t="s">
        <v>0</v>
      </c>
      <c r="AG81" s="192" t="s">
        <v>0</v>
      </c>
    </row>
    <row r="82" spans="1:33" x14ac:dyDescent="0.2">
      <c r="S82" s="192" t="s">
        <v>0</v>
      </c>
      <c r="AG82" s="192" t="s">
        <v>0</v>
      </c>
    </row>
    <row r="83" spans="1:33" x14ac:dyDescent="0.2">
      <c r="B83" s="361" t="s">
        <v>1604</v>
      </c>
      <c r="S83" s="192" t="s">
        <v>0</v>
      </c>
      <c r="AG83" s="192" t="s">
        <v>0</v>
      </c>
    </row>
    <row r="84" spans="1:33" x14ac:dyDescent="0.2">
      <c r="S84" s="192" t="s">
        <v>0</v>
      </c>
      <c r="AG84" s="192" t="s">
        <v>0</v>
      </c>
    </row>
    <row r="85" spans="1:33" ht="15.75" x14ac:dyDescent="0.25">
      <c r="A85" s="331" t="s">
        <v>1572</v>
      </c>
      <c r="B85" s="362"/>
      <c r="C85" s="362"/>
      <c r="D85" s="362"/>
      <c r="E85" s="362"/>
      <c r="F85" s="362"/>
      <c r="G85" s="362"/>
      <c r="H85" s="362"/>
      <c r="I85" s="362"/>
      <c r="J85" s="362"/>
      <c r="K85" s="362"/>
      <c r="L85" s="362"/>
      <c r="M85" s="363"/>
      <c r="S85" s="192" t="s">
        <v>0</v>
      </c>
      <c r="AG85" s="192" t="s">
        <v>0</v>
      </c>
    </row>
    <row r="86" spans="1:33" x14ac:dyDescent="0.2">
      <c r="S86" s="192" t="s">
        <v>0</v>
      </c>
      <c r="AG86" s="192" t="s">
        <v>0</v>
      </c>
    </row>
    <row r="87" spans="1:33" x14ac:dyDescent="0.2">
      <c r="B87" s="358" t="s">
        <v>1573</v>
      </c>
      <c r="C87" s="374" t="b">
        <f>IF('0.Liabilities.Char'!C29="-",FALSE,TRUE)</f>
        <v>0</v>
      </c>
      <c r="S87" s="192" t="s">
        <v>0</v>
      </c>
      <c r="AG87" s="192" t="s">
        <v>0</v>
      </c>
    </row>
    <row r="88" spans="1:33" x14ac:dyDescent="0.2">
      <c r="B88" s="358" t="s">
        <v>1624</v>
      </c>
      <c r="C88" s="374" t="b">
        <f>IF('0.Liabilities.Char'!C54="-",FALSE,TRUE)</f>
        <v>0</v>
      </c>
      <c r="S88" s="192" t="s">
        <v>0</v>
      </c>
      <c r="AG88" s="192" t="s">
        <v>0</v>
      </c>
    </row>
    <row r="89" spans="1:33" x14ac:dyDescent="0.2">
      <c r="S89" s="192" t="s">
        <v>0</v>
      </c>
      <c r="AG89" s="192" t="s">
        <v>0</v>
      </c>
    </row>
    <row r="90" spans="1:33" x14ac:dyDescent="0.2">
      <c r="B90" s="358" t="s">
        <v>1480</v>
      </c>
      <c r="C90" s="365" t="b">
        <f>IF(AND(C87=TRUE,C88=TRUE)=TRUE,TRUE,FALSE)</f>
        <v>0</v>
      </c>
      <c r="M90" s="374">
        <f>COUNTIFS(C90:K90,FALSE)</f>
        <v>1</v>
      </c>
      <c r="S90" s="192" t="s">
        <v>0</v>
      </c>
      <c r="AG90" s="192" t="s">
        <v>0</v>
      </c>
    </row>
    <row r="91" spans="1:33" x14ac:dyDescent="0.2">
      <c r="S91" s="192" t="s">
        <v>0</v>
      </c>
      <c r="AG91" s="192" t="s">
        <v>0</v>
      </c>
    </row>
    <row r="92" spans="1:33" x14ac:dyDescent="0.2">
      <c r="B92" s="361" t="s">
        <v>1605</v>
      </c>
      <c r="S92" s="192" t="s">
        <v>0</v>
      </c>
      <c r="AG92" s="192" t="s">
        <v>0</v>
      </c>
    </row>
    <row r="93" spans="1:33" x14ac:dyDescent="0.2">
      <c r="S93" s="192" t="s">
        <v>0</v>
      </c>
      <c r="AG93" s="192" t="s">
        <v>0</v>
      </c>
    </row>
    <row r="94" spans="1:33" ht="15.75" x14ac:dyDescent="0.25">
      <c r="A94" s="331" t="s">
        <v>1625</v>
      </c>
      <c r="B94" s="362"/>
      <c r="C94" s="362"/>
      <c r="D94" s="362"/>
      <c r="E94" s="362"/>
      <c r="F94" s="362"/>
      <c r="G94" s="362"/>
      <c r="H94" s="362"/>
      <c r="I94" s="362"/>
      <c r="J94" s="362"/>
      <c r="K94" s="362"/>
      <c r="L94" s="362"/>
      <c r="M94" s="363"/>
      <c r="S94" s="192" t="s">
        <v>0</v>
      </c>
      <c r="AG94" s="192" t="s">
        <v>0</v>
      </c>
    </row>
    <row r="95" spans="1:33" x14ac:dyDescent="0.2">
      <c r="S95" s="192" t="s">
        <v>0</v>
      </c>
      <c r="AG95" s="192" t="s">
        <v>0</v>
      </c>
    </row>
    <row r="96" spans="1:33" x14ac:dyDescent="0.2">
      <c r="S96" s="192" t="s">
        <v>0</v>
      </c>
      <c r="AG96" s="192" t="s">
        <v>0</v>
      </c>
    </row>
    <row r="97" spans="2:33" x14ac:dyDescent="0.2">
      <c r="C97" s="144" t="s">
        <v>1629</v>
      </c>
      <c r="D97" s="144" t="s">
        <v>1489</v>
      </c>
      <c r="E97" s="144" t="s">
        <v>1628</v>
      </c>
      <c r="S97" s="192" t="s">
        <v>0</v>
      </c>
      <c r="AG97" s="192" t="s">
        <v>0</v>
      </c>
    </row>
    <row r="98" spans="2:33" x14ac:dyDescent="0.2">
      <c r="B98" s="358" t="s">
        <v>1626</v>
      </c>
      <c r="C98" s="383">
        <f>'0.OF'!D18</f>
        <v>0</v>
      </c>
      <c r="D98" s="383">
        <f>DH.OF!D18</f>
        <v>0</v>
      </c>
      <c r="E98" s="383">
        <f>LY.OF!D18</f>
        <v>0</v>
      </c>
      <c r="S98" s="192" t="s">
        <v>0</v>
      </c>
      <c r="AG98" s="192" t="s">
        <v>0</v>
      </c>
    </row>
    <row r="99" spans="2:33" x14ac:dyDescent="0.2">
      <c r="B99" s="358" t="s">
        <v>1627</v>
      </c>
      <c r="C99" s="383">
        <f>SUM('0.OF'!D59)</f>
        <v>0</v>
      </c>
      <c r="D99" s="383">
        <f>SUM(DH.OF!D59)</f>
        <v>0</v>
      </c>
      <c r="E99" s="383">
        <f>SUM(LY.OF!D59)</f>
        <v>0</v>
      </c>
      <c r="S99" s="192" t="s">
        <v>0</v>
      </c>
      <c r="AG99" s="192" t="s">
        <v>0</v>
      </c>
    </row>
    <row r="100" spans="2:33" x14ac:dyDescent="0.2">
      <c r="S100" s="192" t="s">
        <v>0</v>
      </c>
      <c r="AG100" s="192" t="s">
        <v>0</v>
      </c>
    </row>
    <row r="101" spans="2:33" x14ac:dyDescent="0.2">
      <c r="B101" s="358" t="s">
        <v>1480</v>
      </c>
      <c r="C101" s="365" t="b">
        <f>ROUND(C98-C99,0)=0</f>
        <v>1</v>
      </c>
      <c r="D101" s="365" t="b">
        <f>ROUND(D98-D99,0)=0</f>
        <v>1</v>
      </c>
      <c r="E101" s="365" t="b">
        <f>ROUND(E98-E99,0)=0</f>
        <v>1</v>
      </c>
      <c r="M101" s="374">
        <f>COUNTIFS(C101:K101,FALSE)</f>
        <v>0</v>
      </c>
      <c r="S101" s="192" t="s">
        <v>0</v>
      </c>
      <c r="AG101" s="192" t="s">
        <v>0</v>
      </c>
    </row>
    <row r="102" spans="2:33" x14ac:dyDescent="0.2">
      <c r="S102" s="192" t="s">
        <v>0</v>
      </c>
      <c r="AG102" s="192" t="s">
        <v>0</v>
      </c>
    </row>
    <row r="103" spans="2:33" x14ac:dyDescent="0.2">
      <c r="B103" s="361" t="s">
        <v>1630</v>
      </c>
      <c r="S103" s="192" t="s">
        <v>0</v>
      </c>
      <c r="AG103" s="192" t="s">
        <v>0</v>
      </c>
    </row>
    <row r="104" spans="2:33" x14ac:dyDescent="0.2">
      <c r="S104" s="192" t="s">
        <v>0</v>
      </c>
      <c r="AG104" s="192" t="s">
        <v>0</v>
      </c>
    </row>
    <row r="105" spans="2:33" x14ac:dyDescent="0.2">
      <c r="S105" s="192" t="s">
        <v>0</v>
      </c>
      <c r="AG105" s="192" t="s">
        <v>0</v>
      </c>
    </row>
    <row r="106" spans="2:33" x14ac:dyDescent="0.2">
      <c r="S106" s="192" t="s">
        <v>0</v>
      </c>
      <c r="AG106" s="192" t="s">
        <v>0</v>
      </c>
    </row>
    <row r="107" spans="2:33" x14ac:dyDescent="0.2">
      <c r="S107" s="192" t="s">
        <v>0</v>
      </c>
      <c r="AG107" s="192" t="s">
        <v>0</v>
      </c>
    </row>
    <row r="108" spans="2:33" x14ac:dyDescent="0.2">
      <c r="S108" s="192" t="s">
        <v>0</v>
      </c>
      <c r="AG108" s="192" t="s">
        <v>0</v>
      </c>
    </row>
    <row r="109" spans="2:33" x14ac:dyDescent="0.2">
      <c r="S109" s="192" t="s">
        <v>0</v>
      </c>
      <c r="AG109" s="192" t="s">
        <v>0</v>
      </c>
    </row>
    <row r="110" spans="2:33" x14ac:dyDescent="0.2">
      <c r="S110" s="192" t="s">
        <v>0</v>
      </c>
      <c r="AG110" s="192" t="s">
        <v>0</v>
      </c>
    </row>
    <row r="111" spans="2:33" x14ac:dyDescent="0.2">
      <c r="S111" s="192" t="s">
        <v>0</v>
      </c>
      <c r="AG111" s="192" t="s">
        <v>0</v>
      </c>
    </row>
    <row r="112" spans="2:33" x14ac:dyDescent="0.2">
      <c r="S112" s="192" t="s">
        <v>0</v>
      </c>
      <c r="AG112" s="192" t="s">
        <v>0</v>
      </c>
    </row>
    <row r="113" spans="19:33" x14ac:dyDescent="0.2">
      <c r="S113" s="192" t="s">
        <v>0</v>
      </c>
      <c r="AG113" s="192" t="s">
        <v>0</v>
      </c>
    </row>
    <row r="114" spans="19:33" x14ac:dyDescent="0.2">
      <c r="S114" s="192" t="s">
        <v>0</v>
      </c>
      <c r="AG114" s="192" t="s">
        <v>0</v>
      </c>
    </row>
    <row r="115" spans="19:33" x14ac:dyDescent="0.2">
      <c r="S115" s="192" t="s">
        <v>0</v>
      </c>
      <c r="AG115" s="192" t="s">
        <v>0</v>
      </c>
    </row>
    <row r="116" spans="19:33" x14ac:dyDescent="0.2">
      <c r="S116" s="192" t="s">
        <v>0</v>
      </c>
      <c r="AG116" s="192" t="s">
        <v>0</v>
      </c>
    </row>
    <row r="117" spans="19:33" x14ac:dyDescent="0.2">
      <c r="S117" s="192" t="s">
        <v>0</v>
      </c>
      <c r="AG117" s="192" t="s">
        <v>0</v>
      </c>
    </row>
    <row r="118" spans="19:33" x14ac:dyDescent="0.2">
      <c r="S118" s="192" t="s">
        <v>0</v>
      </c>
      <c r="AG118" s="192" t="s">
        <v>0</v>
      </c>
    </row>
    <row r="119" spans="19:33" x14ac:dyDescent="0.2">
      <c r="S119" s="192" t="s">
        <v>0</v>
      </c>
      <c r="AG119" s="192" t="s">
        <v>0</v>
      </c>
    </row>
    <row r="120" spans="19:33" x14ac:dyDescent="0.2">
      <c r="S120" s="192" t="s">
        <v>0</v>
      </c>
      <c r="AG120" s="192" t="s">
        <v>0</v>
      </c>
    </row>
    <row r="121" spans="19:33" x14ac:dyDescent="0.2">
      <c r="S121" s="192" t="s">
        <v>0</v>
      </c>
      <c r="AG121" s="192" t="s">
        <v>0</v>
      </c>
    </row>
    <row r="122" spans="19:33" x14ac:dyDescent="0.2">
      <c r="S122" s="192" t="s">
        <v>0</v>
      </c>
      <c r="AG122" s="192" t="s">
        <v>0</v>
      </c>
    </row>
    <row r="123" spans="19:33" x14ac:dyDescent="0.2">
      <c r="S123" s="192" t="s">
        <v>0</v>
      </c>
      <c r="AG123" s="192" t="s">
        <v>0</v>
      </c>
    </row>
    <row r="124" spans="19:33" x14ac:dyDescent="0.2">
      <c r="S124" s="192" t="s">
        <v>0</v>
      </c>
      <c r="AG124" s="192" t="s">
        <v>0</v>
      </c>
    </row>
    <row r="125" spans="19:33" x14ac:dyDescent="0.2">
      <c r="S125" s="192" t="s">
        <v>0</v>
      </c>
      <c r="AG125" s="192" t="s">
        <v>0</v>
      </c>
    </row>
    <row r="126" spans="19:33" x14ac:dyDescent="0.2">
      <c r="S126" s="192" t="s">
        <v>0</v>
      </c>
      <c r="AG126" s="192" t="s">
        <v>0</v>
      </c>
    </row>
    <row r="127" spans="19:33" x14ac:dyDescent="0.2">
      <c r="S127" s="192" t="s">
        <v>0</v>
      </c>
      <c r="AG127" s="192" t="s">
        <v>0</v>
      </c>
    </row>
    <row r="128" spans="19:33" x14ac:dyDescent="0.2">
      <c r="S128" s="192" t="s">
        <v>0</v>
      </c>
      <c r="AG128" s="192" t="s">
        <v>0</v>
      </c>
    </row>
    <row r="129" spans="19:33" x14ac:dyDescent="0.2">
      <c r="S129" s="192" t="s">
        <v>0</v>
      </c>
      <c r="AG129" s="192" t="s">
        <v>0</v>
      </c>
    </row>
    <row r="130" spans="19:33" x14ac:dyDescent="0.2">
      <c r="S130" s="192" t="s">
        <v>0</v>
      </c>
      <c r="AG130" s="192" t="s">
        <v>0</v>
      </c>
    </row>
    <row r="131" spans="19:33" x14ac:dyDescent="0.2">
      <c r="S131" s="192" t="s">
        <v>0</v>
      </c>
      <c r="AG131" s="192" t="s">
        <v>0</v>
      </c>
    </row>
    <row r="132" spans="19:33" x14ac:dyDescent="0.2">
      <c r="S132" s="192" t="s">
        <v>0</v>
      </c>
      <c r="AG132" s="192" t="s">
        <v>0</v>
      </c>
    </row>
    <row r="133" spans="19:33" x14ac:dyDescent="0.2">
      <c r="S133" s="192" t="s">
        <v>0</v>
      </c>
      <c r="AG133" s="192" t="s">
        <v>0</v>
      </c>
    </row>
    <row r="134" spans="19:33" x14ac:dyDescent="0.2">
      <c r="S134" s="192" t="s">
        <v>0</v>
      </c>
      <c r="AG134" s="192" t="s">
        <v>0</v>
      </c>
    </row>
    <row r="135" spans="19:33" x14ac:dyDescent="0.2">
      <c r="S135" s="192" t="s">
        <v>0</v>
      </c>
      <c r="AG135" s="192" t="s">
        <v>0</v>
      </c>
    </row>
    <row r="136" spans="19:33" x14ac:dyDescent="0.2">
      <c r="S136" s="192" t="s">
        <v>0</v>
      </c>
      <c r="AG136" s="192" t="s">
        <v>0</v>
      </c>
    </row>
    <row r="137" spans="19:33" x14ac:dyDescent="0.2">
      <c r="S137" s="192" t="s">
        <v>0</v>
      </c>
      <c r="AG137" s="192" t="s">
        <v>0</v>
      </c>
    </row>
    <row r="138" spans="19:33" x14ac:dyDescent="0.2">
      <c r="S138" s="192" t="s">
        <v>0</v>
      </c>
      <c r="AG138" s="192" t="s">
        <v>0</v>
      </c>
    </row>
    <row r="139" spans="19:33" x14ac:dyDescent="0.2">
      <c r="S139" s="192" t="s">
        <v>0</v>
      </c>
      <c r="AG139" s="192" t="s">
        <v>0</v>
      </c>
    </row>
    <row r="140" spans="19:33" x14ac:dyDescent="0.2">
      <c r="S140" s="192" t="s">
        <v>0</v>
      </c>
      <c r="AG140" s="192" t="s">
        <v>0</v>
      </c>
    </row>
    <row r="141" spans="19:33" x14ac:dyDescent="0.2">
      <c r="S141" s="192" t="s">
        <v>0</v>
      </c>
      <c r="AG141" s="192" t="s">
        <v>0</v>
      </c>
    </row>
    <row r="142" spans="19:33" x14ac:dyDescent="0.2">
      <c r="S142" s="192" t="s">
        <v>0</v>
      </c>
      <c r="AG142" s="192" t="s">
        <v>0</v>
      </c>
    </row>
    <row r="143" spans="19:33" x14ac:dyDescent="0.2">
      <c r="S143" s="192" t="s">
        <v>0</v>
      </c>
      <c r="AG143" s="192" t="s">
        <v>0</v>
      </c>
    </row>
    <row r="144" spans="19:33" x14ac:dyDescent="0.2">
      <c r="S144" s="192" t="s">
        <v>0</v>
      </c>
      <c r="AG144" s="192" t="s">
        <v>0</v>
      </c>
    </row>
    <row r="145" spans="19:33" x14ac:dyDescent="0.2">
      <c r="S145" s="192" t="s">
        <v>0</v>
      </c>
      <c r="AG145" s="192" t="s">
        <v>0</v>
      </c>
    </row>
    <row r="146" spans="19:33" x14ac:dyDescent="0.2">
      <c r="S146" s="192" t="s">
        <v>0</v>
      </c>
      <c r="AG146" s="192" t="s">
        <v>0</v>
      </c>
    </row>
    <row r="147" spans="19:33" x14ac:dyDescent="0.2">
      <c r="S147" s="192" t="s">
        <v>0</v>
      </c>
      <c r="AG147" s="192" t="s">
        <v>0</v>
      </c>
    </row>
    <row r="148" spans="19:33" x14ac:dyDescent="0.2">
      <c r="S148" s="192" t="s">
        <v>0</v>
      </c>
      <c r="AG148" s="192" t="s">
        <v>0</v>
      </c>
    </row>
    <row r="149" spans="19:33" x14ac:dyDescent="0.2">
      <c r="S149" s="192" t="s">
        <v>0</v>
      </c>
      <c r="AG149" s="192" t="s">
        <v>0</v>
      </c>
    </row>
    <row r="150" spans="19:33" x14ac:dyDescent="0.2">
      <c r="S150" s="192" t="s">
        <v>0</v>
      </c>
      <c r="AG150" s="192" t="s">
        <v>0</v>
      </c>
    </row>
    <row r="151" spans="19:33" x14ac:dyDescent="0.2">
      <c r="S151" s="192" t="s">
        <v>0</v>
      </c>
      <c r="AG151" s="192" t="s">
        <v>0</v>
      </c>
    </row>
    <row r="152" spans="19:33" x14ac:dyDescent="0.2">
      <c r="S152" s="192" t="s">
        <v>0</v>
      </c>
      <c r="AG152" s="192" t="s">
        <v>0</v>
      </c>
    </row>
    <row r="153" spans="19:33" x14ac:dyDescent="0.2">
      <c r="S153" s="192" t="s">
        <v>0</v>
      </c>
      <c r="AG153" s="192" t="s">
        <v>0</v>
      </c>
    </row>
    <row r="154" spans="19:33" x14ac:dyDescent="0.2">
      <c r="S154" s="192" t="s">
        <v>0</v>
      </c>
      <c r="AG154" s="192" t="s">
        <v>0</v>
      </c>
    </row>
    <row r="155" spans="19:33" x14ac:dyDescent="0.2">
      <c r="S155" s="192" t="s">
        <v>0</v>
      </c>
      <c r="AG155" s="192" t="s">
        <v>0</v>
      </c>
    </row>
    <row r="156" spans="19:33" x14ac:dyDescent="0.2">
      <c r="S156" s="192" t="s">
        <v>0</v>
      </c>
      <c r="AG156" s="192" t="s">
        <v>0</v>
      </c>
    </row>
    <row r="157" spans="19:33" x14ac:dyDescent="0.2">
      <c r="S157" s="192" t="s">
        <v>0</v>
      </c>
      <c r="AG157" s="192" t="s">
        <v>0</v>
      </c>
    </row>
    <row r="158" spans="19:33" x14ac:dyDescent="0.2">
      <c r="S158" s="192" t="s">
        <v>0</v>
      </c>
      <c r="AG158" s="192" t="s">
        <v>0</v>
      </c>
    </row>
    <row r="159" spans="19:33" x14ac:dyDescent="0.2">
      <c r="S159" s="192" t="s">
        <v>0</v>
      </c>
      <c r="AG159" s="192" t="s">
        <v>0</v>
      </c>
    </row>
    <row r="160" spans="19:33" x14ac:dyDescent="0.2">
      <c r="S160" s="192" t="s">
        <v>0</v>
      </c>
      <c r="AG160" s="192" t="s">
        <v>0</v>
      </c>
    </row>
    <row r="161" spans="19:33" x14ac:dyDescent="0.2">
      <c r="S161" s="192" t="s">
        <v>0</v>
      </c>
      <c r="AG161" s="192" t="s">
        <v>0</v>
      </c>
    </row>
    <row r="162" spans="19:33" x14ac:dyDescent="0.2">
      <c r="S162" s="192" t="s">
        <v>0</v>
      </c>
      <c r="AG162" s="192" t="s">
        <v>0</v>
      </c>
    </row>
    <row r="163" spans="19:33" x14ac:dyDescent="0.2">
      <c r="S163" s="192" t="s">
        <v>0</v>
      </c>
      <c r="AG163" s="192" t="s">
        <v>0</v>
      </c>
    </row>
    <row r="164" spans="19:33" x14ac:dyDescent="0.2">
      <c r="S164" s="192" t="s">
        <v>0</v>
      </c>
      <c r="AG164" s="192" t="s">
        <v>0</v>
      </c>
    </row>
    <row r="165" spans="19:33" x14ac:dyDescent="0.2">
      <c r="S165" s="192" t="s">
        <v>0</v>
      </c>
      <c r="AG165" s="192" t="s">
        <v>0</v>
      </c>
    </row>
    <row r="166" spans="19:33" x14ac:dyDescent="0.2">
      <c r="S166" s="192" t="s">
        <v>0</v>
      </c>
      <c r="AG166" s="192" t="s">
        <v>0</v>
      </c>
    </row>
    <row r="167" spans="19:33" x14ac:dyDescent="0.2">
      <c r="S167" s="192" t="s">
        <v>0</v>
      </c>
      <c r="AG167" s="192" t="s">
        <v>0</v>
      </c>
    </row>
    <row r="168" spans="19:33" x14ac:dyDescent="0.2">
      <c r="S168" s="192" t="s">
        <v>0</v>
      </c>
      <c r="AG168" s="192" t="s">
        <v>0</v>
      </c>
    </row>
    <row r="169" spans="19:33" x14ac:dyDescent="0.2">
      <c r="S169" s="192" t="s">
        <v>0</v>
      </c>
      <c r="AG169" s="192" t="s">
        <v>0</v>
      </c>
    </row>
    <row r="170" spans="19:33" x14ac:dyDescent="0.2">
      <c r="S170" s="192" t="s">
        <v>0</v>
      </c>
      <c r="AG170" s="192" t="s">
        <v>0</v>
      </c>
    </row>
    <row r="171" spans="19:33" x14ac:dyDescent="0.2">
      <c r="S171" s="192" t="s">
        <v>0</v>
      </c>
      <c r="AG171" s="192" t="s">
        <v>0</v>
      </c>
    </row>
    <row r="172" spans="19:33" x14ac:dyDescent="0.2">
      <c r="S172" s="192" t="s">
        <v>0</v>
      </c>
      <c r="AG172" s="192" t="s">
        <v>0</v>
      </c>
    </row>
    <row r="173" spans="19:33" x14ac:dyDescent="0.2">
      <c r="S173" s="192" t="s">
        <v>0</v>
      </c>
      <c r="AG173" s="192" t="s">
        <v>0</v>
      </c>
    </row>
    <row r="174" spans="19:33" x14ac:dyDescent="0.2">
      <c r="S174" s="192" t="s">
        <v>0</v>
      </c>
      <c r="AG174" s="192" t="s">
        <v>0</v>
      </c>
    </row>
    <row r="175" spans="19:33" x14ac:dyDescent="0.2">
      <c r="S175" s="192" t="s">
        <v>0</v>
      </c>
      <c r="AG175" s="192" t="s">
        <v>0</v>
      </c>
    </row>
    <row r="176" spans="19:33" x14ac:dyDescent="0.2">
      <c r="S176" s="192" t="s">
        <v>0</v>
      </c>
      <c r="AG176" s="192" t="s">
        <v>0</v>
      </c>
    </row>
    <row r="177" spans="19:33" x14ac:dyDescent="0.2">
      <c r="S177" s="192" t="s">
        <v>0</v>
      </c>
      <c r="AG177" s="192" t="s">
        <v>0</v>
      </c>
    </row>
    <row r="178" spans="19:33" x14ac:dyDescent="0.2">
      <c r="S178" s="192" t="s">
        <v>0</v>
      </c>
      <c r="AG178" s="192" t="s">
        <v>0</v>
      </c>
    </row>
    <row r="179" spans="19:33" x14ac:dyDescent="0.2">
      <c r="S179" s="192" t="s">
        <v>0</v>
      </c>
      <c r="AG179" s="192" t="s">
        <v>0</v>
      </c>
    </row>
    <row r="180" spans="19:33" x14ac:dyDescent="0.2">
      <c r="S180" s="192" t="s">
        <v>0</v>
      </c>
      <c r="AG180" s="192" t="s">
        <v>0</v>
      </c>
    </row>
    <row r="181" spans="19:33" x14ac:dyDescent="0.2">
      <c r="S181" s="192" t="s">
        <v>0</v>
      </c>
      <c r="AG181" s="192" t="s">
        <v>0</v>
      </c>
    </row>
    <row r="182" spans="19:33" x14ac:dyDescent="0.2">
      <c r="S182" s="192" t="s">
        <v>0</v>
      </c>
      <c r="AG182" s="192" t="s">
        <v>0</v>
      </c>
    </row>
    <row r="183" spans="19:33" x14ac:dyDescent="0.2">
      <c r="S183" s="192" t="s">
        <v>0</v>
      </c>
      <c r="AG183" s="192" t="s">
        <v>0</v>
      </c>
    </row>
    <row r="184" spans="19:33" x14ac:dyDescent="0.2">
      <c r="S184" s="192" t="s">
        <v>0</v>
      </c>
      <c r="AG184" s="192" t="s">
        <v>0</v>
      </c>
    </row>
    <row r="185" spans="19:33" x14ac:dyDescent="0.2">
      <c r="S185" s="192" t="s">
        <v>0</v>
      </c>
      <c r="AG185" s="192" t="s">
        <v>0</v>
      </c>
    </row>
    <row r="186" spans="19:33" x14ac:dyDescent="0.2">
      <c r="S186" s="192" t="s">
        <v>0</v>
      </c>
      <c r="AG186" s="192" t="s">
        <v>0</v>
      </c>
    </row>
    <row r="187" spans="19:33" x14ac:dyDescent="0.2">
      <c r="S187" s="192" t="s">
        <v>0</v>
      </c>
      <c r="AG187" s="192" t="s">
        <v>0</v>
      </c>
    </row>
    <row r="188" spans="19:33" x14ac:dyDescent="0.2">
      <c r="S188" s="192" t="s">
        <v>0</v>
      </c>
      <c r="AG188" s="192" t="s">
        <v>0</v>
      </c>
    </row>
    <row r="189" spans="19:33" x14ac:dyDescent="0.2">
      <c r="S189" s="192" t="s">
        <v>0</v>
      </c>
      <c r="AG189" s="192" t="s">
        <v>0</v>
      </c>
    </row>
    <row r="190" spans="19:33" x14ac:dyDescent="0.2">
      <c r="S190" s="192" t="s">
        <v>0</v>
      </c>
      <c r="AG190" s="192" t="s">
        <v>0</v>
      </c>
    </row>
    <row r="191" spans="19:33" x14ac:dyDescent="0.2">
      <c r="S191" s="192" t="s">
        <v>0</v>
      </c>
      <c r="AG191" s="192" t="s">
        <v>0</v>
      </c>
    </row>
    <row r="192" spans="19:33" x14ac:dyDescent="0.2">
      <c r="S192" s="192" t="s">
        <v>0</v>
      </c>
      <c r="AG192" s="192" t="s">
        <v>0</v>
      </c>
    </row>
    <row r="193" spans="19:33" x14ac:dyDescent="0.2">
      <c r="S193" s="192" t="s">
        <v>0</v>
      </c>
      <c r="AG193" s="192" t="s">
        <v>0</v>
      </c>
    </row>
    <row r="194" spans="19:33" x14ac:dyDescent="0.2">
      <c r="S194" s="192" t="s">
        <v>0</v>
      </c>
      <c r="AG194" s="192" t="s">
        <v>0</v>
      </c>
    </row>
    <row r="195" spans="19:33" x14ac:dyDescent="0.2">
      <c r="S195" s="192" t="s">
        <v>0</v>
      </c>
      <c r="AG195" s="192" t="s">
        <v>0</v>
      </c>
    </row>
    <row r="196" spans="19:33" x14ac:dyDescent="0.2">
      <c r="S196" s="192" t="s">
        <v>0</v>
      </c>
      <c r="AG196" s="192" t="s">
        <v>0</v>
      </c>
    </row>
    <row r="197" spans="19:33" x14ac:dyDescent="0.2">
      <c r="S197" s="192" t="s">
        <v>0</v>
      </c>
      <c r="AG197" s="192" t="s">
        <v>0</v>
      </c>
    </row>
    <row r="198" spans="19:33" x14ac:dyDescent="0.2">
      <c r="S198" s="192" t="s">
        <v>0</v>
      </c>
      <c r="AG198" s="192" t="s">
        <v>0</v>
      </c>
    </row>
    <row r="199" spans="19:33" x14ac:dyDescent="0.2">
      <c r="S199" s="192" t="s">
        <v>0</v>
      </c>
      <c r="AG199" s="192" t="s">
        <v>0</v>
      </c>
    </row>
    <row r="200" spans="19:33" x14ac:dyDescent="0.2">
      <c r="S200" s="192" t="s">
        <v>0</v>
      </c>
      <c r="AG200" s="192" t="s">
        <v>0</v>
      </c>
    </row>
    <row r="201" spans="19:33" x14ac:dyDescent="0.2">
      <c r="S201" s="192" t="s">
        <v>0</v>
      </c>
      <c r="AG201" s="192" t="s">
        <v>0</v>
      </c>
    </row>
    <row r="202" spans="19:33" x14ac:dyDescent="0.2">
      <c r="S202" s="192" t="s">
        <v>0</v>
      </c>
      <c r="AG202" s="192" t="s">
        <v>0</v>
      </c>
    </row>
    <row r="203" spans="19:33" x14ac:dyDescent="0.2">
      <c r="S203" s="192" t="s">
        <v>0</v>
      </c>
      <c r="AG203" s="192" t="s">
        <v>0</v>
      </c>
    </row>
  </sheetData>
  <sheetProtection sheet="1" objects="1" scenarios="1"/>
  <mergeCells count="4">
    <mergeCell ref="E78:G78"/>
    <mergeCell ref="E79:G79"/>
    <mergeCell ref="C28:D28"/>
    <mergeCell ref="C15:E15"/>
  </mergeCells>
  <conditionalFormatting sqref="C21:E21">
    <cfRule type="cellIs" dxfId="22" priority="24" operator="equal">
      <formula>FALSE</formula>
    </cfRule>
    <cfRule type="cellIs" dxfId="21" priority="25" operator="equal">
      <formula>TRUE</formula>
    </cfRule>
  </conditionalFormatting>
  <conditionalFormatting sqref="C11">
    <cfRule type="cellIs" dxfId="20" priority="21" operator="equal">
      <formula>"Ready to submit"</formula>
    </cfRule>
  </conditionalFormatting>
  <conditionalFormatting sqref="C34:D34">
    <cfRule type="cellIs" dxfId="19" priority="19" operator="equal">
      <formula>FALSE</formula>
    </cfRule>
    <cfRule type="cellIs" dxfId="18" priority="20" operator="equal">
      <formula>TRUE</formula>
    </cfRule>
  </conditionalFormatting>
  <conditionalFormatting sqref="C50:C51">
    <cfRule type="cellIs" dxfId="17" priority="17" operator="equal">
      <formula>FALSE</formula>
    </cfRule>
    <cfRule type="cellIs" dxfId="16" priority="18" operator="equal">
      <formula>TRUE</formula>
    </cfRule>
  </conditionalFormatting>
  <conditionalFormatting sqref="C81">
    <cfRule type="cellIs" dxfId="15" priority="15" operator="equal">
      <formula>FALSE</formula>
    </cfRule>
    <cfRule type="cellIs" dxfId="14" priority="16" operator="equal">
      <formula>TRUE</formula>
    </cfRule>
  </conditionalFormatting>
  <conditionalFormatting sqref="C90">
    <cfRule type="cellIs" dxfId="13" priority="13" operator="equal">
      <formula>FALSE</formula>
    </cfRule>
    <cfRule type="cellIs" dxfId="12" priority="14" operator="equal">
      <formula>TRUE</formula>
    </cfRule>
  </conditionalFormatting>
  <conditionalFormatting sqref="C59:C60">
    <cfRule type="cellIs" dxfId="11" priority="11" operator="equal">
      <formula>FALSE</formula>
    </cfRule>
    <cfRule type="cellIs" dxfId="10" priority="12" operator="equal">
      <formula>TRUE</formula>
    </cfRule>
  </conditionalFormatting>
  <conditionalFormatting sqref="C61">
    <cfRule type="cellIs" dxfId="9" priority="9" operator="equal">
      <formula>FALSE</formula>
    </cfRule>
    <cfRule type="cellIs" dxfId="8" priority="10" operator="equal">
      <formula>TRUE</formula>
    </cfRule>
  </conditionalFormatting>
  <conditionalFormatting sqref="C63">
    <cfRule type="cellIs" dxfId="7" priority="7" operator="equal">
      <formula>FALSE</formula>
    </cfRule>
    <cfRule type="cellIs" dxfId="6" priority="8" operator="equal">
      <formula>TRUE</formula>
    </cfRule>
  </conditionalFormatting>
  <conditionalFormatting sqref="C69:C70">
    <cfRule type="cellIs" dxfId="5" priority="5" operator="equal">
      <formula>FALSE</formula>
    </cfRule>
    <cfRule type="cellIs" dxfId="4" priority="6" operator="equal">
      <formula>TRUE</formula>
    </cfRule>
  </conditionalFormatting>
  <conditionalFormatting sqref="C72">
    <cfRule type="cellIs" dxfId="3" priority="3" operator="equal">
      <formula>FALSE</formula>
    </cfRule>
    <cfRule type="cellIs" dxfId="2" priority="4" operator="equal">
      <formula>TRUE</formula>
    </cfRule>
  </conditionalFormatting>
  <conditionalFormatting sqref="C101:E101">
    <cfRule type="cellIs" dxfId="1" priority="1" operator="equal">
      <formula>FALSE</formula>
    </cfRule>
    <cfRule type="cellIs" dxfId="0" priority="2" operator="equal">
      <formula>TRUE</formula>
    </cfRule>
  </conditionalFormatting>
  <dataValidations count="1">
    <dataValidation type="list" allowBlank="1" showInputMessage="1" showErrorMessage="1" sqref="C78:C79">
      <formula1>$T$8:$T$10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00B0F0"/>
    <pageSetUpPr fitToPage="1"/>
  </sheetPr>
  <dimension ref="A1:M28"/>
  <sheetViews>
    <sheetView showGridLines="0" zoomScaleNormal="100" workbookViewId="0"/>
  </sheetViews>
  <sheetFormatPr defaultColWidth="9.140625" defaultRowHeight="15" x14ac:dyDescent="0.25"/>
  <cols>
    <col min="1" max="1" width="7.140625" style="16" customWidth="1"/>
    <col min="2" max="2" width="50.42578125" style="16" customWidth="1"/>
    <col min="3" max="3" width="10" style="16" customWidth="1"/>
    <col min="4" max="4" width="52.5703125" style="16" customWidth="1"/>
    <col min="5" max="5" width="4.28515625" style="16" customWidth="1"/>
    <col min="6" max="6" width="28.5703125" style="16" customWidth="1"/>
    <col min="7" max="7" width="28.140625" style="16" customWidth="1"/>
    <col min="8" max="8" width="15.5703125" style="16" customWidth="1"/>
    <col min="9" max="10" width="15.140625" style="16" customWidth="1"/>
    <col min="11" max="11" width="15.28515625" style="16" customWidth="1"/>
    <col min="12" max="12" width="20.42578125" style="16" customWidth="1"/>
    <col min="13" max="13" width="34.28515625" style="16" bestFit="1" customWidth="1"/>
    <col min="14" max="14" width="19.42578125" style="16" customWidth="1"/>
    <col min="15" max="15" width="12" style="16" customWidth="1"/>
    <col min="16" max="16" width="14.5703125" style="16" customWidth="1"/>
    <col min="17" max="17" width="13.7109375" style="16" customWidth="1"/>
    <col min="18" max="18" width="14.5703125" style="16" customWidth="1"/>
    <col min="19" max="19" width="16.42578125" style="16" customWidth="1"/>
    <col min="20" max="20" width="15.85546875" style="16" customWidth="1"/>
    <col min="21" max="16384" width="9.140625" style="16"/>
  </cols>
  <sheetData>
    <row r="1" spans="1:13" ht="15" customHeight="1" x14ac:dyDescent="0.35">
      <c r="A1" s="275" t="s">
        <v>298</v>
      </c>
      <c r="B1" s="129"/>
      <c r="C1" s="129"/>
      <c r="D1" s="129"/>
      <c r="E1" s="129"/>
      <c r="F1" s="199"/>
      <c r="G1" s="262" t="str">
        <f>_ParticipantName</f>
        <v>[Participant's name]</v>
      </c>
      <c r="L1" s="16" t="s">
        <v>571</v>
      </c>
      <c r="M1" s="16" t="s">
        <v>1409</v>
      </c>
    </row>
    <row r="2" spans="1:13" ht="15" customHeight="1" x14ac:dyDescent="0.35">
      <c r="A2" s="275"/>
      <c r="B2" s="199"/>
      <c r="C2" s="199"/>
      <c r="D2" s="199"/>
      <c r="E2" s="199"/>
      <c r="F2" s="199"/>
      <c r="G2" s="274" t="str">
        <f>_SCRMethod</f>
        <v>[Method of Calculation of the SCR]</v>
      </c>
      <c r="L2" s="173" t="s">
        <v>2</v>
      </c>
      <c r="M2" s="16" t="s">
        <v>1413</v>
      </c>
    </row>
    <row r="3" spans="1:13" ht="15" customHeight="1" x14ac:dyDescent="0.35">
      <c r="A3" s="271" t="s">
        <v>299</v>
      </c>
      <c r="B3" s="131"/>
      <c r="C3" s="132"/>
      <c r="D3" s="132"/>
      <c r="E3" s="132"/>
      <c r="F3" s="263"/>
      <c r="G3" s="263" t="str">
        <f>_Version</f>
        <v>EIOPA-16-339-ST16_Templates-(20160629)</v>
      </c>
      <c r="L3" s="174" t="s">
        <v>1410</v>
      </c>
      <c r="M3" s="16" t="s">
        <v>1565</v>
      </c>
    </row>
    <row r="4" spans="1:13" s="18" customFormat="1" ht="15" customHeight="1" x14ac:dyDescent="0.3">
      <c r="A4" s="17"/>
      <c r="L4" s="174" t="s">
        <v>1411</v>
      </c>
      <c r="M4" s="18" t="s">
        <v>1566</v>
      </c>
    </row>
    <row r="5" spans="1:13" s="18" customFormat="1" ht="15" customHeight="1" x14ac:dyDescent="0.25">
      <c r="L5" s="174" t="s">
        <v>1412</v>
      </c>
      <c r="M5" s="18" t="s">
        <v>1566</v>
      </c>
    </row>
    <row r="6" spans="1:13" ht="15" customHeight="1" x14ac:dyDescent="0.25">
      <c r="D6" s="134" t="s">
        <v>300</v>
      </c>
      <c r="F6" s="498" t="s">
        <v>1423</v>
      </c>
      <c r="G6" s="499"/>
    </row>
    <row r="7" spans="1:13" x14ac:dyDescent="0.25">
      <c r="B7" s="133" t="s">
        <v>301</v>
      </c>
      <c r="C7" s="134" t="s">
        <v>302</v>
      </c>
      <c r="D7" s="287" t="str">
        <f>P.Participant!C8</f>
        <v>-</v>
      </c>
      <c r="E7" s="19"/>
      <c r="F7" s="127"/>
      <c r="G7" s="127"/>
    </row>
    <row r="8" spans="1:13" x14ac:dyDescent="0.25">
      <c r="B8" s="133" t="s">
        <v>303</v>
      </c>
      <c r="C8" s="134" t="s">
        <v>304</v>
      </c>
      <c r="D8" s="287" t="str">
        <f>P.Participant!C9</f>
        <v>-</v>
      </c>
      <c r="E8" s="19"/>
      <c r="F8" s="127"/>
      <c r="G8" s="127"/>
      <c r="L8" s="173" t="s">
        <v>2</v>
      </c>
      <c r="M8" s="16" t="s">
        <v>1413</v>
      </c>
    </row>
    <row r="9" spans="1:13" x14ac:dyDescent="0.25">
      <c r="B9" s="133" t="s">
        <v>305</v>
      </c>
      <c r="C9" s="134" t="s">
        <v>306</v>
      </c>
      <c r="D9" s="286" t="s">
        <v>2</v>
      </c>
      <c r="E9" s="20"/>
      <c r="F9" s="502" t="str">
        <f>VLOOKUP(D9,$L$2:$M$5,2,FALSE)</f>
        <v xml:space="preserve"> </v>
      </c>
      <c r="G9" s="503"/>
      <c r="L9" s="173" t="s">
        <v>1414</v>
      </c>
      <c r="M9" s="16" t="s">
        <v>1416</v>
      </c>
    </row>
    <row r="10" spans="1:13" x14ac:dyDescent="0.25">
      <c r="B10" s="133" t="s">
        <v>307</v>
      </c>
      <c r="C10" s="134" t="s">
        <v>308</v>
      </c>
      <c r="D10" s="287" t="str">
        <f>P.Participant!C10</f>
        <v>-</v>
      </c>
      <c r="E10" s="19"/>
      <c r="F10" s="127"/>
      <c r="G10" s="127"/>
      <c r="L10" s="173" t="s">
        <v>1415</v>
      </c>
      <c r="M10" s="16" t="s">
        <v>1413</v>
      </c>
    </row>
    <row r="11" spans="1:13" x14ac:dyDescent="0.25">
      <c r="B11" s="133" t="s">
        <v>309</v>
      </c>
      <c r="C11" s="134" t="s">
        <v>310</v>
      </c>
      <c r="D11" s="288"/>
      <c r="E11" s="20"/>
      <c r="F11" s="127"/>
      <c r="G11" s="127"/>
    </row>
    <row r="12" spans="1:13" x14ac:dyDescent="0.25">
      <c r="B12" s="133" t="s">
        <v>311</v>
      </c>
      <c r="C12" s="134" t="s">
        <v>312</v>
      </c>
      <c r="D12" s="289" t="str">
        <f>P.Participant!C13</f>
        <v>-</v>
      </c>
      <c r="E12" s="20"/>
      <c r="F12" s="127"/>
      <c r="G12" s="127"/>
      <c r="L12" s="173" t="s">
        <v>2</v>
      </c>
      <c r="M12" s="16" t="s">
        <v>1413</v>
      </c>
    </row>
    <row r="13" spans="1:13" x14ac:dyDescent="0.25">
      <c r="B13" s="133" t="s">
        <v>313</v>
      </c>
      <c r="C13" s="134" t="s">
        <v>314</v>
      </c>
      <c r="D13" s="289">
        <f>P.Participant!C21</f>
        <v>42370</v>
      </c>
      <c r="E13" s="20"/>
      <c r="F13" s="127"/>
      <c r="G13" s="127"/>
      <c r="L13" s="173" t="s">
        <v>1602</v>
      </c>
      <c r="M13" s="16" t="str">
        <f>IF(P.Participant!C20="No","Supervisory approval not required","Use of VA subject to supervisory approval")</f>
        <v>Use of VA subject to supervisory approval</v>
      </c>
    </row>
    <row r="14" spans="1:13" x14ac:dyDescent="0.25">
      <c r="B14" s="133" t="s">
        <v>315</v>
      </c>
      <c r="C14" s="134" t="s">
        <v>316</v>
      </c>
      <c r="D14" s="288"/>
      <c r="E14" s="20"/>
      <c r="F14" s="127"/>
      <c r="G14" s="127"/>
      <c r="L14" s="173" t="s">
        <v>1610</v>
      </c>
      <c r="M14" s="16" t="s">
        <v>1413</v>
      </c>
    </row>
    <row r="15" spans="1:13" x14ac:dyDescent="0.25">
      <c r="B15" s="133" t="s">
        <v>317</v>
      </c>
      <c r="C15" s="134" t="s">
        <v>318</v>
      </c>
      <c r="D15" s="287" t="str">
        <f>P.Participant!C23</f>
        <v>-</v>
      </c>
      <c r="E15" s="20"/>
      <c r="F15" s="127"/>
      <c r="G15" s="127"/>
      <c r="L15" s="173" t="s">
        <v>1596</v>
      </c>
      <c r="M15" s="16" t="s">
        <v>1413</v>
      </c>
    </row>
    <row r="16" spans="1:13" x14ac:dyDescent="0.25">
      <c r="B16" s="133" t="s">
        <v>319</v>
      </c>
      <c r="C16" s="134" t="s">
        <v>320</v>
      </c>
      <c r="D16" s="286" t="s">
        <v>2</v>
      </c>
      <c r="E16" s="20"/>
      <c r="F16" s="127"/>
      <c r="G16" s="127"/>
    </row>
    <row r="17" spans="2:13" x14ac:dyDescent="0.25">
      <c r="B17" s="133" t="s">
        <v>321</v>
      </c>
      <c r="C17" s="134" t="s">
        <v>322</v>
      </c>
      <c r="D17" s="287" t="str">
        <f>P.Participant!C18</f>
        <v>-</v>
      </c>
      <c r="E17" s="20"/>
      <c r="F17" s="127"/>
      <c r="G17" s="127"/>
      <c r="L17" s="173" t="s">
        <v>2</v>
      </c>
      <c r="M17" s="16" t="s">
        <v>1413</v>
      </c>
    </row>
    <row r="18" spans="2:13" x14ac:dyDescent="0.25">
      <c r="B18" s="133" t="s">
        <v>1403</v>
      </c>
      <c r="C18" s="134" t="s">
        <v>324</v>
      </c>
      <c r="D18" s="286" t="s">
        <v>2</v>
      </c>
      <c r="E18" s="20"/>
      <c r="F18" s="504" t="str">
        <f>VLOOKUP(D18,$L$26:$M$28,2,FALSE)</f>
        <v xml:space="preserve"> </v>
      </c>
      <c r="G18" s="505"/>
      <c r="L18" s="173" t="s">
        <v>1417</v>
      </c>
      <c r="M18" s="16" t="s">
        <v>1419</v>
      </c>
    </row>
    <row r="19" spans="2:13" x14ac:dyDescent="0.25">
      <c r="B19" s="133" t="s">
        <v>325</v>
      </c>
      <c r="C19" s="134" t="s">
        <v>326</v>
      </c>
      <c r="D19" s="290" t="s">
        <v>2</v>
      </c>
      <c r="E19" s="20"/>
      <c r="F19" s="127"/>
      <c r="G19" s="127"/>
      <c r="L19" s="173" t="s">
        <v>1418</v>
      </c>
      <c r="M19" s="16" t="s">
        <v>1413</v>
      </c>
    </row>
    <row r="20" spans="2:13" x14ac:dyDescent="0.25">
      <c r="B20" s="133" t="s">
        <v>1401</v>
      </c>
      <c r="C20" s="134" t="s">
        <v>327</v>
      </c>
      <c r="D20" s="286" t="s">
        <v>2</v>
      </c>
      <c r="E20" s="20"/>
      <c r="F20" s="504" t="str">
        <f>VLOOKUP(D20,$L$8:$M$10,2,FALSE)</f>
        <v xml:space="preserve"> </v>
      </c>
      <c r="G20" s="505"/>
    </row>
    <row r="21" spans="2:13" x14ac:dyDescent="0.25">
      <c r="B21" s="133" t="s">
        <v>1402</v>
      </c>
      <c r="C21" s="134" t="s">
        <v>328</v>
      </c>
      <c r="D21" s="286" t="s">
        <v>2</v>
      </c>
      <c r="E21" s="20"/>
      <c r="F21" s="127"/>
      <c r="G21" s="127"/>
      <c r="L21" s="173" t="s">
        <v>2</v>
      </c>
      <c r="M21" s="16" t="s">
        <v>1413</v>
      </c>
    </row>
    <row r="22" spans="2:13" x14ac:dyDescent="0.25">
      <c r="B22" s="133" t="s">
        <v>329</v>
      </c>
      <c r="C22" s="134" t="s">
        <v>330</v>
      </c>
      <c r="D22" s="286" t="s">
        <v>2</v>
      </c>
      <c r="E22" s="20"/>
      <c r="F22" s="291" t="str">
        <f>VLOOKUP(D22,$L$17:$M$19,2,FALSE)</f>
        <v xml:space="preserve"> </v>
      </c>
      <c r="G22" s="500" t="str">
        <f>IF(AND(LEFT(D22,3)="Use",LEFT(D23,3)="Use")=TRUE,"This combination is not allowed","")</f>
        <v/>
      </c>
      <c r="L22" s="173" t="s">
        <v>1420</v>
      </c>
      <c r="M22" s="16" t="s">
        <v>1419</v>
      </c>
    </row>
    <row r="23" spans="2:13" x14ac:dyDescent="0.25">
      <c r="B23" s="133" t="s">
        <v>331</v>
      </c>
      <c r="C23" s="134" t="s">
        <v>332</v>
      </c>
      <c r="D23" s="286" t="s">
        <v>2</v>
      </c>
      <c r="E23" s="20"/>
      <c r="F23" s="291" t="str">
        <f>VLOOKUP(D23,$L$21:$M$23,2,FALSE)</f>
        <v xml:space="preserve"> </v>
      </c>
      <c r="G23" s="501"/>
      <c r="L23" s="173" t="s">
        <v>1421</v>
      </c>
      <c r="M23" s="16" t="s">
        <v>1413</v>
      </c>
    </row>
    <row r="24" spans="2:13" x14ac:dyDescent="0.25">
      <c r="B24" s="133" t="s">
        <v>333</v>
      </c>
      <c r="C24" s="134" t="s">
        <v>334</v>
      </c>
      <c r="D24" s="166"/>
      <c r="E24" s="20"/>
      <c r="F24" s="127"/>
      <c r="G24" s="127"/>
    </row>
    <row r="26" spans="2:13" x14ac:dyDescent="0.25">
      <c r="B26" s="148" t="s">
        <v>1400</v>
      </c>
      <c r="L26" s="173" t="s">
        <v>2</v>
      </c>
      <c r="M26" s="16" t="s">
        <v>1413</v>
      </c>
    </row>
    <row r="27" spans="2:13" x14ac:dyDescent="0.25">
      <c r="B27" s="148" t="s">
        <v>1405</v>
      </c>
      <c r="L27" s="173" t="s">
        <v>323</v>
      </c>
      <c r="M27" s="16" t="s">
        <v>1419</v>
      </c>
    </row>
    <row r="28" spans="2:13" x14ac:dyDescent="0.25">
      <c r="B28" s="148" t="s">
        <v>1404</v>
      </c>
      <c r="L28" s="173" t="s">
        <v>1422</v>
      </c>
      <c r="M28" s="16" t="s">
        <v>1413</v>
      </c>
    </row>
  </sheetData>
  <sheetProtection sheet="1" objects="1" scenarios="1" selectLockedCells="1"/>
  <mergeCells count="5">
    <mergeCell ref="F6:G6"/>
    <mergeCell ref="G22:G23"/>
    <mergeCell ref="F9:G9"/>
    <mergeCell ref="F18:G18"/>
    <mergeCell ref="F20:G20"/>
  </mergeCells>
  <dataValidations count="8">
    <dataValidation type="list" allowBlank="1" showInputMessage="1" showErrorMessage="1" sqref="D16">
      <formula1>"-,The undertaking is using IFRS,The undertaking is using local GAAP (other than IFRS)"</formula1>
    </dataValidation>
    <dataValidation type="list" allowBlank="1" showInputMessage="1" showErrorMessage="1" sqref="D9">
      <formula1>$L$2:$L$5</formula1>
    </dataValidation>
    <dataValidation type="list" allowBlank="1" showInputMessage="1" showErrorMessage="1" sqref="D19">
      <formula1>"-,Reporting activity by RFF,Not reporting activity by RFF"</formula1>
    </dataValidation>
    <dataValidation type="list" allowBlank="1" showInputMessage="1" showErrorMessage="1" sqref="D20">
      <formula1>$L$8:$L$10</formula1>
    </dataValidation>
    <dataValidation type="list" allowBlank="1" showInputMessage="1" showErrorMessage="1" sqref="D21">
      <formula1>$L$12:$L$15</formula1>
    </dataValidation>
    <dataValidation type="list" allowBlank="1" showInputMessage="1" showErrorMessage="1" sqref="D22">
      <formula1>$L$17:$L$19</formula1>
    </dataValidation>
    <dataValidation type="list" allowBlank="1" showInputMessage="1" showErrorMessage="1" sqref="D23">
      <formula1>$L$21:$L$23</formula1>
    </dataValidation>
    <dataValidation type="list" allowBlank="1" showInputMessage="1" showErrorMessage="1" sqref="D18">
      <formula1>$L$26:$L$28</formula1>
    </dataValidation>
  </dataValidations>
  <pageMargins left="0.7" right="0.7" top="0.75" bottom="0.75" header="0.3" footer="0.3"/>
  <pageSetup paperSize="9" scale="7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FFFF00"/>
  </sheetPr>
  <dimension ref="A1"/>
  <sheetViews>
    <sheetView showGridLines="0" workbookViewId="0"/>
  </sheetViews>
  <sheetFormatPr defaultColWidth="11.42578125"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249977111117893"/>
    <pageSetUpPr fitToPage="1"/>
  </sheetPr>
  <dimension ref="A1:U102"/>
  <sheetViews>
    <sheetView showGridLines="0" zoomScaleNormal="100" workbookViewId="0"/>
  </sheetViews>
  <sheetFormatPr defaultColWidth="11.42578125" defaultRowHeight="15" x14ac:dyDescent="0.25"/>
  <cols>
    <col min="1" max="1" width="7.140625" style="16" customWidth="1"/>
    <col min="2" max="2" width="75.7109375" style="16" customWidth="1"/>
    <col min="3" max="3" width="10" style="16" customWidth="1"/>
    <col min="4" max="4" width="21.42578125" style="123" customWidth="1"/>
    <col min="5" max="5" width="16.7109375" style="16" customWidth="1"/>
    <col min="6" max="6" width="18.42578125" style="123" customWidth="1"/>
    <col min="7" max="7" width="13.7109375" style="123" customWidth="1"/>
    <col min="8" max="8" width="6" style="16" customWidth="1"/>
    <col min="9" max="9" width="15.140625" style="16" customWidth="1"/>
    <col min="10" max="10" width="62.85546875" style="22" customWidth="1"/>
    <col min="11" max="11" width="13" style="22" customWidth="1"/>
    <col min="12" max="13" width="11.42578125" style="16" customWidth="1"/>
    <col min="14" max="14" width="14.140625" style="16" customWidth="1"/>
    <col min="15" max="15" width="14.7109375" style="16" customWidth="1"/>
    <col min="16" max="16" width="24.42578125" style="16" customWidth="1"/>
    <col min="17" max="16384" width="11.42578125" style="16"/>
  </cols>
  <sheetData>
    <row r="1" spans="1:17" ht="15" customHeight="1" x14ac:dyDescent="0.35">
      <c r="A1" s="327" t="s">
        <v>335</v>
      </c>
      <c r="B1" s="129"/>
      <c r="C1" s="129"/>
      <c r="D1" s="262" t="str">
        <f>_ParticipantName</f>
        <v>[Participant's name]</v>
      </c>
    </row>
    <row r="2" spans="1:17" ht="15" customHeight="1" x14ac:dyDescent="0.35">
      <c r="A2" s="328"/>
      <c r="B2" s="199"/>
      <c r="C2" s="273"/>
      <c r="D2" s="273" t="str">
        <f>_SCRMethod</f>
        <v>[Method of Calculation of the SCR]</v>
      </c>
    </row>
    <row r="3" spans="1:17" ht="15" customHeight="1" x14ac:dyDescent="0.35">
      <c r="A3" s="329" t="s">
        <v>336</v>
      </c>
      <c r="B3" s="131"/>
      <c r="C3" s="263"/>
      <c r="D3" s="263" t="str">
        <f>_Version</f>
        <v>EIOPA-16-339-ST16_Templates-(20160629)</v>
      </c>
      <c r="H3" s="25"/>
      <c r="I3" s="25"/>
      <c r="J3" s="26"/>
      <c r="K3" s="26"/>
    </row>
    <row r="4" spans="1:17" ht="15" customHeight="1" x14ac:dyDescent="0.25">
      <c r="A4" s="23"/>
      <c r="B4" s="23"/>
      <c r="C4" s="24"/>
      <c r="H4" s="25"/>
      <c r="I4" s="25"/>
      <c r="J4" s="26"/>
      <c r="K4" s="26"/>
    </row>
    <row r="5" spans="1:17" ht="15" customHeight="1" x14ac:dyDescent="0.25">
      <c r="B5" s="23"/>
      <c r="C5" s="27"/>
      <c r="E5" s="28"/>
      <c r="H5" s="27"/>
      <c r="I5" s="27"/>
      <c r="J5" s="27"/>
      <c r="K5" s="27"/>
    </row>
    <row r="6" spans="1:17" x14ac:dyDescent="0.25">
      <c r="B6" s="29"/>
      <c r="C6" s="29"/>
      <c r="D6" s="134" t="s">
        <v>337</v>
      </c>
      <c r="H6" s="30"/>
      <c r="I6" s="30"/>
      <c r="J6" s="31"/>
      <c r="K6" s="31"/>
    </row>
    <row r="7" spans="1:17" x14ac:dyDescent="0.25">
      <c r="B7" s="29"/>
      <c r="C7" s="29"/>
      <c r="D7" s="142" t="s">
        <v>300</v>
      </c>
      <c r="H7" s="30"/>
      <c r="I7" s="30"/>
      <c r="J7" s="31"/>
      <c r="K7" s="31"/>
    </row>
    <row r="8" spans="1:17" x14ac:dyDescent="0.25">
      <c r="B8" s="244" t="s">
        <v>338</v>
      </c>
      <c r="C8" s="134"/>
      <c r="D8" s="203"/>
      <c r="E8" s="32"/>
      <c r="F8" s="32"/>
      <c r="H8" s="33"/>
      <c r="I8" s="33"/>
      <c r="J8" s="16"/>
      <c r="K8" s="16"/>
    </row>
    <row r="9" spans="1:17" x14ac:dyDescent="0.25">
      <c r="B9" s="249" t="s">
        <v>339</v>
      </c>
      <c r="C9" s="134" t="s">
        <v>302</v>
      </c>
      <c r="D9" s="203"/>
      <c r="E9" s="32"/>
      <c r="F9" s="34"/>
      <c r="G9" s="34"/>
      <c r="H9" s="34"/>
      <c r="I9" s="19"/>
      <c r="J9" s="19"/>
      <c r="K9" s="19"/>
      <c r="L9" s="19"/>
      <c r="M9" s="19"/>
      <c r="N9" s="19"/>
      <c r="O9" s="35"/>
      <c r="P9" s="35"/>
      <c r="Q9" s="19"/>
    </row>
    <row r="10" spans="1:17" x14ac:dyDescent="0.25">
      <c r="B10" s="249" t="s">
        <v>340</v>
      </c>
      <c r="C10" s="134" t="s">
        <v>304</v>
      </c>
      <c r="D10" s="203"/>
      <c r="E10" s="32"/>
      <c r="F10" s="34"/>
      <c r="G10" s="36"/>
      <c r="H10" s="36"/>
      <c r="I10" s="19"/>
      <c r="J10" s="19"/>
      <c r="K10" s="19"/>
      <c r="L10" s="19"/>
      <c r="M10" s="19"/>
      <c r="N10" s="19"/>
      <c r="O10" s="35"/>
      <c r="P10" s="35"/>
      <c r="Q10" s="19"/>
    </row>
    <row r="11" spans="1:17" x14ac:dyDescent="0.25">
      <c r="B11" s="249" t="s">
        <v>341</v>
      </c>
      <c r="C11" s="134" t="s">
        <v>342</v>
      </c>
      <c r="D11" s="284" t="s">
        <v>2</v>
      </c>
      <c r="E11" s="32"/>
      <c r="F11" s="34"/>
      <c r="G11" s="36"/>
      <c r="H11" s="36"/>
      <c r="I11" s="19"/>
      <c r="J11" s="19"/>
      <c r="K11" s="19"/>
      <c r="L11" s="19"/>
      <c r="M11" s="19"/>
      <c r="N11" s="19"/>
      <c r="O11" s="35"/>
      <c r="P11" s="35"/>
      <c r="Q11" s="19"/>
    </row>
    <row r="12" spans="1:17" x14ac:dyDescent="0.25">
      <c r="B12" s="249" t="s">
        <v>343</v>
      </c>
      <c r="C12" s="134" t="s">
        <v>306</v>
      </c>
      <c r="D12" s="284" t="s">
        <v>2</v>
      </c>
      <c r="E12" s="32"/>
      <c r="F12" s="34"/>
      <c r="G12" s="36"/>
      <c r="H12" s="36"/>
      <c r="I12" s="37"/>
      <c r="J12" s="19"/>
      <c r="K12" s="19"/>
      <c r="L12" s="19"/>
      <c r="M12" s="19"/>
      <c r="N12" s="19"/>
      <c r="O12" s="35"/>
      <c r="P12" s="35"/>
      <c r="Q12" s="19"/>
    </row>
    <row r="13" spans="1:17" x14ac:dyDescent="0.25">
      <c r="B13" s="249" t="s">
        <v>344</v>
      </c>
      <c r="C13" s="134" t="s">
        <v>308</v>
      </c>
      <c r="D13" s="284" t="s">
        <v>2</v>
      </c>
      <c r="E13" s="32"/>
      <c r="F13" s="34"/>
      <c r="G13" s="36"/>
      <c r="H13" s="36"/>
      <c r="I13" s="20"/>
      <c r="J13" s="20"/>
      <c r="K13" s="19"/>
      <c r="L13" s="19"/>
      <c r="M13" s="19"/>
      <c r="N13" s="19"/>
      <c r="O13" s="35"/>
      <c r="P13" s="35"/>
      <c r="Q13" s="19"/>
    </row>
    <row r="14" spans="1:17" x14ac:dyDescent="0.25">
      <c r="B14" s="249" t="s">
        <v>345</v>
      </c>
      <c r="C14" s="134" t="s">
        <v>346</v>
      </c>
      <c r="D14" s="284" t="s">
        <v>2</v>
      </c>
      <c r="E14" s="32"/>
      <c r="F14" s="34"/>
      <c r="G14" s="36"/>
      <c r="H14" s="36"/>
      <c r="I14" s="36"/>
      <c r="J14" s="20"/>
      <c r="K14" s="19"/>
      <c r="L14" s="19"/>
      <c r="M14" s="19"/>
      <c r="N14" s="19"/>
      <c r="O14" s="35"/>
      <c r="P14" s="35"/>
      <c r="Q14" s="19"/>
    </row>
    <row r="15" spans="1:17" s="32" customFormat="1" x14ac:dyDescent="0.25">
      <c r="B15" s="245" t="s">
        <v>347</v>
      </c>
      <c r="C15" s="134" t="s">
        <v>310</v>
      </c>
      <c r="D15" s="376">
        <f>SUM(D16,D17,D18,D21,D26,D27,D28,D29)</f>
        <v>0</v>
      </c>
      <c r="F15" s="34"/>
      <c r="G15" s="36"/>
      <c r="H15" s="36"/>
      <c r="I15" s="20"/>
      <c r="J15" s="20"/>
      <c r="K15" s="19"/>
      <c r="L15" s="19"/>
      <c r="M15" s="20"/>
      <c r="N15" s="19"/>
      <c r="O15" s="35"/>
      <c r="P15" s="35"/>
      <c r="Q15" s="19"/>
    </row>
    <row r="16" spans="1:17" x14ac:dyDescent="0.25">
      <c r="B16" s="250" t="s">
        <v>348</v>
      </c>
      <c r="C16" s="134" t="s">
        <v>312</v>
      </c>
      <c r="D16" s="284" t="s">
        <v>2</v>
      </c>
      <c r="E16" s="32"/>
      <c r="F16" s="34"/>
      <c r="G16" s="36"/>
      <c r="H16" s="36"/>
      <c r="I16" s="36"/>
      <c r="J16" s="20"/>
      <c r="K16" s="19"/>
      <c r="L16" s="19"/>
      <c r="M16" s="20"/>
      <c r="N16" s="19"/>
      <c r="O16" s="35"/>
      <c r="P16" s="35"/>
      <c r="Q16" s="19"/>
    </row>
    <row r="17" spans="2:17" x14ac:dyDescent="0.25">
      <c r="B17" s="250" t="s">
        <v>349</v>
      </c>
      <c r="C17" s="134" t="s">
        <v>314</v>
      </c>
      <c r="D17" s="284" t="s">
        <v>2</v>
      </c>
      <c r="E17" s="32"/>
      <c r="F17" s="34"/>
      <c r="G17" s="36"/>
      <c r="H17" s="36"/>
      <c r="I17" s="36"/>
      <c r="J17" s="20"/>
      <c r="K17" s="19"/>
      <c r="L17" s="19"/>
      <c r="M17" s="20"/>
      <c r="N17" s="19"/>
      <c r="O17" s="35"/>
      <c r="P17" s="35"/>
      <c r="Q17" s="19"/>
    </row>
    <row r="18" spans="2:17" x14ac:dyDescent="0.25">
      <c r="B18" s="250" t="s">
        <v>350</v>
      </c>
      <c r="C18" s="134" t="s">
        <v>316</v>
      </c>
      <c r="D18" s="376">
        <f>SUM(D19:D20)</f>
        <v>0</v>
      </c>
      <c r="E18" s="32"/>
      <c r="F18" s="34"/>
      <c r="G18" s="36"/>
      <c r="H18" s="36"/>
      <c r="I18" s="36"/>
      <c r="J18" s="20"/>
      <c r="K18" s="19"/>
      <c r="L18" s="19"/>
      <c r="M18" s="20"/>
      <c r="N18" s="19"/>
      <c r="O18" s="35"/>
      <c r="P18" s="35"/>
      <c r="Q18" s="19"/>
    </row>
    <row r="19" spans="2:17" x14ac:dyDescent="0.25">
      <c r="B19" s="251" t="s">
        <v>351</v>
      </c>
      <c r="C19" s="134" t="s">
        <v>318</v>
      </c>
      <c r="D19" s="284" t="s">
        <v>2</v>
      </c>
      <c r="E19" s="32"/>
      <c r="F19" s="34"/>
      <c r="G19" s="36"/>
      <c r="H19" s="36"/>
      <c r="I19" s="20"/>
      <c r="J19" s="20"/>
      <c r="K19" s="19"/>
      <c r="L19" s="19"/>
      <c r="M19" s="20"/>
      <c r="N19" s="19"/>
      <c r="O19" s="35"/>
      <c r="P19" s="35"/>
      <c r="Q19" s="19"/>
    </row>
    <row r="20" spans="2:17" x14ac:dyDescent="0.25">
      <c r="B20" s="251" t="s">
        <v>352</v>
      </c>
      <c r="C20" s="134" t="s">
        <v>320</v>
      </c>
      <c r="D20" s="284" t="s">
        <v>2</v>
      </c>
      <c r="E20" s="32"/>
      <c r="F20" s="34"/>
      <c r="G20" s="36"/>
      <c r="H20" s="36"/>
      <c r="I20" s="20"/>
      <c r="J20" s="20"/>
      <c r="K20" s="19"/>
      <c r="L20" s="19"/>
      <c r="M20" s="20"/>
      <c r="N20" s="19"/>
      <c r="O20" s="35"/>
      <c r="P20" s="35"/>
      <c r="Q20" s="19"/>
    </row>
    <row r="21" spans="2:17" x14ac:dyDescent="0.25">
      <c r="B21" s="250" t="s">
        <v>353</v>
      </c>
      <c r="C21" s="134" t="s">
        <v>322</v>
      </c>
      <c r="D21" s="376">
        <f>SUM(D22:D25)</f>
        <v>0</v>
      </c>
      <c r="E21" s="32"/>
      <c r="F21" s="34"/>
      <c r="G21" s="36"/>
      <c r="H21" s="36"/>
      <c r="I21" s="20"/>
      <c r="J21" s="20"/>
      <c r="K21" s="19"/>
      <c r="L21" s="19"/>
      <c r="M21" s="20"/>
      <c r="N21" s="19"/>
      <c r="O21" s="35"/>
      <c r="P21" s="35"/>
      <c r="Q21" s="19"/>
    </row>
    <row r="22" spans="2:17" x14ac:dyDescent="0.25">
      <c r="B22" s="251" t="s">
        <v>354</v>
      </c>
      <c r="C22" s="134" t="s">
        <v>324</v>
      </c>
      <c r="D22" s="284" t="s">
        <v>2</v>
      </c>
      <c r="E22" s="32"/>
      <c r="F22" s="34"/>
      <c r="G22" s="36"/>
      <c r="H22" s="36"/>
      <c r="I22" s="20"/>
      <c r="J22" s="20"/>
      <c r="K22" s="20"/>
      <c r="L22" s="19"/>
      <c r="M22" s="20"/>
      <c r="N22" s="19"/>
      <c r="O22" s="35"/>
      <c r="P22" s="35"/>
      <c r="Q22" s="19"/>
    </row>
    <row r="23" spans="2:17" x14ac:dyDescent="0.25">
      <c r="B23" s="251" t="s">
        <v>355</v>
      </c>
      <c r="C23" s="134" t="s">
        <v>326</v>
      </c>
      <c r="D23" s="284" t="s">
        <v>2</v>
      </c>
      <c r="E23" s="32"/>
      <c r="F23" s="34"/>
      <c r="G23" s="36"/>
      <c r="H23" s="36"/>
      <c r="I23" s="20"/>
      <c r="J23" s="20"/>
      <c r="K23" s="19"/>
      <c r="L23" s="19"/>
      <c r="M23" s="20"/>
      <c r="N23" s="19"/>
      <c r="O23" s="35"/>
      <c r="P23" s="35"/>
      <c r="Q23" s="19"/>
    </row>
    <row r="24" spans="2:17" x14ac:dyDescent="0.25">
      <c r="B24" s="251" t="s">
        <v>356</v>
      </c>
      <c r="C24" s="134" t="s">
        <v>357</v>
      </c>
      <c r="D24" s="284" t="s">
        <v>2</v>
      </c>
      <c r="E24" s="32"/>
      <c r="F24" s="34"/>
      <c r="G24" s="36"/>
      <c r="H24" s="36"/>
      <c r="I24" s="20"/>
      <c r="J24" s="20"/>
      <c r="K24" s="19"/>
      <c r="L24" s="19"/>
      <c r="M24" s="20"/>
      <c r="N24" s="19"/>
      <c r="O24" s="35"/>
      <c r="P24" s="35"/>
      <c r="Q24" s="19"/>
    </row>
    <row r="25" spans="2:17" x14ac:dyDescent="0.25">
      <c r="B25" s="251" t="s">
        <v>358</v>
      </c>
      <c r="C25" s="134" t="s">
        <v>327</v>
      </c>
      <c r="D25" s="284" t="s">
        <v>2</v>
      </c>
      <c r="E25" s="32"/>
      <c r="F25" s="34"/>
      <c r="G25" s="36"/>
      <c r="H25" s="36"/>
      <c r="I25" s="20"/>
      <c r="J25" s="20"/>
      <c r="K25" s="19"/>
      <c r="L25" s="19"/>
      <c r="M25" s="20"/>
      <c r="N25" s="19"/>
      <c r="O25" s="35"/>
      <c r="P25" s="35"/>
      <c r="Q25" s="19"/>
    </row>
    <row r="26" spans="2:17" x14ac:dyDescent="0.25">
      <c r="B26" s="250" t="s">
        <v>359</v>
      </c>
      <c r="C26" s="134" t="s">
        <v>328</v>
      </c>
      <c r="D26" s="284" t="s">
        <v>2</v>
      </c>
      <c r="E26" s="32"/>
      <c r="F26" s="34"/>
      <c r="G26" s="36"/>
      <c r="H26" s="36"/>
      <c r="I26" s="20"/>
      <c r="J26" s="20"/>
      <c r="K26" s="19"/>
      <c r="L26" s="19"/>
      <c r="M26" s="20"/>
      <c r="N26" s="19"/>
      <c r="O26" s="35"/>
      <c r="P26" s="35"/>
      <c r="Q26" s="19"/>
    </row>
    <row r="27" spans="2:17" x14ac:dyDescent="0.25">
      <c r="B27" s="250" t="s">
        <v>360</v>
      </c>
      <c r="C27" s="134" t="s">
        <v>330</v>
      </c>
      <c r="D27" s="284" t="s">
        <v>2</v>
      </c>
      <c r="E27" s="32"/>
      <c r="F27" s="34"/>
      <c r="G27" s="36"/>
      <c r="H27" s="36"/>
      <c r="I27" s="20"/>
      <c r="J27" s="20"/>
      <c r="K27" s="20"/>
      <c r="L27" s="19"/>
      <c r="M27" s="20"/>
      <c r="N27" s="19"/>
      <c r="O27" s="35"/>
      <c r="P27" s="35"/>
      <c r="Q27" s="19"/>
    </row>
    <row r="28" spans="2:17" x14ac:dyDescent="0.25">
      <c r="B28" s="250" t="s">
        <v>361</v>
      </c>
      <c r="C28" s="134" t="s">
        <v>332</v>
      </c>
      <c r="D28" s="284" t="s">
        <v>2</v>
      </c>
      <c r="E28" s="32"/>
      <c r="F28" s="34"/>
      <c r="G28" s="36"/>
      <c r="H28" s="36"/>
      <c r="I28" s="20"/>
      <c r="J28" s="20"/>
      <c r="K28" s="19"/>
      <c r="L28" s="19"/>
      <c r="M28" s="20"/>
      <c r="N28" s="19"/>
      <c r="O28" s="35"/>
      <c r="P28" s="35"/>
      <c r="Q28" s="19"/>
    </row>
    <row r="29" spans="2:17" x14ac:dyDescent="0.25">
      <c r="B29" s="250" t="s">
        <v>362</v>
      </c>
      <c r="C29" s="134" t="s">
        <v>334</v>
      </c>
      <c r="D29" s="284" t="s">
        <v>2</v>
      </c>
      <c r="E29" s="32"/>
      <c r="F29" s="34"/>
      <c r="G29" s="36"/>
      <c r="H29" s="36"/>
      <c r="I29" s="20"/>
      <c r="J29" s="20"/>
      <c r="K29" s="19"/>
      <c r="L29" s="19"/>
      <c r="M29" s="20"/>
      <c r="N29" s="19"/>
      <c r="O29" s="35"/>
      <c r="P29" s="35"/>
      <c r="Q29" s="19"/>
    </row>
    <row r="30" spans="2:17" x14ac:dyDescent="0.25">
      <c r="B30" s="249" t="s">
        <v>363</v>
      </c>
      <c r="C30" s="134" t="s">
        <v>364</v>
      </c>
      <c r="D30" s="284" t="s">
        <v>2</v>
      </c>
      <c r="E30" s="32"/>
      <c r="F30" s="34"/>
      <c r="G30" s="36"/>
      <c r="H30" s="36"/>
      <c r="I30" s="20"/>
      <c r="J30" s="20"/>
      <c r="K30" s="19"/>
      <c r="L30" s="19"/>
      <c r="M30" s="20"/>
      <c r="N30" s="19"/>
      <c r="O30" s="35"/>
      <c r="P30" s="35"/>
      <c r="Q30" s="19"/>
    </row>
    <row r="31" spans="2:17" x14ac:dyDescent="0.25">
      <c r="B31" s="249" t="s">
        <v>365</v>
      </c>
      <c r="C31" s="134" t="s">
        <v>366</v>
      </c>
      <c r="D31" s="376">
        <f>SUM(D32:D34)</f>
        <v>0</v>
      </c>
      <c r="E31" s="32"/>
      <c r="F31" s="34"/>
      <c r="G31" s="36"/>
      <c r="H31" s="36"/>
      <c r="I31" s="20"/>
      <c r="J31" s="20"/>
      <c r="K31" s="19"/>
      <c r="L31" s="19"/>
      <c r="M31" s="19"/>
      <c r="N31" s="19"/>
      <c r="O31" s="35"/>
      <c r="P31" s="35"/>
      <c r="Q31" s="19"/>
    </row>
    <row r="32" spans="2:17" x14ac:dyDescent="0.25">
      <c r="B32" s="250" t="s">
        <v>367</v>
      </c>
      <c r="C32" s="134" t="s">
        <v>368</v>
      </c>
      <c r="D32" s="284" t="s">
        <v>2</v>
      </c>
      <c r="E32" s="32"/>
      <c r="F32" s="34"/>
      <c r="G32" s="36"/>
      <c r="H32" s="20"/>
      <c r="I32" s="20"/>
      <c r="J32" s="20"/>
      <c r="K32" s="35"/>
      <c r="L32" s="19"/>
      <c r="M32" s="19"/>
      <c r="N32" s="19"/>
      <c r="O32" s="35"/>
      <c r="P32" s="35"/>
      <c r="Q32" s="19"/>
    </row>
    <row r="33" spans="2:18" x14ac:dyDescent="0.25">
      <c r="B33" s="250" t="s">
        <v>369</v>
      </c>
      <c r="C33" s="134" t="s">
        <v>370</v>
      </c>
      <c r="D33" s="284" t="s">
        <v>2</v>
      </c>
      <c r="E33" s="32"/>
      <c r="F33" s="34"/>
      <c r="G33" s="36"/>
      <c r="H33" s="20"/>
      <c r="I33" s="20"/>
      <c r="J33" s="20"/>
      <c r="K33" s="19"/>
      <c r="L33" s="19"/>
      <c r="M33" s="19"/>
      <c r="N33" s="19"/>
      <c r="O33" s="35"/>
      <c r="P33" s="35"/>
      <c r="Q33" s="19"/>
    </row>
    <row r="34" spans="2:18" x14ac:dyDescent="0.25">
      <c r="B34" s="250" t="s">
        <v>371</v>
      </c>
      <c r="C34" s="134" t="s">
        <v>372</v>
      </c>
      <c r="D34" s="284" t="s">
        <v>2</v>
      </c>
      <c r="E34" s="32"/>
      <c r="F34" s="34"/>
      <c r="G34" s="36"/>
      <c r="H34" s="20"/>
      <c r="I34" s="20"/>
      <c r="J34" s="20"/>
      <c r="K34" s="19"/>
      <c r="L34" s="19"/>
      <c r="M34" s="19"/>
      <c r="N34" s="19"/>
      <c r="O34" s="35"/>
      <c r="P34" s="35"/>
      <c r="Q34" s="19"/>
    </row>
    <row r="35" spans="2:18" s="21" customFormat="1" x14ac:dyDescent="0.25">
      <c r="B35" s="220" t="s">
        <v>373</v>
      </c>
      <c r="C35" s="134" t="s">
        <v>374</v>
      </c>
      <c r="D35" s="376">
        <f>SUM(D36,D39,D42)</f>
        <v>0</v>
      </c>
      <c r="E35" s="32"/>
      <c r="F35" s="34"/>
      <c r="G35" s="36"/>
      <c r="H35" s="36"/>
      <c r="I35" s="20"/>
      <c r="J35" s="20"/>
      <c r="K35" s="34"/>
      <c r="L35" s="39"/>
      <c r="M35" s="20"/>
      <c r="N35" s="19"/>
      <c r="O35" s="39"/>
      <c r="P35" s="39"/>
      <c r="Q35" s="19"/>
    </row>
    <row r="36" spans="2:18" s="21" customFormat="1" x14ac:dyDescent="0.25">
      <c r="B36" s="252" t="s">
        <v>375</v>
      </c>
      <c r="C36" s="134" t="s">
        <v>376</v>
      </c>
      <c r="D36" s="376">
        <f>SUM(D37:D38)</f>
        <v>0</v>
      </c>
      <c r="E36" s="32"/>
      <c r="F36" s="34"/>
      <c r="G36" s="36"/>
      <c r="H36" s="36"/>
      <c r="I36" s="20"/>
      <c r="J36" s="20"/>
      <c r="K36" s="34"/>
      <c r="L36" s="39"/>
      <c r="M36" s="20"/>
      <c r="N36" s="19"/>
      <c r="O36" s="39"/>
      <c r="P36" s="39"/>
      <c r="Q36" s="19"/>
    </row>
    <row r="37" spans="2:18" x14ac:dyDescent="0.25">
      <c r="B37" s="251" t="s">
        <v>377</v>
      </c>
      <c r="C37" s="134" t="s">
        <v>378</v>
      </c>
      <c r="D37" s="284" t="s">
        <v>2</v>
      </c>
      <c r="E37" s="32"/>
      <c r="F37" s="34"/>
      <c r="G37" s="36"/>
      <c r="H37" s="36"/>
      <c r="I37" s="20"/>
      <c r="J37" s="20"/>
      <c r="K37" s="34"/>
      <c r="L37" s="35"/>
      <c r="M37" s="20"/>
      <c r="N37" s="19"/>
      <c r="O37" s="35"/>
      <c r="P37" s="35"/>
      <c r="Q37" s="19"/>
    </row>
    <row r="38" spans="2:18" x14ac:dyDescent="0.25">
      <c r="B38" s="251" t="s">
        <v>379</v>
      </c>
      <c r="C38" s="134" t="s">
        <v>380</v>
      </c>
      <c r="D38" s="284" t="s">
        <v>2</v>
      </c>
      <c r="E38" s="32"/>
      <c r="F38" s="34"/>
      <c r="G38" s="36"/>
      <c r="H38" s="36"/>
      <c r="I38" s="20"/>
      <c r="J38" s="20"/>
      <c r="K38" s="34"/>
      <c r="L38" s="35"/>
      <c r="M38" s="20"/>
      <c r="N38" s="19"/>
      <c r="O38" s="35"/>
      <c r="P38" s="35"/>
      <c r="Q38" s="19"/>
    </row>
    <row r="39" spans="2:18" s="18" customFormat="1" x14ac:dyDescent="0.25">
      <c r="B39" s="253" t="s">
        <v>381</v>
      </c>
      <c r="C39" s="134" t="s">
        <v>382</v>
      </c>
      <c r="D39" s="376">
        <f>SUM(D40:D41)</f>
        <v>0</v>
      </c>
      <c r="E39" s="32"/>
      <c r="F39" s="34"/>
      <c r="G39" s="36"/>
      <c r="H39" s="36"/>
      <c r="I39" s="20"/>
      <c r="J39" s="20"/>
      <c r="K39" s="34"/>
      <c r="L39" s="40"/>
      <c r="M39" s="20"/>
      <c r="N39" s="19"/>
      <c r="O39" s="40"/>
      <c r="P39" s="40"/>
      <c r="Q39" s="19"/>
    </row>
    <row r="40" spans="2:18" x14ac:dyDescent="0.25">
      <c r="B40" s="251" t="s">
        <v>383</v>
      </c>
      <c r="C40" s="134" t="s">
        <v>384</v>
      </c>
      <c r="D40" s="284" t="s">
        <v>2</v>
      </c>
      <c r="E40" s="32"/>
      <c r="F40" s="34"/>
      <c r="G40" s="36"/>
      <c r="H40" s="36"/>
      <c r="I40" s="20"/>
      <c r="J40" s="20"/>
      <c r="K40" s="34"/>
      <c r="L40" s="35"/>
      <c r="M40" s="20"/>
      <c r="N40" s="19"/>
      <c r="O40" s="35"/>
      <c r="P40" s="35"/>
      <c r="Q40" s="19"/>
    </row>
    <row r="41" spans="2:18" x14ac:dyDescent="0.25">
      <c r="B41" s="251" t="s">
        <v>385</v>
      </c>
      <c r="C41" s="134" t="s">
        <v>386</v>
      </c>
      <c r="D41" s="284" t="s">
        <v>2</v>
      </c>
      <c r="E41" s="32"/>
      <c r="F41" s="34"/>
      <c r="G41" s="36"/>
      <c r="H41" s="36"/>
      <c r="I41" s="20"/>
      <c r="J41" s="20"/>
      <c r="K41" s="34"/>
      <c r="L41" s="35"/>
      <c r="M41" s="20"/>
      <c r="N41" s="19"/>
      <c r="O41" s="35"/>
      <c r="P41" s="35"/>
      <c r="Q41" s="19"/>
    </row>
    <row r="42" spans="2:18" x14ac:dyDescent="0.25">
      <c r="B42" s="250" t="s">
        <v>387</v>
      </c>
      <c r="C42" s="134" t="s">
        <v>388</v>
      </c>
      <c r="D42" s="284" t="s">
        <v>2</v>
      </c>
      <c r="E42" s="32"/>
      <c r="F42" s="34"/>
      <c r="G42" s="36"/>
      <c r="H42" s="36"/>
      <c r="I42" s="20"/>
      <c r="J42" s="20"/>
      <c r="K42" s="34"/>
      <c r="L42" s="35"/>
      <c r="M42" s="20"/>
      <c r="N42" s="19"/>
      <c r="O42" s="35"/>
      <c r="P42" s="35"/>
      <c r="Q42" s="19"/>
    </row>
    <row r="43" spans="2:18" x14ac:dyDescent="0.25">
      <c r="B43" s="249" t="s">
        <v>389</v>
      </c>
      <c r="C43" s="134" t="s">
        <v>390</v>
      </c>
      <c r="D43" s="284" t="s">
        <v>2</v>
      </c>
      <c r="E43" s="32"/>
      <c r="F43" s="34"/>
      <c r="G43" s="36"/>
      <c r="H43" s="36"/>
      <c r="I43" s="20"/>
      <c r="J43" s="20"/>
      <c r="K43" s="36"/>
      <c r="L43" s="35"/>
      <c r="M43" s="20"/>
      <c r="N43" s="19"/>
      <c r="O43" s="35"/>
      <c r="P43" s="35"/>
      <c r="Q43" s="19"/>
      <c r="R43" s="42"/>
    </row>
    <row r="44" spans="2:18" x14ac:dyDescent="0.25">
      <c r="B44" s="249" t="s">
        <v>391</v>
      </c>
      <c r="C44" s="134" t="s">
        <v>392</v>
      </c>
      <c r="D44" s="284" t="s">
        <v>2</v>
      </c>
      <c r="E44" s="32"/>
      <c r="F44" s="34"/>
      <c r="G44" s="36"/>
      <c r="H44" s="36"/>
      <c r="I44" s="20"/>
      <c r="J44" s="20"/>
      <c r="K44" s="36"/>
      <c r="L44" s="35"/>
      <c r="M44" s="20"/>
      <c r="N44" s="19"/>
      <c r="O44" s="35"/>
      <c r="P44" s="35"/>
      <c r="Q44" s="19"/>
    </row>
    <row r="45" spans="2:18" x14ac:dyDescent="0.25">
      <c r="B45" s="249" t="s">
        <v>393</v>
      </c>
      <c r="C45" s="134" t="s">
        <v>394</v>
      </c>
      <c r="D45" s="284" t="s">
        <v>2</v>
      </c>
      <c r="E45" s="32"/>
      <c r="F45" s="34"/>
      <c r="G45" s="36"/>
      <c r="H45" s="36"/>
      <c r="I45" s="20"/>
      <c r="J45" s="20"/>
      <c r="K45" s="36"/>
      <c r="L45" s="35"/>
      <c r="M45" s="20"/>
      <c r="N45" s="19"/>
      <c r="O45" s="35"/>
      <c r="P45" s="35"/>
      <c r="Q45" s="19"/>
    </row>
    <row r="46" spans="2:18" x14ac:dyDescent="0.25">
      <c r="B46" s="249" t="s">
        <v>395</v>
      </c>
      <c r="C46" s="134" t="s">
        <v>396</v>
      </c>
      <c r="D46" s="284" t="s">
        <v>2</v>
      </c>
      <c r="E46" s="32"/>
      <c r="F46" s="34"/>
      <c r="G46" s="36"/>
      <c r="H46" s="36"/>
      <c r="I46" s="20"/>
      <c r="J46" s="20"/>
      <c r="K46" s="19"/>
      <c r="L46" s="19"/>
      <c r="M46" s="20"/>
      <c r="N46" s="19"/>
      <c r="O46" s="35"/>
      <c r="P46" s="35"/>
      <c r="Q46" s="19"/>
    </row>
    <row r="47" spans="2:18" x14ac:dyDescent="0.25">
      <c r="B47" s="249" t="s">
        <v>397</v>
      </c>
      <c r="C47" s="134" t="s">
        <v>398</v>
      </c>
      <c r="D47" s="284" t="s">
        <v>2</v>
      </c>
      <c r="E47" s="32"/>
      <c r="F47" s="34"/>
      <c r="G47" s="36"/>
      <c r="H47" s="36"/>
      <c r="I47" s="20"/>
      <c r="J47" s="20"/>
      <c r="K47" s="19"/>
      <c r="L47" s="19"/>
      <c r="M47" s="20"/>
      <c r="N47" s="19"/>
      <c r="O47" s="35"/>
      <c r="P47" s="35"/>
      <c r="Q47" s="19"/>
    </row>
    <row r="48" spans="2:18" x14ac:dyDescent="0.25">
      <c r="B48" s="254" t="s">
        <v>399</v>
      </c>
      <c r="C48" s="134" t="s">
        <v>400</v>
      </c>
      <c r="D48" s="284" t="s">
        <v>2</v>
      </c>
      <c r="E48" s="32"/>
      <c r="F48" s="34"/>
      <c r="G48" s="36"/>
      <c r="H48" s="36"/>
      <c r="I48" s="20"/>
      <c r="J48" s="20"/>
      <c r="K48" s="19"/>
      <c r="L48" s="19"/>
      <c r="M48" s="20"/>
      <c r="N48" s="19"/>
      <c r="O48" s="35"/>
      <c r="P48" s="35"/>
      <c r="Q48" s="19"/>
    </row>
    <row r="49" spans="2:17" x14ac:dyDescent="0.25">
      <c r="B49" s="249" t="s">
        <v>401</v>
      </c>
      <c r="C49" s="134" t="s">
        <v>402</v>
      </c>
      <c r="D49" s="284" t="s">
        <v>2</v>
      </c>
      <c r="E49" s="32"/>
      <c r="F49" s="34"/>
      <c r="G49" s="36"/>
      <c r="H49" s="36"/>
      <c r="I49" s="20"/>
      <c r="J49" s="20"/>
      <c r="K49" s="19"/>
      <c r="L49" s="19"/>
      <c r="M49" s="20"/>
      <c r="N49" s="19"/>
      <c r="O49" s="35"/>
      <c r="P49" s="35"/>
      <c r="Q49" s="19"/>
    </row>
    <row r="50" spans="2:17" x14ac:dyDescent="0.25">
      <c r="B50" s="249" t="s">
        <v>403</v>
      </c>
      <c r="C50" s="134" t="s">
        <v>404</v>
      </c>
      <c r="D50" s="284" t="s">
        <v>2</v>
      </c>
      <c r="E50" s="32"/>
      <c r="F50" s="34"/>
      <c r="G50" s="36"/>
      <c r="H50" s="36"/>
      <c r="I50" s="20"/>
      <c r="J50" s="20"/>
      <c r="K50" s="19"/>
      <c r="L50" s="19"/>
      <c r="M50" s="20"/>
      <c r="N50" s="19"/>
      <c r="O50" s="35"/>
      <c r="P50" s="35"/>
      <c r="Q50" s="19"/>
    </row>
    <row r="51" spans="2:17" x14ac:dyDescent="0.25">
      <c r="B51" s="255" t="s">
        <v>405</v>
      </c>
      <c r="C51" s="134" t="s">
        <v>406</v>
      </c>
      <c r="D51" s="376">
        <f>SUM(D11,D12,D13,D14,D15,D30,D31,D35,D43,D44,D45,D46,D47,D48,D49,D50)</f>
        <v>0</v>
      </c>
      <c r="E51" s="32"/>
      <c r="F51" s="34"/>
      <c r="G51" s="34"/>
      <c r="H51" s="34"/>
      <c r="I51" s="20"/>
      <c r="J51" s="36"/>
      <c r="K51" s="34"/>
      <c r="L51" s="19"/>
      <c r="M51" s="19"/>
      <c r="N51" s="19"/>
      <c r="O51" s="19"/>
      <c r="P51" s="20"/>
      <c r="Q51" s="43"/>
    </row>
    <row r="52" spans="2:17" x14ac:dyDescent="0.25">
      <c r="B52" s="244" t="s">
        <v>407</v>
      </c>
      <c r="C52" s="134"/>
      <c r="D52" s="203"/>
      <c r="E52" s="32"/>
      <c r="F52" s="34"/>
      <c r="G52" s="44"/>
      <c r="H52" s="44"/>
      <c r="I52" s="19"/>
      <c r="J52" s="19"/>
      <c r="K52" s="19"/>
      <c r="L52" s="19"/>
      <c r="M52" s="19"/>
      <c r="N52" s="19"/>
      <c r="O52" s="19"/>
      <c r="P52" s="19"/>
      <c r="Q52" s="45"/>
    </row>
    <row r="53" spans="2:17" x14ac:dyDescent="0.25">
      <c r="B53" s="249" t="s">
        <v>408</v>
      </c>
      <c r="C53" s="134" t="s">
        <v>409</v>
      </c>
      <c r="D53" s="376">
        <f>SUM(D54,D58)</f>
        <v>0</v>
      </c>
      <c r="E53" s="32"/>
      <c r="F53" s="34"/>
      <c r="G53" s="20"/>
      <c r="H53" s="20"/>
      <c r="I53" s="20"/>
      <c r="J53" s="19"/>
      <c r="K53" s="19"/>
      <c r="L53" s="35"/>
      <c r="M53" s="19"/>
      <c r="N53" s="19"/>
      <c r="O53" s="19"/>
      <c r="P53" s="19"/>
      <c r="Q53" s="45"/>
    </row>
    <row r="54" spans="2:17" x14ac:dyDescent="0.25">
      <c r="B54" s="250" t="s">
        <v>410</v>
      </c>
      <c r="C54" s="134" t="s">
        <v>411</v>
      </c>
      <c r="D54" s="376">
        <f>SUM(D55:D57)</f>
        <v>0</v>
      </c>
      <c r="E54" s="32"/>
      <c r="F54" s="34"/>
      <c r="G54" s="20"/>
      <c r="H54" s="20"/>
      <c r="I54" s="19"/>
      <c r="J54" s="19"/>
      <c r="K54" s="19"/>
      <c r="L54" s="35"/>
      <c r="M54" s="19"/>
      <c r="N54" s="19"/>
      <c r="O54" s="19"/>
      <c r="P54" s="19"/>
      <c r="Q54" s="45"/>
    </row>
    <row r="55" spans="2:17" x14ac:dyDescent="0.25">
      <c r="B55" s="251" t="s">
        <v>412</v>
      </c>
      <c r="C55" s="134" t="s">
        <v>413</v>
      </c>
      <c r="D55" s="284" t="s">
        <v>2</v>
      </c>
      <c r="E55" s="32"/>
      <c r="F55" s="34"/>
      <c r="G55" s="20"/>
      <c r="H55" s="20"/>
      <c r="I55" s="19"/>
      <c r="J55" s="19"/>
      <c r="K55" s="19"/>
      <c r="L55" s="35"/>
      <c r="M55" s="19"/>
      <c r="N55" s="19"/>
      <c r="O55" s="19"/>
      <c r="P55" s="19"/>
      <c r="Q55" s="45"/>
    </row>
    <row r="56" spans="2:17" x14ac:dyDescent="0.25">
      <c r="B56" s="251" t="s">
        <v>414</v>
      </c>
      <c r="C56" s="134" t="s">
        <v>415</v>
      </c>
      <c r="D56" s="284" t="s">
        <v>2</v>
      </c>
      <c r="E56" s="32"/>
      <c r="F56" s="34"/>
      <c r="G56" s="20"/>
      <c r="H56" s="20"/>
      <c r="I56" s="19"/>
      <c r="J56" s="19"/>
      <c r="K56" s="19"/>
      <c r="L56" s="35"/>
      <c r="M56" s="19"/>
      <c r="N56" s="19"/>
      <c r="O56" s="19"/>
      <c r="P56" s="19"/>
      <c r="Q56" s="45"/>
    </row>
    <row r="57" spans="2:17" x14ac:dyDescent="0.25">
      <c r="B57" s="251" t="s">
        <v>416</v>
      </c>
      <c r="C57" s="134" t="s">
        <v>417</v>
      </c>
      <c r="D57" s="284" t="s">
        <v>2</v>
      </c>
      <c r="E57" s="32"/>
      <c r="F57" s="34"/>
      <c r="G57" s="20"/>
      <c r="H57" s="20"/>
      <c r="I57" s="19"/>
      <c r="J57" s="19"/>
      <c r="K57" s="19"/>
      <c r="L57" s="35"/>
      <c r="M57" s="19"/>
      <c r="N57" s="19"/>
      <c r="O57" s="19"/>
      <c r="P57" s="19"/>
      <c r="Q57" s="45"/>
    </row>
    <row r="58" spans="2:17" x14ac:dyDescent="0.25">
      <c r="B58" s="250" t="s">
        <v>418</v>
      </c>
      <c r="C58" s="134" t="s">
        <v>419</v>
      </c>
      <c r="D58" s="376">
        <f>SUM(D59:D61)</f>
        <v>0</v>
      </c>
      <c r="E58" s="32"/>
      <c r="F58" s="34"/>
      <c r="G58" s="20"/>
      <c r="H58" s="20"/>
      <c r="I58" s="19"/>
      <c r="J58" s="19"/>
      <c r="K58" s="19"/>
      <c r="L58" s="35"/>
      <c r="M58" s="19"/>
      <c r="N58" s="19"/>
      <c r="O58" s="19"/>
      <c r="P58" s="19"/>
      <c r="Q58" s="45"/>
    </row>
    <row r="59" spans="2:17" x14ac:dyDescent="0.25">
      <c r="B59" s="251" t="s">
        <v>412</v>
      </c>
      <c r="C59" s="134" t="s">
        <v>420</v>
      </c>
      <c r="D59" s="284" t="s">
        <v>2</v>
      </c>
      <c r="E59" s="32"/>
      <c r="F59" s="34"/>
      <c r="G59" s="20"/>
      <c r="H59" s="20"/>
      <c r="I59" s="19"/>
      <c r="J59" s="19"/>
      <c r="K59" s="19"/>
      <c r="L59" s="35"/>
      <c r="M59" s="19"/>
      <c r="N59" s="19"/>
      <c r="O59" s="19"/>
      <c r="P59" s="19"/>
      <c r="Q59" s="45"/>
    </row>
    <row r="60" spans="2:17" x14ac:dyDescent="0.25">
      <c r="B60" s="251" t="s">
        <v>414</v>
      </c>
      <c r="C60" s="134" t="s">
        <v>421</v>
      </c>
      <c r="D60" s="284" t="s">
        <v>2</v>
      </c>
      <c r="E60" s="32"/>
      <c r="F60" s="34"/>
      <c r="G60" s="20"/>
      <c r="H60" s="20"/>
      <c r="I60" s="19"/>
      <c r="J60" s="19"/>
      <c r="K60" s="19"/>
      <c r="L60" s="35"/>
      <c r="M60" s="19"/>
      <c r="N60" s="19"/>
      <c r="O60" s="19"/>
      <c r="P60" s="19"/>
      <c r="Q60" s="45"/>
    </row>
    <row r="61" spans="2:17" x14ac:dyDescent="0.25">
      <c r="B61" s="251" t="s">
        <v>416</v>
      </c>
      <c r="C61" s="134" t="s">
        <v>422</v>
      </c>
      <c r="D61" s="284" t="s">
        <v>2</v>
      </c>
      <c r="E61" s="32"/>
      <c r="F61" s="34"/>
      <c r="G61" s="20"/>
      <c r="H61" s="20"/>
      <c r="I61" s="19"/>
      <c r="J61" s="19"/>
      <c r="K61" s="19"/>
      <c r="L61" s="35"/>
      <c r="M61" s="19"/>
      <c r="N61" s="19"/>
      <c r="O61" s="19"/>
      <c r="P61" s="19"/>
      <c r="Q61" s="45"/>
    </row>
    <row r="62" spans="2:17" x14ac:dyDescent="0.25">
      <c r="B62" s="249" t="s">
        <v>423</v>
      </c>
      <c r="C62" s="134" t="s">
        <v>424</v>
      </c>
      <c r="D62" s="376">
        <f>SUM(D63,D67)</f>
        <v>0</v>
      </c>
      <c r="E62" s="32"/>
      <c r="F62" s="34"/>
      <c r="G62" s="46"/>
      <c r="H62" s="46"/>
      <c r="I62" s="19"/>
      <c r="J62" s="19"/>
      <c r="K62" s="19"/>
      <c r="L62" s="35"/>
      <c r="M62" s="19"/>
      <c r="N62" s="19"/>
      <c r="O62" s="19"/>
      <c r="P62" s="19"/>
      <c r="Q62" s="45"/>
    </row>
    <row r="63" spans="2:17" x14ac:dyDescent="0.25">
      <c r="B63" s="250" t="s">
        <v>425</v>
      </c>
      <c r="C63" s="134" t="s">
        <v>426</v>
      </c>
      <c r="D63" s="376">
        <f>SUM(D64:D66)</f>
        <v>0</v>
      </c>
      <c r="E63" s="32"/>
      <c r="F63" s="34"/>
      <c r="G63" s="46"/>
      <c r="H63" s="46"/>
      <c r="I63" s="19"/>
      <c r="J63" s="19"/>
      <c r="K63" s="19"/>
      <c r="L63" s="35"/>
      <c r="M63" s="19"/>
      <c r="N63" s="19"/>
      <c r="O63" s="19"/>
      <c r="P63" s="19"/>
      <c r="Q63" s="45"/>
    </row>
    <row r="64" spans="2:17" x14ac:dyDescent="0.25">
      <c r="B64" s="251" t="s">
        <v>412</v>
      </c>
      <c r="C64" s="134" t="s">
        <v>427</v>
      </c>
      <c r="D64" s="284" t="s">
        <v>2</v>
      </c>
      <c r="E64" s="32"/>
      <c r="F64" s="34"/>
      <c r="G64" s="46"/>
      <c r="H64" s="46"/>
      <c r="I64" s="19"/>
      <c r="J64" s="19"/>
      <c r="K64" s="19"/>
      <c r="L64" s="35"/>
      <c r="M64" s="19"/>
      <c r="N64" s="19"/>
      <c r="O64" s="19"/>
      <c r="P64" s="19"/>
      <c r="Q64" s="45"/>
    </row>
    <row r="65" spans="2:17" x14ac:dyDescent="0.25">
      <c r="B65" s="251" t="s">
        <v>414</v>
      </c>
      <c r="C65" s="134" t="s">
        <v>428</v>
      </c>
      <c r="D65" s="284" t="s">
        <v>2</v>
      </c>
      <c r="E65" s="32"/>
      <c r="F65" s="34"/>
      <c r="G65" s="46"/>
      <c r="H65" s="46"/>
      <c r="I65" s="19"/>
      <c r="J65" s="19"/>
      <c r="K65" s="19"/>
      <c r="L65" s="35"/>
      <c r="M65" s="19"/>
      <c r="N65" s="19"/>
      <c r="O65" s="19"/>
      <c r="P65" s="19"/>
      <c r="Q65" s="45"/>
    </row>
    <row r="66" spans="2:17" x14ac:dyDescent="0.25">
      <c r="B66" s="251" t="s">
        <v>416</v>
      </c>
      <c r="C66" s="134" t="s">
        <v>429</v>
      </c>
      <c r="D66" s="284" t="s">
        <v>2</v>
      </c>
      <c r="E66" s="32"/>
      <c r="F66" s="34"/>
      <c r="G66" s="46"/>
      <c r="H66" s="46"/>
      <c r="I66" s="19"/>
      <c r="J66" s="19"/>
      <c r="K66" s="19"/>
      <c r="L66" s="35"/>
      <c r="M66" s="19"/>
      <c r="N66" s="19"/>
      <c r="O66" s="19"/>
      <c r="P66" s="19"/>
      <c r="Q66" s="45"/>
    </row>
    <row r="67" spans="2:17" x14ac:dyDescent="0.25">
      <c r="B67" s="253" t="s">
        <v>430</v>
      </c>
      <c r="C67" s="134" t="s">
        <v>431</v>
      </c>
      <c r="D67" s="376">
        <f>SUM(D68:D70)</f>
        <v>0</v>
      </c>
      <c r="E67" s="32"/>
      <c r="F67" s="34"/>
      <c r="G67" s="46"/>
      <c r="H67" s="46"/>
      <c r="I67" s="19"/>
      <c r="J67" s="19"/>
      <c r="K67" s="19"/>
      <c r="L67" s="35"/>
      <c r="M67" s="19"/>
      <c r="N67" s="19"/>
      <c r="O67" s="19"/>
      <c r="P67" s="19"/>
      <c r="Q67" s="45"/>
    </row>
    <row r="68" spans="2:17" x14ac:dyDescent="0.25">
      <c r="B68" s="251" t="s">
        <v>412</v>
      </c>
      <c r="C68" s="134" t="s">
        <v>432</v>
      </c>
      <c r="D68" s="284" t="s">
        <v>2</v>
      </c>
      <c r="E68" s="32"/>
      <c r="F68" s="34"/>
      <c r="G68" s="46"/>
      <c r="H68" s="46"/>
      <c r="I68" s="19"/>
      <c r="J68" s="19"/>
      <c r="K68" s="19"/>
      <c r="L68" s="35"/>
      <c r="M68" s="19"/>
      <c r="N68" s="19"/>
      <c r="O68" s="19"/>
      <c r="P68" s="19"/>
      <c r="Q68" s="45"/>
    </row>
    <row r="69" spans="2:17" x14ac:dyDescent="0.25">
      <c r="B69" s="251" t="s">
        <v>414</v>
      </c>
      <c r="C69" s="134" t="s">
        <v>433</v>
      </c>
      <c r="D69" s="284" t="s">
        <v>2</v>
      </c>
      <c r="E69" s="32"/>
      <c r="F69" s="34"/>
      <c r="G69" s="46"/>
      <c r="H69" s="46"/>
      <c r="I69" s="19"/>
      <c r="J69" s="19"/>
      <c r="K69" s="19"/>
      <c r="L69" s="35"/>
      <c r="M69" s="19"/>
      <c r="N69" s="19"/>
      <c r="O69" s="19"/>
      <c r="P69" s="19"/>
      <c r="Q69" s="45"/>
    </row>
    <row r="70" spans="2:17" x14ac:dyDescent="0.25">
      <c r="B70" s="251" t="s">
        <v>416</v>
      </c>
      <c r="C70" s="134" t="s">
        <v>434</v>
      </c>
      <c r="D70" s="284" t="s">
        <v>2</v>
      </c>
      <c r="E70" s="32"/>
      <c r="F70" s="34"/>
      <c r="G70" s="46"/>
      <c r="H70" s="46"/>
      <c r="I70" s="19"/>
      <c r="J70" s="19"/>
      <c r="K70" s="19"/>
      <c r="L70" s="35"/>
      <c r="M70" s="19"/>
      <c r="N70" s="19"/>
      <c r="O70" s="19"/>
      <c r="P70" s="19"/>
      <c r="Q70" s="45"/>
    </row>
    <row r="71" spans="2:17" x14ac:dyDescent="0.25">
      <c r="B71" s="249" t="s">
        <v>435</v>
      </c>
      <c r="C71" s="134" t="s">
        <v>436</v>
      </c>
      <c r="D71" s="376">
        <f>SUM(D72:D74)</f>
        <v>0</v>
      </c>
      <c r="E71" s="32"/>
      <c r="F71" s="34"/>
      <c r="G71" s="46"/>
      <c r="H71" s="46"/>
      <c r="I71" s="19"/>
      <c r="J71" s="19"/>
      <c r="K71" s="19"/>
      <c r="L71" s="35"/>
      <c r="M71" s="19"/>
      <c r="N71" s="19"/>
      <c r="O71" s="19"/>
      <c r="P71" s="19"/>
      <c r="Q71" s="45"/>
    </row>
    <row r="72" spans="2:17" x14ac:dyDescent="0.25">
      <c r="B72" s="250" t="s">
        <v>412</v>
      </c>
      <c r="C72" s="134" t="s">
        <v>437</v>
      </c>
      <c r="D72" s="284" t="s">
        <v>2</v>
      </c>
      <c r="E72" s="32"/>
      <c r="F72" s="34"/>
      <c r="G72" s="46"/>
      <c r="H72" s="46"/>
      <c r="I72" s="19"/>
      <c r="J72" s="19"/>
      <c r="K72" s="19"/>
      <c r="L72" s="35"/>
      <c r="M72" s="19"/>
      <c r="N72" s="19"/>
      <c r="O72" s="19"/>
      <c r="P72" s="19"/>
      <c r="Q72" s="45"/>
    </row>
    <row r="73" spans="2:17" x14ac:dyDescent="0.25">
      <c r="B73" s="250" t="s">
        <v>414</v>
      </c>
      <c r="C73" s="134" t="s">
        <v>438</v>
      </c>
      <c r="D73" s="284" t="s">
        <v>2</v>
      </c>
      <c r="E73" s="32"/>
      <c r="F73" s="34"/>
      <c r="G73" s="20"/>
      <c r="H73" s="20"/>
      <c r="I73" s="19"/>
      <c r="J73" s="19"/>
      <c r="K73" s="19"/>
      <c r="L73" s="35"/>
      <c r="M73" s="19"/>
      <c r="N73" s="19"/>
      <c r="O73" s="19"/>
      <c r="P73" s="19"/>
      <c r="Q73" s="45"/>
    </row>
    <row r="74" spans="2:17" x14ac:dyDescent="0.25">
      <c r="B74" s="250" t="s">
        <v>416</v>
      </c>
      <c r="C74" s="134" t="s">
        <v>439</v>
      </c>
      <c r="D74" s="284" t="s">
        <v>2</v>
      </c>
      <c r="E74" s="32"/>
      <c r="F74" s="34"/>
      <c r="G74" s="20"/>
      <c r="H74" s="20"/>
      <c r="I74" s="19"/>
      <c r="J74" s="19"/>
      <c r="K74" s="19"/>
      <c r="L74" s="35"/>
      <c r="M74" s="19"/>
      <c r="N74" s="19"/>
      <c r="O74" s="19"/>
      <c r="P74" s="19"/>
      <c r="Q74" s="45"/>
    </row>
    <row r="75" spans="2:17" x14ac:dyDescent="0.25">
      <c r="B75" s="249" t="s">
        <v>440</v>
      </c>
      <c r="C75" s="134" t="s">
        <v>441</v>
      </c>
      <c r="D75" s="203"/>
      <c r="E75" s="32"/>
      <c r="F75" s="34"/>
      <c r="G75" s="20"/>
      <c r="H75" s="20"/>
      <c r="I75" s="19"/>
      <c r="J75" s="19"/>
      <c r="K75" s="19"/>
      <c r="L75" s="19"/>
      <c r="M75" s="19"/>
      <c r="N75" s="19"/>
      <c r="O75" s="19"/>
      <c r="P75" s="19"/>
      <c r="Q75" s="45"/>
    </row>
    <row r="76" spans="2:17" x14ac:dyDescent="0.25">
      <c r="B76" s="249" t="s">
        <v>442</v>
      </c>
      <c r="C76" s="134" t="s">
        <v>443</v>
      </c>
      <c r="D76" s="284" t="s">
        <v>2</v>
      </c>
      <c r="E76" s="32"/>
      <c r="F76" s="34"/>
      <c r="G76" s="20"/>
      <c r="H76" s="20"/>
      <c r="I76" s="19"/>
      <c r="J76" s="19"/>
      <c r="K76" s="19"/>
      <c r="L76" s="19"/>
      <c r="M76" s="19"/>
      <c r="N76" s="19"/>
      <c r="O76" s="19"/>
      <c r="P76" s="19"/>
      <c r="Q76" s="45"/>
    </row>
    <row r="77" spans="2:17" x14ac:dyDescent="0.25">
      <c r="B77" s="249" t="s">
        <v>444</v>
      </c>
      <c r="C77" s="134" t="s">
        <v>445</v>
      </c>
      <c r="D77" s="284" t="s">
        <v>2</v>
      </c>
      <c r="E77" s="32"/>
      <c r="F77" s="34"/>
      <c r="G77" s="20"/>
      <c r="H77" s="20"/>
      <c r="I77" s="19"/>
      <c r="J77" s="19"/>
      <c r="K77" s="19"/>
      <c r="L77" s="19"/>
      <c r="M77" s="19"/>
      <c r="N77" s="19"/>
      <c r="O77" s="19"/>
      <c r="P77" s="19"/>
      <c r="Q77" s="45"/>
    </row>
    <row r="78" spans="2:17" x14ac:dyDescent="0.25">
      <c r="B78" s="249" t="s">
        <v>446</v>
      </c>
      <c r="C78" s="134" t="s">
        <v>447</v>
      </c>
      <c r="D78" s="284" t="s">
        <v>2</v>
      </c>
      <c r="E78" s="32"/>
      <c r="F78" s="34"/>
      <c r="G78" s="20"/>
      <c r="H78" s="20"/>
      <c r="I78" s="19"/>
      <c r="J78" s="19"/>
      <c r="K78" s="19"/>
      <c r="L78" s="19"/>
      <c r="M78" s="19"/>
      <c r="N78" s="19"/>
      <c r="O78" s="19"/>
      <c r="P78" s="19"/>
      <c r="Q78" s="45"/>
    </row>
    <row r="79" spans="2:17" s="32" customFormat="1" x14ac:dyDescent="0.25">
      <c r="B79" s="249" t="s">
        <v>448</v>
      </c>
      <c r="C79" s="134" t="s">
        <v>449</v>
      </c>
      <c r="D79" s="284" t="s">
        <v>2</v>
      </c>
      <c r="F79" s="34"/>
      <c r="G79" s="20"/>
      <c r="H79" s="20"/>
      <c r="I79" s="20"/>
      <c r="J79" s="19"/>
      <c r="K79" s="19"/>
      <c r="L79" s="19"/>
      <c r="M79" s="19"/>
      <c r="N79" s="19"/>
      <c r="O79" s="19"/>
      <c r="P79" s="19"/>
      <c r="Q79" s="38"/>
    </row>
    <row r="80" spans="2:17" x14ac:dyDescent="0.25">
      <c r="B80" s="249" t="s">
        <v>450</v>
      </c>
      <c r="C80" s="134" t="s">
        <v>451</v>
      </c>
      <c r="D80" s="284" t="s">
        <v>2</v>
      </c>
      <c r="E80" s="32"/>
      <c r="F80" s="34"/>
      <c r="G80" s="20"/>
      <c r="H80" s="20"/>
      <c r="I80" s="19"/>
      <c r="J80" s="19"/>
      <c r="K80" s="19"/>
      <c r="L80" s="19"/>
      <c r="M80" s="19"/>
      <c r="N80" s="19"/>
      <c r="O80" s="19"/>
      <c r="P80" s="19"/>
      <c r="Q80" s="45"/>
    </row>
    <row r="81" spans="1:21" x14ac:dyDescent="0.25">
      <c r="B81" s="249" t="s">
        <v>360</v>
      </c>
      <c r="C81" s="134" t="s">
        <v>452</v>
      </c>
      <c r="D81" s="284" t="s">
        <v>2</v>
      </c>
      <c r="E81" s="32"/>
      <c r="F81" s="34"/>
      <c r="G81" s="20"/>
      <c r="H81" s="20"/>
      <c r="I81" s="19"/>
      <c r="J81" s="19"/>
      <c r="K81" s="19"/>
      <c r="L81" s="19"/>
      <c r="M81" s="19"/>
      <c r="N81" s="19"/>
      <c r="O81" s="19"/>
      <c r="P81" s="19"/>
      <c r="Q81" s="45"/>
    </row>
    <row r="82" spans="1:21" s="21" customFormat="1" x14ac:dyDescent="0.25">
      <c r="B82" s="249" t="s">
        <v>453</v>
      </c>
      <c r="C82" s="134" t="s">
        <v>454</v>
      </c>
      <c r="D82" s="284" t="s">
        <v>2</v>
      </c>
      <c r="E82" s="32"/>
      <c r="F82" s="34"/>
      <c r="G82" s="20"/>
      <c r="H82" s="20"/>
      <c r="I82" s="20"/>
      <c r="J82" s="20"/>
      <c r="K82" s="39"/>
      <c r="L82" s="20"/>
      <c r="M82" s="20"/>
      <c r="N82" s="20"/>
      <c r="O82" s="20"/>
      <c r="P82" s="20"/>
      <c r="Q82" s="48"/>
    </row>
    <row r="83" spans="1:21" s="21" customFormat="1" x14ac:dyDescent="0.25">
      <c r="B83" s="254" t="s">
        <v>455</v>
      </c>
      <c r="C83" s="134" t="s">
        <v>456</v>
      </c>
      <c r="D83" s="284" t="s">
        <v>2</v>
      </c>
      <c r="E83" s="32"/>
      <c r="F83" s="34"/>
      <c r="G83" s="20"/>
      <c r="H83" s="20"/>
      <c r="I83" s="20"/>
      <c r="J83" s="20"/>
      <c r="K83" s="39"/>
      <c r="L83" s="20"/>
      <c r="M83" s="20"/>
      <c r="N83" s="20"/>
      <c r="O83" s="20"/>
      <c r="P83" s="20"/>
      <c r="Q83" s="48"/>
    </row>
    <row r="84" spans="1:21" s="21" customFormat="1" x14ac:dyDescent="0.25">
      <c r="B84" s="249" t="s">
        <v>457</v>
      </c>
      <c r="C84" s="134" t="s">
        <v>458</v>
      </c>
      <c r="D84" s="284" t="s">
        <v>2</v>
      </c>
      <c r="E84" s="32"/>
      <c r="F84" s="34"/>
      <c r="G84" s="20"/>
      <c r="H84" s="20"/>
      <c r="I84" s="20"/>
      <c r="J84" s="20"/>
      <c r="K84" s="20"/>
      <c r="L84" s="20"/>
      <c r="M84" s="20"/>
      <c r="N84" s="20"/>
      <c r="O84" s="20"/>
      <c r="P84" s="20"/>
      <c r="Q84" s="48"/>
    </row>
    <row r="85" spans="1:21" s="21" customFormat="1" x14ac:dyDescent="0.25">
      <c r="B85" s="249" t="s">
        <v>459</v>
      </c>
      <c r="C85" s="134" t="s">
        <v>460</v>
      </c>
      <c r="D85" s="284" t="s">
        <v>2</v>
      </c>
      <c r="E85" s="32"/>
      <c r="F85" s="34"/>
      <c r="G85" s="20"/>
      <c r="H85" s="20"/>
      <c r="I85" s="19"/>
      <c r="J85" s="19"/>
      <c r="K85" s="20"/>
      <c r="L85" s="20"/>
      <c r="M85" s="20"/>
      <c r="N85" s="20"/>
      <c r="O85" s="20"/>
      <c r="P85" s="20"/>
      <c r="Q85" s="47"/>
      <c r="R85" s="49"/>
      <c r="T85" s="49"/>
      <c r="U85" s="49"/>
    </row>
    <row r="86" spans="1:21" s="21" customFormat="1" x14ac:dyDescent="0.25">
      <c r="B86" s="249" t="s">
        <v>461</v>
      </c>
      <c r="C86" s="134" t="s">
        <v>462</v>
      </c>
      <c r="D86" s="284" t="s">
        <v>2</v>
      </c>
      <c r="E86" s="32"/>
      <c r="F86" s="34"/>
      <c r="G86" s="20"/>
      <c r="H86" s="20"/>
      <c r="I86" s="19"/>
      <c r="J86" s="19"/>
      <c r="K86" s="20"/>
      <c r="L86" s="19"/>
      <c r="M86" s="19"/>
      <c r="N86" s="19"/>
      <c r="O86" s="19"/>
      <c r="P86" s="19"/>
      <c r="Q86" s="38"/>
      <c r="R86" s="32"/>
      <c r="T86" s="32"/>
      <c r="U86" s="32"/>
    </row>
    <row r="87" spans="1:21" s="50" customFormat="1" x14ac:dyDescent="0.25">
      <c r="B87" s="249" t="s">
        <v>463</v>
      </c>
      <c r="C87" s="134" t="s">
        <v>464</v>
      </c>
      <c r="D87" s="376">
        <f>SUM(D88:D89)</f>
        <v>0</v>
      </c>
      <c r="E87" s="32"/>
      <c r="F87" s="34"/>
      <c r="G87" s="20"/>
      <c r="H87" s="20"/>
      <c r="I87" s="20"/>
      <c r="J87" s="20"/>
      <c r="K87" s="20"/>
      <c r="L87" s="19"/>
      <c r="M87" s="20"/>
      <c r="N87" s="20"/>
      <c r="O87" s="20"/>
      <c r="P87" s="20"/>
      <c r="Q87" s="47"/>
      <c r="R87" s="49"/>
      <c r="T87" s="49"/>
      <c r="U87" s="49"/>
    </row>
    <row r="88" spans="1:21" s="21" customFormat="1" x14ac:dyDescent="0.25">
      <c r="B88" s="250" t="s">
        <v>465</v>
      </c>
      <c r="C88" s="134" t="s">
        <v>466</v>
      </c>
      <c r="D88" s="284" t="s">
        <v>2</v>
      </c>
      <c r="E88" s="32"/>
      <c r="F88" s="34"/>
      <c r="G88" s="20"/>
      <c r="H88" s="20"/>
      <c r="I88" s="20"/>
      <c r="J88" s="20"/>
      <c r="K88" s="39"/>
      <c r="L88" s="19"/>
      <c r="M88" s="20"/>
      <c r="N88" s="20"/>
      <c r="O88" s="20"/>
      <c r="P88" s="20"/>
      <c r="Q88" s="47"/>
      <c r="R88" s="49"/>
      <c r="U88" s="49"/>
    </row>
    <row r="89" spans="1:21" s="21" customFormat="1" x14ac:dyDescent="0.25">
      <c r="B89" s="250" t="s">
        <v>467</v>
      </c>
      <c r="C89" s="134" t="s">
        <v>468</v>
      </c>
      <c r="D89" s="284" t="s">
        <v>2</v>
      </c>
      <c r="E89" s="32"/>
      <c r="F89" s="34"/>
      <c r="G89" s="20"/>
      <c r="H89" s="20"/>
      <c r="I89" s="20"/>
      <c r="J89" s="20"/>
      <c r="K89" s="39"/>
      <c r="L89" s="19"/>
      <c r="M89" s="20"/>
      <c r="N89" s="20"/>
      <c r="O89" s="20"/>
      <c r="P89" s="20"/>
      <c r="Q89" s="47"/>
      <c r="R89" s="49"/>
      <c r="U89" s="49"/>
    </row>
    <row r="90" spans="1:21" x14ac:dyDescent="0.25">
      <c r="B90" s="249" t="s">
        <v>469</v>
      </c>
      <c r="C90" s="134" t="s">
        <v>470</v>
      </c>
      <c r="D90" s="284" t="s">
        <v>2</v>
      </c>
      <c r="E90" s="32"/>
      <c r="F90" s="34"/>
      <c r="G90" s="20"/>
      <c r="H90" s="20"/>
      <c r="I90" s="20"/>
      <c r="J90" s="20"/>
      <c r="K90" s="20"/>
      <c r="L90" s="20"/>
      <c r="M90" s="20"/>
      <c r="N90" s="20"/>
      <c r="O90" s="20"/>
      <c r="P90" s="20"/>
      <c r="Q90" s="47"/>
      <c r="R90" s="49"/>
      <c r="T90" s="49"/>
      <c r="U90" s="49"/>
    </row>
    <row r="91" spans="1:21" x14ac:dyDescent="0.25">
      <c r="B91" s="255" t="s">
        <v>471</v>
      </c>
      <c r="C91" s="134" t="s">
        <v>472</v>
      </c>
      <c r="D91" s="376">
        <f>SUM(D53,D62,D71,D76:D87,D90)</f>
        <v>0</v>
      </c>
      <c r="E91" s="32"/>
      <c r="F91" s="34"/>
      <c r="G91" s="46"/>
      <c r="H91" s="46"/>
      <c r="I91" s="20"/>
      <c r="J91" s="20"/>
      <c r="K91" s="20"/>
      <c r="L91" s="20"/>
      <c r="M91" s="20"/>
      <c r="N91" s="20"/>
      <c r="O91" s="20"/>
      <c r="P91" s="20"/>
      <c r="Q91" s="47"/>
      <c r="R91" s="49"/>
      <c r="T91" s="49"/>
      <c r="U91" s="49"/>
    </row>
    <row r="92" spans="1:21" x14ac:dyDescent="0.25">
      <c r="B92" s="256" t="s">
        <v>473</v>
      </c>
      <c r="C92" s="134" t="s">
        <v>474</v>
      </c>
      <c r="D92" s="376">
        <f>D51-D91</f>
        <v>0</v>
      </c>
      <c r="E92" s="32"/>
      <c r="F92" s="34"/>
      <c r="G92" s="36"/>
      <c r="H92" s="36"/>
      <c r="I92" s="19"/>
      <c r="J92" s="19"/>
      <c r="K92" s="19"/>
      <c r="L92" s="19"/>
      <c r="M92" s="19"/>
      <c r="N92" s="19"/>
      <c r="O92" s="19"/>
      <c r="P92" s="19"/>
      <c r="Q92" s="45"/>
    </row>
    <row r="93" spans="1:21" x14ac:dyDescent="0.25">
      <c r="A93" s="51"/>
      <c r="B93" s="51"/>
      <c r="C93" s="52"/>
      <c r="E93" s="32"/>
      <c r="F93" s="32"/>
      <c r="H93" s="53"/>
      <c r="I93" s="53"/>
      <c r="J93" s="16"/>
      <c r="K93" s="16"/>
    </row>
    <row r="94" spans="1:21" x14ac:dyDescent="0.25">
      <c r="A94" s="54"/>
      <c r="B94" s="54"/>
      <c r="C94" s="53"/>
      <c r="H94" s="53"/>
      <c r="I94" s="53"/>
      <c r="J94" s="16"/>
      <c r="K94" s="16"/>
    </row>
    <row r="95" spans="1:21" x14ac:dyDescent="0.25">
      <c r="C95" s="22"/>
      <c r="H95" s="22"/>
      <c r="I95" s="22"/>
      <c r="J95" s="16"/>
      <c r="K95" s="16"/>
    </row>
    <row r="96" spans="1:21" x14ac:dyDescent="0.25">
      <c r="B96" s="42"/>
      <c r="K96" s="16"/>
    </row>
    <row r="97" spans="2:11" x14ac:dyDescent="0.25">
      <c r="B97" s="42"/>
      <c r="K97" s="16"/>
    </row>
    <row r="98" spans="2:11" x14ac:dyDescent="0.25">
      <c r="B98" s="42"/>
      <c r="D98" s="16"/>
      <c r="F98" s="16"/>
      <c r="G98" s="16"/>
      <c r="J98" s="16"/>
      <c r="K98" s="16"/>
    </row>
    <row r="100" spans="2:11" x14ac:dyDescent="0.25">
      <c r="D100" s="16"/>
      <c r="F100" s="16"/>
      <c r="G100" s="16"/>
      <c r="J100" s="16"/>
      <c r="K100" s="16"/>
    </row>
    <row r="101" spans="2:11" x14ac:dyDescent="0.25">
      <c r="D101" s="16"/>
      <c r="F101" s="16"/>
      <c r="G101" s="16"/>
      <c r="J101" s="16"/>
      <c r="K101" s="16"/>
    </row>
    <row r="102" spans="2:11" x14ac:dyDescent="0.25">
      <c r="D102" s="16"/>
      <c r="F102" s="16"/>
      <c r="G102" s="16"/>
      <c r="J102" s="16"/>
      <c r="K102" s="16"/>
    </row>
  </sheetData>
  <sheetProtection sheet="1" objects="1" scenarios="1" selectLockedCells="1"/>
  <pageMargins left="0.7" right="0.7" top="0.75" bottom="0.75" header="0.3" footer="0.3"/>
  <pageSetup scale="3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9" tint="-0.249977111117893"/>
    <pageSetUpPr fitToPage="1"/>
  </sheetPr>
  <dimension ref="A1:O66"/>
  <sheetViews>
    <sheetView showGridLines="0" zoomScaleNormal="100" workbookViewId="0"/>
  </sheetViews>
  <sheetFormatPr defaultColWidth="9.140625" defaultRowHeight="15" x14ac:dyDescent="0.25"/>
  <cols>
    <col min="1" max="1" width="7.140625" style="16" customWidth="1"/>
    <col min="2" max="2" width="68.140625" style="16" customWidth="1"/>
    <col min="3" max="3" width="9.140625" style="16"/>
    <col min="4" max="5" width="25.7109375" style="16" customWidth="1"/>
    <col min="6" max="6" width="18.85546875" style="16" customWidth="1"/>
    <col min="7" max="9" width="17.42578125" style="16" customWidth="1"/>
    <col min="10" max="249" width="9.140625" style="16"/>
    <col min="250" max="250" width="54.7109375" style="16" customWidth="1"/>
    <col min="251" max="251" width="28.28515625" style="16" customWidth="1"/>
    <col min="252" max="252" width="9.140625" style="16"/>
    <col min="253" max="253" width="18.5703125" style="16" customWidth="1"/>
    <col min="254" max="254" width="21.5703125" style="16" customWidth="1"/>
    <col min="255" max="505" width="9.140625" style="16"/>
    <col min="506" max="506" width="54.7109375" style="16" customWidth="1"/>
    <col min="507" max="507" width="28.28515625" style="16" customWidth="1"/>
    <col min="508" max="508" width="9.140625" style="16"/>
    <col min="509" max="509" width="18.5703125" style="16" customWidth="1"/>
    <col min="510" max="510" width="21.5703125" style="16" customWidth="1"/>
    <col min="511" max="761" width="9.140625" style="16"/>
    <col min="762" max="762" width="54.7109375" style="16" customWidth="1"/>
    <col min="763" max="763" width="28.28515625" style="16" customWidth="1"/>
    <col min="764" max="764" width="9.140625" style="16"/>
    <col min="765" max="765" width="18.5703125" style="16" customWidth="1"/>
    <col min="766" max="766" width="21.5703125" style="16" customWidth="1"/>
    <col min="767" max="1017" width="9.140625" style="16"/>
    <col min="1018" max="1018" width="54.7109375" style="16" customWidth="1"/>
    <col min="1019" max="1019" width="28.28515625" style="16" customWidth="1"/>
    <col min="1020" max="1020" width="9.140625" style="16"/>
    <col min="1021" max="1021" width="18.5703125" style="16" customWidth="1"/>
    <col min="1022" max="1022" width="21.5703125" style="16" customWidth="1"/>
    <col min="1023" max="1273" width="9.140625" style="16"/>
    <col min="1274" max="1274" width="54.7109375" style="16" customWidth="1"/>
    <col min="1275" max="1275" width="28.28515625" style="16" customWidth="1"/>
    <col min="1276" max="1276" width="9.140625" style="16"/>
    <col min="1277" max="1277" width="18.5703125" style="16" customWidth="1"/>
    <col min="1278" max="1278" width="21.5703125" style="16" customWidth="1"/>
    <col min="1279" max="1529" width="9.140625" style="16"/>
    <col min="1530" max="1530" width="54.7109375" style="16" customWidth="1"/>
    <col min="1531" max="1531" width="28.28515625" style="16" customWidth="1"/>
    <col min="1532" max="1532" width="9.140625" style="16"/>
    <col min="1533" max="1533" width="18.5703125" style="16" customWidth="1"/>
    <col min="1534" max="1534" width="21.5703125" style="16" customWidth="1"/>
    <col min="1535" max="1785" width="9.140625" style="16"/>
    <col min="1786" max="1786" width="54.7109375" style="16" customWidth="1"/>
    <col min="1787" max="1787" width="28.28515625" style="16" customWidth="1"/>
    <col min="1788" max="1788" width="9.140625" style="16"/>
    <col min="1789" max="1789" width="18.5703125" style="16" customWidth="1"/>
    <col min="1790" max="1790" width="21.5703125" style="16" customWidth="1"/>
    <col min="1791" max="2041" width="9.140625" style="16"/>
    <col min="2042" max="2042" width="54.7109375" style="16" customWidth="1"/>
    <col min="2043" max="2043" width="28.28515625" style="16" customWidth="1"/>
    <col min="2044" max="2044" width="9.140625" style="16"/>
    <col min="2045" max="2045" width="18.5703125" style="16" customWidth="1"/>
    <col min="2046" max="2046" width="21.5703125" style="16" customWidth="1"/>
    <col min="2047" max="2297" width="9.140625" style="16"/>
    <col min="2298" max="2298" width="54.7109375" style="16" customWidth="1"/>
    <col min="2299" max="2299" width="28.28515625" style="16" customWidth="1"/>
    <col min="2300" max="2300" width="9.140625" style="16"/>
    <col min="2301" max="2301" width="18.5703125" style="16" customWidth="1"/>
    <col min="2302" max="2302" width="21.5703125" style="16" customWidth="1"/>
    <col min="2303" max="2553" width="9.140625" style="16"/>
    <col min="2554" max="2554" width="54.7109375" style="16" customWidth="1"/>
    <col min="2555" max="2555" width="28.28515625" style="16" customWidth="1"/>
    <col min="2556" max="2556" width="9.140625" style="16"/>
    <col min="2557" max="2557" width="18.5703125" style="16" customWidth="1"/>
    <col min="2558" max="2558" width="21.5703125" style="16" customWidth="1"/>
    <col min="2559" max="2809" width="9.140625" style="16"/>
    <col min="2810" max="2810" width="54.7109375" style="16" customWidth="1"/>
    <col min="2811" max="2811" width="28.28515625" style="16" customWidth="1"/>
    <col min="2812" max="2812" width="9.140625" style="16"/>
    <col min="2813" max="2813" width="18.5703125" style="16" customWidth="1"/>
    <col min="2814" max="2814" width="21.5703125" style="16" customWidth="1"/>
    <col min="2815" max="3065" width="9.140625" style="16"/>
    <col min="3066" max="3066" width="54.7109375" style="16" customWidth="1"/>
    <col min="3067" max="3067" width="28.28515625" style="16" customWidth="1"/>
    <col min="3068" max="3068" width="9.140625" style="16"/>
    <col min="3069" max="3069" width="18.5703125" style="16" customWidth="1"/>
    <col min="3070" max="3070" width="21.5703125" style="16" customWidth="1"/>
    <col min="3071" max="3321" width="9.140625" style="16"/>
    <col min="3322" max="3322" width="54.7109375" style="16" customWidth="1"/>
    <col min="3323" max="3323" width="28.28515625" style="16" customWidth="1"/>
    <col min="3324" max="3324" width="9.140625" style="16"/>
    <col min="3325" max="3325" width="18.5703125" style="16" customWidth="1"/>
    <col min="3326" max="3326" width="21.5703125" style="16" customWidth="1"/>
    <col min="3327" max="3577" width="9.140625" style="16"/>
    <col min="3578" max="3578" width="54.7109375" style="16" customWidth="1"/>
    <col min="3579" max="3579" width="28.28515625" style="16" customWidth="1"/>
    <col min="3580" max="3580" width="9.140625" style="16"/>
    <col min="3581" max="3581" width="18.5703125" style="16" customWidth="1"/>
    <col min="3582" max="3582" width="21.5703125" style="16" customWidth="1"/>
    <col min="3583" max="3833" width="9.140625" style="16"/>
    <col min="3834" max="3834" width="54.7109375" style="16" customWidth="1"/>
    <col min="3835" max="3835" width="28.28515625" style="16" customWidth="1"/>
    <col min="3836" max="3836" width="9.140625" style="16"/>
    <col min="3837" max="3837" width="18.5703125" style="16" customWidth="1"/>
    <col min="3838" max="3838" width="21.5703125" style="16" customWidth="1"/>
    <col min="3839" max="4089" width="9.140625" style="16"/>
    <col min="4090" max="4090" width="54.7109375" style="16" customWidth="1"/>
    <col min="4091" max="4091" width="28.28515625" style="16" customWidth="1"/>
    <col min="4092" max="4092" width="9.140625" style="16"/>
    <col min="4093" max="4093" width="18.5703125" style="16" customWidth="1"/>
    <col min="4094" max="4094" width="21.5703125" style="16" customWidth="1"/>
    <col min="4095" max="4345" width="9.140625" style="16"/>
    <col min="4346" max="4346" width="54.7109375" style="16" customWidth="1"/>
    <col min="4347" max="4347" width="28.28515625" style="16" customWidth="1"/>
    <col min="4348" max="4348" width="9.140625" style="16"/>
    <col min="4349" max="4349" width="18.5703125" style="16" customWidth="1"/>
    <col min="4350" max="4350" width="21.5703125" style="16" customWidth="1"/>
    <col min="4351" max="4601" width="9.140625" style="16"/>
    <col min="4602" max="4602" width="54.7109375" style="16" customWidth="1"/>
    <col min="4603" max="4603" width="28.28515625" style="16" customWidth="1"/>
    <col min="4604" max="4604" width="9.140625" style="16"/>
    <col min="4605" max="4605" width="18.5703125" style="16" customWidth="1"/>
    <col min="4606" max="4606" width="21.5703125" style="16" customWidth="1"/>
    <col min="4607" max="4857" width="9.140625" style="16"/>
    <col min="4858" max="4858" width="54.7109375" style="16" customWidth="1"/>
    <col min="4859" max="4859" width="28.28515625" style="16" customWidth="1"/>
    <col min="4860" max="4860" width="9.140625" style="16"/>
    <col min="4861" max="4861" width="18.5703125" style="16" customWidth="1"/>
    <col min="4862" max="4862" width="21.5703125" style="16" customWidth="1"/>
    <col min="4863" max="5113" width="9.140625" style="16"/>
    <col min="5114" max="5114" width="54.7109375" style="16" customWidth="1"/>
    <col min="5115" max="5115" width="28.28515625" style="16" customWidth="1"/>
    <col min="5116" max="5116" width="9.140625" style="16"/>
    <col min="5117" max="5117" width="18.5703125" style="16" customWidth="1"/>
    <col min="5118" max="5118" width="21.5703125" style="16" customWidth="1"/>
    <col min="5119" max="5369" width="9.140625" style="16"/>
    <col min="5370" max="5370" width="54.7109375" style="16" customWidth="1"/>
    <col min="5371" max="5371" width="28.28515625" style="16" customWidth="1"/>
    <col min="5372" max="5372" width="9.140625" style="16"/>
    <col min="5373" max="5373" width="18.5703125" style="16" customWidth="1"/>
    <col min="5374" max="5374" width="21.5703125" style="16" customWidth="1"/>
    <col min="5375" max="5625" width="9.140625" style="16"/>
    <col min="5626" max="5626" width="54.7109375" style="16" customWidth="1"/>
    <col min="5627" max="5627" width="28.28515625" style="16" customWidth="1"/>
    <col min="5628" max="5628" width="9.140625" style="16"/>
    <col min="5629" max="5629" width="18.5703125" style="16" customWidth="1"/>
    <col min="5630" max="5630" width="21.5703125" style="16" customWidth="1"/>
    <col min="5631" max="5881" width="9.140625" style="16"/>
    <col min="5882" max="5882" width="54.7109375" style="16" customWidth="1"/>
    <col min="5883" max="5883" width="28.28515625" style="16" customWidth="1"/>
    <col min="5884" max="5884" width="9.140625" style="16"/>
    <col min="5885" max="5885" width="18.5703125" style="16" customWidth="1"/>
    <col min="5886" max="5886" width="21.5703125" style="16" customWidth="1"/>
    <col min="5887" max="6137" width="9.140625" style="16"/>
    <col min="6138" max="6138" width="54.7109375" style="16" customWidth="1"/>
    <col min="6139" max="6139" width="28.28515625" style="16" customWidth="1"/>
    <col min="6140" max="6140" width="9.140625" style="16"/>
    <col min="6141" max="6141" width="18.5703125" style="16" customWidth="1"/>
    <col min="6142" max="6142" width="21.5703125" style="16" customWidth="1"/>
    <col min="6143" max="6393" width="9.140625" style="16"/>
    <col min="6394" max="6394" width="54.7109375" style="16" customWidth="1"/>
    <col min="6395" max="6395" width="28.28515625" style="16" customWidth="1"/>
    <col min="6396" max="6396" width="9.140625" style="16"/>
    <col min="6397" max="6397" width="18.5703125" style="16" customWidth="1"/>
    <col min="6398" max="6398" width="21.5703125" style="16" customWidth="1"/>
    <col min="6399" max="6649" width="9.140625" style="16"/>
    <col min="6650" max="6650" width="54.7109375" style="16" customWidth="1"/>
    <col min="6651" max="6651" width="28.28515625" style="16" customWidth="1"/>
    <col min="6652" max="6652" width="9.140625" style="16"/>
    <col min="6653" max="6653" width="18.5703125" style="16" customWidth="1"/>
    <col min="6654" max="6654" width="21.5703125" style="16" customWidth="1"/>
    <col min="6655" max="6905" width="9.140625" style="16"/>
    <col min="6906" max="6906" width="54.7109375" style="16" customWidth="1"/>
    <col min="6907" max="6907" width="28.28515625" style="16" customWidth="1"/>
    <col min="6908" max="6908" width="9.140625" style="16"/>
    <col min="6909" max="6909" width="18.5703125" style="16" customWidth="1"/>
    <col min="6910" max="6910" width="21.5703125" style="16" customWidth="1"/>
    <col min="6911" max="7161" width="9.140625" style="16"/>
    <col min="7162" max="7162" width="54.7109375" style="16" customWidth="1"/>
    <col min="7163" max="7163" width="28.28515625" style="16" customWidth="1"/>
    <col min="7164" max="7164" width="9.140625" style="16"/>
    <col min="7165" max="7165" width="18.5703125" style="16" customWidth="1"/>
    <col min="7166" max="7166" width="21.5703125" style="16" customWidth="1"/>
    <col min="7167" max="7417" width="9.140625" style="16"/>
    <col min="7418" max="7418" width="54.7109375" style="16" customWidth="1"/>
    <col min="7419" max="7419" width="28.28515625" style="16" customWidth="1"/>
    <col min="7420" max="7420" width="9.140625" style="16"/>
    <col min="7421" max="7421" width="18.5703125" style="16" customWidth="1"/>
    <col min="7422" max="7422" width="21.5703125" style="16" customWidth="1"/>
    <col min="7423" max="7673" width="9.140625" style="16"/>
    <col min="7674" max="7674" width="54.7109375" style="16" customWidth="1"/>
    <col min="7675" max="7675" width="28.28515625" style="16" customWidth="1"/>
    <col min="7676" max="7676" width="9.140625" style="16"/>
    <col min="7677" max="7677" width="18.5703125" style="16" customWidth="1"/>
    <col min="7678" max="7678" width="21.5703125" style="16" customWidth="1"/>
    <col min="7679" max="7929" width="9.140625" style="16"/>
    <col min="7930" max="7930" width="54.7109375" style="16" customWidth="1"/>
    <col min="7931" max="7931" width="28.28515625" style="16" customWidth="1"/>
    <col min="7932" max="7932" width="9.140625" style="16"/>
    <col min="7933" max="7933" width="18.5703125" style="16" customWidth="1"/>
    <col min="7934" max="7934" width="21.5703125" style="16" customWidth="1"/>
    <col min="7935" max="8185" width="9.140625" style="16"/>
    <col min="8186" max="8186" width="54.7109375" style="16" customWidth="1"/>
    <col min="8187" max="8187" width="28.28515625" style="16" customWidth="1"/>
    <col min="8188" max="8188" width="9.140625" style="16"/>
    <col min="8189" max="8189" width="18.5703125" style="16" customWidth="1"/>
    <col min="8190" max="8190" width="21.5703125" style="16" customWidth="1"/>
    <col min="8191" max="8441" width="9.140625" style="16"/>
    <col min="8442" max="8442" width="54.7109375" style="16" customWidth="1"/>
    <col min="8443" max="8443" width="28.28515625" style="16" customWidth="1"/>
    <col min="8444" max="8444" width="9.140625" style="16"/>
    <col min="8445" max="8445" width="18.5703125" style="16" customWidth="1"/>
    <col min="8446" max="8446" width="21.5703125" style="16" customWidth="1"/>
    <col min="8447" max="8697" width="9.140625" style="16"/>
    <col min="8698" max="8698" width="54.7109375" style="16" customWidth="1"/>
    <col min="8699" max="8699" width="28.28515625" style="16" customWidth="1"/>
    <col min="8700" max="8700" width="9.140625" style="16"/>
    <col min="8701" max="8701" width="18.5703125" style="16" customWidth="1"/>
    <col min="8702" max="8702" width="21.5703125" style="16" customWidth="1"/>
    <col min="8703" max="8953" width="9.140625" style="16"/>
    <col min="8954" max="8954" width="54.7109375" style="16" customWidth="1"/>
    <col min="8955" max="8955" width="28.28515625" style="16" customWidth="1"/>
    <col min="8956" max="8956" width="9.140625" style="16"/>
    <col min="8957" max="8957" width="18.5703125" style="16" customWidth="1"/>
    <col min="8958" max="8958" width="21.5703125" style="16" customWidth="1"/>
    <col min="8959" max="9209" width="9.140625" style="16"/>
    <col min="9210" max="9210" width="54.7109375" style="16" customWidth="1"/>
    <col min="9211" max="9211" width="28.28515625" style="16" customWidth="1"/>
    <col min="9212" max="9212" width="9.140625" style="16"/>
    <col min="9213" max="9213" width="18.5703125" style="16" customWidth="1"/>
    <col min="9214" max="9214" width="21.5703125" style="16" customWidth="1"/>
    <col min="9215" max="9465" width="9.140625" style="16"/>
    <col min="9466" max="9466" width="54.7109375" style="16" customWidth="1"/>
    <col min="9467" max="9467" width="28.28515625" style="16" customWidth="1"/>
    <col min="9468" max="9468" width="9.140625" style="16"/>
    <col min="9469" max="9469" width="18.5703125" style="16" customWidth="1"/>
    <col min="9470" max="9470" width="21.5703125" style="16" customWidth="1"/>
    <col min="9471" max="9721" width="9.140625" style="16"/>
    <col min="9722" max="9722" width="54.7109375" style="16" customWidth="1"/>
    <col min="9723" max="9723" width="28.28515625" style="16" customWidth="1"/>
    <col min="9724" max="9724" width="9.140625" style="16"/>
    <col min="9725" max="9725" width="18.5703125" style="16" customWidth="1"/>
    <col min="9726" max="9726" width="21.5703125" style="16" customWidth="1"/>
    <col min="9727" max="9977" width="9.140625" style="16"/>
    <col min="9978" max="9978" width="54.7109375" style="16" customWidth="1"/>
    <col min="9979" max="9979" width="28.28515625" style="16" customWidth="1"/>
    <col min="9980" max="9980" width="9.140625" style="16"/>
    <col min="9981" max="9981" width="18.5703125" style="16" customWidth="1"/>
    <col min="9982" max="9982" width="21.5703125" style="16" customWidth="1"/>
    <col min="9983" max="10233" width="9.140625" style="16"/>
    <col min="10234" max="10234" width="54.7109375" style="16" customWidth="1"/>
    <col min="10235" max="10235" width="28.28515625" style="16" customWidth="1"/>
    <col min="10236" max="10236" width="9.140625" style="16"/>
    <col min="10237" max="10237" width="18.5703125" style="16" customWidth="1"/>
    <col min="10238" max="10238" width="21.5703125" style="16" customWidth="1"/>
    <col min="10239" max="10489" width="9.140625" style="16"/>
    <col min="10490" max="10490" width="54.7109375" style="16" customWidth="1"/>
    <col min="10491" max="10491" width="28.28515625" style="16" customWidth="1"/>
    <col min="10492" max="10492" width="9.140625" style="16"/>
    <col min="10493" max="10493" width="18.5703125" style="16" customWidth="1"/>
    <col min="10494" max="10494" width="21.5703125" style="16" customWidth="1"/>
    <col min="10495" max="10745" width="9.140625" style="16"/>
    <col min="10746" max="10746" width="54.7109375" style="16" customWidth="1"/>
    <col min="10747" max="10747" width="28.28515625" style="16" customWidth="1"/>
    <col min="10748" max="10748" width="9.140625" style="16"/>
    <col min="10749" max="10749" width="18.5703125" style="16" customWidth="1"/>
    <col min="10750" max="10750" width="21.5703125" style="16" customWidth="1"/>
    <col min="10751" max="11001" width="9.140625" style="16"/>
    <col min="11002" max="11002" width="54.7109375" style="16" customWidth="1"/>
    <col min="11003" max="11003" width="28.28515625" style="16" customWidth="1"/>
    <col min="11004" max="11004" width="9.140625" style="16"/>
    <col min="11005" max="11005" width="18.5703125" style="16" customWidth="1"/>
    <col min="11006" max="11006" width="21.5703125" style="16" customWidth="1"/>
    <col min="11007" max="11257" width="9.140625" style="16"/>
    <col min="11258" max="11258" width="54.7109375" style="16" customWidth="1"/>
    <col min="11259" max="11259" width="28.28515625" style="16" customWidth="1"/>
    <col min="11260" max="11260" width="9.140625" style="16"/>
    <col min="11261" max="11261" width="18.5703125" style="16" customWidth="1"/>
    <col min="11262" max="11262" width="21.5703125" style="16" customWidth="1"/>
    <col min="11263" max="11513" width="9.140625" style="16"/>
    <col min="11514" max="11514" width="54.7109375" style="16" customWidth="1"/>
    <col min="11515" max="11515" width="28.28515625" style="16" customWidth="1"/>
    <col min="11516" max="11516" width="9.140625" style="16"/>
    <col min="11517" max="11517" width="18.5703125" style="16" customWidth="1"/>
    <col min="11518" max="11518" width="21.5703125" style="16" customWidth="1"/>
    <col min="11519" max="11769" width="9.140625" style="16"/>
    <col min="11770" max="11770" width="54.7109375" style="16" customWidth="1"/>
    <col min="11771" max="11771" width="28.28515625" style="16" customWidth="1"/>
    <col min="11772" max="11772" width="9.140625" style="16"/>
    <col min="11773" max="11773" width="18.5703125" style="16" customWidth="1"/>
    <col min="11774" max="11774" width="21.5703125" style="16" customWidth="1"/>
    <col min="11775" max="12025" width="9.140625" style="16"/>
    <col min="12026" max="12026" width="54.7109375" style="16" customWidth="1"/>
    <col min="12027" max="12027" width="28.28515625" style="16" customWidth="1"/>
    <col min="12028" max="12028" width="9.140625" style="16"/>
    <col min="12029" max="12029" width="18.5703125" style="16" customWidth="1"/>
    <col min="12030" max="12030" width="21.5703125" style="16" customWidth="1"/>
    <col min="12031" max="12281" width="9.140625" style="16"/>
    <col min="12282" max="12282" width="54.7109375" style="16" customWidth="1"/>
    <col min="12283" max="12283" width="28.28515625" style="16" customWidth="1"/>
    <col min="12284" max="12284" width="9.140625" style="16"/>
    <col min="12285" max="12285" width="18.5703125" style="16" customWidth="1"/>
    <col min="12286" max="12286" width="21.5703125" style="16" customWidth="1"/>
    <col min="12287" max="12537" width="9.140625" style="16"/>
    <col min="12538" max="12538" width="54.7109375" style="16" customWidth="1"/>
    <col min="12539" max="12539" width="28.28515625" style="16" customWidth="1"/>
    <col min="12540" max="12540" width="9.140625" style="16"/>
    <col min="12541" max="12541" width="18.5703125" style="16" customWidth="1"/>
    <col min="12542" max="12542" width="21.5703125" style="16" customWidth="1"/>
    <col min="12543" max="12793" width="9.140625" style="16"/>
    <col min="12794" max="12794" width="54.7109375" style="16" customWidth="1"/>
    <col min="12795" max="12795" width="28.28515625" style="16" customWidth="1"/>
    <col min="12796" max="12796" width="9.140625" style="16"/>
    <col min="12797" max="12797" width="18.5703125" style="16" customWidth="1"/>
    <col min="12798" max="12798" width="21.5703125" style="16" customWidth="1"/>
    <col min="12799" max="13049" width="9.140625" style="16"/>
    <col min="13050" max="13050" width="54.7109375" style="16" customWidth="1"/>
    <col min="13051" max="13051" width="28.28515625" style="16" customWidth="1"/>
    <col min="13052" max="13052" width="9.140625" style="16"/>
    <col min="13053" max="13053" width="18.5703125" style="16" customWidth="1"/>
    <col min="13054" max="13054" width="21.5703125" style="16" customWidth="1"/>
    <col min="13055" max="13305" width="9.140625" style="16"/>
    <col min="13306" max="13306" width="54.7109375" style="16" customWidth="1"/>
    <col min="13307" max="13307" width="28.28515625" style="16" customWidth="1"/>
    <col min="13308" max="13308" width="9.140625" style="16"/>
    <col min="13309" max="13309" width="18.5703125" style="16" customWidth="1"/>
    <col min="13310" max="13310" width="21.5703125" style="16" customWidth="1"/>
    <col min="13311" max="13561" width="9.140625" style="16"/>
    <col min="13562" max="13562" width="54.7109375" style="16" customWidth="1"/>
    <col min="13563" max="13563" width="28.28515625" style="16" customWidth="1"/>
    <col min="13564" max="13564" width="9.140625" style="16"/>
    <col min="13565" max="13565" width="18.5703125" style="16" customWidth="1"/>
    <col min="13566" max="13566" width="21.5703125" style="16" customWidth="1"/>
    <col min="13567" max="13817" width="9.140625" style="16"/>
    <col min="13818" max="13818" width="54.7109375" style="16" customWidth="1"/>
    <col min="13819" max="13819" width="28.28515625" style="16" customWidth="1"/>
    <col min="13820" max="13820" width="9.140625" style="16"/>
    <col min="13821" max="13821" width="18.5703125" style="16" customWidth="1"/>
    <col min="13822" max="13822" width="21.5703125" style="16" customWidth="1"/>
    <col min="13823" max="14073" width="9.140625" style="16"/>
    <col min="14074" max="14074" width="54.7109375" style="16" customWidth="1"/>
    <col min="14075" max="14075" width="28.28515625" style="16" customWidth="1"/>
    <col min="14076" max="14076" width="9.140625" style="16"/>
    <col min="14077" max="14077" width="18.5703125" style="16" customWidth="1"/>
    <col min="14078" max="14078" width="21.5703125" style="16" customWidth="1"/>
    <col min="14079" max="14329" width="9.140625" style="16"/>
    <col min="14330" max="14330" width="54.7109375" style="16" customWidth="1"/>
    <col min="14331" max="14331" width="28.28515625" style="16" customWidth="1"/>
    <col min="14332" max="14332" width="9.140625" style="16"/>
    <col min="14333" max="14333" width="18.5703125" style="16" customWidth="1"/>
    <col min="14334" max="14334" width="21.5703125" style="16" customWidth="1"/>
    <col min="14335" max="14585" width="9.140625" style="16"/>
    <col min="14586" max="14586" width="54.7109375" style="16" customWidth="1"/>
    <col min="14587" max="14587" width="28.28515625" style="16" customWidth="1"/>
    <col min="14588" max="14588" width="9.140625" style="16"/>
    <col min="14589" max="14589" width="18.5703125" style="16" customWidth="1"/>
    <col min="14590" max="14590" width="21.5703125" style="16" customWidth="1"/>
    <col min="14591" max="14841" width="9.140625" style="16"/>
    <col min="14842" max="14842" width="54.7109375" style="16" customWidth="1"/>
    <col min="14843" max="14843" width="28.28515625" style="16" customWidth="1"/>
    <col min="14844" max="14844" width="9.140625" style="16"/>
    <col min="14845" max="14845" width="18.5703125" style="16" customWidth="1"/>
    <col min="14846" max="14846" width="21.5703125" style="16" customWidth="1"/>
    <col min="14847" max="15097" width="9.140625" style="16"/>
    <col min="15098" max="15098" width="54.7109375" style="16" customWidth="1"/>
    <col min="15099" max="15099" width="28.28515625" style="16" customWidth="1"/>
    <col min="15100" max="15100" width="9.140625" style="16"/>
    <col min="15101" max="15101" width="18.5703125" style="16" customWidth="1"/>
    <col min="15102" max="15102" width="21.5703125" style="16" customWidth="1"/>
    <col min="15103" max="15353" width="9.140625" style="16"/>
    <col min="15354" max="15354" width="54.7109375" style="16" customWidth="1"/>
    <col min="15355" max="15355" width="28.28515625" style="16" customWidth="1"/>
    <col min="15356" max="15356" width="9.140625" style="16"/>
    <col min="15357" max="15357" width="18.5703125" style="16" customWidth="1"/>
    <col min="15358" max="15358" width="21.5703125" style="16" customWidth="1"/>
    <col min="15359" max="15609" width="9.140625" style="16"/>
    <col min="15610" max="15610" width="54.7109375" style="16" customWidth="1"/>
    <col min="15611" max="15611" width="28.28515625" style="16" customWidth="1"/>
    <col min="15612" max="15612" width="9.140625" style="16"/>
    <col min="15613" max="15613" width="18.5703125" style="16" customWidth="1"/>
    <col min="15614" max="15614" width="21.5703125" style="16" customWidth="1"/>
    <col min="15615" max="15865" width="9.140625" style="16"/>
    <col min="15866" max="15866" width="54.7109375" style="16" customWidth="1"/>
    <col min="15867" max="15867" width="28.28515625" style="16" customWidth="1"/>
    <col min="15868" max="15868" width="9.140625" style="16"/>
    <col min="15869" max="15869" width="18.5703125" style="16" customWidth="1"/>
    <col min="15870" max="15870" width="21.5703125" style="16" customWidth="1"/>
    <col min="15871" max="16121" width="9.140625" style="16"/>
    <col min="16122" max="16122" width="54.7109375" style="16" customWidth="1"/>
    <col min="16123" max="16123" width="28.28515625" style="16" customWidth="1"/>
    <col min="16124" max="16124" width="9.140625" style="16"/>
    <col min="16125" max="16125" width="18.5703125" style="16" customWidth="1"/>
    <col min="16126" max="16126" width="21.5703125" style="16" customWidth="1"/>
    <col min="16127" max="16384" width="9.140625" style="16"/>
  </cols>
  <sheetData>
    <row r="1" spans="1:15" ht="15" customHeight="1" x14ac:dyDescent="0.35">
      <c r="A1" s="327" t="s">
        <v>475</v>
      </c>
      <c r="B1" s="129"/>
      <c r="C1" s="129"/>
      <c r="D1" s="129"/>
      <c r="E1" s="262" t="str">
        <f>_ParticipantName</f>
        <v>[Participant's name]</v>
      </c>
    </row>
    <row r="2" spans="1:15" ht="15" customHeight="1" x14ac:dyDescent="0.35">
      <c r="A2" s="330"/>
      <c r="B2" s="199"/>
      <c r="C2" s="199"/>
      <c r="D2" s="199"/>
      <c r="E2" s="274" t="str">
        <f>_SCRMethod</f>
        <v>[Method of Calculation of the SCR]</v>
      </c>
    </row>
    <row r="3" spans="1:15" ht="15" customHeight="1" x14ac:dyDescent="0.35">
      <c r="A3" s="329" t="s">
        <v>476</v>
      </c>
      <c r="B3" s="131"/>
      <c r="C3" s="131"/>
      <c r="D3" s="131"/>
      <c r="E3" s="263" t="str">
        <f>_Version</f>
        <v>EIOPA-16-339-ST16_Templates-(20160629)</v>
      </c>
    </row>
    <row r="4" spans="1:15" ht="15" customHeight="1" x14ac:dyDescent="0.25"/>
    <row r="5" spans="1:15" ht="15" customHeight="1" x14ac:dyDescent="0.25">
      <c r="B5" s="508" t="s">
        <v>1396</v>
      </c>
      <c r="C5" s="508"/>
      <c r="D5" s="508"/>
      <c r="E5" s="508"/>
    </row>
    <row r="6" spans="1:15" ht="15" customHeight="1" x14ac:dyDescent="0.25">
      <c r="B6" s="508"/>
      <c r="C6" s="508"/>
      <c r="D6" s="508"/>
      <c r="E6" s="508"/>
    </row>
    <row r="7" spans="1:15" ht="15" customHeight="1" x14ac:dyDescent="0.25">
      <c r="B7" s="201" t="s">
        <v>1397</v>
      </c>
      <c r="C7" s="200"/>
      <c r="D7" s="135" t="s">
        <v>2</v>
      </c>
      <c r="E7" s="280"/>
    </row>
    <row r="9" spans="1:15" ht="15.75" customHeight="1" x14ac:dyDescent="0.35">
      <c r="A9" s="279" t="s">
        <v>477</v>
      </c>
      <c r="B9" s="205"/>
      <c r="C9" s="205"/>
      <c r="D9" s="205"/>
      <c r="E9" s="264"/>
    </row>
    <row r="10" spans="1:15" x14ac:dyDescent="0.25">
      <c r="D10" s="49"/>
    </row>
    <row r="11" spans="1:15" x14ac:dyDescent="0.25">
      <c r="B11" s="154" t="s">
        <v>478</v>
      </c>
      <c r="D11" s="49"/>
    </row>
    <row r="12" spans="1:15" x14ac:dyDescent="0.25">
      <c r="D12" s="208" t="s">
        <v>479</v>
      </c>
    </row>
    <row r="13" spans="1:15" x14ac:dyDescent="0.25">
      <c r="D13" s="248" t="s">
        <v>300</v>
      </c>
    </row>
    <row r="14" spans="1:15" x14ac:dyDescent="0.25">
      <c r="B14" s="201" t="s">
        <v>1343</v>
      </c>
      <c r="C14" s="200" t="s">
        <v>302</v>
      </c>
      <c r="D14" s="197" t="s">
        <v>2</v>
      </c>
      <c r="I14" s="35"/>
      <c r="J14" s="35"/>
      <c r="K14" s="35"/>
      <c r="L14" s="35"/>
      <c r="O14" s="35"/>
    </row>
    <row r="16" spans="1:15" ht="15.75" customHeight="1" x14ac:dyDescent="0.35">
      <c r="A16" s="331" t="s">
        <v>480</v>
      </c>
      <c r="B16" s="205"/>
      <c r="C16" s="205"/>
      <c r="D16" s="206"/>
      <c r="E16" s="264"/>
    </row>
    <row r="18" spans="2:11" ht="25.5" customHeight="1" x14ac:dyDescent="0.25">
      <c r="D18" s="506" t="s">
        <v>481</v>
      </c>
      <c r="E18" s="507"/>
    </row>
    <row r="19" spans="2:11" ht="90" customHeight="1" x14ac:dyDescent="0.25">
      <c r="D19" s="200" t="s">
        <v>482</v>
      </c>
      <c r="E19" s="200" t="s">
        <v>483</v>
      </c>
    </row>
    <row r="20" spans="2:11" x14ac:dyDescent="0.25">
      <c r="D20" s="200" t="s">
        <v>484</v>
      </c>
      <c r="E20" s="200" t="s">
        <v>485</v>
      </c>
    </row>
    <row r="21" spans="2:11" x14ac:dyDescent="0.25">
      <c r="B21" s="201" t="s">
        <v>486</v>
      </c>
      <c r="C21" s="200" t="s">
        <v>304</v>
      </c>
      <c r="D21" s="322" t="s">
        <v>2</v>
      </c>
      <c r="E21" s="322" t="s">
        <v>2</v>
      </c>
      <c r="F21" s="38"/>
      <c r="J21" s="38"/>
      <c r="K21" s="32"/>
    </row>
    <row r="22" spans="2:11" x14ac:dyDescent="0.25">
      <c r="B22" s="201" t="s">
        <v>487</v>
      </c>
      <c r="C22" s="200" t="s">
        <v>342</v>
      </c>
      <c r="D22" s="322" t="s">
        <v>2</v>
      </c>
      <c r="E22" s="322" t="s">
        <v>2</v>
      </c>
      <c r="F22" s="38"/>
      <c r="J22" s="38"/>
      <c r="K22" s="32"/>
    </row>
    <row r="23" spans="2:11" x14ac:dyDescent="0.25">
      <c r="B23" s="201" t="s">
        <v>488</v>
      </c>
      <c r="C23" s="200" t="s">
        <v>306</v>
      </c>
      <c r="D23" s="322" t="s">
        <v>2</v>
      </c>
      <c r="E23" s="322" t="s">
        <v>2</v>
      </c>
      <c r="F23" s="38"/>
      <c r="J23" s="38"/>
      <c r="K23" s="32"/>
    </row>
    <row r="24" spans="2:11" x14ac:dyDescent="0.25">
      <c r="B24" s="207" t="s">
        <v>489</v>
      </c>
      <c r="C24" s="200" t="s">
        <v>308</v>
      </c>
      <c r="D24" s="322" t="s">
        <v>2</v>
      </c>
      <c r="E24" s="322" t="s">
        <v>2</v>
      </c>
      <c r="F24" s="47"/>
      <c r="J24" s="38"/>
      <c r="K24" s="32"/>
    </row>
    <row r="25" spans="2:11" x14ac:dyDescent="0.25">
      <c r="B25" s="207" t="s">
        <v>490</v>
      </c>
      <c r="C25" s="200" t="s">
        <v>346</v>
      </c>
      <c r="D25" s="322" t="s">
        <v>2</v>
      </c>
      <c r="E25" s="322" t="s">
        <v>2</v>
      </c>
      <c r="F25" s="47"/>
      <c r="J25" s="38"/>
      <c r="K25" s="32"/>
    </row>
    <row r="26" spans="2:11" x14ac:dyDescent="0.25">
      <c r="B26" s="207" t="s">
        <v>491</v>
      </c>
      <c r="C26" s="200" t="s">
        <v>310</v>
      </c>
      <c r="D26" s="322" t="s">
        <v>2</v>
      </c>
      <c r="E26" s="322" t="s">
        <v>2</v>
      </c>
      <c r="F26" s="47"/>
      <c r="J26" s="38"/>
      <c r="K26" s="32"/>
    </row>
    <row r="27" spans="2:11" x14ac:dyDescent="0.25">
      <c r="B27" s="207" t="s">
        <v>492</v>
      </c>
      <c r="C27" s="200" t="s">
        <v>312</v>
      </c>
      <c r="D27" s="322" t="s">
        <v>2</v>
      </c>
      <c r="E27" s="322" t="s">
        <v>2</v>
      </c>
      <c r="F27" s="47"/>
      <c r="J27" s="38"/>
      <c r="K27" s="32"/>
    </row>
    <row r="28" spans="2:11" x14ac:dyDescent="0.25">
      <c r="B28" s="207" t="s">
        <v>493</v>
      </c>
      <c r="C28" s="200" t="s">
        <v>314</v>
      </c>
      <c r="D28" s="322" t="s">
        <v>2</v>
      </c>
      <c r="E28" s="322" t="s">
        <v>2</v>
      </c>
      <c r="F28" s="47"/>
      <c r="J28" s="38"/>
      <c r="K28" s="32"/>
    </row>
    <row r="29" spans="2:11" x14ac:dyDescent="0.25">
      <c r="B29" s="207" t="s">
        <v>494</v>
      </c>
      <c r="C29" s="200" t="s">
        <v>316</v>
      </c>
      <c r="D29" s="322" t="s">
        <v>2</v>
      </c>
      <c r="E29" s="322" t="s">
        <v>2</v>
      </c>
      <c r="F29" s="47"/>
      <c r="J29" s="38"/>
      <c r="K29" s="32"/>
    </row>
    <row r="30" spans="2:11" x14ac:dyDescent="0.25">
      <c r="B30" s="207" t="s">
        <v>495</v>
      </c>
      <c r="C30" s="200" t="s">
        <v>318</v>
      </c>
      <c r="D30" s="322" t="s">
        <v>2</v>
      </c>
      <c r="E30" s="322" t="s">
        <v>2</v>
      </c>
      <c r="F30" s="47"/>
      <c r="J30" s="38"/>
      <c r="K30" s="32"/>
    </row>
    <row r="31" spans="2:11" x14ac:dyDescent="0.25">
      <c r="B31" s="207" t="s">
        <v>496</v>
      </c>
      <c r="C31" s="200" t="s">
        <v>320</v>
      </c>
      <c r="D31" s="322" t="s">
        <v>2</v>
      </c>
      <c r="E31" s="322" t="s">
        <v>2</v>
      </c>
      <c r="F31" s="47"/>
      <c r="J31" s="38"/>
      <c r="K31" s="32"/>
    </row>
    <row r="32" spans="2:11" x14ac:dyDescent="0.25">
      <c r="B32" s="207" t="s">
        <v>497</v>
      </c>
      <c r="C32" s="200" t="s">
        <v>322</v>
      </c>
      <c r="D32" s="322" t="s">
        <v>2</v>
      </c>
      <c r="E32" s="322" t="s">
        <v>2</v>
      </c>
      <c r="F32" s="47"/>
      <c r="J32" s="38"/>
      <c r="K32" s="32"/>
    </row>
    <row r="33" spans="1:11" x14ac:dyDescent="0.25">
      <c r="B33" s="207" t="s">
        <v>498</v>
      </c>
      <c r="C33" s="200" t="s">
        <v>324</v>
      </c>
      <c r="D33" s="322" t="s">
        <v>2</v>
      </c>
      <c r="E33" s="322" t="s">
        <v>2</v>
      </c>
      <c r="F33" s="38"/>
      <c r="J33" s="38"/>
      <c r="K33" s="32"/>
    </row>
    <row r="34" spans="1:11" x14ac:dyDescent="0.25">
      <c r="B34" s="207" t="s">
        <v>499</v>
      </c>
      <c r="C34" s="200" t="s">
        <v>326</v>
      </c>
      <c r="D34" s="322" t="s">
        <v>2</v>
      </c>
      <c r="E34" s="322" t="s">
        <v>2</v>
      </c>
      <c r="F34" s="47"/>
      <c r="J34" s="38"/>
      <c r="K34" s="32"/>
    </row>
    <row r="35" spans="1:11" x14ac:dyDescent="0.25">
      <c r="B35" s="207" t="s">
        <v>500</v>
      </c>
      <c r="C35" s="200" t="s">
        <v>357</v>
      </c>
      <c r="D35" s="322" t="s">
        <v>2</v>
      </c>
      <c r="E35" s="322" t="s">
        <v>2</v>
      </c>
      <c r="F35" s="47"/>
      <c r="J35" s="38"/>
      <c r="K35" s="32"/>
    </row>
    <row r="36" spans="1:11" x14ac:dyDescent="0.25">
      <c r="B36" s="207" t="s">
        <v>501</v>
      </c>
      <c r="C36" s="200" t="s">
        <v>327</v>
      </c>
      <c r="D36" s="322" t="s">
        <v>2</v>
      </c>
      <c r="E36" s="322" t="s">
        <v>2</v>
      </c>
      <c r="J36" s="38"/>
      <c r="K36" s="32"/>
    </row>
    <row r="39" spans="1:11" ht="15.75" customHeight="1" x14ac:dyDescent="0.35">
      <c r="A39" s="279" t="s">
        <v>502</v>
      </c>
      <c r="B39" s="205"/>
      <c r="C39" s="205"/>
      <c r="D39" s="206"/>
      <c r="E39" s="264"/>
    </row>
    <row r="41" spans="1:11" x14ac:dyDescent="0.25">
      <c r="B41" s="154" t="s">
        <v>503</v>
      </c>
    </row>
    <row r="42" spans="1:11" x14ac:dyDescent="0.25">
      <c r="B42" s="54"/>
      <c r="D42" s="200" t="s">
        <v>504</v>
      </c>
    </row>
    <row r="43" spans="1:11" x14ac:dyDescent="0.25">
      <c r="B43" s="201" t="s">
        <v>1344</v>
      </c>
      <c r="C43" s="200" t="s">
        <v>332</v>
      </c>
      <c r="D43" s="322" t="s">
        <v>2</v>
      </c>
      <c r="I43" s="35"/>
      <c r="J43" s="35"/>
    </row>
    <row r="45" spans="1:11" ht="15.75" customHeight="1" x14ac:dyDescent="0.35">
      <c r="A45" s="279" t="s">
        <v>505</v>
      </c>
      <c r="B45" s="205"/>
      <c r="C45" s="205"/>
      <c r="D45" s="206"/>
      <c r="E45" s="264"/>
    </row>
    <row r="47" spans="1:11" x14ac:dyDescent="0.25">
      <c r="B47" s="154" t="s">
        <v>506</v>
      </c>
    </row>
    <row r="48" spans="1:11" ht="93" customHeight="1" x14ac:dyDescent="0.25">
      <c r="D48" s="202" t="s">
        <v>482</v>
      </c>
      <c r="E48" s="202" t="s">
        <v>507</v>
      </c>
    </row>
    <row r="49" spans="1:9" x14ac:dyDescent="0.25">
      <c r="D49" s="200" t="s">
        <v>508</v>
      </c>
      <c r="E49" s="200" t="s">
        <v>509</v>
      </c>
    </row>
    <row r="50" spans="1:9" x14ac:dyDescent="0.25">
      <c r="B50" s="201" t="s">
        <v>510</v>
      </c>
      <c r="C50" s="200" t="s">
        <v>334</v>
      </c>
      <c r="D50" s="322" t="s">
        <v>2</v>
      </c>
      <c r="E50" s="203"/>
      <c r="F50" s="49"/>
      <c r="G50" s="32"/>
    </row>
    <row r="51" spans="1:9" x14ac:dyDescent="0.25">
      <c r="B51" s="201" t="s">
        <v>511</v>
      </c>
      <c r="C51" s="200" t="s">
        <v>364</v>
      </c>
      <c r="D51" s="322" t="s">
        <v>2</v>
      </c>
      <c r="E51" s="203"/>
      <c r="F51" s="49"/>
      <c r="G51" s="32"/>
    </row>
    <row r="52" spans="1:9" x14ac:dyDescent="0.25">
      <c r="B52" s="201" t="s">
        <v>512</v>
      </c>
      <c r="C52" s="200" t="s">
        <v>366</v>
      </c>
      <c r="D52" s="322" t="s">
        <v>2</v>
      </c>
      <c r="E52" s="203"/>
      <c r="F52" s="49"/>
      <c r="G52" s="32"/>
    </row>
    <row r="53" spans="1:9" x14ac:dyDescent="0.25">
      <c r="B53" s="201" t="s">
        <v>513</v>
      </c>
      <c r="C53" s="200" t="s">
        <v>368</v>
      </c>
      <c r="D53" s="322" t="s">
        <v>2</v>
      </c>
      <c r="E53" s="203"/>
      <c r="F53" s="49"/>
      <c r="G53" s="32"/>
    </row>
    <row r="54" spans="1:9" x14ac:dyDescent="0.25">
      <c r="B54" s="201" t="s">
        <v>506</v>
      </c>
      <c r="C54" s="200" t="s">
        <v>370</v>
      </c>
      <c r="D54" s="203"/>
      <c r="E54" s="322" t="s">
        <v>2</v>
      </c>
    </row>
    <row r="55" spans="1:9" x14ac:dyDescent="0.25">
      <c r="D55" s="47"/>
      <c r="E55" s="32"/>
    </row>
    <row r="56" spans="1:9" ht="15.75" customHeight="1" x14ac:dyDescent="0.35">
      <c r="A56" s="279" t="s">
        <v>514</v>
      </c>
      <c r="B56" s="205"/>
      <c r="C56" s="205"/>
      <c r="D56" s="206"/>
      <c r="E56" s="264"/>
    </row>
    <row r="57" spans="1:9" x14ac:dyDescent="0.25">
      <c r="B57" s="80"/>
    </row>
    <row r="58" spans="1:9" x14ac:dyDescent="0.25">
      <c r="B58" s="154" t="s">
        <v>515</v>
      </c>
    </row>
    <row r="59" spans="1:9" x14ac:dyDescent="0.25">
      <c r="C59" s="81"/>
      <c r="D59" s="200" t="s">
        <v>516</v>
      </c>
    </row>
    <row r="60" spans="1:9" x14ac:dyDescent="0.25">
      <c r="B60" s="207" t="s">
        <v>517</v>
      </c>
      <c r="C60" s="200" t="s">
        <v>380</v>
      </c>
      <c r="D60" s="322" t="s">
        <v>2</v>
      </c>
      <c r="F60" s="35"/>
      <c r="G60" s="35"/>
      <c r="H60" s="20"/>
      <c r="I60" s="35"/>
    </row>
    <row r="61" spans="1:9" x14ac:dyDescent="0.25">
      <c r="B61" s="207" t="s">
        <v>518</v>
      </c>
      <c r="C61" s="200" t="s">
        <v>382</v>
      </c>
      <c r="D61" s="376" t="str">
        <f>O.PreStressSCR</f>
        <v>-</v>
      </c>
      <c r="F61" s="35"/>
      <c r="G61" s="35"/>
      <c r="H61" s="20"/>
      <c r="I61" s="35"/>
    </row>
    <row r="62" spans="1:9" x14ac:dyDescent="0.25">
      <c r="B62" s="207" t="s">
        <v>519</v>
      </c>
      <c r="C62" s="200" t="s">
        <v>384</v>
      </c>
      <c r="D62" s="376" t="str">
        <f>IF(D61&lt;&gt;"-",0.45*D61,"-")</f>
        <v>-</v>
      </c>
      <c r="F62" s="35"/>
      <c r="G62" s="35"/>
      <c r="H62" s="20"/>
      <c r="I62" s="35"/>
    </row>
    <row r="63" spans="1:9" x14ac:dyDescent="0.25">
      <c r="B63" s="207" t="s">
        <v>520</v>
      </c>
      <c r="C63" s="200" t="s">
        <v>386</v>
      </c>
      <c r="D63" s="376" t="str">
        <f>IF(D61&lt;&gt;"-",0.25*D61,"-")</f>
        <v>-</v>
      </c>
      <c r="F63" s="35"/>
      <c r="G63" s="35"/>
      <c r="H63" s="20"/>
      <c r="I63" s="35"/>
    </row>
    <row r="64" spans="1:9" x14ac:dyDescent="0.25">
      <c r="B64" s="207" t="s">
        <v>521</v>
      </c>
      <c r="C64" s="200" t="s">
        <v>388</v>
      </c>
      <c r="D64" s="376">
        <f>MIN(MAX(D60,D63),D62)</f>
        <v>0</v>
      </c>
      <c r="F64" s="35"/>
      <c r="G64" s="35"/>
      <c r="H64" s="20"/>
      <c r="I64" s="35"/>
    </row>
    <row r="65" spans="2:9" x14ac:dyDescent="0.25">
      <c r="B65" s="207" t="s">
        <v>522</v>
      </c>
      <c r="C65" s="200" t="s">
        <v>390</v>
      </c>
      <c r="D65" s="322" t="s">
        <v>2</v>
      </c>
      <c r="F65" s="35"/>
      <c r="G65" s="35"/>
      <c r="H65" s="20"/>
      <c r="I65" s="35"/>
    </row>
    <row r="66" spans="2:9" x14ac:dyDescent="0.25">
      <c r="B66" s="208" t="s">
        <v>523</v>
      </c>
      <c r="C66" s="200" t="s">
        <v>400</v>
      </c>
      <c r="D66" s="376">
        <f>MAX(D64,D65)</f>
        <v>0</v>
      </c>
      <c r="F66" s="35"/>
      <c r="G66" s="35"/>
      <c r="H66" s="20"/>
      <c r="I66" s="35"/>
    </row>
  </sheetData>
  <sheetProtection sheet="1" objects="1" scenarios="1" selectLockedCells="1"/>
  <mergeCells count="2">
    <mergeCell ref="D18:E18"/>
    <mergeCell ref="B5:E6"/>
  </mergeCells>
  <dataValidations count="1">
    <dataValidation type="list" allowBlank="1" showInputMessage="1" showErrorMessage="1" sqref="D7">
      <formula1>"-,Filled,Not filled"</formula1>
    </dataValidation>
  </dataValidations>
  <pageMargins left="0.7" right="0.7" top="0.75" bottom="0.75" header="0.3" footer="0.3"/>
  <pageSetup scale="6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9" tint="-0.249977111117893"/>
    <pageSetUpPr fitToPage="1"/>
  </sheetPr>
  <dimension ref="A1:Q89"/>
  <sheetViews>
    <sheetView showGridLines="0" zoomScaleNormal="100" workbookViewId="0"/>
  </sheetViews>
  <sheetFormatPr defaultColWidth="9.140625" defaultRowHeight="15" x14ac:dyDescent="0.25"/>
  <cols>
    <col min="1" max="1" width="7.140625" style="16" customWidth="1"/>
    <col min="2" max="2" width="63.85546875" style="16" bestFit="1" customWidth="1"/>
    <col min="3" max="3" width="9.140625" style="16"/>
    <col min="4" max="7" width="25.7109375" style="16" customWidth="1"/>
    <col min="8" max="8" width="11.28515625" style="16" customWidth="1"/>
    <col min="9" max="9" width="17.85546875" style="16" customWidth="1"/>
    <col min="10" max="10" width="19.85546875" style="16" customWidth="1"/>
    <col min="11" max="11" width="18.42578125" style="16" customWidth="1"/>
    <col min="12" max="12" width="16" style="16" customWidth="1"/>
    <col min="13" max="245" width="9.140625" style="16"/>
    <col min="246" max="246" width="49" style="16" customWidth="1"/>
    <col min="247" max="247" width="25.85546875" style="16" customWidth="1"/>
    <col min="248" max="248" width="20" style="16" customWidth="1"/>
    <col min="249" max="249" width="21" style="16" customWidth="1"/>
    <col min="250" max="250" width="9.140625" style="16"/>
    <col min="251" max="251" width="16.42578125" style="16" customWidth="1"/>
    <col min="252" max="252" width="14" style="16" customWidth="1"/>
    <col min="253" max="253" width="9.140625" style="16"/>
    <col min="254" max="254" width="14.42578125" style="16" customWidth="1"/>
    <col min="255" max="255" width="16" style="16" customWidth="1"/>
    <col min="256" max="501" width="9.140625" style="16"/>
    <col min="502" max="502" width="49" style="16" customWidth="1"/>
    <col min="503" max="503" width="25.85546875" style="16" customWidth="1"/>
    <col min="504" max="504" width="20" style="16" customWidth="1"/>
    <col min="505" max="505" width="21" style="16" customWidth="1"/>
    <col min="506" max="506" width="9.140625" style="16"/>
    <col min="507" max="507" width="16.42578125" style="16" customWidth="1"/>
    <col min="508" max="508" width="14" style="16" customWidth="1"/>
    <col min="509" max="509" width="9.140625" style="16"/>
    <col min="510" max="510" width="14.42578125" style="16" customWidth="1"/>
    <col min="511" max="511" width="16" style="16" customWidth="1"/>
    <col min="512" max="757" width="9.140625" style="16"/>
    <col min="758" max="758" width="49" style="16" customWidth="1"/>
    <col min="759" max="759" width="25.85546875" style="16" customWidth="1"/>
    <col min="760" max="760" width="20" style="16" customWidth="1"/>
    <col min="761" max="761" width="21" style="16" customWidth="1"/>
    <col min="762" max="762" width="9.140625" style="16"/>
    <col min="763" max="763" width="16.42578125" style="16" customWidth="1"/>
    <col min="764" max="764" width="14" style="16" customWidth="1"/>
    <col min="765" max="765" width="9.140625" style="16"/>
    <col min="766" max="766" width="14.42578125" style="16" customWidth="1"/>
    <col min="767" max="767" width="16" style="16" customWidth="1"/>
    <col min="768" max="1013" width="9.140625" style="16"/>
    <col min="1014" max="1014" width="49" style="16" customWidth="1"/>
    <col min="1015" max="1015" width="25.85546875" style="16" customWidth="1"/>
    <col min="1016" max="1016" width="20" style="16" customWidth="1"/>
    <col min="1017" max="1017" width="21" style="16" customWidth="1"/>
    <col min="1018" max="1018" width="9.140625" style="16"/>
    <col min="1019" max="1019" width="16.42578125" style="16" customWidth="1"/>
    <col min="1020" max="1020" width="14" style="16" customWidth="1"/>
    <col min="1021" max="1021" width="9.140625" style="16"/>
    <col min="1022" max="1022" width="14.42578125" style="16" customWidth="1"/>
    <col min="1023" max="1023" width="16" style="16" customWidth="1"/>
    <col min="1024" max="1269" width="9.140625" style="16"/>
    <col min="1270" max="1270" width="49" style="16" customWidth="1"/>
    <col min="1271" max="1271" width="25.85546875" style="16" customWidth="1"/>
    <col min="1272" max="1272" width="20" style="16" customWidth="1"/>
    <col min="1273" max="1273" width="21" style="16" customWidth="1"/>
    <col min="1274" max="1274" width="9.140625" style="16"/>
    <col min="1275" max="1275" width="16.42578125" style="16" customWidth="1"/>
    <col min="1276" max="1276" width="14" style="16" customWidth="1"/>
    <col min="1277" max="1277" width="9.140625" style="16"/>
    <col min="1278" max="1278" width="14.42578125" style="16" customWidth="1"/>
    <col min="1279" max="1279" width="16" style="16" customWidth="1"/>
    <col min="1280" max="1525" width="9.140625" style="16"/>
    <col min="1526" max="1526" width="49" style="16" customWidth="1"/>
    <col min="1527" max="1527" width="25.85546875" style="16" customWidth="1"/>
    <col min="1528" max="1528" width="20" style="16" customWidth="1"/>
    <col min="1529" max="1529" width="21" style="16" customWidth="1"/>
    <col min="1530" max="1530" width="9.140625" style="16"/>
    <col min="1531" max="1531" width="16.42578125" style="16" customWidth="1"/>
    <col min="1532" max="1532" width="14" style="16" customWidth="1"/>
    <col min="1533" max="1533" width="9.140625" style="16"/>
    <col min="1534" max="1534" width="14.42578125" style="16" customWidth="1"/>
    <col min="1535" max="1535" width="16" style="16" customWidth="1"/>
    <col min="1536" max="1781" width="9.140625" style="16"/>
    <col min="1782" max="1782" width="49" style="16" customWidth="1"/>
    <col min="1783" max="1783" width="25.85546875" style="16" customWidth="1"/>
    <col min="1784" max="1784" width="20" style="16" customWidth="1"/>
    <col min="1785" max="1785" width="21" style="16" customWidth="1"/>
    <col min="1786" max="1786" width="9.140625" style="16"/>
    <col min="1787" max="1787" width="16.42578125" style="16" customWidth="1"/>
    <col min="1788" max="1788" width="14" style="16" customWidth="1"/>
    <col min="1789" max="1789" width="9.140625" style="16"/>
    <col min="1790" max="1790" width="14.42578125" style="16" customWidth="1"/>
    <col min="1791" max="1791" width="16" style="16" customWidth="1"/>
    <col min="1792" max="2037" width="9.140625" style="16"/>
    <col min="2038" max="2038" width="49" style="16" customWidth="1"/>
    <col min="2039" max="2039" width="25.85546875" style="16" customWidth="1"/>
    <col min="2040" max="2040" width="20" style="16" customWidth="1"/>
    <col min="2041" max="2041" width="21" style="16" customWidth="1"/>
    <col min="2042" max="2042" width="9.140625" style="16"/>
    <col min="2043" max="2043" width="16.42578125" style="16" customWidth="1"/>
    <col min="2044" max="2044" width="14" style="16" customWidth="1"/>
    <col min="2045" max="2045" width="9.140625" style="16"/>
    <col min="2046" max="2046" width="14.42578125" style="16" customWidth="1"/>
    <col min="2047" max="2047" width="16" style="16" customWidth="1"/>
    <col min="2048" max="2293" width="9.140625" style="16"/>
    <col min="2294" max="2294" width="49" style="16" customWidth="1"/>
    <col min="2295" max="2295" width="25.85546875" style="16" customWidth="1"/>
    <col min="2296" max="2296" width="20" style="16" customWidth="1"/>
    <col min="2297" max="2297" width="21" style="16" customWidth="1"/>
    <col min="2298" max="2298" width="9.140625" style="16"/>
    <col min="2299" max="2299" width="16.42578125" style="16" customWidth="1"/>
    <col min="2300" max="2300" width="14" style="16" customWidth="1"/>
    <col min="2301" max="2301" width="9.140625" style="16"/>
    <col min="2302" max="2302" width="14.42578125" style="16" customWidth="1"/>
    <col min="2303" max="2303" width="16" style="16" customWidth="1"/>
    <col min="2304" max="2549" width="9.140625" style="16"/>
    <col min="2550" max="2550" width="49" style="16" customWidth="1"/>
    <col min="2551" max="2551" width="25.85546875" style="16" customWidth="1"/>
    <col min="2552" max="2552" width="20" style="16" customWidth="1"/>
    <col min="2553" max="2553" width="21" style="16" customWidth="1"/>
    <col min="2554" max="2554" width="9.140625" style="16"/>
    <col min="2555" max="2555" width="16.42578125" style="16" customWidth="1"/>
    <col min="2556" max="2556" width="14" style="16" customWidth="1"/>
    <col min="2557" max="2557" width="9.140625" style="16"/>
    <col min="2558" max="2558" width="14.42578125" style="16" customWidth="1"/>
    <col min="2559" max="2559" width="16" style="16" customWidth="1"/>
    <col min="2560" max="2805" width="9.140625" style="16"/>
    <col min="2806" max="2806" width="49" style="16" customWidth="1"/>
    <col min="2807" max="2807" width="25.85546875" style="16" customWidth="1"/>
    <col min="2808" max="2808" width="20" style="16" customWidth="1"/>
    <col min="2809" max="2809" width="21" style="16" customWidth="1"/>
    <col min="2810" max="2810" width="9.140625" style="16"/>
    <col min="2811" max="2811" width="16.42578125" style="16" customWidth="1"/>
    <col min="2812" max="2812" width="14" style="16" customWidth="1"/>
    <col min="2813" max="2813" width="9.140625" style="16"/>
    <col min="2814" max="2814" width="14.42578125" style="16" customWidth="1"/>
    <col min="2815" max="2815" width="16" style="16" customWidth="1"/>
    <col min="2816" max="3061" width="9.140625" style="16"/>
    <col min="3062" max="3062" width="49" style="16" customWidth="1"/>
    <col min="3063" max="3063" width="25.85546875" style="16" customWidth="1"/>
    <col min="3064" max="3064" width="20" style="16" customWidth="1"/>
    <col min="3065" max="3065" width="21" style="16" customWidth="1"/>
    <col min="3066" max="3066" width="9.140625" style="16"/>
    <col min="3067" max="3067" width="16.42578125" style="16" customWidth="1"/>
    <col min="3068" max="3068" width="14" style="16" customWidth="1"/>
    <col min="3069" max="3069" width="9.140625" style="16"/>
    <col min="3070" max="3070" width="14.42578125" style="16" customWidth="1"/>
    <col min="3071" max="3071" width="16" style="16" customWidth="1"/>
    <col min="3072" max="3317" width="9.140625" style="16"/>
    <col min="3318" max="3318" width="49" style="16" customWidth="1"/>
    <col min="3319" max="3319" width="25.85546875" style="16" customWidth="1"/>
    <col min="3320" max="3320" width="20" style="16" customWidth="1"/>
    <col min="3321" max="3321" width="21" style="16" customWidth="1"/>
    <col min="3322" max="3322" width="9.140625" style="16"/>
    <col min="3323" max="3323" width="16.42578125" style="16" customWidth="1"/>
    <col min="3324" max="3324" width="14" style="16" customWidth="1"/>
    <col min="3325" max="3325" width="9.140625" style="16"/>
    <col min="3326" max="3326" width="14.42578125" style="16" customWidth="1"/>
    <col min="3327" max="3327" width="16" style="16" customWidth="1"/>
    <col min="3328" max="3573" width="9.140625" style="16"/>
    <col min="3574" max="3574" width="49" style="16" customWidth="1"/>
    <col min="3575" max="3575" width="25.85546875" style="16" customWidth="1"/>
    <col min="3576" max="3576" width="20" style="16" customWidth="1"/>
    <col min="3577" max="3577" width="21" style="16" customWidth="1"/>
    <col min="3578" max="3578" width="9.140625" style="16"/>
    <col min="3579" max="3579" width="16.42578125" style="16" customWidth="1"/>
    <col min="3580" max="3580" width="14" style="16" customWidth="1"/>
    <col min="3581" max="3581" width="9.140625" style="16"/>
    <col min="3582" max="3582" width="14.42578125" style="16" customWidth="1"/>
    <col min="3583" max="3583" width="16" style="16" customWidth="1"/>
    <col min="3584" max="3829" width="9.140625" style="16"/>
    <col min="3830" max="3830" width="49" style="16" customWidth="1"/>
    <col min="3831" max="3831" width="25.85546875" style="16" customWidth="1"/>
    <col min="3832" max="3832" width="20" style="16" customWidth="1"/>
    <col min="3833" max="3833" width="21" style="16" customWidth="1"/>
    <col min="3834" max="3834" width="9.140625" style="16"/>
    <col min="3835" max="3835" width="16.42578125" style="16" customWidth="1"/>
    <col min="3836" max="3836" width="14" style="16" customWidth="1"/>
    <col min="3837" max="3837" width="9.140625" style="16"/>
    <col min="3838" max="3838" width="14.42578125" style="16" customWidth="1"/>
    <col min="3839" max="3839" width="16" style="16" customWidth="1"/>
    <col min="3840" max="4085" width="9.140625" style="16"/>
    <col min="4086" max="4086" width="49" style="16" customWidth="1"/>
    <col min="4087" max="4087" width="25.85546875" style="16" customWidth="1"/>
    <col min="4088" max="4088" width="20" style="16" customWidth="1"/>
    <col min="4089" max="4089" width="21" style="16" customWidth="1"/>
    <col min="4090" max="4090" width="9.140625" style="16"/>
    <col min="4091" max="4091" width="16.42578125" style="16" customWidth="1"/>
    <col min="4092" max="4092" width="14" style="16" customWidth="1"/>
    <col min="4093" max="4093" width="9.140625" style="16"/>
    <col min="4094" max="4094" width="14.42578125" style="16" customWidth="1"/>
    <col min="4095" max="4095" width="16" style="16" customWidth="1"/>
    <col min="4096" max="4341" width="9.140625" style="16"/>
    <col min="4342" max="4342" width="49" style="16" customWidth="1"/>
    <col min="4343" max="4343" width="25.85546875" style="16" customWidth="1"/>
    <col min="4344" max="4344" width="20" style="16" customWidth="1"/>
    <col min="4345" max="4345" width="21" style="16" customWidth="1"/>
    <col min="4346" max="4346" width="9.140625" style="16"/>
    <col min="4347" max="4347" width="16.42578125" style="16" customWidth="1"/>
    <col min="4348" max="4348" width="14" style="16" customWidth="1"/>
    <col min="4349" max="4349" width="9.140625" style="16"/>
    <col min="4350" max="4350" width="14.42578125" style="16" customWidth="1"/>
    <col min="4351" max="4351" width="16" style="16" customWidth="1"/>
    <col min="4352" max="4597" width="9.140625" style="16"/>
    <col min="4598" max="4598" width="49" style="16" customWidth="1"/>
    <col min="4599" max="4599" width="25.85546875" style="16" customWidth="1"/>
    <col min="4600" max="4600" width="20" style="16" customWidth="1"/>
    <col min="4601" max="4601" width="21" style="16" customWidth="1"/>
    <col min="4602" max="4602" width="9.140625" style="16"/>
    <col min="4603" max="4603" width="16.42578125" style="16" customWidth="1"/>
    <col min="4604" max="4604" width="14" style="16" customWidth="1"/>
    <col min="4605" max="4605" width="9.140625" style="16"/>
    <col min="4606" max="4606" width="14.42578125" style="16" customWidth="1"/>
    <col min="4607" max="4607" width="16" style="16" customWidth="1"/>
    <col min="4608" max="4853" width="9.140625" style="16"/>
    <col min="4854" max="4854" width="49" style="16" customWidth="1"/>
    <col min="4855" max="4855" width="25.85546875" style="16" customWidth="1"/>
    <col min="4856" max="4856" width="20" style="16" customWidth="1"/>
    <col min="4857" max="4857" width="21" style="16" customWidth="1"/>
    <col min="4858" max="4858" width="9.140625" style="16"/>
    <col min="4859" max="4859" width="16.42578125" style="16" customWidth="1"/>
    <col min="4860" max="4860" width="14" style="16" customWidth="1"/>
    <col min="4861" max="4861" width="9.140625" style="16"/>
    <col min="4862" max="4862" width="14.42578125" style="16" customWidth="1"/>
    <col min="4863" max="4863" width="16" style="16" customWidth="1"/>
    <col min="4864" max="5109" width="9.140625" style="16"/>
    <col min="5110" max="5110" width="49" style="16" customWidth="1"/>
    <col min="5111" max="5111" width="25.85546875" style="16" customWidth="1"/>
    <col min="5112" max="5112" width="20" style="16" customWidth="1"/>
    <col min="5113" max="5113" width="21" style="16" customWidth="1"/>
    <col min="5114" max="5114" width="9.140625" style="16"/>
    <col min="5115" max="5115" width="16.42578125" style="16" customWidth="1"/>
    <col min="5116" max="5116" width="14" style="16" customWidth="1"/>
    <col min="5117" max="5117" width="9.140625" style="16"/>
    <col min="5118" max="5118" width="14.42578125" style="16" customWidth="1"/>
    <col min="5119" max="5119" width="16" style="16" customWidth="1"/>
    <col min="5120" max="5365" width="9.140625" style="16"/>
    <col min="5366" max="5366" width="49" style="16" customWidth="1"/>
    <col min="5367" max="5367" width="25.85546875" style="16" customWidth="1"/>
    <col min="5368" max="5368" width="20" style="16" customWidth="1"/>
    <col min="5369" max="5369" width="21" style="16" customWidth="1"/>
    <col min="5370" max="5370" width="9.140625" style="16"/>
    <col min="5371" max="5371" width="16.42578125" style="16" customWidth="1"/>
    <col min="5372" max="5372" width="14" style="16" customWidth="1"/>
    <col min="5373" max="5373" width="9.140625" style="16"/>
    <col min="5374" max="5374" width="14.42578125" style="16" customWidth="1"/>
    <col min="5375" max="5375" width="16" style="16" customWidth="1"/>
    <col min="5376" max="5621" width="9.140625" style="16"/>
    <col min="5622" max="5622" width="49" style="16" customWidth="1"/>
    <col min="5623" max="5623" width="25.85546875" style="16" customWidth="1"/>
    <col min="5624" max="5624" width="20" style="16" customWidth="1"/>
    <col min="5625" max="5625" width="21" style="16" customWidth="1"/>
    <col min="5626" max="5626" width="9.140625" style="16"/>
    <col min="5627" max="5627" width="16.42578125" style="16" customWidth="1"/>
    <col min="5628" max="5628" width="14" style="16" customWidth="1"/>
    <col min="5629" max="5629" width="9.140625" style="16"/>
    <col min="5630" max="5630" width="14.42578125" style="16" customWidth="1"/>
    <col min="5631" max="5631" width="16" style="16" customWidth="1"/>
    <col min="5632" max="5877" width="9.140625" style="16"/>
    <col min="5878" max="5878" width="49" style="16" customWidth="1"/>
    <col min="5879" max="5879" width="25.85546875" style="16" customWidth="1"/>
    <col min="5880" max="5880" width="20" style="16" customWidth="1"/>
    <col min="5881" max="5881" width="21" style="16" customWidth="1"/>
    <col min="5882" max="5882" width="9.140625" style="16"/>
    <col min="5883" max="5883" width="16.42578125" style="16" customWidth="1"/>
    <col min="5884" max="5884" width="14" style="16" customWidth="1"/>
    <col min="5885" max="5885" width="9.140625" style="16"/>
    <col min="5886" max="5886" width="14.42578125" style="16" customWidth="1"/>
    <col min="5887" max="5887" width="16" style="16" customWidth="1"/>
    <col min="5888" max="6133" width="9.140625" style="16"/>
    <col min="6134" max="6134" width="49" style="16" customWidth="1"/>
    <col min="6135" max="6135" width="25.85546875" style="16" customWidth="1"/>
    <col min="6136" max="6136" width="20" style="16" customWidth="1"/>
    <col min="6137" max="6137" width="21" style="16" customWidth="1"/>
    <col min="6138" max="6138" width="9.140625" style="16"/>
    <col min="6139" max="6139" width="16.42578125" style="16" customWidth="1"/>
    <col min="6140" max="6140" width="14" style="16" customWidth="1"/>
    <col min="6141" max="6141" width="9.140625" style="16"/>
    <col min="6142" max="6142" width="14.42578125" style="16" customWidth="1"/>
    <col min="6143" max="6143" width="16" style="16" customWidth="1"/>
    <col min="6144" max="6389" width="9.140625" style="16"/>
    <col min="6390" max="6390" width="49" style="16" customWidth="1"/>
    <col min="6391" max="6391" width="25.85546875" style="16" customWidth="1"/>
    <col min="6392" max="6392" width="20" style="16" customWidth="1"/>
    <col min="6393" max="6393" width="21" style="16" customWidth="1"/>
    <col min="6394" max="6394" width="9.140625" style="16"/>
    <col min="6395" max="6395" width="16.42578125" style="16" customWidth="1"/>
    <col min="6396" max="6396" width="14" style="16" customWidth="1"/>
    <col min="6397" max="6397" width="9.140625" style="16"/>
    <col min="6398" max="6398" width="14.42578125" style="16" customWidth="1"/>
    <col min="6399" max="6399" width="16" style="16" customWidth="1"/>
    <col min="6400" max="6645" width="9.140625" style="16"/>
    <col min="6646" max="6646" width="49" style="16" customWidth="1"/>
    <col min="6647" max="6647" width="25.85546875" style="16" customWidth="1"/>
    <col min="6648" max="6648" width="20" style="16" customWidth="1"/>
    <col min="6649" max="6649" width="21" style="16" customWidth="1"/>
    <col min="6650" max="6650" width="9.140625" style="16"/>
    <col min="6651" max="6651" width="16.42578125" style="16" customWidth="1"/>
    <col min="6652" max="6652" width="14" style="16" customWidth="1"/>
    <col min="6653" max="6653" width="9.140625" style="16"/>
    <col min="6654" max="6654" width="14.42578125" style="16" customWidth="1"/>
    <col min="6655" max="6655" width="16" style="16" customWidth="1"/>
    <col min="6656" max="6901" width="9.140625" style="16"/>
    <col min="6902" max="6902" width="49" style="16" customWidth="1"/>
    <col min="6903" max="6903" width="25.85546875" style="16" customWidth="1"/>
    <col min="6904" max="6904" width="20" style="16" customWidth="1"/>
    <col min="6905" max="6905" width="21" style="16" customWidth="1"/>
    <col min="6906" max="6906" width="9.140625" style="16"/>
    <col min="6907" max="6907" width="16.42578125" style="16" customWidth="1"/>
    <col min="6908" max="6908" width="14" style="16" customWidth="1"/>
    <col min="6909" max="6909" width="9.140625" style="16"/>
    <col min="6910" max="6910" width="14.42578125" style="16" customWidth="1"/>
    <col min="6911" max="6911" width="16" style="16" customWidth="1"/>
    <col min="6912" max="7157" width="9.140625" style="16"/>
    <col min="7158" max="7158" width="49" style="16" customWidth="1"/>
    <col min="7159" max="7159" width="25.85546875" style="16" customWidth="1"/>
    <col min="7160" max="7160" width="20" style="16" customWidth="1"/>
    <col min="7161" max="7161" width="21" style="16" customWidth="1"/>
    <col min="7162" max="7162" width="9.140625" style="16"/>
    <col min="7163" max="7163" width="16.42578125" style="16" customWidth="1"/>
    <col min="7164" max="7164" width="14" style="16" customWidth="1"/>
    <col min="7165" max="7165" width="9.140625" style="16"/>
    <col min="7166" max="7166" width="14.42578125" style="16" customWidth="1"/>
    <col min="7167" max="7167" width="16" style="16" customWidth="1"/>
    <col min="7168" max="7413" width="9.140625" style="16"/>
    <col min="7414" max="7414" width="49" style="16" customWidth="1"/>
    <col min="7415" max="7415" width="25.85546875" style="16" customWidth="1"/>
    <col min="7416" max="7416" width="20" style="16" customWidth="1"/>
    <col min="7417" max="7417" width="21" style="16" customWidth="1"/>
    <col min="7418" max="7418" width="9.140625" style="16"/>
    <col min="7419" max="7419" width="16.42578125" style="16" customWidth="1"/>
    <col min="7420" max="7420" width="14" style="16" customWidth="1"/>
    <col min="7421" max="7421" width="9.140625" style="16"/>
    <col min="7422" max="7422" width="14.42578125" style="16" customWidth="1"/>
    <col min="7423" max="7423" width="16" style="16" customWidth="1"/>
    <col min="7424" max="7669" width="9.140625" style="16"/>
    <col min="7670" max="7670" width="49" style="16" customWidth="1"/>
    <col min="7671" max="7671" width="25.85546875" style="16" customWidth="1"/>
    <col min="7672" max="7672" width="20" style="16" customWidth="1"/>
    <col min="7673" max="7673" width="21" style="16" customWidth="1"/>
    <col min="7674" max="7674" width="9.140625" style="16"/>
    <col min="7675" max="7675" width="16.42578125" style="16" customWidth="1"/>
    <col min="7676" max="7676" width="14" style="16" customWidth="1"/>
    <col min="7677" max="7677" width="9.140625" style="16"/>
    <col min="7678" max="7678" width="14.42578125" style="16" customWidth="1"/>
    <col min="7679" max="7679" width="16" style="16" customWidth="1"/>
    <col min="7680" max="7925" width="9.140625" style="16"/>
    <col min="7926" max="7926" width="49" style="16" customWidth="1"/>
    <col min="7927" max="7927" width="25.85546875" style="16" customWidth="1"/>
    <col min="7928" max="7928" width="20" style="16" customWidth="1"/>
    <col min="7929" max="7929" width="21" style="16" customWidth="1"/>
    <col min="7930" max="7930" width="9.140625" style="16"/>
    <col min="7931" max="7931" width="16.42578125" style="16" customWidth="1"/>
    <col min="7932" max="7932" width="14" style="16" customWidth="1"/>
    <col min="7933" max="7933" width="9.140625" style="16"/>
    <col min="7934" max="7934" width="14.42578125" style="16" customWidth="1"/>
    <col min="7935" max="7935" width="16" style="16" customWidth="1"/>
    <col min="7936" max="8181" width="9.140625" style="16"/>
    <col min="8182" max="8182" width="49" style="16" customWidth="1"/>
    <col min="8183" max="8183" width="25.85546875" style="16" customWidth="1"/>
    <col min="8184" max="8184" width="20" style="16" customWidth="1"/>
    <col min="8185" max="8185" width="21" style="16" customWidth="1"/>
    <col min="8186" max="8186" width="9.140625" style="16"/>
    <col min="8187" max="8187" width="16.42578125" style="16" customWidth="1"/>
    <col min="8188" max="8188" width="14" style="16" customWidth="1"/>
    <col min="8189" max="8189" width="9.140625" style="16"/>
    <col min="8190" max="8190" width="14.42578125" style="16" customWidth="1"/>
    <col min="8191" max="8191" width="16" style="16" customWidth="1"/>
    <col min="8192" max="8437" width="9.140625" style="16"/>
    <col min="8438" max="8438" width="49" style="16" customWidth="1"/>
    <col min="8439" max="8439" width="25.85546875" style="16" customWidth="1"/>
    <col min="8440" max="8440" width="20" style="16" customWidth="1"/>
    <col min="8441" max="8441" width="21" style="16" customWidth="1"/>
    <col min="8442" max="8442" width="9.140625" style="16"/>
    <col min="8443" max="8443" width="16.42578125" style="16" customWidth="1"/>
    <col min="8444" max="8444" width="14" style="16" customWidth="1"/>
    <col min="8445" max="8445" width="9.140625" style="16"/>
    <col min="8446" max="8446" width="14.42578125" style="16" customWidth="1"/>
    <col min="8447" max="8447" width="16" style="16" customWidth="1"/>
    <col min="8448" max="8693" width="9.140625" style="16"/>
    <col min="8694" max="8694" width="49" style="16" customWidth="1"/>
    <col min="8695" max="8695" width="25.85546875" style="16" customWidth="1"/>
    <col min="8696" max="8696" width="20" style="16" customWidth="1"/>
    <col min="8697" max="8697" width="21" style="16" customWidth="1"/>
    <col min="8698" max="8698" width="9.140625" style="16"/>
    <col min="8699" max="8699" width="16.42578125" style="16" customWidth="1"/>
    <col min="8700" max="8700" width="14" style="16" customWidth="1"/>
    <col min="8701" max="8701" width="9.140625" style="16"/>
    <col min="8702" max="8702" width="14.42578125" style="16" customWidth="1"/>
    <col min="8703" max="8703" width="16" style="16" customWidth="1"/>
    <col min="8704" max="8949" width="9.140625" style="16"/>
    <col min="8950" max="8950" width="49" style="16" customWidth="1"/>
    <col min="8951" max="8951" width="25.85546875" style="16" customWidth="1"/>
    <col min="8952" max="8952" width="20" style="16" customWidth="1"/>
    <col min="8953" max="8953" width="21" style="16" customWidth="1"/>
    <col min="8954" max="8954" width="9.140625" style="16"/>
    <col min="8955" max="8955" width="16.42578125" style="16" customWidth="1"/>
    <col min="8956" max="8956" width="14" style="16" customWidth="1"/>
    <col min="8957" max="8957" width="9.140625" style="16"/>
    <col min="8958" max="8958" width="14.42578125" style="16" customWidth="1"/>
    <col min="8959" max="8959" width="16" style="16" customWidth="1"/>
    <col min="8960" max="9205" width="9.140625" style="16"/>
    <col min="9206" max="9206" width="49" style="16" customWidth="1"/>
    <col min="9207" max="9207" width="25.85546875" style="16" customWidth="1"/>
    <col min="9208" max="9208" width="20" style="16" customWidth="1"/>
    <col min="9209" max="9209" width="21" style="16" customWidth="1"/>
    <col min="9210" max="9210" width="9.140625" style="16"/>
    <col min="9211" max="9211" width="16.42578125" style="16" customWidth="1"/>
    <col min="9212" max="9212" width="14" style="16" customWidth="1"/>
    <col min="9213" max="9213" width="9.140625" style="16"/>
    <col min="9214" max="9214" width="14.42578125" style="16" customWidth="1"/>
    <col min="9215" max="9215" width="16" style="16" customWidth="1"/>
    <col min="9216" max="9461" width="9.140625" style="16"/>
    <col min="9462" max="9462" width="49" style="16" customWidth="1"/>
    <col min="9463" max="9463" width="25.85546875" style="16" customWidth="1"/>
    <col min="9464" max="9464" width="20" style="16" customWidth="1"/>
    <col min="9465" max="9465" width="21" style="16" customWidth="1"/>
    <col min="9466" max="9466" width="9.140625" style="16"/>
    <col min="9467" max="9467" width="16.42578125" style="16" customWidth="1"/>
    <col min="9468" max="9468" width="14" style="16" customWidth="1"/>
    <col min="9469" max="9469" width="9.140625" style="16"/>
    <col min="9470" max="9470" width="14.42578125" style="16" customWidth="1"/>
    <col min="9471" max="9471" width="16" style="16" customWidth="1"/>
    <col min="9472" max="9717" width="9.140625" style="16"/>
    <col min="9718" max="9718" width="49" style="16" customWidth="1"/>
    <col min="9719" max="9719" width="25.85546875" style="16" customWidth="1"/>
    <col min="9720" max="9720" width="20" style="16" customWidth="1"/>
    <col min="9721" max="9721" width="21" style="16" customWidth="1"/>
    <col min="9722" max="9722" width="9.140625" style="16"/>
    <col min="9723" max="9723" width="16.42578125" style="16" customWidth="1"/>
    <col min="9724" max="9724" width="14" style="16" customWidth="1"/>
    <col min="9725" max="9725" width="9.140625" style="16"/>
    <col min="9726" max="9726" width="14.42578125" style="16" customWidth="1"/>
    <col min="9727" max="9727" width="16" style="16" customWidth="1"/>
    <col min="9728" max="9973" width="9.140625" style="16"/>
    <col min="9974" max="9974" width="49" style="16" customWidth="1"/>
    <col min="9975" max="9975" width="25.85546875" style="16" customWidth="1"/>
    <col min="9976" max="9976" width="20" style="16" customWidth="1"/>
    <col min="9977" max="9977" width="21" style="16" customWidth="1"/>
    <col min="9978" max="9978" width="9.140625" style="16"/>
    <col min="9979" max="9979" width="16.42578125" style="16" customWidth="1"/>
    <col min="9980" max="9980" width="14" style="16" customWidth="1"/>
    <col min="9981" max="9981" width="9.140625" style="16"/>
    <col min="9982" max="9982" width="14.42578125" style="16" customWidth="1"/>
    <col min="9983" max="9983" width="16" style="16" customWidth="1"/>
    <col min="9984" max="10229" width="9.140625" style="16"/>
    <col min="10230" max="10230" width="49" style="16" customWidth="1"/>
    <col min="10231" max="10231" width="25.85546875" style="16" customWidth="1"/>
    <col min="10232" max="10232" width="20" style="16" customWidth="1"/>
    <col min="10233" max="10233" width="21" style="16" customWidth="1"/>
    <col min="10234" max="10234" width="9.140625" style="16"/>
    <col min="10235" max="10235" width="16.42578125" style="16" customWidth="1"/>
    <col min="10236" max="10236" width="14" style="16" customWidth="1"/>
    <col min="10237" max="10237" width="9.140625" style="16"/>
    <col min="10238" max="10238" width="14.42578125" style="16" customWidth="1"/>
    <col min="10239" max="10239" width="16" style="16" customWidth="1"/>
    <col min="10240" max="10485" width="9.140625" style="16"/>
    <col min="10486" max="10486" width="49" style="16" customWidth="1"/>
    <col min="10487" max="10487" width="25.85546875" style="16" customWidth="1"/>
    <col min="10488" max="10488" width="20" style="16" customWidth="1"/>
    <col min="10489" max="10489" width="21" style="16" customWidth="1"/>
    <col min="10490" max="10490" width="9.140625" style="16"/>
    <col min="10491" max="10491" width="16.42578125" style="16" customWidth="1"/>
    <col min="10492" max="10492" width="14" style="16" customWidth="1"/>
    <col min="10493" max="10493" width="9.140625" style="16"/>
    <col min="10494" max="10494" width="14.42578125" style="16" customWidth="1"/>
    <col min="10495" max="10495" width="16" style="16" customWidth="1"/>
    <col min="10496" max="10741" width="9.140625" style="16"/>
    <col min="10742" max="10742" width="49" style="16" customWidth="1"/>
    <col min="10743" max="10743" width="25.85546875" style="16" customWidth="1"/>
    <col min="10744" max="10744" width="20" style="16" customWidth="1"/>
    <col min="10745" max="10745" width="21" style="16" customWidth="1"/>
    <col min="10746" max="10746" width="9.140625" style="16"/>
    <col min="10747" max="10747" width="16.42578125" style="16" customWidth="1"/>
    <col min="10748" max="10748" width="14" style="16" customWidth="1"/>
    <col min="10749" max="10749" width="9.140625" style="16"/>
    <col min="10750" max="10750" width="14.42578125" style="16" customWidth="1"/>
    <col min="10751" max="10751" width="16" style="16" customWidth="1"/>
    <col min="10752" max="10997" width="9.140625" style="16"/>
    <col min="10998" max="10998" width="49" style="16" customWidth="1"/>
    <col min="10999" max="10999" width="25.85546875" style="16" customWidth="1"/>
    <col min="11000" max="11000" width="20" style="16" customWidth="1"/>
    <col min="11001" max="11001" width="21" style="16" customWidth="1"/>
    <col min="11002" max="11002" width="9.140625" style="16"/>
    <col min="11003" max="11003" width="16.42578125" style="16" customWidth="1"/>
    <col min="11004" max="11004" width="14" style="16" customWidth="1"/>
    <col min="11005" max="11005" width="9.140625" style="16"/>
    <col min="11006" max="11006" width="14.42578125" style="16" customWidth="1"/>
    <col min="11007" max="11007" width="16" style="16" customWidth="1"/>
    <col min="11008" max="11253" width="9.140625" style="16"/>
    <col min="11254" max="11254" width="49" style="16" customWidth="1"/>
    <col min="11255" max="11255" width="25.85546875" style="16" customWidth="1"/>
    <col min="11256" max="11256" width="20" style="16" customWidth="1"/>
    <col min="11257" max="11257" width="21" style="16" customWidth="1"/>
    <col min="11258" max="11258" width="9.140625" style="16"/>
    <col min="11259" max="11259" width="16.42578125" style="16" customWidth="1"/>
    <col min="11260" max="11260" width="14" style="16" customWidth="1"/>
    <col min="11261" max="11261" width="9.140625" style="16"/>
    <col min="11262" max="11262" width="14.42578125" style="16" customWidth="1"/>
    <col min="11263" max="11263" width="16" style="16" customWidth="1"/>
    <col min="11264" max="11509" width="9.140625" style="16"/>
    <col min="11510" max="11510" width="49" style="16" customWidth="1"/>
    <col min="11511" max="11511" width="25.85546875" style="16" customWidth="1"/>
    <col min="11512" max="11512" width="20" style="16" customWidth="1"/>
    <col min="11513" max="11513" width="21" style="16" customWidth="1"/>
    <col min="11514" max="11514" width="9.140625" style="16"/>
    <col min="11515" max="11515" width="16.42578125" style="16" customWidth="1"/>
    <col min="11516" max="11516" width="14" style="16" customWidth="1"/>
    <col min="11517" max="11517" width="9.140625" style="16"/>
    <col min="11518" max="11518" width="14.42578125" style="16" customWidth="1"/>
    <col min="11519" max="11519" width="16" style="16" customWidth="1"/>
    <col min="11520" max="11765" width="9.140625" style="16"/>
    <col min="11766" max="11766" width="49" style="16" customWidth="1"/>
    <col min="11767" max="11767" width="25.85546875" style="16" customWidth="1"/>
    <col min="11768" max="11768" width="20" style="16" customWidth="1"/>
    <col min="11769" max="11769" width="21" style="16" customWidth="1"/>
    <col min="11770" max="11770" width="9.140625" style="16"/>
    <col min="11771" max="11771" width="16.42578125" style="16" customWidth="1"/>
    <col min="11772" max="11772" width="14" style="16" customWidth="1"/>
    <col min="11773" max="11773" width="9.140625" style="16"/>
    <col min="11774" max="11774" width="14.42578125" style="16" customWidth="1"/>
    <col min="11775" max="11775" width="16" style="16" customWidth="1"/>
    <col min="11776" max="12021" width="9.140625" style="16"/>
    <col min="12022" max="12022" width="49" style="16" customWidth="1"/>
    <col min="12023" max="12023" width="25.85546875" style="16" customWidth="1"/>
    <col min="12024" max="12024" width="20" style="16" customWidth="1"/>
    <col min="12025" max="12025" width="21" style="16" customWidth="1"/>
    <col min="12026" max="12026" width="9.140625" style="16"/>
    <col min="12027" max="12027" width="16.42578125" style="16" customWidth="1"/>
    <col min="12028" max="12028" width="14" style="16" customWidth="1"/>
    <col min="12029" max="12029" width="9.140625" style="16"/>
    <col min="12030" max="12030" width="14.42578125" style="16" customWidth="1"/>
    <col min="12031" max="12031" width="16" style="16" customWidth="1"/>
    <col min="12032" max="12277" width="9.140625" style="16"/>
    <col min="12278" max="12278" width="49" style="16" customWidth="1"/>
    <col min="12279" max="12279" width="25.85546875" style="16" customWidth="1"/>
    <col min="12280" max="12280" width="20" style="16" customWidth="1"/>
    <col min="12281" max="12281" width="21" style="16" customWidth="1"/>
    <col min="12282" max="12282" width="9.140625" style="16"/>
    <col min="12283" max="12283" width="16.42578125" style="16" customWidth="1"/>
    <col min="12284" max="12284" width="14" style="16" customWidth="1"/>
    <col min="12285" max="12285" width="9.140625" style="16"/>
    <col min="12286" max="12286" width="14.42578125" style="16" customWidth="1"/>
    <col min="12287" max="12287" width="16" style="16" customWidth="1"/>
    <col min="12288" max="12533" width="9.140625" style="16"/>
    <col min="12534" max="12534" width="49" style="16" customWidth="1"/>
    <col min="12535" max="12535" width="25.85546875" style="16" customWidth="1"/>
    <col min="12536" max="12536" width="20" style="16" customWidth="1"/>
    <col min="12537" max="12537" width="21" style="16" customWidth="1"/>
    <col min="12538" max="12538" width="9.140625" style="16"/>
    <col min="12539" max="12539" width="16.42578125" style="16" customWidth="1"/>
    <col min="12540" max="12540" width="14" style="16" customWidth="1"/>
    <col min="12541" max="12541" width="9.140625" style="16"/>
    <col min="12542" max="12542" width="14.42578125" style="16" customWidth="1"/>
    <col min="12543" max="12543" width="16" style="16" customWidth="1"/>
    <col min="12544" max="12789" width="9.140625" style="16"/>
    <col min="12790" max="12790" width="49" style="16" customWidth="1"/>
    <col min="12791" max="12791" width="25.85546875" style="16" customWidth="1"/>
    <col min="12792" max="12792" width="20" style="16" customWidth="1"/>
    <col min="12793" max="12793" width="21" style="16" customWidth="1"/>
    <col min="12794" max="12794" width="9.140625" style="16"/>
    <col min="12795" max="12795" width="16.42578125" style="16" customWidth="1"/>
    <col min="12796" max="12796" width="14" style="16" customWidth="1"/>
    <col min="12797" max="12797" width="9.140625" style="16"/>
    <col min="12798" max="12798" width="14.42578125" style="16" customWidth="1"/>
    <col min="12799" max="12799" width="16" style="16" customWidth="1"/>
    <col min="12800" max="13045" width="9.140625" style="16"/>
    <col min="13046" max="13046" width="49" style="16" customWidth="1"/>
    <col min="13047" max="13047" width="25.85546875" style="16" customWidth="1"/>
    <col min="13048" max="13048" width="20" style="16" customWidth="1"/>
    <col min="13049" max="13049" width="21" style="16" customWidth="1"/>
    <col min="13050" max="13050" width="9.140625" style="16"/>
    <col min="13051" max="13051" width="16.42578125" style="16" customWidth="1"/>
    <col min="13052" max="13052" width="14" style="16" customWidth="1"/>
    <col min="13053" max="13053" width="9.140625" style="16"/>
    <col min="13054" max="13054" width="14.42578125" style="16" customWidth="1"/>
    <col min="13055" max="13055" width="16" style="16" customWidth="1"/>
    <col min="13056" max="13301" width="9.140625" style="16"/>
    <col min="13302" max="13302" width="49" style="16" customWidth="1"/>
    <col min="13303" max="13303" width="25.85546875" style="16" customWidth="1"/>
    <col min="13304" max="13304" width="20" style="16" customWidth="1"/>
    <col min="13305" max="13305" width="21" style="16" customWidth="1"/>
    <col min="13306" max="13306" width="9.140625" style="16"/>
    <col min="13307" max="13307" width="16.42578125" style="16" customWidth="1"/>
    <col min="13308" max="13308" width="14" style="16" customWidth="1"/>
    <col min="13309" max="13309" width="9.140625" style="16"/>
    <col min="13310" max="13310" width="14.42578125" style="16" customWidth="1"/>
    <col min="13311" max="13311" width="16" style="16" customWidth="1"/>
    <col min="13312" max="13557" width="9.140625" style="16"/>
    <col min="13558" max="13558" width="49" style="16" customWidth="1"/>
    <col min="13559" max="13559" width="25.85546875" style="16" customWidth="1"/>
    <col min="13560" max="13560" width="20" style="16" customWidth="1"/>
    <col min="13561" max="13561" width="21" style="16" customWidth="1"/>
    <col min="13562" max="13562" width="9.140625" style="16"/>
    <col min="13563" max="13563" width="16.42578125" style="16" customWidth="1"/>
    <col min="13564" max="13564" width="14" style="16" customWidth="1"/>
    <col min="13565" max="13565" width="9.140625" style="16"/>
    <col min="13566" max="13566" width="14.42578125" style="16" customWidth="1"/>
    <col min="13567" max="13567" width="16" style="16" customWidth="1"/>
    <col min="13568" max="13813" width="9.140625" style="16"/>
    <col min="13814" max="13814" width="49" style="16" customWidth="1"/>
    <col min="13815" max="13815" width="25.85546875" style="16" customWidth="1"/>
    <col min="13816" max="13816" width="20" style="16" customWidth="1"/>
    <col min="13817" max="13817" width="21" style="16" customWidth="1"/>
    <col min="13818" max="13818" width="9.140625" style="16"/>
    <col min="13819" max="13819" width="16.42578125" style="16" customWidth="1"/>
    <col min="13820" max="13820" width="14" style="16" customWidth="1"/>
    <col min="13821" max="13821" width="9.140625" style="16"/>
    <col min="13822" max="13822" width="14.42578125" style="16" customWidth="1"/>
    <col min="13823" max="13823" width="16" style="16" customWidth="1"/>
    <col min="13824" max="14069" width="9.140625" style="16"/>
    <col min="14070" max="14070" width="49" style="16" customWidth="1"/>
    <col min="14071" max="14071" width="25.85546875" style="16" customWidth="1"/>
    <col min="14072" max="14072" width="20" style="16" customWidth="1"/>
    <col min="14073" max="14073" width="21" style="16" customWidth="1"/>
    <col min="14074" max="14074" width="9.140625" style="16"/>
    <col min="14075" max="14075" width="16.42578125" style="16" customWidth="1"/>
    <col min="14076" max="14076" width="14" style="16" customWidth="1"/>
    <col min="14077" max="14077" width="9.140625" style="16"/>
    <col min="14078" max="14078" width="14.42578125" style="16" customWidth="1"/>
    <col min="14079" max="14079" width="16" style="16" customWidth="1"/>
    <col min="14080" max="14325" width="9.140625" style="16"/>
    <col min="14326" max="14326" width="49" style="16" customWidth="1"/>
    <col min="14327" max="14327" width="25.85546875" style="16" customWidth="1"/>
    <col min="14328" max="14328" width="20" style="16" customWidth="1"/>
    <col min="14329" max="14329" width="21" style="16" customWidth="1"/>
    <col min="14330" max="14330" width="9.140625" style="16"/>
    <col min="14331" max="14331" width="16.42578125" style="16" customWidth="1"/>
    <col min="14332" max="14332" width="14" style="16" customWidth="1"/>
    <col min="14333" max="14333" width="9.140625" style="16"/>
    <col min="14334" max="14334" width="14.42578125" style="16" customWidth="1"/>
    <col min="14335" max="14335" width="16" style="16" customWidth="1"/>
    <col min="14336" max="14581" width="9.140625" style="16"/>
    <col min="14582" max="14582" width="49" style="16" customWidth="1"/>
    <col min="14583" max="14583" width="25.85546875" style="16" customWidth="1"/>
    <col min="14584" max="14584" width="20" style="16" customWidth="1"/>
    <col min="14585" max="14585" width="21" style="16" customWidth="1"/>
    <col min="14586" max="14586" width="9.140625" style="16"/>
    <col min="14587" max="14587" width="16.42578125" style="16" customWidth="1"/>
    <col min="14588" max="14588" width="14" style="16" customWidth="1"/>
    <col min="14589" max="14589" width="9.140625" style="16"/>
    <col min="14590" max="14590" width="14.42578125" style="16" customWidth="1"/>
    <col min="14591" max="14591" width="16" style="16" customWidth="1"/>
    <col min="14592" max="14837" width="9.140625" style="16"/>
    <col min="14838" max="14838" width="49" style="16" customWidth="1"/>
    <col min="14839" max="14839" width="25.85546875" style="16" customWidth="1"/>
    <col min="14840" max="14840" width="20" style="16" customWidth="1"/>
    <col min="14841" max="14841" width="21" style="16" customWidth="1"/>
    <col min="14842" max="14842" width="9.140625" style="16"/>
    <col min="14843" max="14843" width="16.42578125" style="16" customWidth="1"/>
    <col min="14844" max="14844" width="14" style="16" customWidth="1"/>
    <col min="14845" max="14845" width="9.140625" style="16"/>
    <col min="14846" max="14846" width="14.42578125" style="16" customWidth="1"/>
    <col min="14847" max="14847" width="16" style="16" customWidth="1"/>
    <col min="14848" max="15093" width="9.140625" style="16"/>
    <col min="15094" max="15094" width="49" style="16" customWidth="1"/>
    <col min="15095" max="15095" width="25.85546875" style="16" customWidth="1"/>
    <col min="15096" max="15096" width="20" style="16" customWidth="1"/>
    <col min="15097" max="15097" width="21" style="16" customWidth="1"/>
    <col min="15098" max="15098" width="9.140625" style="16"/>
    <col min="15099" max="15099" width="16.42578125" style="16" customWidth="1"/>
    <col min="15100" max="15100" width="14" style="16" customWidth="1"/>
    <col min="15101" max="15101" width="9.140625" style="16"/>
    <col min="15102" max="15102" width="14.42578125" style="16" customWidth="1"/>
    <col min="15103" max="15103" width="16" style="16" customWidth="1"/>
    <col min="15104" max="15349" width="9.140625" style="16"/>
    <col min="15350" max="15350" width="49" style="16" customWidth="1"/>
    <col min="15351" max="15351" width="25.85546875" style="16" customWidth="1"/>
    <col min="15352" max="15352" width="20" style="16" customWidth="1"/>
    <col min="15353" max="15353" width="21" style="16" customWidth="1"/>
    <col min="15354" max="15354" width="9.140625" style="16"/>
    <col min="15355" max="15355" width="16.42578125" style="16" customWidth="1"/>
    <col min="15356" max="15356" width="14" style="16" customWidth="1"/>
    <col min="15357" max="15357" width="9.140625" style="16"/>
    <col min="15358" max="15358" width="14.42578125" style="16" customWidth="1"/>
    <col min="15359" max="15359" width="16" style="16" customWidth="1"/>
    <col min="15360" max="15605" width="9.140625" style="16"/>
    <col min="15606" max="15606" width="49" style="16" customWidth="1"/>
    <col min="15607" max="15607" width="25.85546875" style="16" customWidth="1"/>
    <col min="15608" max="15608" width="20" style="16" customWidth="1"/>
    <col min="15609" max="15609" width="21" style="16" customWidth="1"/>
    <col min="15610" max="15610" width="9.140625" style="16"/>
    <col min="15611" max="15611" width="16.42578125" style="16" customWidth="1"/>
    <col min="15612" max="15612" width="14" style="16" customWidth="1"/>
    <col min="15613" max="15613" width="9.140625" style="16"/>
    <col min="15614" max="15614" width="14.42578125" style="16" customWidth="1"/>
    <col min="15615" max="15615" width="16" style="16" customWidth="1"/>
    <col min="15616" max="15861" width="9.140625" style="16"/>
    <col min="15862" max="15862" width="49" style="16" customWidth="1"/>
    <col min="15863" max="15863" width="25.85546875" style="16" customWidth="1"/>
    <col min="15864" max="15864" width="20" style="16" customWidth="1"/>
    <col min="15865" max="15865" width="21" style="16" customWidth="1"/>
    <col min="15866" max="15866" width="9.140625" style="16"/>
    <col min="15867" max="15867" width="16.42578125" style="16" customWidth="1"/>
    <col min="15868" max="15868" width="14" style="16" customWidth="1"/>
    <col min="15869" max="15869" width="9.140625" style="16"/>
    <col min="15870" max="15870" width="14.42578125" style="16" customWidth="1"/>
    <col min="15871" max="15871" width="16" style="16" customWidth="1"/>
    <col min="15872" max="16117" width="9.140625" style="16"/>
    <col min="16118" max="16118" width="49" style="16" customWidth="1"/>
    <col min="16119" max="16119" width="25.85546875" style="16" customWidth="1"/>
    <col min="16120" max="16120" width="20" style="16" customWidth="1"/>
    <col min="16121" max="16121" width="21" style="16" customWidth="1"/>
    <col min="16122" max="16122" width="9.140625" style="16"/>
    <col min="16123" max="16123" width="16.42578125" style="16" customWidth="1"/>
    <col min="16124" max="16124" width="14" style="16" customWidth="1"/>
    <col min="16125" max="16125" width="9.140625" style="16"/>
    <col min="16126" max="16126" width="14.42578125" style="16" customWidth="1"/>
    <col min="16127" max="16127" width="16" style="16" customWidth="1"/>
    <col min="16128" max="16384" width="9.140625" style="16"/>
  </cols>
  <sheetData>
    <row r="1" spans="1:13" ht="15" customHeight="1" x14ac:dyDescent="0.35">
      <c r="A1" s="327" t="s">
        <v>524</v>
      </c>
      <c r="B1" s="327"/>
      <c r="C1" s="332"/>
      <c r="D1" s="129"/>
      <c r="E1" s="204"/>
      <c r="F1" s="129"/>
      <c r="G1" s="262" t="str">
        <f>_ParticipantName</f>
        <v>[Participant's name]</v>
      </c>
    </row>
    <row r="2" spans="1:13" ht="15" customHeight="1" x14ac:dyDescent="0.35">
      <c r="A2" s="328"/>
      <c r="B2" s="328"/>
      <c r="C2" s="328"/>
      <c r="D2" s="199"/>
      <c r="E2" s="281"/>
      <c r="F2" s="199"/>
      <c r="G2" s="274" t="str">
        <f>_SCRMethod</f>
        <v>[Method of Calculation of the SCR]</v>
      </c>
    </row>
    <row r="3" spans="1:13" ht="15" customHeight="1" x14ac:dyDescent="0.35">
      <c r="A3" s="329" t="s">
        <v>525</v>
      </c>
      <c r="B3" s="329"/>
      <c r="C3" s="333"/>
      <c r="D3" s="132"/>
      <c r="E3" s="131"/>
      <c r="F3" s="132"/>
      <c r="G3" s="263" t="str">
        <f>_Version</f>
        <v>EIOPA-16-339-ST16_Templates-(20160629)</v>
      </c>
    </row>
    <row r="4" spans="1:13" ht="15" customHeight="1" x14ac:dyDescent="0.25"/>
    <row r="5" spans="1:13" ht="15" customHeight="1" x14ac:dyDescent="0.25">
      <c r="B5" s="508" t="s">
        <v>1398</v>
      </c>
      <c r="C5" s="508"/>
      <c r="D5" s="508"/>
      <c r="E5" s="508"/>
    </row>
    <row r="6" spans="1:13" ht="15" customHeight="1" x14ac:dyDescent="0.25">
      <c r="B6" s="508"/>
      <c r="C6" s="508"/>
      <c r="D6" s="508"/>
      <c r="E6" s="508"/>
    </row>
    <row r="7" spans="1:13" ht="15" customHeight="1" x14ac:dyDescent="0.25">
      <c r="B7" s="201" t="s">
        <v>1397</v>
      </c>
      <c r="C7" s="200"/>
      <c r="D7" s="135" t="s">
        <v>2</v>
      </c>
      <c r="E7" s="280"/>
    </row>
    <row r="9" spans="1:13" ht="15.75" customHeight="1" x14ac:dyDescent="0.35">
      <c r="A9" s="279" t="s">
        <v>526</v>
      </c>
      <c r="B9" s="279"/>
      <c r="C9" s="205"/>
      <c r="D9" s="206"/>
      <c r="E9" s="205"/>
      <c r="F9" s="205"/>
      <c r="G9" s="264"/>
    </row>
    <row r="10" spans="1:13" x14ac:dyDescent="0.25">
      <c r="B10" s="15"/>
    </row>
    <row r="11" spans="1:13" x14ac:dyDescent="0.25">
      <c r="B11" s="154" t="s">
        <v>478</v>
      </c>
    </row>
    <row r="12" spans="1:13" x14ac:dyDescent="0.25">
      <c r="D12" s="506" t="s">
        <v>479</v>
      </c>
      <c r="E12" s="507"/>
    </row>
    <row r="13" spans="1:13" x14ac:dyDescent="0.25">
      <c r="D13" s="202" t="s">
        <v>527</v>
      </c>
      <c r="E13" s="202" t="s">
        <v>528</v>
      </c>
    </row>
    <row r="14" spans="1:13" ht="18" x14ac:dyDescent="0.25">
      <c r="D14" s="202" t="s">
        <v>529</v>
      </c>
      <c r="E14" s="202" t="s">
        <v>530</v>
      </c>
    </row>
    <row r="15" spans="1:13" x14ac:dyDescent="0.25">
      <c r="D15" s="200" t="s">
        <v>300</v>
      </c>
      <c r="E15" s="200" t="s">
        <v>484</v>
      </c>
    </row>
    <row r="16" spans="1:13" x14ac:dyDescent="0.25">
      <c r="B16" s="285" t="s">
        <v>478</v>
      </c>
      <c r="C16" s="200" t="s">
        <v>302</v>
      </c>
      <c r="D16" s="322" t="s">
        <v>2</v>
      </c>
      <c r="E16" s="322" t="s">
        <v>2</v>
      </c>
      <c r="F16" s="38"/>
      <c r="G16" s="38"/>
      <c r="H16" s="38"/>
      <c r="I16" s="82"/>
      <c r="J16" s="82"/>
      <c r="K16" s="35"/>
      <c r="M16" s="83"/>
    </row>
    <row r="17" spans="1:16" x14ac:dyDescent="0.25">
      <c r="D17" s="54"/>
      <c r="E17" s="49"/>
    </row>
    <row r="18" spans="1:16" ht="15.75" customHeight="1" x14ac:dyDescent="0.35">
      <c r="A18" s="279" t="s">
        <v>531</v>
      </c>
      <c r="B18" s="279"/>
      <c r="C18" s="205"/>
      <c r="D18" s="206"/>
      <c r="E18" s="205"/>
      <c r="F18" s="205"/>
      <c r="G18" s="264"/>
    </row>
    <row r="20" spans="1:16" x14ac:dyDescent="0.25">
      <c r="D20" s="506" t="s">
        <v>481</v>
      </c>
      <c r="E20" s="509"/>
      <c r="F20" s="509"/>
      <c r="G20" s="507"/>
    </row>
    <row r="21" spans="1:16" x14ac:dyDescent="0.25">
      <c r="D21" s="506" t="s">
        <v>527</v>
      </c>
      <c r="E21" s="507"/>
      <c r="F21" s="506" t="s">
        <v>528</v>
      </c>
      <c r="G21" s="507"/>
    </row>
    <row r="22" spans="1:16" ht="51.75" customHeight="1" x14ac:dyDescent="0.25">
      <c r="D22" s="202" t="s">
        <v>532</v>
      </c>
      <c r="E22" s="202" t="s">
        <v>483</v>
      </c>
      <c r="F22" s="202" t="s">
        <v>482</v>
      </c>
      <c r="G22" s="202" t="s">
        <v>483</v>
      </c>
    </row>
    <row r="23" spans="1:16" x14ac:dyDescent="0.25">
      <c r="D23" s="200" t="s">
        <v>485</v>
      </c>
      <c r="E23" s="200" t="s">
        <v>504</v>
      </c>
      <c r="F23" s="200" t="s">
        <v>508</v>
      </c>
      <c r="G23" s="200" t="s">
        <v>509</v>
      </c>
    </row>
    <row r="24" spans="1:16" x14ac:dyDescent="0.25">
      <c r="B24" s="201" t="s">
        <v>486</v>
      </c>
      <c r="C24" s="200" t="s">
        <v>304</v>
      </c>
      <c r="D24" s="322" t="s">
        <v>2</v>
      </c>
      <c r="E24" s="322" t="s">
        <v>2</v>
      </c>
      <c r="F24" s="322" t="s">
        <v>2</v>
      </c>
      <c r="G24" s="322" t="s">
        <v>2</v>
      </c>
      <c r="H24" s="38"/>
      <c r="N24" s="38"/>
      <c r="O24" s="32"/>
      <c r="P24" s="32"/>
    </row>
    <row r="25" spans="1:16" x14ac:dyDescent="0.25">
      <c r="B25" s="201" t="s">
        <v>487</v>
      </c>
      <c r="C25" s="200" t="s">
        <v>342</v>
      </c>
      <c r="D25" s="322" t="s">
        <v>2</v>
      </c>
      <c r="E25" s="322" t="s">
        <v>2</v>
      </c>
      <c r="F25" s="322" t="s">
        <v>2</v>
      </c>
      <c r="G25" s="322" t="s">
        <v>2</v>
      </c>
      <c r="H25" s="38"/>
      <c r="N25" s="38"/>
      <c r="O25" s="32"/>
      <c r="P25" s="32"/>
    </row>
    <row r="26" spans="1:16" x14ac:dyDescent="0.25">
      <c r="B26" s="201" t="s">
        <v>488</v>
      </c>
      <c r="C26" s="200" t="s">
        <v>306</v>
      </c>
      <c r="D26" s="322" t="s">
        <v>2</v>
      </c>
      <c r="E26" s="322" t="s">
        <v>2</v>
      </c>
      <c r="F26" s="322" t="s">
        <v>2</v>
      </c>
      <c r="G26" s="322" t="s">
        <v>2</v>
      </c>
      <c r="H26" s="38"/>
      <c r="N26" s="38"/>
      <c r="O26" s="32"/>
      <c r="P26" s="32"/>
    </row>
    <row r="27" spans="1:16" x14ac:dyDescent="0.25">
      <c r="B27" s="207" t="s">
        <v>489</v>
      </c>
      <c r="C27" s="200" t="s">
        <v>308</v>
      </c>
      <c r="D27" s="322" t="s">
        <v>2</v>
      </c>
      <c r="E27" s="322" t="s">
        <v>2</v>
      </c>
      <c r="F27" s="322" t="s">
        <v>2</v>
      </c>
      <c r="G27" s="322" t="s">
        <v>2</v>
      </c>
      <c r="H27" s="47"/>
      <c r="N27" s="38"/>
      <c r="O27" s="32"/>
      <c r="P27" s="32"/>
    </row>
    <row r="28" spans="1:16" x14ac:dyDescent="0.25">
      <c r="B28" s="207" t="s">
        <v>490</v>
      </c>
      <c r="C28" s="200" t="s">
        <v>346</v>
      </c>
      <c r="D28" s="322" t="s">
        <v>2</v>
      </c>
      <c r="E28" s="322" t="s">
        <v>2</v>
      </c>
      <c r="F28" s="322" t="s">
        <v>2</v>
      </c>
      <c r="G28" s="322" t="s">
        <v>2</v>
      </c>
      <c r="H28" s="47"/>
      <c r="N28" s="38"/>
      <c r="O28" s="32"/>
      <c r="P28" s="32"/>
    </row>
    <row r="29" spans="1:16" x14ac:dyDescent="0.25">
      <c r="B29" s="207" t="s">
        <v>491</v>
      </c>
      <c r="C29" s="200" t="s">
        <v>310</v>
      </c>
      <c r="D29" s="322" t="s">
        <v>2</v>
      </c>
      <c r="E29" s="322" t="s">
        <v>2</v>
      </c>
      <c r="F29" s="322" t="s">
        <v>2</v>
      </c>
      <c r="G29" s="322" t="s">
        <v>2</v>
      </c>
      <c r="H29" s="47"/>
      <c r="N29" s="38"/>
      <c r="O29" s="32"/>
      <c r="P29" s="32"/>
    </row>
    <row r="30" spans="1:16" x14ac:dyDescent="0.25">
      <c r="B30" s="207" t="s">
        <v>492</v>
      </c>
      <c r="C30" s="200" t="s">
        <v>312</v>
      </c>
      <c r="D30" s="322" t="s">
        <v>2</v>
      </c>
      <c r="E30" s="322" t="s">
        <v>2</v>
      </c>
      <c r="F30" s="322" t="s">
        <v>2</v>
      </c>
      <c r="G30" s="322" t="s">
        <v>2</v>
      </c>
      <c r="H30" s="47"/>
      <c r="N30" s="38"/>
      <c r="O30" s="32"/>
      <c r="P30" s="32"/>
    </row>
    <row r="31" spans="1:16" x14ac:dyDescent="0.25">
      <c r="B31" s="207" t="s">
        <v>493</v>
      </c>
      <c r="C31" s="200" t="s">
        <v>314</v>
      </c>
      <c r="D31" s="322" t="s">
        <v>2</v>
      </c>
      <c r="E31" s="322" t="s">
        <v>2</v>
      </c>
      <c r="F31" s="322" t="s">
        <v>2</v>
      </c>
      <c r="G31" s="322" t="s">
        <v>2</v>
      </c>
      <c r="H31" s="47"/>
      <c r="N31" s="38"/>
      <c r="O31" s="32"/>
      <c r="P31" s="32"/>
    </row>
    <row r="32" spans="1:16" x14ac:dyDescent="0.25">
      <c r="B32" s="207" t="s">
        <v>494</v>
      </c>
      <c r="C32" s="200" t="s">
        <v>316</v>
      </c>
      <c r="D32" s="322" t="s">
        <v>2</v>
      </c>
      <c r="E32" s="322" t="s">
        <v>2</v>
      </c>
      <c r="F32" s="322" t="s">
        <v>2</v>
      </c>
      <c r="G32" s="322" t="s">
        <v>2</v>
      </c>
      <c r="H32" s="47"/>
      <c r="N32" s="38"/>
      <c r="O32" s="32"/>
      <c r="P32" s="32"/>
    </row>
    <row r="33" spans="1:17" x14ac:dyDescent="0.25">
      <c r="B33" s="207" t="s">
        <v>495</v>
      </c>
      <c r="C33" s="200" t="s">
        <v>318</v>
      </c>
      <c r="D33" s="322" t="s">
        <v>2</v>
      </c>
      <c r="E33" s="322" t="s">
        <v>2</v>
      </c>
      <c r="F33" s="322" t="s">
        <v>2</v>
      </c>
      <c r="G33" s="322" t="s">
        <v>2</v>
      </c>
      <c r="H33" s="47"/>
      <c r="N33" s="38"/>
      <c r="O33" s="32"/>
      <c r="P33" s="32"/>
    </row>
    <row r="34" spans="1:17" x14ac:dyDescent="0.25">
      <c r="B34" s="207" t="s">
        <v>496</v>
      </c>
      <c r="C34" s="200" t="s">
        <v>320</v>
      </c>
      <c r="D34" s="322" t="s">
        <v>2</v>
      </c>
      <c r="E34" s="322" t="s">
        <v>2</v>
      </c>
      <c r="F34" s="322" t="s">
        <v>2</v>
      </c>
      <c r="G34" s="322" t="s">
        <v>2</v>
      </c>
      <c r="H34" s="47"/>
      <c r="N34" s="38"/>
      <c r="O34" s="32"/>
      <c r="P34" s="32"/>
    </row>
    <row r="35" spans="1:17" x14ac:dyDescent="0.25">
      <c r="B35" s="207" t="s">
        <v>497</v>
      </c>
      <c r="C35" s="200" t="s">
        <v>322</v>
      </c>
      <c r="D35" s="322" t="s">
        <v>2</v>
      </c>
      <c r="E35" s="322" t="s">
        <v>2</v>
      </c>
      <c r="F35" s="322" t="s">
        <v>2</v>
      </c>
      <c r="G35" s="322" t="s">
        <v>2</v>
      </c>
      <c r="H35" s="47"/>
      <c r="N35" s="38"/>
      <c r="O35" s="32"/>
      <c r="P35" s="32"/>
    </row>
    <row r="36" spans="1:17" x14ac:dyDescent="0.25">
      <c r="B36" s="207" t="s">
        <v>498</v>
      </c>
      <c r="C36" s="200" t="s">
        <v>324</v>
      </c>
      <c r="D36" s="322" t="s">
        <v>2</v>
      </c>
      <c r="E36" s="322" t="s">
        <v>2</v>
      </c>
      <c r="F36" s="322" t="s">
        <v>2</v>
      </c>
      <c r="G36" s="322" t="s">
        <v>2</v>
      </c>
      <c r="H36" s="38"/>
      <c r="N36" s="38"/>
      <c r="O36" s="32"/>
      <c r="P36" s="32"/>
    </row>
    <row r="37" spans="1:17" x14ac:dyDescent="0.25">
      <c r="B37" s="207" t="s">
        <v>499</v>
      </c>
      <c r="C37" s="200" t="s">
        <v>326</v>
      </c>
      <c r="D37" s="322" t="s">
        <v>2</v>
      </c>
      <c r="E37" s="322" t="s">
        <v>2</v>
      </c>
      <c r="F37" s="322" t="s">
        <v>2</v>
      </c>
      <c r="G37" s="322" t="s">
        <v>2</v>
      </c>
      <c r="H37" s="47"/>
      <c r="N37" s="38"/>
      <c r="O37" s="32"/>
      <c r="P37" s="32"/>
    </row>
    <row r="38" spans="1:17" x14ac:dyDescent="0.25">
      <c r="B38" s="207" t="s">
        <v>500</v>
      </c>
      <c r="C38" s="200" t="s">
        <v>357</v>
      </c>
      <c r="D38" s="322" t="s">
        <v>2</v>
      </c>
      <c r="E38" s="322" t="s">
        <v>2</v>
      </c>
      <c r="F38" s="322" t="s">
        <v>2</v>
      </c>
      <c r="G38" s="322" t="s">
        <v>2</v>
      </c>
      <c r="H38" s="47"/>
      <c r="N38" s="38"/>
      <c r="O38" s="32"/>
      <c r="P38" s="32"/>
    </row>
    <row r="39" spans="1:17" x14ac:dyDescent="0.25">
      <c r="B39" s="207" t="s">
        <v>501</v>
      </c>
      <c r="C39" s="200" t="s">
        <v>327</v>
      </c>
      <c r="D39" s="322" t="s">
        <v>2</v>
      </c>
      <c r="E39" s="322" t="s">
        <v>2</v>
      </c>
      <c r="F39" s="322" t="s">
        <v>2</v>
      </c>
      <c r="G39" s="322" t="s">
        <v>2</v>
      </c>
      <c r="H39" s="47"/>
      <c r="N39" s="38"/>
      <c r="O39" s="32"/>
      <c r="P39" s="32"/>
    </row>
    <row r="40" spans="1:17" x14ac:dyDescent="0.25">
      <c r="D40" s="84"/>
      <c r="E40" s="84"/>
      <c r="F40" s="84"/>
      <c r="G40" s="84"/>
    </row>
    <row r="41" spans="1:17" ht="15.75" customHeight="1" x14ac:dyDescent="0.35">
      <c r="A41" s="279" t="s">
        <v>533</v>
      </c>
      <c r="B41" s="279"/>
      <c r="C41" s="205"/>
      <c r="D41" s="206"/>
      <c r="E41" s="205"/>
      <c r="F41" s="205"/>
      <c r="G41" s="264"/>
    </row>
    <row r="42" spans="1:17" x14ac:dyDescent="0.25">
      <c r="B42" s="15"/>
      <c r="F42" s="84"/>
      <c r="G42" s="84"/>
    </row>
    <row r="43" spans="1:17" x14ac:dyDescent="0.25">
      <c r="B43" s="154" t="s">
        <v>503</v>
      </c>
      <c r="F43" s="84"/>
      <c r="G43" s="84"/>
    </row>
    <row r="44" spans="1:17" x14ac:dyDescent="0.25">
      <c r="D44" s="202" t="s">
        <v>527</v>
      </c>
      <c r="E44" s="202" t="s">
        <v>528</v>
      </c>
    </row>
    <row r="45" spans="1:17" ht="18" x14ac:dyDescent="0.25">
      <c r="D45" s="202" t="s">
        <v>534</v>
      </c>
      <c r="E45" s="202" t="s">
        <v>535</v>
      </c>
    </row>
    <row r="46" spans="1:17" x14ac:dyDescent="0.25">
      <c r="D46" s="200" t="s">
        <v>516</v>
      </c>
      <c r="E46" s="200" t="s">
        <v>536</v>
      </c>
    </row>
    <row r="47" spans="1:17" x14ac:dyDescent="0.25">
      <c r="B47" s="285" t="s">
        <v>503</v>
      </c>
      <c r="C47" s="200" t="s">
        <v>332</v>
      </c>
      <c r="D47" s="322" t="s">
        <v>2</v>
      </c>
      <c r="E47" s="322" t="s">
        <v>2</v>
      </c>
      <c r="F47" s="30"/>
      <c r="G47" s="32"/>
      <c r="H47" s="49"/>
      <c r="I47" s="82"/>
      <c r="J47" s="82"/>
      <c r="K47" s="35"/>
      <c r="Q47" s="85"/>
    </row>
    <row r="48" spans="1:17" x14ac:dyDescent="0.25">
      <c r="D48" s="84"/>
      <c r="E48" s="84"/>
    </row>
    <row r="50" spans="1:14" ht="15.75" customHeight="1" x14ac:dyDescent="0.35">
      <c r="A50" s="279" t="s">
        <v>537</v>
      </c>
      <c r="B50" s="279"/>
      <c r="C50" s="205"/>
      <c r="D50" s="206"/>
      <c r="E50" s="205"/>
      <c r="F50" s="205"/>
      <c r="G50" s="264"/>
    </row>
    <row r="51" spans="1:14" x14ac:dyDescent="0.25">
      <c r="B51" s="154"/>
    </row>
    <row r="52" spans="1:14" x14ac:dyDescent="0.25">
      <c r="B52" s="154" t="s">
        <v>506</v>
      </c>
    </row>
    <row r="53" spans="1:14" x14ac:dyDescent="0.25">
      <c r="D53" s="506" t="s">
        <v>527</v>
      </c>
      <c r="E53" s="507"/>
      <c r="F53" s="506" t="s">
        <v>528</v>
      </c>
      <c r="G53" s="507"/>
    </row>
    <row r="54" spans="1:14" ht="56.25" customHeight="1" x14ac:dyDescent="0.25">
      <c r="D54" s="202" t="s">
        <v>482</v>
      </c>
      <c r="E54" s="202" t="s">
        <v>507</v>
      </c>
      <c r="F54" s="202" t="s">
        <v>482</v>
      </c>
      <c r="G54" s="202" t="s">
        <v>507</v>
      </c>
    </row>
    <row r="55" spans="1:14" x14ac:dyDescent="0.25">
      <c r="D55" s="200" t="s">
        <v>538</v>
      </c>
      <c r="E55" s="200" t="s">
        <v>539</v>
      </c>
      <c r="F55" s="200" t="s">
        <v>540</v>
      </c>
      <c r="G55" s="200" t="s">
        <v>541</v>
      </c>
    </row>
    <row r="56" spans="1:14" x14ac:dyDescent="0.25">
      <c r="B56" s="201" t="s">
        <v>510</v>
      </c>
      <c r="C56" s="200" t="s">
        <v>334</v>
      </c>
      <c r="D56" s="322" t="s">
        <v>2</v>
      </c>
      <c r="E56" s="203"/>
      <c r="F56" s="322" t="s">
        <v>2</v>
      </c>
      <c r="G56" s="203"/>
      <c r="H56" s="49"/>
      <c r="N56" s="32"/>
    </row>
    <row r="57" spans="1:14" x14ac:dyDescent="0.25">
      <c r="B57" s="201" t="s">
        <v>511</v>
      </c>
      <c r="C57" s="200" t="s">
        <v>364</v>
      </c>
      <c r="D57" s="322" t="s">
        <v>2</v>
      </c>
      <c r="E57" s="203"/>
      <c r="F57" s="322" t="s">
        <v>2</v>
      </c>
      <c r="G57" s="203"/>
      <c r="H57" s="49"/>
      <c r="N57" s="32"/>
    </row>
    <row r="58" spans="1:14" x14ac:dyDescent="0.25">
      <c r="B58" s="201" t="s">
        <v>512</v>
      </c>
      <c r="C58" s="200" t="s">
        <v>366</v>
      </c>
      <c r="D58" s="322" t="s">
        <v>2</v>
      </c>
      <c r="E58" s="203"/>
      <c r="F58" s="322" t="s">
        <v>2</v>
      </c>
      <c r="G58" s="203"/>
      <c r="H58" s="49"/>
      <c r="N58" s="32"/>
    </row>
    <row r="59" spans="1:14" x14ac:dyDescent="0.25">
      <c r="B59" s="201" t="s">
        <v>513</v>
      </c>
      <c r="C59" s="200" t="s">
        <v>368</v>
      </c>
      <c r="D59" s="322" t="s">
        <v>2</v>
      </c>
      <c r="E59" s="203"/>
      <c r="F59" s="322" t="s">
        <v>2</v>
      </c>
      <c r="G59" s="203"/>
      <c r="H59" s="49"/>
      <c r="N59" s="32"/>
    </row>
    <row r="60" spans="1:14" x14ac:dyDescent="0.25">
      <c r="B60" s="201" t="s">
        <v>506</v>
      </c>
      <c r="C60" s="200" t="s">
        <v>370</v>
      </c>
      <c r="D60" s="203"/>
      <c r="E60" s="322" t="s">
        <v>2</v>
      </c>
      <c r="F60" s="203"/>
      <c r="G60" s="322" t="s">
        <v>2</v>
      </c>
      <c r="H60" s="49"/>
      <c r="N60" s="32"/>
    </row>
    <row r="61" spans="1:14" x14ac:dyDescent="0.25">
      <c r="D61" s="84"/>
      <c r="E61" s="84"/>
      <c r="F61" s="84"/>
      <c r="G61" s="84"/>
    </row>
    <row r="62" spans="1:14" ht="15.75" customHeight="1" x14ac:dyDescent="0.35">
      <c r="A62" s="279" t="s">
        <v>542</v>
      </c>
      <c r="B62" s="279"/>
      <c r="C62" s="205"/>
      <c r="D62" s="206"/>
      <c r="E62" s="205"/>
      <c r="F62" s="205"/>
      <c r="G62" s="264"/>
    </row>
    <row r="64" spans="1:14" x14ac:dyDescent="0.25">
      <c r="B64" s="154" t="s">
        <v>515</v>
      </c>
    </row>
    <row r="65" spans="1:13" x14ac:dyDescent="0.25">
      <c r="D65" s="200" t="s">
        <v>543</v>
      </c>
    </row>
    <row r="66" spans="1:13" x14ac:dyDescent="0.25">
      <c r="B66" s="207" t="s">
        <v>517</v>
      </c>
      <c r="C66" s="200" t="s">
        <v>380</v>
      </c>
      <c r="D66" s="322" t="s">
        <v>2</v>
      </c>
      <c r="E66" s="49"/>
      <c r="F66" s="76"/>
      <c r="G66" s="46"/>
      <c r="H66" s="20"/>
      <c r="J66" s="82"/>
    </row>
    <row r="67" spans="1:13" x14ac:dyDescent="0.25">
      <c r="B67" s="207" t="s">
        <v>518</v>
      </c>
      <c r="C67" s="200" t="s">
        <v>382</v>
      </c>
      <c r="D67" s="376" t="str">
        <f>O.PreStressSCR</f>
        <v>-</v>
      </c>
      <c r="E67" s="49"/>
      <c r="F67" s="76"/>
      <c r="G67" s="37"/>
      <c r="H67" s="20"/>
      <c r="J67" s="82"/>
    </row>
    <row r="68" spans="1:13" x14ac:dyDescent="0.25">
      <c r="B68" s="207" t="s">
        <v>519</v>
      </c>
      <c r="C68" s="200" t="s">
        <v>384</v>
      </c>
      <c r="D68" s="376" t="str">
        <f>IF(D67&lt;&gt;"-",0.45*D67,"-")</f>
        <v>-</v>
      </c>
      <c r="E68" s="49"/>
      <c r="F68" s="76"/>
      <c r="G68" s="46"/>
      <c r="H68" s="20"/>
      <c r="J68" s="82"/>
    </row>
    <row r="69" spans="1:13" x14ac:dyDescent="0.25">
      <c r="B69" s="207" t="s">
        <v>520</v>
      </c>
      <c r="C69" s="200" t="s">
        <v>386</v>
      </c>
      <c r="D69" s="376" t="str">
        <f>IF(D67&lt;&gt;"-",0.25*D67,"-")</f>
        <v>-</v>
      </c>
      <c r="E69" s="49"/>
      <c r="F69" s="76"/>
      <c r="G69" s="46"/>
      <c r="H69" s="20"/>
      <c r="J69" s="82"/>
    </row>
    <row r="70" spans="1:13" x14ac:dyDescent="0.25">
      <c r="B70" s="207" t="s">
        <v>521</v>
      </c>
      <c r="C70" s="200" t="s">
        <v>388</v>
      </c>
      <c r="D70" s="376">
        <f>MIN(MAX(D66,D69),D68)</f>
        <v>0</v>
      </c>
      <c r="E70" s="49"/>
      <c r="F70" s="76"/>
      <c r="G70" s="46"/>
      <c r="H70" s="20"/>
      <c r="J70" s="82"/>
    </row>
    <row r="71" spans="1:13" x14ac:dyDescent="0.25">
      <c r="B71" s="207" t="s">
        <v>522</v>
      </c>
      <c r="C71" s="200" t="s">
        <v>390</v>
      </c>
      <c r="D71" s="322" t="s">
        <v>2</v>
      </c>
      <c r="E71" s="49"/>
      <c r="F71" s="76"/>
      <c r="G71" s="46"/>
      <c r="H71" s="20"/>
      <c r="J71" s="82"/>
    </row>
    <row r="72" spans="1:13" x14ac:dyDescent="0.25">
      <c r="B72" s="208" t="s">
        <v>523</v>
      </c>
      <c r="C72" s="200" t="s">
        <v>400</v>
      </c>
      <c r="D72" s="376">
        <f>MAX(D70,D71)</f>
        <v>0</v>
      </c>
      <c r="E72" s="49"/>
      <c r="F72" s="76"/>
      <c r="G72" s="46"/>
      <c r="H72" s="20"/>
      <c r="J72" s="35"/>
    </row>
    <row r="73" spans="1:13" x14ac:dyDescent="0.25">
      <c r="D73" s="86"/>
      <c r="F73" s="86"/>
      <c r="G73" s="49"/>
      <c r="H73" s="49"/>
      <c r="I73" s="32"/>
      <c r="J73" s="32"/>
    </row>
    <row r="74" spans="1:13" ht="15.75" customHeight="1" x14ac:dyDescent="0.35">
      <c r="A74" s="279" t="s">
        <v>544</v>
      </c>
      <c r="B74" s="279"/>
      <c r="C74" s="205"/>
      <c r="D74" s="206"/>
      <c r="E74" s="205"/>
      <c r="F74" s="205"/>
      <c r="G74" s="264"/>
      <c r="H74" s="49"/>
      <c r="I74" s="32"/>
      <c r="J74" s="32"/>
    </row>
    <row r="75" spans="1:13" x14ac:dyDescent="0.25">
      <c r="B75" s="86"/>
      <c r="C75" s="86"/>
      <c r="D75" s="86"/>
      <c r="E75" s="86"/>
      <c r="F75" s="86"/>
      <c r="G75" s="49"/>
      <c r="H75" s="49"/>
      <c r="I75" s="32"/>
      <c r="J75" s="32"/>
      <c r="K75" s="32"/>
      <c r="L75" s="32"/>
      <c r="M75" s="87"/>
    </row>
    <row r="76" spans="1:13" x14ac:dyDescent="0.25">
      <c r="B76" s="154" t="s">
        <v>545</v>
      </c>
      <c r="C76" s="86"/>
      <c r="D76" s="86"/>
      <c r="E76" s="86"/>
      <c r="F76" s="86"/>
      <c r="G76" s="49"/>
      <c r="H76" s="49"/>
      <c r="I76" s="32"/>
      <c r="J76" s="32"/>
      <c r="K76" s="32"/>
      <c r="L76" s="32"/>
      <c r="M76" s="87"/>
    </row>
    <row r="77" spans="1:13" x14ac:dyDescent="0.25">
      <c r="C77" s="86"/>
      <c r="D77" s="202" t="s">
        <v>527</v>
      </c>
      <c r="E77" s="202" t="s">
        <v>528</v>
      </c>
      <c r="F77" s="86"/>
      <c r="G77" s="49"/>
      <c r="H77" s="49"/>
      <c r="I77" s="32"/>
      <c r="J77" s="32"/>
      <c r="K77" s="32"/>
      <c r="L77" s="32"/>
      <c r="M77" s="87"/>
    </row>
    <row r="78" spans="1:13" x14ac:dyDescent="0.25">
      <c r="B78" s="88"/>
      <c r="C78" s="86"/>
      <c r="D78" s="200" t="s">
        <v>546</v>
      </c>
      <c r="E78" s="200" t="s">
        <v>547</v>
      </c>
      <c r="H78" s="32"/>
      <c r="I78" s="32"/>
      <c r="J78" s="32"/>
      <c r="K78" s="32"/>
      <c r="L78" s="87"/>
    </row>
    <row r="79" spans="1:13" x14ac:dyDescent="0.25">
      <c r="B79" s="207" t="s">
        <v>548</v>
      </c>
      <c r="C79" s="200" t="s">
        <v>406</v>
      </c>
      <c r="D79" s="322" t="s">
        <v>2</v>
      </c>
      <c r="E79" s="322" t="s">
        <v>2</v>
      </c>
      <c r="F79" s="32"/>
      <c r="G79" s="76"/>
      <c r="H79" s="76"/>
      <c r="I79" s="20"/>
      <c r="J79" s="32"/>
      <c r="K79" s="32"/>
      <c r="L79" s="87"/>
    </row>
    <row r="80" spans="1:13" x14ac:dyDescent="0.25">
      <c r="B80" s="209" t="s">
        <v>549</v>
      </c>
      <c r="C80" s="200" t="s">
        <v>409</v>
      </c>
      <c r="D80" s="322" t="s">
        <v>2</v>
      </c>
      <c r="E80" s="322" t="s">
        <v>2</v>
      </c>
      <c r="F80" s="32"/>
      <c r="G80" s="76"/>
      <c r="H80" s="76"/>
      <c r="I80" s="20"/>
    </row>
    <row r="81" spans="2:9" x14ac:dyDescent="0.25">
      <c r="B81" s="209" t="s">
        <v>550</v>
      </c>
      <c r="C81" s="200" t="s">
        <v>411</v>
      </c>
      <c r="D81" s="322" t="s">
        <v>2</v>
      </c>
      <c r="E81" s="322" t="s">
        <v>2</v>
      </c>
      <c r="G81" s="76"/>
      <c r="H81" s="76"/>
      <c r="I81" s="20"/>
    </row>
    <row r="82" spans="2:9" x14ac:dyDescent="0.25">
      <c r="B82" s="209" t="s">
        <v>551</v>
      </c>
      <c r="C82" s="200" t="s">
        <v>413</v>
      </c>
      <c r="D82" s="322" t="s">
        <v>2</v>
      </c>
      <c r="E82" s="322" t="s">
        <v>2</v>
      </c>
      <c r="G82" s="76"/>
      <c r="H82" s="76"/>
      <c r="I82" s="20"/>
    </row>
    <row r="83" spans="2:9" x14ac:dyDescent="0.25">
      <c r="B83" s="209" t="s">
        <v>552</v>
      </c>
      <c r="C83" s="200" t="s">
        <v>415</v>
      </c>
      <c r="D83" s="322" t="s">
        <v>2</v>
      </c>
      <c r="E83" s="322" t="s">
        <v>2</v>
      </c>
      <c r="G83" s="76"/>
      <c r="H83" s="76"/>
      <c r="I83" s="20"/>
    </row>
    <row r="84" spans="2:9" x14ac:dyDescent="0.25">
      <c r="B84" s="209" t="s">
        <v>553</v>
      </c>
      <c r="C84" s="200" t="s">
        <v>417</v>
      </c>
      <c r="D84" s="322" t="s">
        <v>2</v>
      </c>
      <c r="E84" s="322" t="s">
        <v>2</v>
      </c>
      <c r="G84" s="76"/>
      <c r="H84" s="76"/>
      <c r="I84" s="20"/>
    </row>
    <row r="85" spans="2:9" x14ac:dyDescent="0.25">
      <c r="B85" s="209" t="s">
        <v>554</v>
      </c>
      <c r="C85" s="200" t="s">
        <v>419</v>
      </c>
      <c r="D85" s="322" t="s">
        <v>2</v>
      </c>
      <c r="E85" s="322" t="s">
        <v>2</v>
      </c>
      <c r="G85" s="76"/>
      <c r="H85" s="76"/>
      <c r="I85" s="20"/>
    </row>
    <row r="86" spans="2:9" x14ac:dyDescent="0.25">
      <c r="B86" s="86"/>
      <c r="C86" s="86"/>
      <c r="D86" s="84"/>
      <c r="E86" s="84"/>
    </row>
    <row r="87" spans="2:9" x14ac:dyDescent="0.25">
      <c r="B87" s="86"/>
      <c r="C87" s="86"/>
    </row>
    <row r="88" spans="2:9" x14ac:dyDescent="0.25">
      <c r="B88" s="86"/>
      <c r="C88" s="86"/>
    </row>
    <row r="89" spans="2:9" x14ac:dyDescent="0.25">
      <c r="B89" s="86"/>
      <c r="C89" s="86"/>
    </row>
  </sheetData>
  <sheetProtection sheet="1" objects="1" scenarios="1" selectLockedCells="1"/>
  <mergeCells count="7">
    <mergeCell ref="D53:E53"/>
    <mergeCell ref="F53:G53"/>
    <mergeCell ref="B5:E6"/>
    <mergeCell ref="D12:E12"/>
    <mergeCell ref="D20:G20"/>
    <mergeCell ref="D21:E21"/>
    <mergeCell ref="F21:G21"/>
  </mergeCells>
  <dataValidations count="1">
    <dataValidation type="list" allowBlank="1" showInputMessage="1" showErrorMessage="1" sqref="D7">
      <formula1>"-,Filled,Not filled"</formula1>
    </dataValidation>
  </dataValidations>
  <pageMargins left="0.7" right="0.7" top="0.75" bottom="0.75" header="0.3" footer="0.3"/>
  <pageSetup scale="5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9" tint="-0.249977111117893"/>
    <pageSetUpPr fitToPage="1"/>
  </sheetPr>
  <dimension ref="A1:U53"/>
  <sheetViews>
    <sheetView showGridLines="0" zoomScaleNormal="100" workbookViewId="0"/>
  </sheetViews>
  <sheetFormatPr defaultColWidth="9.140625" defaultRowHeight="15" x14ac:dyDescent="0.25"/>
  <cols>
    <col min="1" max="1" width="9.140625" style="16"/>
    <col min="2" max="2" width="76.85546875" style="16" bestFit="1" customWidth="1"/>
    <col min="3" max="3" width="15.140625" style="16" customWidth="1"/>
    <col min="4" max="6" width="37" style="16" customWidth="1"/>
    <col min="7" max="7" width="29" style="16" customWidth="1"/>
    <col min="8" max="8" width="17.85546875" style="16" customWidth="1"/>
    <col min="9" max="9" width="16.140625" style="16" customWidth="1"/>
    <col min="10" max="10" width="9.140625" style="16" customWidth="1"/>
    <col min="11" max="11" width="8.140625" style="16" customWidth="1"/>
    <col min="12" max="12" width="18.28515625" style="16" customWidth="1"/>
    <col min="13" max="15" width="9.140625" style="16"/>
    <col min="16" max="16" width="48.140625" style="16" customWidth="1"/>
    <col min="17" max="17" width="28.42578125" style="16" customWidth="1"/>
    <col min="18" max="250" width="9.140625" style="16"/>
    <col min="251" max="251" width="50.5703125" style="16" customWidth="1"/>
    <col min="252" max="252" width="24.140625" style="16" customWidth="1"/>
    <col min="253" max="253" width="27" style="16" customWidth="1"/>
    <col min="254" max="254" width="9.140625" style="16"/>
    <col min="255" max="255" width="16.7109375" style="16" customWidth="1"/>
    <col min="256" max="256" width="9.140625" style="16"/>
    <col min="257" max="257" width="26.85546875" style="16" customWidth="1"/>
    <col min="258" max="506" width="9.140625" style="16"/>
    <col min="507" max="507" width="50.5703125" style="16" customWidth="1"/>
    <col min="508" max="508" width="24.140625" style="16" customWidth="1"/>
    <col min="509" max="509" width="27" style="16" customWidth="1"/>
    <col min="510" max="510" width="9.140625" style="16"/>
    <col min="511" max="511" width="16.7109375" style="16" customWidth="1"/>
    <col min="512" max="512" width="9.140625" style="16"/>
    <col min="513" max="513" width="26.85546875" style="16" customWidth="1"/>
    <col min="514" max="762" width="9.140625" style="16"/>
    <col min="763" max="763" width="50.5703125" style="16" customWidth="1"/>
    <col min="764" max="764" width="24.140625" style="16" customWidth="1"/>
    <col min="765" max="765" width="27" style="16" customWidth="1"/>
    <col min="766" max="766" width="9.140625" style="16"/>
    <col min="767" max="767" width="16.7109375" style="16" customWidth="1"/>
    <col min="768" max="768" width="9.140625" style="16"/>
    <col min="769" max="769" width="26.85546875" style="16" customWidth="1"/>
    <col min="770" max="1018" width="9.140625" style="16"/>
    <col min="1019" max="1019" width="50.5703125" style="16" customWidth="1"/>
    <col min="1020" max="1020" width="24.140625" style="16" customWidth="1"/>
    <col min="1021" max="1021" width="27" style="16" customWidth="1"/>
    <col min="1022" max="1022" width="9.140625" style="16"/>
    <col min="1023" max="1023" width="16.7109375" style="16" customWidth="1"/>
    <col min="1024" max="1024" width="9.140625" style="16"/>
    <col min="1025" max="1025" width="26.85546875" style="16" customWidth="1"/>
    <col min="1026" max="1274" width="9.140625" style="16"/>
    <col min="1275" max="1275" width="50.5703125" style="16" customWidth="1"/>
    <col min="1276" max="1276" width="24.140625" style="16" customWidth="1"/>
    <col min="1277" max="1277" width="27" style="16" customWidth="1"/>
    <col min="1278" max="1278" width="9.140625" style="16"/>
    <col min="1279" max="1279" width="16.7109375" style="16" customWidth="1"/>
    <col min="1280" max="1280" width="9.140625" style="16"/>
    <col min="1281" max="1281" width="26.85546875" style="16" customWidth="1"/>
    <col min="1282" max="1530" width="9.140625" style="16"/>
    <col min="1531" max="1531" width="50.5703125" style="16" customWidth="1"/>
    <col min="1532" max="1532" width="24.140625" style="16" customWidth="1"/>
    <col min="1533" max="1533" width="27" style="16" customWidth="1"/>
    <col min="1534" max="1534" width="9.140625" style="16"/>
    <col min="1535" max="1535" width="16.7109375" style="16" customWidth="1"/>
    <col min="1536" max="1536" width="9.140625" style="16"/>
    <col min="1537" max="1537" width="26.85546875" style="16" customWidth="1"/>
    <col min="1538" max="1786" width="9.140625" style="16"/>
    <col min="1787" max="1787" width="50.5703125" style="16" customWidth="1"/>
    <col min="1788" max="1788" width="24.140625" style="16" customWidth="1"/>
    <col min="1789" max="1789" width="27" style="16" customWidth="1"/>
    <col min="1790" max="1790" width="9.140625" style="16"/>
    <col min="1791" max="1791" width="16.7109375" style="16" customWidth="1"/>
    <col min="1792" max="1792" width="9.140625" style="16"/>
    <col min="1793" max="1793" width="26.85546875" style="16" customWidth="1"/>
    <col min="1794" max="2042" width="9.140625" style="16"/>
    <col min="2043" max="2043" width="50.5703125" style="16" customWidth="1"/>
    <col min="2044" max="2044" width="24.140625" style="16" customWidth="1"/>
    <col min="2045" max="2045" width="27" style="16" customWidth="1"/>
    <col min="2046" max="2046" width="9.140625" style="16"/>
    <col min="2047" max="2047" width="16.7109375" style="16" customWidth="1"/>
    <col min="2048" max="2048" width="9.140625" style="16"/>
    <col min="2049" max="2049" width="26.85546875" style="16" customWidth="1"/>
    <col min="2050" max="2298" width="9.140625" style="16"/>
    <col min="2299" max="2299" width="50.5703125" style="16" customWidth="1"/>
    <col min="2300" max="2300" width="24.140625" style="16" customWidth="1"/>
    <col min="2301" max="2301" width="27" style="16" customWidth="1"/>
    <col min="2302" max="2302" width="9.140625" style="16"/>
    <col min="2303" max="2303" width="16.7109375" style="16" customWidth="1"/>
    <col min="2304" max="2304" width="9.140625" style="16"/>
    <col min="2305" max="2305" width="26.85546875" style="16" customWidth="1"/>
    <col min="2306" max="2554" width="9.140625" style="16"/>
    <col min="2555" max="2555" width="50.5703125" style="16" customWidth="1"/>
    <col min="2556" max="2556" width="24.140625" style="16" customWidth="1"/>
    <col min="2557" max="2557" width="27" style="16" customWidth="1"/>
    <col min="2558" max="2558" width="9.140625" style="16"/>
    <col min="2559" max="2559" width="16.7109375" style="16" customWidth="1"/>
    <col min="2560" max="2560" width="9.140625" style="16"/>
    <col min="2561" max="2561" width="26.85546875" style="16" customWidth="1"/>
    <col min="2562" max="2810" width="9.140625" style="16"/>
    <col min="2811" max="2811" width="50.5703125" style="16" customWidth="1"/>
    <col min="2812" max="2812" width="24.140625" style="16" customWidth="1"/>
    <col min="2813" max="2813" width="27" style="16" customWidth="1"/>
    <col min="2814" max="2814" width="9.140625" style="16"/>
    <col min="2815" max="2815" width="16.7109375" style="16" customWidth="1"/>
    <col min="2816" max="2816" width="9.140625" style="16"/>
    <col min="2817" max="2817" width="26.85546875" style="16" customWidth="1"/>
    <col min="2818" max="3066" width="9.140625" style="16"/>
    <col min="3067" max="3067" width="50.5703125" style="16" customWidth="1"/>
    <col min="3068" max="3068" width="24.140625" style="16" customWidth="1"/>
    <col min="3069" max="3069" width="27" style="16" customWidth="1"/>
    <col min="3070" max="3070" width="9.140625" style="16"/>
    <col min="3071" max="3071" width="16.7109375" style="16" customWidth="1"/>
    <col min="3072" max="3072" width="9.140625" style="16"/>
    <col min="3073" max="3073" width="26.85546875" style="16" customWidth="1"/>
    <col min="3074" max="3322" width="9.140625" style="16"/>
    <col min="3323" max="3323" width="50.5703125" style="16" customWidth="1"/>
    <col min="3324" max="3324" width="24.140625" style="16" customWidth="1"/>
    <col min="3325" max="3325" width="27" style="16" customWidth="1"/>
    <col min="3326" max="3326" width="9.140625" style="16"/>
    <col min="3327" max="3327" width="16.7109375" style="16" customWidth="1"/>
    <col min="3328" max="3328" width="9.140625" style="16"/>
    <col min="3329" max="3329" width="26.85546875" style="16" customWidth="1"/>
    <col min="3330" max="3578" width="9.140625" style="16"/>
    <col min="3579" max="3579" width="50.5703125" style="16" customWidth="1"/>
    <col min="3580" max="3580" width="24.140625" style="16" customWidth="1"/>
    <col min="3581" max="3581" width="27" style="16" customWidth="1"/>
    <col min="3582" max="3582" width="9.140625" style="16"/>
    <col min="3583" max="3583" width="16.7109375" style="16" customWidth="1"/>
    <col min="3584" max="3584" width="9.140625" style="16"/>
    <col min="3585" max="3585" width="26.85546875" style="16" customWidth="1"/>
    <col min="3586" max="3834" width="9.140625" style="16"/>
    <col min="3835" max="3835" width="50.5703125" style="16" customWidth="1"/>
    <col min="3836" max="3836" width="24.140625" style="16" customWidth="1"/>
    <col min="3837" max="3837" width="27" style="16" customWidth="1"/>
    <col min="3838" max="3838" width="9.140625" style="16"/>
    <col min="3839" max="3839" width="16.7109375" style="16" customWidth="1"/>
    <col min="3840" max="3840" width="9.140625" style="16"/>
    <col min="3841" max="3841" width="26.85546875" style="16" customWidth="1"/>
    <col min="3842" max="4090" width="9.140625" style="16"/>
    <col min="4091" max="4091" width="50.5703125" style="16" customWidth="1"/>
    <col min="4092" max="4092" width="24.140625" style="16" customWidth="1"/>
    <col min="4093" max="4093" width="27" style="16" customWidth="1"/>
    <col min="4094" max="4094" width="9.140625" style="16"/>
    <col min="4095" max="4095" width="16.7109375" style="16" customWidth="1"/>
    <col min="4096" max="4096" width="9.140625" style="16"/>
    <col min="4097" max="4097" width="26.85546875" style="16" customWidth="1"/>
    <col min="4098" max="4346" width="9.140625" style="16"/>
    <col min="4347" max="4347" width="50.5703125" style="16" customWidth="1"/>
    <col min="4348" max="4348" width="24.140625" style="16" customWidth="1"/>
    <col min="4349" max="4349" width="27" style="16" customWidth="1"/>
    <col min="4350" max="4350" width="9.140625" style="16"/>
    <col min="4351" max="4351" width="16.7109375" style="16" customWidth="1"/>
    <col min="4352" max="4352" width="9.140625" style="16"/>
    <col min="4353" max="4353" width="26.85546875" style="16" customWidth="1"/>
    <col min="4354" max="4602" width="9.140625" style="16"/>
    <col min="4603" max="4603" width="50.5703125" style="16" customWidth="1"/>
    <col min="4604" max="4604" width="24.140625" style="16" customWidth="1"/>
    <col min="4605" max="4605" width="27" style="16" customWidth="1"/>
    <col min="4606" max="4606" width="9.140625" style="16"/>
    <col min="4607" max="4607" width="16.7109375" style="16" customWidth="1"/>
    <col min="4608" max="4608" width="9.140625" style="16"/>
    <col min="4609" max="4609" width="26.85546875" style="16" customWidth="1"/>
    <col min="4610" max="4858" width="9.140625" style="16"/>
    <col min="4859" max="4859" width="50.5703125" style="16" customWidth="1"/>
    <col min="4860" max="4860" width="24.140625" style="16" customWidth="1"/>
    <col min="4861" max="4861" width="27" style="16" customWidth="1"/>
    <col min="4862" max="4862" width="9.140625" style="16"/>
    <col min="4863" max="4863" width="16.7109375" style="16" customWidth="1"/>
    <col min="4864" max="4864" width="9.140625" style="16"/>
    <col min="4865" max="4865" width="26.85546875" style="16" customWidth="1"/>
    <col min="4866" max="5114" width="9.140625" style="16"/>
    <col min="5115" max="5115" width="50.5703125" style="16" customWidth="1"/>
    <col min="5116" max="5116" width="24.140625" style="16" customWidth="1"/>
    <col min="5117" max="5117" width="27" style="16" customWidth="1"/>
    <col min="5118" max="5118" width="9.140625" style="16"/>
    <col min="5119" max="5119" width="16.7109375" style="16" customWidth="1"/>
    <col min="5120" max="5120" width="9.140625" style="16"/>
    <col min="5121" max="5121" width="26.85546875" style="16" customWidth="1"/>
    <col min="5122" max="5370" width="9.140625" style="16"/>
    <col min="5371" max="5371" width="50.5703125" style="16" customWidth="1"/>
    <col min="5372" max="5372" width="24.140625" style="16" customWidth="1"/>
    <col min="5373" max="5373" width="27" style="16" customWidth="1"/>
    <col min="5374" max="5374" width="9.140625" style="16"/>
    <col min="5375" max="5375" width="16.7109375" style="16" customWidth="1"/>
    <col min="5376" max="5376" width="9.140625" style="16"/>
    <col min="5377" max="5377" width="26.85546875" style="16" customWidth="1"/>
    <col min="5378" max="5626" width="9.140625" style="16"/>
    <col min="5627" max="5627" width="50.5703125" style="16" customWidth="1"/>
    <col min="5628" max="5628" width="24.140625" style="16" customWidth="1"/>
    <col min="5629" max="5629" width="27" style="16" customWidth="1"/>
    <col min="5630" max="5630" width="9.140625" style="16"/>
    <col min="5631" max="5631" width="16.7109375" style="16" customWidth="1"/>
    <col min="5632" max="5632" width="9.140625" style="16"/>
    <col min="5633" max="5633" width="26.85546875" style="16" customWidth="1"/>
    <col min="5634" max="5882" width="9.140625" style="16"/>
    <col min="5883" max="5883" width="50.5703125" style="16" customWidth="1"/>
    <col min="5884" max="5884" width="24.140625" style="16" customWidth="1"/>
    <col min="5885" max="5885" width="27" style="16" customWidth="1"/>
    <col min="5886" max="5886" width="9.140625" style="16"/>
    <col min="5887" max="5887" width="16.7109375" style="16" customWidth="1"/>
    <col min="5888" max="5888" width="9.140625" style="16"/>
    <col min="5889" max="5889" width="26.85546875" style="16" customWidth="1"/>
    <col min="5890" max="6138" width="9.140625" style="16"/>
    <col min="6139" max="6139" width="50.5703125" style="16" customWidth="1"/>
    <col min="6140" max="6140" width="24.140625" style="16" customWidth="1"/>
    <col min="6141" max="6141" width="27" style="16" customWidth="1"/>
    <col min="6142" max="6142" width="9.140625" style="16"/>
    <col min="6143" max="6143" width="16.7109375" style="16" customWidth="1"/>
    <col min="6144" max="6144" width="9.140625" style="16"/>
    <col min="6145" max="6145" width="26.85546875" style="16" customWidth="1"/>
    <col min="6146" max="6394" width="9.140625" style="16"/>
    <col min="6395" max="6395" width="50.5703125" style="16" customWidth="1"/>
    <col min="6396" max="6396" width="24.140625" style="16" customWidth="1"/>
    <col min="6397" max="6397" width="27" style="16" customWidth="1"/>
    <col min="6398" max="6398" width="9.140625" style="16"/>
    <col min="6399" max="6399" width="16.7109375" style="16" customWidth="1"/>
    <col min="6400" max="6400" width="9.140625" style="16"/>
    <col min="6401" max="6401" width="26.85546875" style="16" customWidth="1"/>
    <col min="6402" max="6650" width="9.140625" style="16"/>
    <col min="6651" max="6651" width="50.5703125" style="16" customWidth="1"/>
    <col min="6652" max="6652" width="24.140625" style="16" customWidth="1"/>
    <col min="6653" max="6653" width="27" style="16" customWidth="1"/>
    <col min="6654" max="6654" width="9.140625" style="16"/>
    <col min="6655" max="6655" width="16.7109375" style="16" customWidth="1"/>
    <col min="6656" max="6656" width="9.140625" style="16"/>
    <col min="6657" max="6657" width="26.85546875" style="16" customWidth="1"/>
    <col min="6658" max="6906" width="9.140625" style="16"/>
    <col min="6907" max="6907" width="50.5703125" style="16" customWidth="1"/>
    <col min="6908" max="6908" width="24.140625" style="16" customWidth="1"/>
    <col min="6909" max="6909" width="27" style="16" customWidth="1"/>
    <col min="6910" max="6910" width="9.140625" style="16"/>
    <col min="6911" max="6911" width="16.7109375" style="16" customWidth="1"/>
    <col min="6912" max="6912" width="9.140625" style="16"/>
    <col min="6913" max="6913" width="26.85546875" style="16" customWidth="1"/>
    <col min="6914" max="7162" width="9.140625" style="16"/>
    <col min="7163" max="7163" width="50.5703125" style="16" customWidth="1"/>
    <col min="7164" max="7164" width="24.140625" style="16" customWidth="1"/>
    <col min="7165" max="7165" width="27" style="16" customWidth="1"/>
    <col min="7166" max="7166" width="9.140625" style="16"/>
    <col min="7167" max="7167" width="16.7109375" style="16" customWidth="1"/>
    <col min="7168" max="7168" width="9.140625" style="16"/>
    <col min="7169" max="7169" width="26.85546875" style="16" customWidth="1"/>
    <col min="7170" max="7418" width="9.140625" style="16"/>
    <col min="7419" max="7419" width="50.5703125" style="16" customWidth="1"/>
    <col min="7420" max="7420" width="24.140625" style="16" customWidth="1"/>
    <col min="7421" max="7421" width="27" style="16" customWidth="1"/>
    <col min="7422" max="7422" width="9.140625" style="16"/>
    <col min="7423" max="7423" width="16.7109375" style="16" customWidth="1"/>
    <col min="7424" max="7424" width="9.140625" style="16"/>
    <col min="7425" max="7425" width="26.85546875" style="16" customWidth="1"/>
    <col min="7426" max="7674" width="9.140625" style="16"/>
    <col min="7675" max="7675" width="50.5703125" style="16" customWidth="1"/>
    <col min="7676" max="7676" width="24.140625" style="16" customWidth="1"/>
    <col min="7677" max="7677" width="27" style="16" customWidth="1"/>
    <col min="7678" max="7678" width="9.140625" style="16"/>
    <col min="7679" max="7679" width="16.7109375" style="16" customWidth="1"/>
    <col min="7680" max="7680" width="9.140625" style="16"/>
    <col min="7681" max="7681" width="26.85546875" style="16" customWidth="1"/>
    <col min="7682" max="7930" width="9.140625" style="16"/>
    <col min="7931" max="7931" width="50.5703125" style="16" customWidth="1"/>
    <col min="7932" max="7932" width="24.140625" style="16" customWidth="1"/>
    <col min="7933" max="7933" width="27" style="16" customWidth="1"/>
    <col min="7934" max="7934" width="9.140625" style="16"/>
    <col min="7935" max="7935" width="16.7109375" style="16" customWidth="1"/>
    <col min="7936" max="7936" width="9.140625" style="16"/>
    <col min="7937" max="7937" width="26.85546875" style="16" customWidth="1"/>
    <col min="7938" max="8186" width="9.140625" style="16"/>
    <col min="8187" max="8187" width="50.5703125" style="16" customWidth="1"/>
    <col min="8188" max="8188" width="24.140625" style="16" customWidth="1"/>
    <col min="8189" max="8189" width="27" style="16" customWidth="1"/>
    <col min="8190" max="8190" width="9.140625" style="16"/>
    <col min="8191" max="8191" width="16.7109375" style="16" customWidth="1"/>
    <col min="8192" max="8192" width="9.140625" style="16"/>
    <col min="8193" max="8193" width="26.85546875" style="16" customWidth="1"/>
    <col min="8194" max="8442" width="9.140625" style="16"/>
    <col min="8443" max="8443" width="50.5703125" style="16" customWidth="1"/>
    <col min="8444" max="8444" width="24.140625" style="16" customWidth="1"/>
    <col min="8445" max="8445" width="27" style="16" customWidth="1"/>
    <col min="8446" max="8446" width="9.140625" style="16"/>
    <col min="8447" max="8447" width="16.7109375" style="16" customWidth="1"/>
    <col min="8448" max="8448" width="9.140625" style="16"/>
    <col min="8449" max="8449" width="26.85546875" style="16" customWidth="1"/>
    <col min="8450" max="8698" width="9.140625" style="16"/>
    <col min="8699" max="8699" width="50.5703125" style="16" customWidth="1"/>
    <col min="8700" max="8700" width="24.140625" style="16" customWidth="1"/>
    <col min="8701" max="8701" width="27" style="16" customWidth="1"/>
    <col min="8702" max="8702" width="9.140625" style="16"/>
    <col min="8703" max="8703" width="16.7109375" style="16" customWidth="1"/>
    <col min="8704" max="8704" width="9.140625" style="16"/>
    <col min="8705" max="8705" width="26.85546875" style="16" customWidth="1"/>
    <col min="8706" max="8954" width="9.140625" style="16"/>
    <col min="8955" max="8955" width="50.5703125" style="16" customWidth="1"/>
    <col min="8956" max="8956" width="24.140625" style="16" customWidth="1"/>
    <col min="8957" max="8957" width="27" style="16" customWidth="1"/>
    <col min="8958" max="8958" width="9.140625" style="16"/>
    <col min="8959" max="8959" width="16.7109375" style="16" customWidth="1"/>
    <col min="8960" max="8960" width="9.140625" style="16"/>
    <col min="8961" max="8961" width="26.85546875" style="16" customWidth="1"/>
    <col min="8962" max="9210" width="9.140625" style="16"/>
    <col min="9211" max="9211" width="50.5703125" style="16" customWidth="1"/>
    <col min="9212" max="9212" width="24.140625" style="16" customWidth="1"/>
    <col min="9213" max="9213" width="27" style="16" customWidth="1"/>
    <col min="9214" max="9214" width="9.140625" style="16"/>
    <col min="9215" max="9215" width="16.7109375" style="16" customWidth="1"/>
    <col min="9216" max="9216" width="9.140625" style="16"/>
    <col min="9217" max="9217" width="26.85546875" style="16" customWidth="1"/>
    <col min="9218" max="9466" width="9.140625" style="16"/>
    <col min="9467" max="9467" width="50.5703125" style="16" customWidth="1"/>
    <col min="9468" max="9468" width="24.140625" style="16" customWidth="1"/>
    <col min="9469" max="9469" width="27" style="16" customWidth="1"/>
    <col min="9470" max="9470" width="9.140625" style="16"/>
    <col min="9471" max="9471" width="16.7109375" style="16" customWidth="1"/>
    <col min="9472" max="9472" width="9.140625" style="16"/>
    <col min="9473" max="9473" width="26.85546875" style="16" customWidth="1"/>
    <col min="9474" max="9722" width="9.140625" style="16"/>
    <col min="9723" max="9723" width="50.5703125" style="16" customWidth="1"/>
    <col min="9724" max="9724" width="24.140625" style="16" customWidth="1"/>
    <col min="9725" max="9725" width="27" style="16" customWidth="1"/>
    <col min="9726" max="9726" width="9.140625" style="16"/>
    <col min="9727" max="9727" width="16.7109375" style="16" customWidth="1"/>
    <col min="9728" max="9728" width="9.140625" style="16"/>
    <col min="9729" max="9729" width="26.85546875" style="16" customWidth="1"/>
    <col min="9730" max="9978" width="9.140625" style="16"/>
    <col min="9979" max="9979" width="50.5703125" style="16" customWidth="1"/>
    <col min="9980" max="9980" width="24.140625" style="16" customWidth="1"/>
    <col min="9981" max="9981" width="27" style="16" customWidth="1"/>
    <col min="9982" max="9982" width="9.140625" style="16"/>
    <col min="9983" max="9983" width="16.7109375" style="16" customWidth="1"/>
    <col min="9984" max="9984" width="9.140625" style="16"/>
    <col min="9985" max="9985" width="26.85546875" style="16" customWidth="1"/>
    <col min="9986" max="10234" width="9.140625" style="16"/>
    <col min="10235" max="10235" width="50.5703125" style="16" customWidth="1"/>
    <col min="10236" max="10236" width="24.140625" style="16" customWidth="1"/>
    <col min="10237" max="10237" width="27" style="16" customWidth="1"/>
    <col min="10238" max="10238" width="9.140625" style="16"/>
    <col min="10239" max="10239" width="16.7109375" style="16" customWidth="1"/>
    <col min="10240" max="10240" width="9.140625" style="16"/>
    <col min="10241" max="10241" width="26.85546875" style="16" customWidth="1"/>
    <col min="10242" max="10490" width="9.140625" style="16"/>
    <col min="10491" max="10491" width="50.5703125" style="16" customWidth="1"/>
    <col min="10492" max="10492" width="24.140625" style="16" customWidth="1"/>
    <col min="10493" max="10493" width="27" style="16" customWidth="1"/>
    <col min="10494" max="10494" width="9.140625" style="16"/>
    <col min="10495" max="10495" width="16.7109375" style="16" customWidth="1"/>
    <col min="10496" max="10496" width="9.140625" style="16"/>
    <col min="10497" max="10497" width="26.85546875" style="16" customWidth="1"/>
    <col min="10498" max="10746" width="9.140625" style="16"/>
    <col min="10747" max="10747" width="50.5703125" style="16" customWidth="1"/>
    <col min="10748" max="10748" width="24.140625" style="16" customWidth="1"/>
    <col min="10749" max="10749" width="27" style="16" customWidth="1"/>
    <col min="10750" max="10750" width="9.140625" style="16"/>
    <col min="10751" max="10751" width="16.7109375" style="16" customWidth="1"/>
    <col min="10752" max="10752" width="9.140625" style="16"/>
    <col min="10753" max="10753" width="26.85546875" style="16" customWidth="1"/>
    <col min="10754" max="11002" width="9.140625" style="16"/>
    <col min="11003" max="11003" width="50.5703125" style="16" customWidth="1"/>
    <col min="11004" max="11004" width="24.140625" style="16" customWidth="1"/>
    <col min="11005" max="11005" width="27" style="16" customWidth="1"/>
    <col min="11006" max="11006" width="9.140625" style="16"/>
    <col min="11007" max="11007" width="16.7109375" style="16" customWidth="1"/>
    <col min="11008" max="11008" width="9.140625" style="16"/>
    <col min="11009" max="11009" width="26.85546875" style="16" customWidth="1"/>
    <col min="11010" max="11258" width="9.140625" style="16"/>
    <col min="11259" max="11259" width="50.5703125" style="16" customWidth="1"/>
    <col min="11260" max="11260" width="24.140625" style="16" customWidth="1"/>
    <col min="11261" max="11261" width="27" style="16" customWidth="1"/>
    <col min="11262" max="11262" width="9.140625" style="16"/>
    <col min="11263" max="11263" width="16.7109375" style="16" customWidth="1"/>
    <col min="11264" max="11264" width="9.140625" style="16"/>
    <col min="11265" max="11265" width="26.85546875" style="16" customWidth="1"/>
    <col min="11266" max="11514" width="9.140625" style="16"/>
    <col min="11515" max="11515" width="50.5703125" style="16" customWidth="1"/>
    <col min="11516" max="11516" width="24.140625" style="16" customWidth="1"/>
    <col min="11517" max="11517" width="27" style="16" customWidth="1"/>
    <col min="11518" max="11518" width="9.140625" style="16"/>
    <col min="11519" max="11519" width="16.7109375" style="16" customWidth="1"/>
    <col min="11520" max="11520" width="9.140625" style="16"/>
    <col min="11521" max="11521" width="26.85546875" style="16" customWidth="1"/>
    <col min="11522" max="11770" width="9.140625" style="16"/>
    <col min="11771" max="11771" width="50.5703125" style="16" customWidth="1"/>
    <col min="11772" max="11772" width="24.140625" style="16" customWidth="1"/>
    <col min="11773" max="11773" width="27" style="16" customWidth="1"/>
    <col min="11774" max="11774" width="9.140625" style="16"/>
    <col min="11775" max="11775" width="16.7109375" style="16" customWidth="1"/>
    <col min="11776" max="11776" width="9.140625" style="16"/>
    <col min="11777" max="11777" width="26.85546875" style="16" customWidth="1"/>
    <col min="11778" max="12026" width="9.140625" style="16"/>
    <col min="12027" max="12027" width="50.5703125" style="16" customWidth="1"/>
    <col min="12028" max="12028" width="24.140625" style="16" customWidth="1"/>
    <col min="12029" max="12029" width="27" style="16" customWidth="1"/>
    <col min="12030" max="12030" width="9.140625" style="16"/>
    <col min="12031" max="12031" width="16.7109375" style="16" customWidth="1"/>
    <col min="12032" max="12032" width="9.140625" style="16"/>
    <col min="12033" max="12033" width="26.85546875" style="16" customWidth="1"/>
    <col min="12034" max="12282" width="9.140625" style="16"/>
    <col min="12283" max="12283" width="50.5703125" style="16" customWidth="1"/>
    <col min="12284" max="12284" width="24.140625" style="16" customWidth="1"/>
    <col min="12285" max="12285" width="27" style="16" customWidth="1"/>
    <col min="12286" max="12286" width="9.140625" style="16"/>
    <col min="12287" max="12287" width="16.7109375" style="16" customWidth="1"/>
    <col min="12288" max="12288" width="9.140625" style="16"/>
    <col min="12289" max="12289" width="26.85546875" style="16" customWidth="1"/>
    <col min="12290" max="12538" width="9.140625" style="16"/>
    <col min="12539" max="12539" width="50.5703125" style="16" customWidth="1"/>
    <col min="12540" max="12540" width="24.140625" style="16" customWidth="1"/>
    <col min="12541" max="12541" width="27" style="16" customWidth="1"/>
    <col min="12542" max="12542" width="9.140625" style="16"/>
    <col min="12543" max="12543" width="16.7109375" style="16" customWidth="1"/>
    <col min="12544" max="12544" width="9.140625" style="16"/>
    <col min="12545" max="12545" width="26.85546875" style="16" customWidth="1"/>
    <col min="12546" max="12794" width="9.140625" style="16"/>
    <col min="12795" max="12795" width="50.5703125" style="16" customWidth="1"/>
    <col min="12796" max="12796" width="24.140625" style="16" customWidth="1"/>
    <col min="12797" max="12797" width="27" style="16" customWidth="1"/>
    <col min="12798" max="12798" width="9.140625" style="16"/>
    <col min="12799" max="12799" width="16.7109375" style="16" customWidth="1"/>
    <col min="12800" max="12800" width="9.140625" style="16"/>
    <col min="12801" max="12801" width="26.85546875" style="16" customWidth="1"/>
    <col min="12802" max="13050" width="9.140625" style="16"/>
    <col min="13051" max="13051" width="50.5703125" style="16" customWidth="1"/>
    <col min="13052" max="13052" width="24.140625" style="16" customWidth="1"/>
    <col min="13053" max="13053" width="27" style="16" customWidth="1"/>
    <col min="13054" max="13054" width="9.140625" style="16"/>
    <col min="13055" max="13055" width="16.7109375" style="16" customWidth="1"/>
    <col min="13056" max="13056" width="9.140625" style="16"/>
    <col min="13057" max="13057" width="26.85546875" style="16" customWidth="1"/>
    <col min="13058" max="13306" width="9.140625" style="16"/>
    <col min="13307" max="13307" width="50.5703125" style="16" customWidth="1"/>
    <col min="13308" max="13308" width="24.140625" style="16" customWidth="1"/>
    <col min="13309" max="13309" width="27" style="16" customWidth="1"/>
    <col min="13310" max="13310" width="9.140625" style="16"/>
    <col min="13311" max="13311" width="16.7109375" style="16" customWidth="1"/>
    <col min="13312" max="13312" width="9.140625" style="16"/>
    <col min="13313" max="13313" width="26.85546875" style="16" customWidth="1"/>
    <col min="13314" max="13562" width="9.140625" style="16"/>
    <col min="13563" max="13563" width="50.5703125" style="16" customWidth="1"/>
    <col min="13564" max="13564" width="24.140625" style="16" customWidth="1"/>
    <col min="13565" max="13565" width="27" style="16" customWidth="1"/>
    <col min="13566" max="13566" width="9.140625" style="16"/>
    <col min="13567" max="13567" width="16.7109375" style="16" customWidth="1"/>
    <col min="13568" max="13568" width="9.140625" style="16"/>
    <col min="13569" max="13569" width="26.85546875" style="16" customWidth="1"/>
    <col min="13570" max="13818" width="9.140625" style="16"/>
    <col min="13819" max="13819" width="50.5703125" style="16" customWidth="1"/>
    <col min="13820" max="13820" width="24.140625" style="16" customWidth="1"/>
    <col min="13821" max="13821" width="27" style="16" customWidth="1"/>
    <col min="13822" max="13822" width="9.140625" style="16"/>
    <col min="13823" max="13823" width="16.7109375" style="16" customWidth="1"/>
    <col min="13824" max="13824" width="9.140625" style="16"/>
    <col min="13825" max="13825" width="26.85546875" style="16" customWidth="1"/>
    <col min="13826" max="14074" width="9.140625" style="16"/>
    <col min="14075" max="14075" width="50.5703125" style="16" customWidth="1"/>
    <col min="14076" max="14076" width="24.140625" style="16" customWidth="1"/>
    <col min="14077" max="14077" width="27" style="16" customWidth="1"/>
    <col min="14078" max="14078" width="9.140625" style="16"/>
    <col min="14079" max="14079" width="16.7109375" style="16" customWidth="1"/>
    <col min="14080" max="14080" width="9.140625" style="16"/>
    <col min="14081" max="14081" width="26.85546875" style="16" customWidth="1"/>
    <col min="14082" max="14330" width="9.140625" style="16"/>
    <col min="14331" max="14331" width="50.5703125" style="16" customWidth="1"/>
    <col min="14332" max="14332" width="24.140625" style="16" customWidth="1"/>
    <col min="14333" max="14333" width="27" style="16" customWidth="1"/>
    <col min="14334" max="14334" width="9.140625" style="16"/>
    <col min="14335" max="14335" width="16.7109375" style="16" customWidth="1"/>
    <col min="14336" max="14336" width="9.140625" style="16"/>
    <col min="14337" max="14337" width="26.85546875" style="16" customWidth="1"/>
    <col min="14338" max="14586" width="9.140625" style="16"/>
    <col min="14587" max="14587" width="50.5703125" style="16" customWidth="1"/>
    <col min="14588" max="14588" width="24.140625" style="16" customWidth="1"/>
    <col min="14589" max="14589" width="27" style="16" customWidth="1"/>
    <col min="14590" max="14590" width="9.140625" style="16"/>
    <col min="14591" max="14591" width="16.7109375" style="16" customWidth="1"/>
    <col min="14592" max="14592" width="9.140625" style="16"/>
    <col min="14593" max="14593" width="26.85546875" style="16" customWidth="1"/>
    <col min="14594" max="14842" width="9.140625" style="16"/>
    <col min="14843" max="14843" width="50.5703125" style="16" customWidth="1"/>
    <col min="14844" max="14844" width="24.140625" style="16" customWidth="1"/>
    <col min="14845" max="14845" width="27" style="16" customWidth="1"/>
    <col min="14846" max="14846" width="9.140625" style="16"/>
    <col min="14847" max="14847" width="16.7109375" style="16" customWidth="1"/>
    <col min="14848" max="14848" width="9.140625" style="16"/>
    <col min="14849" max="14849" width="26.85546875" style="16" customWidth="1"/>
    <col min="14850" max="15098" width="9.140625" style="16"/>
    <col min="15099" max="15099" width="50.5703125" style="16" customWidth="1"/>
    <col min="15100" max="15100" width="24.140625" style="16" customWidth="1"/>
    <col min="15101" max="15101" width="27" style="16" customWidth="1"/>
    <col min="15102" max="15102" width="9.140625" style="16"/>
    <col min="15103" max="15103" width="16.7109375" style="16" customWidth="1"/>
    <col min="15104" max="15104" width="9.140625" style="16"/>
    <col min="15105" max="15105" width="26.85546875" style="16" customWidth="1"/>
    <col min="15106" max="15354" width="9.140625" style="16"/>
    <col min="15355" max="15355" width="50.5703125" style="16" customWidth="1"/>
    <col min="15356" max="15356" width="24.140625" style="16" customWidth="1"/>
    <col min="15357" max="15357" width="27" style="16" customWidth="1"/>
    <col min="15358" max="15358" width="9.140625" style="16"/>
    <col min="15359" max="15359" width="16.7109375" style="16" customWidth="1"/>
    <col min="15360" max="15360" width="9.140625" style="16"/>
    <col min="15361" max="15361" width="26.85546875" style="16" customWidth="1"/>
    <col min="15362" max="15610" width="9.140625" style="16"/>
    <col min="15611" max="15611" width="50.5703125" style="16" customWidth="1"/>
    <col min="15612" max="15612" width="24.140625" style="16" customWidth="1"/>
    <col min="15613" max="15613" width="27" style="16" customWidth="1"/>
    <col min="15614" max="15614" width="9.140625" style="16"/>
    <col min="15615" max="15615" width="16.7109375" style="16" customWidth="1"/>
    <col min="15616" max="15616" width="9.140625" style="16"/>
    <col min="15617" max="15617" width="26.85546875" style="16" customWidth="1"/>
    <col min="15618" max="15866" width="9.140625" style="16"/>
    <col min="15867" max="15867" width="50.5703125" style="16" customWidth="1"/>
    <col min="15868" max="15868" width="24.140625" style="16" customWidth="1"/>
    <col min="15869" max="15869" width="27" style="16" customWidth="1"/>
    <col min="15870" max="15870" width="9.140625" style="16"/>
    <col min="15871" max="15871" width="16.7109375" style="16" customWidth="1"/>
    <col min="15872" max="15872" width="9.140625" style="16"/>
    <col min="15873" max="15873" width="26.85546875" style="16" customWidth="1"/>
    <col min="15874" max="16122" width="9.140625" style="16"/>
    <col min="16123" max="16123" width="50.5703125" style="16" customWidth="1"/>
    <col min="16124" max="16124" width="24.140625" style="16" customWidth="1"/>
    <col min="16125" max="16125" width="27" style="16" customWidth="1"/>
    <col min="16126" max="16126" width="9.140625" style="16"/>
    <col min="16127" max="16127" width="16.7109375" style="16" customWidth="1"/>
    <col min="16128" max="16128" width="9.140625" style="16"/>
    <col min="16129" max="16129" width="26.85546875" style="16" customWidth="1"/>
    <col min="16130" max="16384" width="9.140625" style="16"/>
  </cols>
  <sheetData>
    <row r="1" spans="1:8" ht="15" customHeight="1" x14ac:dyDescent="0.35">
      <c r="A1" s="327" t="s">
        <v>555</v>
      </c>
      <c r="B1" s="128"/>
      <c r="C1" s="129"/>
      <c r="D1" s="199"/>
      <c r="E1" s="204"/>
      <c r="F1" s="262" t="str">
        <f>_ParticipantName</f>
        <v>[Participant's name]</v>
      </c>
      <c r="G1" s="21"/>
    </row>
    <row r="2" spans="1:8" ht="15" customHeight="1" x14ac:dyDescent="0.35">
      <c r="A2" s="199"/>
      <c r="B2" s="199"/>
      <c r="C2" s="199"/>
      <c r="D2" s="199"/>
      <c r="E2" s="281"/>
      <c r="F2" s="274" t="str">
        <f>_SCRMethod</f>
        <v>[Method of Calculation of the SCR]</v>
      </c>
      <c r="G2" s="21"/>
    </row>
    <row r="3" spans="1:8" ht="15" customHeight="1" x14ac:dyDescent="0.35">
      <c r="A3" s="271" t="s">
        <v>556</v>
      </c>
      <c r="B3" s="130"/>
      <c r="C3" s="131"/>
      <c r="D3" s="132"/>
      <c r="E3" s="131"/>
      <c r="F3" s="263" t="str">
        <f>_Version</f>
        <v>EIOPA-16-339-ST16_Templates-(20160629)</v>
      </c>
      <c r="G3" s="67"/>
    </row>
    <row r="4" spans="1:8" ht="15" customHeight="1" x14ac:dyDescent="0.25"/>
    <row r="5" spans="1:8" ht="15" customHeight="1" x14ac:dyDescent="0.25">
      <c r="B5" s="508" t="s">
        <v>1399</v>
      </c>
      <c r="C5" s="508"/>
      <c r="D5" s="508"/>
      <c r="E5" s="508"/>
    </row>
    <row r="6" spans="1:8" ht="15" customHeight="1" x14ac:dyDescent="0.25">
      <c r="B6" s="508"/>
      <c r="C6" s="508"/>
      <c r="D6" s="508"/>
      <c r="E6" s="508"/>
    </row>
    <row r="7" spans="1:8" ht="15" customHeight="1" x14ac:dyDescent="0.25">
      <c r="B7" s="201" t="s">
        <v>1397</v>
      </c>
      <c r="C7" s="200"/>
      <c r="D7" s="135" t="s">
        <v>2</v>
      </c>
      <c r="E7" s="280"/>
    </row>
    <row r="9" spans="1:8" x14ac:dyDescent="0.25">
      <c r="B9" s="68"/>
      <c r="C9" s="69"/>
      <c r="D9" s="69"/>
      <c r="E9" s="69"/>
      <c r="F9" s="69"/>
      <c r="G9" s="53"/>
    </row>
    <row r="10" spans="1:8" ht="15.75" customHeight="1" x14ac:dyDescent="0.35">
      <c r="A10" s="279" t="s">
        <v>557</v>
      </c>
      <c r="B10" s="279"/>
      <c r="C10" s="205"/>
      <c r="D10" s="206"/>
      <c r="E10" s="205"/>
      <c r="F10" s="264"/>
    </row>
    <row r="12" spans="1:8" x14ac:dyDescent="0.25">
      <c r="B12" s="154" t="s">
        <v>558</v>
      </c>
      <c r="C12" s="154"/>
      <c r="D12" s="154"/>
      <c r="E12" s="154"/>
      <c r="F12" s="69"/>
      <c r="G12" s="53"/>
    </row>
    <row r="13" spans="1:8" ht="38.25" x14ac:dyDescent="0.25">
      <c r="B13" s="70"/>
      <c r="C13" s="70"/>
      <c r="D13" s="216" t="s">
        <v>559</v>
      </c>
      <c r="E13" s="216" t="s">
        <v>560</v>
      </c>
      <c r="F13" s="216" t="s">
        <v>561</v>
      </c>
    </row>
    <row r="14" spans="1:8" x14ac:dyDescent="0.25">
      <c r="B14" s="70"/>
      <c r="C14" s="70"/>
      <c r="D14" s="212" t="s">
        <v>485</v>
      </c>
      <c r="E14" s="212" t="s">
        <v>504</v>
      </c>
      <c r="F14" s="212" t="s">
        <v>508</v>
      </c>
    </row>
    <row r="15" spans="1:8" x14ac:dyDescent="0.25">
      <c r="B15" s="211" t="s">
        <v>562</v>
      </c>
      <c r="C15" s="212" t="s">
        <v>302</v>
      </c>
      <c r="D15" s="322" t="s">
        <v>2</v>
      </c>
      <c r="E15" s="322" t="s">
        <v>2</v>
      </c>
      <c r="F15" s="322" t="s">
        <v>2</v>
      </c>
      <c r="G15" s="47"/>
      <c r="H15" s="49"/>
    </row>
    <row r="16" spans="1:8" x14ac:dyDescent="0.25">
      <c r="B16" s="211" t="s">
        <v>563</v>
      </c>
      <c r="C16" s="212" t="s">
        <v>304</v>
      </c>
      <c r="D16" s="322" t="s">
        <v>2</v>
      </c>
      <c r="E16" s="322" t="s">
        <v>2</v>
      </c>
      <c r="F16" s="322" t="s">
        <v>2</v>
      </c>
      <c r="G16" s="47"/>
      <c r="H16" s="49"/>
    </row>
    <row r="17" spans="1:21" x14ac:dyDescent="0.25">
      <c r="B17" s="211" t="s">
        <v>564</v>
      </c>
      <c r="C17" s="212" t="s">
        <v>342</v>
      </c>
      <c r="D17" s="322" t="s">
        <v>2</v>
      </c>
      <c r="E17" s="322" t="s">
        <v>2</v>
      </c>
      <c r="F17" s="322" t="s">
        <v>2</v>
      </c>
      <c r="G17" s="47"/>
      <c r="H17" s="49"/>
    </row>
    <row r="18" spans="1:21" x14ac:dyDescent="0.25">
      <c r="B18" s="211" t="s">
        <v>565</v>
      </c>
      <c r="C18" s="212" t="s">
        <v>306</v>
      </c>
      <c r="D18" s="322" t="s">
        <v>2</v>
      </c>
      <c r="E18" s="322" t="s">
        <v>2</v>
      </c>
      <c r="F18" s="322" t="s">
        <v>2</v>
      </c>
      <c r="G18" s="47"/>
      <c r="H18" s="49"/>
    </row>
    <row r="19" spans="1:21" x14ac:dyDescent="0.25">
      <c r="B19" s="211" t="s">
        <v>566</v>
      </c>
      <c r="C19" s="212" t="s">
        <v>308</v>
      </c>
      <c r="D19" s="322" t="s">
        <v>2</v>
      </c>
      <c r="E19" s="322" t="s">
        <v>2</v>
      </c>
      <c r="F19" s="322" t="s">
        <v>2</v>
      </c>
      <c r="G19" s="47"/>
      <c r="H19" s="49"/>
    </row>
    <row r="20" spans="1:21" x14ac:dyDescent="0.25">
      <c r="B20" s="211" t="s">
        <v>567</v>
      </c>
      <c r="C20" s="212" t="s">
        <v>346</v>
      </c>
      <c r="D20" s="322" t="s">
        <v>2</v>
      </c>
      <c r="E20" s="322" t="s">
        <v>2</v>
      </c>
      <c r="F20" s="203"/>
      <c r="G20" s="47"/>
      <c r="H20" s="47"/>
    </row>
    <row r="21" spans="1:21" x14ac:dyDescent="0.25">
      <c r="B21" s="211" t="s">
        <v>568</v>
      </c>
      <c r="C21" s="212" t="s">
        <v>310</v>
      </c>
      <c r="D21" s="322" t="s">
        <v>2</v>
      </c>
      <c r="E21" s="322" t="s">
        <v>2</v>
      </c>
      <c r="F21" s="203"/>
      <c r="G21" s="47"/>
      <c r="H21" s="47"/>
    </row>
    <row r="22" spans="1:21" x14ac:dyDescent="0.25">
      <c r="B22" s="213" t="s">
        <v>558</v>
      </c>
      <c r="C22" s="212" t="s">
        <v>316</v>
      </c>
      <c r="D22" s="376">
        <f>SUM(D15:D21)</f>
        <v>0</v>
      </c>
      <c r="E22" s="376">
        <f>SUM(E15:E21)</f>
        <v>0</v>
      </c>
      <c r="F22" s="203"/>
      <c r="G22" s="47"/>
      <c r="H22" s="47"/>
    </row>
    <row r="23" spans="1:21" x14ac:dyDescent="0.25">
      <c r="B23" s="21"/>
      <c r="C23" s="21"/>
      <c r="D23" s="49"/>
      <c r="E23" s="33"/>
      <c r="G23" s="21"/>
      <c r="H23" s="21"/>
    </row>
    <row r="24" spans="1:21" ht="15.75" customHeight="1" x14ac:dyDescent="0.35">
      <c r="A24" s="279" t="s">
        <v>569</v>
      </c>
      <c r="B24" s="279"/>
      <c r="C24" s="205"/>
      <c r="D24" s="206"/>
      <c r="E24" s="205"/>
      <c r="F24" s="264"/>
    </row>
    <row r="26" spans="1:21" x14ac:dyDescent="0.25">
      <c r="B26" s="154" t="s">
        <v>570</v>
      </c>
      <c r="D26" s="21"/>
      <c r="E26" s="33"/>
      <c r="F26" s="21"/>
      <c r="G26" s="21"/>
      <c r="H26" s="21"/>
      <c r="I26" s="21"/>
      <c r="J26" s="21"/>
      <c r="K26" s="21"/>
      <c r="L26" s="21"/>
      <c r="M26" s="21"/>
      <c r="N26" s="21"/>
      <c r="O26" s="21"/>
      <c r="P26" s="21"/>
      <c r="Q26" s="21"/>
    </row>
    <row r="27" spans="1:21" x14ac:dyDescent="0.25">
      <c r="D27" s="33"/>
      <c r="E27" s="72"/>
      <c r="F27" s="21"/>
      <c r="G27" s="21"/>
      <c r="H27" s="21"/>
      <c r="I27" s="21"/>
      <c r="J27" s="21"/>
      <c r="K27" s="21"/>
      <c r="L27" s="21"/>
      <c r="M27" s="21"/>
      <c r="N27" s="21"/>
      <c r="O27" s="21"/>
      <c r="P27" s="21"/>
      <c r="Q27" s="21"/>
    </row>
    <row r="28" spans="1:21" x14ac:dyDescent="0.25">
      <c r="D28" s="214" t="s">
        <v>571</v>
      </c>
      <c r="E28" s="72"/>
      <c r="F28" s="72"/>
      <c r="G28" s="21"/>
      <c r="H28" s="21"/>
      <c r="I28" s="21"/>
      <c r="J28" s="21"/>
      <c r="K28" s="21"/>
      <c r="L28" s="21"/>
      <c r="M28" s="21"/>
      <c r="N28" s="21"/>
      <c r="O28" s="21"/>
      <c r="P28" s="21"/>
      <c r="Q28" s="21"/>
      <c r="R28" s="21"/>
    </row>
    <row r="29" spans="1:21" x14ac:dyDescent="0.25">
      <c r="B29" s="21"/>
      <c r="C29" s="21"/>
      <c r="D29" s="215" t="s">
        <v>539</v>
      </c>
      <c r="E29" s="72"/>
      <c r="F29" s="72"/>
      <c r="G29" s="21"/>
      <c r="H29" s="21"/>
      <c r="I29" s="21"/>
      <c r="J29" s="21"/>
      <c r="K29" s="21"/>
      <c r="L29" s="21"/>
      <c r="M29" s="21"/>
      <c r="N29" s="21"/>
      <c r="O29" s="21"/>
      <c r="P29" s="21"/>
      <c r="Q29" s="21"/>
      <c r="R29" s="21"/>
    </row>
    <row r="30" spans="1:21" x14ac:dyDescent="0.25">
      <c r="B30" s="211" t="s">
        <v>572</v>
      </c>
      <c r="C30" s="212" t="s">
        <v>320</v>
      </c>
      <c r="D30" s="322" t="s">
        <v>2</v>
      </c>
      <c r="E30" s="47"/>
      <c r="F30" s="47"/>
      <c r="H30" s="21"/>
      <c r="I30" s="36"/>
      <c r="J30" s="36"/>
      <c r="K30" s="36"/>
      <c r="L30" s="36"/>
      <c r="M30" s="36"/>
      <c r="N30" s="20"/>
      <c r="O30" s="36"/>
      <c r="P30" s="21"/>
      <c r="Q30" s="21"/>
      <c r="R30" s="21"/>
      <c r="S30" s="45"/>
      <c r="U30" s="45"/>
    </row>
    <row r="31" spans="1:21" x14ac:dyDescent="0.25">
      <c r="B31" s="211" t="s">
        <v>573</v>
      </c>
      <c r="C31" s="212" t="s">
        <v>322</v>
      </c>
      <c r="D31" s="322" t="s">
        <v>2</v>
      </c>
      <c r="E31" s="47"/>
      <c r="F31" s="47"/>
      <c r="G31" s="47"/>
      <c r="H31" s="21"/>
      <c r="I31" s="36"/>
      <c r="J31" s="36"/>
      <c r="K31" s="20"/>
      <c r="L31" s="64"/>
      <c r="M31" s="36"/>
      <c r="N31" s="20"/>
      <c r="O31" s="36"/>
      <c r="P31" s="20"/>
      <c r="Q31" s="21"/>
      <c r="R31" s="21"/>
      <c r="S31" s="45"/>
      <c r="U31" s="45"/>
    </row>
    <row r="32" spans="1:21" x14ac:dyDescent="0.25">
      <c r="B32" s="211" t="s">
        <v>574</v>
      </c>
      <c r="C32" s="212" t="s">
        <v>324</v>
      </c>
      <c r="D32" s="322" t="s">
        <v>2</v>
      </c>
      <c r="E32" s="47"/>
      <c r="F32" s="47"/>
      <c r="G32" s="47"/>
      <c r="H32" s="21"/>
      <c r="I32" s="36"/>
      <c r="J32" s="36"/>
      <c r="K32" s="20"/>
      <c r="L32" s="64"/>
      <c r="M32" s="36"/>
      <c r="N32" s="20"/>
      <c r="O32" s="36"/>
      <c r="P32" s="20"/>
      <c r="Q32" s="21"/>
      <c r="R32" s="21"/>
      <c r="S32" s="45"/>
      <c r="U32" s="45"/>
    </row>
    <row r="33" spans="2:21" x14ac:dyDescent="0.25">
      <c r="B33" s="211" t="s">
        <v>575</v>
      </c>
      <c r="C33" s="212" t="s">
        <v>326</v>
      </c>
      <c r="D33" s="322" t="s">
        <v>2</v>
      </c>
      <c r="E33" s="47"/>
      <c r="F33" s="47"/>
      <c r="G33" s="47"/>
      <c r="H33" s="21"/>
      <c r="I33" s="36"/>
      <c r="J33" s="36"/>
      <c r="K33" s="20"/>
      <c r="L33" s="64"/>
      <c r="M33" s="36"/>
      <c r="N33" s="20"/>
      <c r="O33" s="36"/>
      <c r="P33" s="20"/>
      <c r="Q33" s="21"/>
      <c r="R33" s="21"/>
      <c r="S33" s="45"/>
      <c r="U33" s="45"/>
    </row>
    <row r="34" spans="2:21" x14ac:dyDescent="0.25">
      <c r="B34" s="217" t="s">
        <v>576</v>
      </c>
      <c r="C34" s="212" t="s">
        <v>357</v>
      </c>
      <c r="D34" s="322" t="s">
        <v>2</v>
      </c>
      <c r="E34" s="21"/>
      <c r="F34" s="47"/>
      <c r="G34" s="21"/>
      <c r="H34" s="21"/>
      <c r="I34" s="36"/>
      <c r="J34" s="36"/>
      <c r="K34" s="36"/>
      <c r="L34" s="21"/>
      <c r="M34" s="36"/>
      <c r="N34" s="21"/>
      <c r="O34" s="21"/>
      <c r="Q34" s="20"/>
      <c r="R34" s="21"/>
      <c r="S34" s="45"/>
      <c r="U34" s="45"/>
    </row>
    <row r="35" spans="2:21" x14ac:dyDescent="0.25">
      <c r="B35" s="213" t="s">
        <v>577</v>
      </c>
      <c r="C35" s="212" t="s">
        <v>332</v>
      </c>
      <c r="D35" s="376">
        <f>SUM(E22,D30,D31,D32,D33,D34)</f>
        <v>0</v>
      </c>
      <c r="E35" s="49"/>
      <c r="F35" s="47"/>
      <c r="G35" s="47"/>
      <c r="H35" s="21"/>
      <c r="I35" s="36"/>
      <c r="J35" s="36"/>
      <c r="K35" s="20"/>
      <c r="L35" s="64"/>
      <c r="M35" s="36"/>
      <c r="N35" s="64"/>
      <c r="O35" s="64"/>
      <c r="Q35" s="20"/>
      <c r="R35" s="21"/>
      <c r="S35" s="45"/>
      <c r="U35" s="45"/>
    </row>
    <row r="36" spans="2:21" x14ac:dyDescent="0.25">
      <c r="B36" s="211" t="s">
        <v>578</v>
      </c>
      <c r="C36" s="212" t="s">
        <v>334</v>
      </c>
      <c r="D36" s="322" t="s">
        <v>2</v>
      </c>
      <c r="E36" s="49"/>
      <c r="F36" s="47"/>
      <c r="G36" s="47"/>
      <c r="H36" s="21"/>
      <c r="I36" s="36"/>
      <c r="J36" s="36"/>
      <c r="K36" s="20"/>
      <c r="L36" s="64"/>
      <c r="M36" s="36"/>
      <c r="N36" s="64"/>
      <c r="O36" s="64"/>
      <c r="Q36" s="20"/>
      <c r="R36" s="21"/>
      <c r="S36" s="45"/>
      <c r="U36" s="45"/>
    </row>
    <row r="37" spans="2:21" x14ac:dyDescent="0.25">
      <c r="B37" s="218" t="s">
        <v>579</v>
      </c>
      <c r="C37" s="212" t="s">
        <v>364</v>
      </c>
      <c r="D37" s="376">
        <f>SUM(D35:D36)</f>
        <v>0</v>
      </c>
      <c r="E37" s="49"/>
      <c r="F37" s="47"/>
      <c r="G37" s="47"/>
      <c r="H37" s="21"/>
      <c r="I37" s="36"/>
      <c r="J37" s="36"/>
      <c r="K37" s="20"/>
      <c r="L37" s="64"/>
      <c r="M37" s="36"/>
      <c r="N37" s="64"/>
      <c r="O37" s="64"/>
      <c r="Q37" s="20"/>
      <c r="R37" s="21"/>
      <c r="S37" s="45"/>
      <c r="U37" s="45"/>
    </row>
    <row r="38" spans="2:21" x14ac:dyDescent="0.25">
      <c r="B38" s="219" t="s">
        <v>580</v>
      </c>
      <c r="C38" s="223"/>
      <c r="D38" s="203"/>
      <c r="E38" s="49"/>
      <c r="F38" s="49"/>
      <c r="G38" s="47"/>
      <c r="H38" s="21"/>
      <c r="I38" s="36"/>
      <c r="J38" s="36"/>
      <c r="K38" s="20"/>
      <c r="L38" s="64"/>
      <c r="M38" s="36"/>
      <c r="N38" s="64"/>
      <c r="O38" s="64"/>
      <c r="P38" s="20"/>
      <c r="Q38" s="20"/>
      <c r="R38" s="21"/>
      <c r="S38" s="45"/>
      <c r="U38" s="45"/>
    </row>
    <row r="39" spans="2:21" x14ac:dyDescent="0.25">
      <c r="B39" s="220" t="s">
        <v>581</v>
      </c>
      <c r="C39" s="212" t="s">
        <v>400</v>
      </c>
      <c r="D39" s="322" t="s">
        <v>2</v>
      </c>
      <c r="E39" s="49"/>
      <c r="F39" s="47"/>
      <c r="G39" s="47"/>
      <c r="H39" s="47"/>
      <c r="I39" s="36"/>
      <c r="J39" s="36"/>
      <c r="K39" s="20"/>
      <c r="L39" s="20"/>
      <c r="M39" s="36"/>
      <c r="N39" s="20"/>
      <c r="O39" s="20"/>
      <c r="P39" s="20"/>
      <c r="Q39" s="20"/>
      <c r="S39" s="45"/>
      <c r="U39" s="45"/>
    </row>
    <row r="40" spans="2:21" x14ac:dyDescent="0.25">
      <c r="B40" s="221" t="s">
        <v>582</v>
      </c>
      <c r="C40" s="212" t="s">
        <v>402</v>
      </c>
      <c r="D40" s="322" t="s">
        <v>2</v>
      </c>
      <c r="E40" s="73"/>
      <c r="F40" s="47"/>
      <c r="G40" s="47"/>
      <c r="H40" s="21"/>
      <c r="I40" s="36"/>
      <c r="J40" s="36"/>
      <c r="K40" s="20"/>
      <c r="L40" s="73"/>
      <c r="M40" s="36"/>
      <c r="N40" s="36"/>
      <c r="O40" s="64"/>
      <c r="P40" s="20"/>
      <c r="Q40" s="20"/>
      <c r="S40" s="45"/>
      <c r="U40" s="45"/>
    </row>
    <row r="41" spans="2:21" x14ac:dyDescent="0.25">
      <c r="B41" s="221" t="s">
        <v>583</v>
      </c>
      <c r="C41" s="212" t="s">
        <v>404</v>
      </c>
      <c r="D41" s="322" t="s">
        <v>2</v>
      </c>
      <c r="E41" s="73"/>
      <c r="F41" s="47"/>
      <c r="G41" s="47"/>
      <c r="H41" s="21"/>
      <c r="I41" s="36"/>
      <c r="J41" s="36"/>
      <c r="K41" s="20"/>
      <c r="L41" s="21"/>
      <c r="M41" s="36"/>
      <c r="N41" s="36"/>
      <c r="O41" s="64"/>
      <c r="P41" s="20"/>
      <c r="Q41" s="20"/>
      <c r="R41" s="21"/>
      <c r="S41" s="45"/>
      <c r="U41" s="45"/>
    </row>
    <row r="42" spans="2:21" x14ac:dyDescent="0.25">
      <c r="B42" s="221" t="s">
        <v>584</v>
      </c>
      <c r="C42" s="212" t="s">
        <v>585</v>
      </c>
      <c r="D42" s="322" t="s">
        <v>2</v>
      </c>
      <c r="E42" s="73"/>
      <c r="F42" s="47"/>
      <c r="G42" s="47"/>
      <c r="H42" s="21"/>
      <c r="I42" s="36"/>
      <c r="J42" s="36"/>
      <c r="K42" s="20"/>
      <c r="L42" s="21"/>
      <c r="M42" s="36"/>
      <c r="N42" s="36"/>
      <c r="O42" s="64"/>
      <c r="P42" s="20"/>
      <c r="Q42" s="20"/>
      <c r="R42" s="21"/>
      <c r="S42" s="45"/>
      <c r="U42" s="45"/>
    </row>
    <row r="43" spans="2:21" x14ac:dyDescent="0.25">
      <c r="B43" s="222" t="s">
        <v>586</v>
      </c>
      <c r="C43" s="212" t="s">
        <v>587</v>
      </c>
      <c r="D43" s="322" t="s">
        <v>2</v>
      </c>
      <c r="E43" s="73"/>
      <c r="F43" s="47"/>
      <c r="G43" s="47"/>
      <c r="H43" s="21"/>
      <c r="I43" s="36"/>
      <c r="J43" s="36"/>
      <c r="K43" s="20"/>
      <c r="L43" s="64"/>
      <c r="M43" s="36"/>
      <c r="N43" s="21"/>
      <c r="O43" s="64"/>
      <c r="P43" s="20"/>
      <c r="Q43" s="36"/>
      <c r="R43" s="21"/>
      <c r="S43" s="45"/>
      <c r="U43" s="45"/>
    </row>
    <row r="44" spans="2:21" x14ac:dyDescent="0.25">
      <c r="B44" s="222" t="s">
        <v>588</v>
      </c>
      <c r="C44" s="212" t="s">
        <v>589</v>
      </c>
      <c r="D44" s="452" t="s">
        <v>2</v>
      </c>
      <c r="E44" s="49"/>
      <c r="F44" s="47"/>
      <c r="G44" s="21"/>
      <c r="H44" s="21"/>
      <c r="I44" s="36"/>
      <c r="J44" s="36"/>
      <c r="K44" s="20"/>
      <c r="L44" s="20"/>
      <c r="M44" s="20"/>
      <c r="N44" s="20"/>
      <c r="O44" s="64"/>
      <c r="P44" s="64"/>
      <c r="Q44" s="20"/>
      <c r="R44" s="21"/>
      <c r="S44" s="45"/>
      <c r="U44" s="45"/>
    </row>
    <row r="45" spans="2:21" x14ac:dyDescent="0.25">
      <c r="B45" s="222" t="s">
        <v>590</v>
      </c>
      <c r="C45" s="212" t="s">
        <v>591</v>
      </c>
      <c r="D45" s="322" t="s">
        <v>2</v>
      </c>
      <c r="E45" s="49"/>
      <c r="F45" s="47"/>
      <c r="G45" s="47"/>
      <c r="I45" s="36"/>
      <c r="J45" s="36"/>
      <c r="K45" s="20"/>
      <c r="L45" s="20"/>
      <c r="M45" s="20"/>
      <c r="N45" s="20"/>
      <c r="O45" s="20"/>
      <c r="P45" s="64"/>
      <c r="Q45" s="64"/>
      <c r="R45" s="21"/>
      <c r="S45" s="45"/>
      <c r="U45" s="45"/>
    </row>
    <row r="46" spans="2:21" x14ac:dyDescent="0.25">
      <c r="H46" s="21"/>
      <c r="I46" s="21"/>
      <c r="J46" s="21"/>
      <c r="K46" s="21"/>
      <c r="L46" s="21"/>
      <c r="M46" s="21"/>
      <c r="N46" s="21"/>
      <c r="O46" s="21"/>
      <c r="P46" s="21"/>
      <c r="Q46" s="21"/>
      <c r="R46" s="21"/>
    </row>
    <row r="47" spans="2:21" x14ac:dyDescent="0.25">
      <c r="H47" s="21"/>
      <c r="I47" s="21"/>
      <c r="J47" s="21"/>
      <c r="K47" s="21"/>
      <c r="L47" s="21"/>
      <c r="M47" s="21"/>
      <c r="N47" s="21"/>
      <c r="O47" s="21"/>
      <c r="P47" s="21"/>
      <c r="Q47" s="21"/>
      <c r="R47" s="21"/>
    </row>
    <row r="48" spans="2:21" x14ac:dyDescent="0.25">
      <c r="H48" s="21"/>
      <c r="I48" s="21"/>
      <c r="J48" s="21"/>
      <c r="K48" s="21"/>
      <c r="L48" s="21"/>
      <c r="M48" s="21"/>
      <c r="N48" s="21"/>
      <c r="O48" s="21"/>
      <c r="P48" s="21"/>
      <c r="Q48" s="21"/>
      <c r="R48" s="21"/>
    </row>
    <row r="49" spans="8:18" x14ac:dyDescent="0.25">
      <c r="H49" s="38"/>
      <c r="I49" s="20"/>
      <c r="M49" s="21"/>
      <c r="N49" s="21"/>
      <c r="O49" s="21"/>
      <c r="P49" s="21"/>
      <c r="Q49" s="21"/>
      <c r="R49" s="21"/>
    </row>
    <row r="50" spans="8:18" x14ac:dyDescent="0.25">
      <c r="M50" s="21"/>
      <c r="N50" s="21"/>
      <c r="O50" s="21"/>
      <c r="P50" s="21"/>
      <c r="Q50" s="21"/>
      <c r="R50" s="21"/>
    </row>
    <row r="51" spans="8:18" x14ac:dyDescent="0.25">
      <c r="L51" s="21"/>
      <c r="M51" s="21"/>
      <c r="N51" s="21"/>
      <c r="O51" s="21"/>
      <c r="P51" s="21"/>
      <c r="Q51" s="21"/>
    </row>
    <row r="52" spans="8:18" x14ac:dyDescent="0.25">
      <c r="L52" s="21"/>
      <c r="M52" s="21"/>
      <c r="N52" s="21"/>
      <c r="O52" s="21"/>
      <c r="P52" s="21"/>
      <c r="Q52" s="21"/>
    </row>
    <row r="53" spans="8:18" x14ac:dyDescent="0.25">
      <c r="L53" s="21"/>
      <c r="M53" s="21"/>
      <c r="N53" s="21"/>
      <c r="O53" s="21"/>
      <c r="P53" s="21"/>
      <c r="Q53" s="21"/>
    </row>
  </sheetData>
  <sheetProtection sheet="1" objects="1" scenarios="1" selectLockedCells="1"/>
  <mergeCells count="1">
    <mergeCell ref="B5:E6"/>
  </mergeCells>
  <dataValidations count="3">
    <dataValidation type="list" allowBlank="1" showInputMessage="1" showErrorMessage="1" sqref="D7">
      <formula1>"-,Filled,Not filled"</formula1>
    </dataValidation>
    <dataValidation type="list" allowBlank="1" showInputMessage="1" showErrorMessage="1" sqref="D44">
      <formula1>"-,Full recalculation, Simplification at risk sub-module level,Simplification at risk module level,No adjustment"</formula1>
    </dataValidation>
    <dataValidation type="decimal" operator="lessThanOrEqual" allowBlank="1" showErrorMessage="1" errorTitle="Negative value" error="A negative value is expected for the loss-absorbing capacity of TP and DT." sqref="D32:D33">
      <formula1>0</formula1>
    </dataValidation>
  </dataValidations>
  <pageMargins left="0.7" right="0.7" top="0.75" bottom="0.75" header="0.3" footer="0.3"/>
  <pageSetup scale="7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cf5d05-017c-4f03-b1f6-893edf8c1825"/>
    <Publication_x0020_Date xmlns="2b395ac2-8163-4b1c-b2c0-fcf6a8d6604b" xsi:nil="true"/>
    <b687f5c370784be381b55f490b18f6b4 xmlns="46cf5d05-017c-4f03-b1f6-893edf8c1825" xsi:nil="true"/>
    <StartDate xmlns="http://schemas.microsoft.com/sharepoint/v3">2016-05-24T10:09:47+00:00</StartDate>
    <e3b8259dbd224628b8b94cebb83fde6b xmlns="46cf5d05-017c-4f03-b1f6-893edf8c1825" xsi:nil="true"/>
    <m4e5b9a57ee34142859f8aa69e31e7bd xmlns="46cf5d05-017c-4f03-b1f6-893edf8c182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50A1F4-DB59-480D-864A-4B60745D3909}">
  <ds:schemaRefs>
    <ds:schemaRef ds:uri="http://purl.org/dc/dcmitype/"/>
    <ds:schemaRef ds:uri="http://schemas.microsoft.com/office/2006/documentManagement/types"/>
    <ds:schemaRef ds:uri="http://schemas.microsoft.com/sharepoint/v3"/>
    <ds:schemaRef ds:uri="http://schemas.microsoft.com/office/infopath/2007/PartnerControls"/>
    <ds:schemaRef ds:uri="http://purl.org/dc/elements/1.1/"/>
    <ds:schemaRef ds:uri="http://schemas.openxmlformats.org/package/2006/metadata/core-properties"/>
    <ds:schemaRef ds:uri="2b395ac2-8163-4b1c-b2c0-fcf6a8d6604b"/>
    <ds:schemaRef ds:uri="46cf5d05-017c-4f03-b1f6-893edf8c1825"/>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C239B19D-79A7-4896-9F32-C2190CEE5158}">
  <ds:schemaRefs>
    <ds:schemaRef ds:uri="http://schemas.microsoft.com/sharepoint/v3/contenttype/forms"/>
  </ds:schemaRefs>
</ds:datastoreItem>
</file>

<file path=customXml/itemProps3.xml><?xml version="1.0" encoding="utf-8"?>
<ds:datastoreItem xmlns:ds="http://schemas.openxmlformats.org/officeDocument/2006/customXml" ds:itemID="{C340D00D-CAE3-4C0F-916D-CA5C9A6E66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cf5d05-017c-4f03-b1f6-893edf8c1825"/>
    <ds:schemaRef ds:uri="2b395ac2-8163-4b1c-b2c0-fcf6a8d660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5</vt:i4>
      </vt:variant>
    </vt:vector>
  </HeadingPairs>
  <TitlesOfParts>
    <vt:vector size="41" baseType="lpstr">
      <vt:lpstr>I.Information</vt:lpstr>
      <vt:lpstr>I.Index</vt:lpstr>
      <vt:lpstr>P.Participant</vt:lpstr>
      <vt:lpstr>P.Gen</vt:lpstr>
      <vt:lpstr>0.Break</vt:lpstr>
      <vt:lpstr>0.BS</vt:lpstr>
      <vt:lpstr>0.MCR</vt:lpstr>
      <vt:lpstr>0.MCR.Comp</vt:lpstr>
      <vt:lpstr>0.SCR.SF</vt:lpstr>
      <vt:lpstr>0.SCR.PIM</vt:lpstr>
      <vt:lpstr>0.SCR.IM</vt:lpstr>
      <vt:lpstr>0.OF</vt:lpstr>
      <vt:lpstr>0.Assets</vt:lpstr>
      <vt:lpstr>0.Liabilities.Char</vt:lpstr>
      <vt:lpstr>0.Liabilities.CF</vt:lpstr>
      <vt:lpstr>0.LTG</vt:lpstr>
      <vt:lpstr>DH.Break</vt:lpstr>
      <vt:lpstr>DH.BS</vt:lpstr>
      <vt:lpstr>DH.OF</vt:lpstr>
      <vt:lpstr>DH.LTG</vt:lpstr>
      <vt:lpstr>DH.Q</vt:lpstr>
      <vt:lpstr>LY.Break</vt:lpstr>
      <vt:lpstr>LY.BS</vt:lpstr>
      <vt:lpstr>LY.OF</vt:lpstr>
      <vt:lpstr>LY.Assets</vt:lpstr>
      <vt:lpstr>LY.LTG</vt:lpstr>
      <vt:lpstr>LY.Liabilities.CF</vt:lpstr>
      <vt:lpstr>LY.Q</vt:lpstr>
      <vt:lpstr>Der.Break</vt:lpstr>
      <vt:lpstr>D.Derivatives</vt:lpstr>
      <vt:lpstr>LTG.Break</vt:lpstr>
      <vt:lpstr>LTG.LTG</vt:lpstr>
      <vt:lpstr>LTG.Extrapolation</vt:lpstr>
      <vt:lpstr>Break</vt:lpstr>
      <vt:lpstr>O.Overview</vt:lpstr>
      <vt:lpstr>V.Validations</vt:lpstr>
      <vt:lpstr>_ParticipantName</vt:lpstr>
      <vt:lpstr>_SCRMethod</vt:lpstr>
      <vt:lpstr>_Version</vt:lpstr>
      <vt:lpstr>O.PreStressMCR</vt:lpstr>
      <vt:lpstr>O.PreStressSCR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Casper Christophersen</dc:creator>
  <cp:lastModifiedBy>Casper Christophersen</cp:lastModifiedBy>
  <cp:lastPrinted>2016-05-12T11:01:19Z</cp:lastPrinted>
  <dcterms:created xsi:type="dcterms:W3CDTF">2015-10-27T13:07:40Z</dcterms:created>
  <dcterms:modified xsi:type="dcterms:W3CDTF">2016-06-24T15:35:36Z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0x010100F025371A0D5F1846930DBA2C9EDAF56600AFC9069F21C440458F2314C115976576</vt:lpwstr>
  </property>
  <property fmtid="{D5CDD505-2E9C-101B-9397-08002B2CF9AE}" pid="4" name="_AdHocReviewCycleID">
    <vt:i4>-922346099</vt:i4>
  </property>
  <property fmtid="{D5CDD505-2E9C-101B-9397-08002B2CF9AE}" pid="5" name="_EmailSubject">
    <vt:lpwstr> update of Q&amp;A document in ST area of the webpage</vt:lpwstr>
  </property>
  <property fmtid="{D5CDD505-2E9C-101B-9397-08002B2CF9AE}" pid="6" name="_AuthorEmail">
    <vt:lpwstr>Cecilia.MeloFernandes@eiopa.europa.eu</vt:lpwstr>
  </property>
  <property fmtid="{D5CDD505-2E9C-101B-9397-08002B2CF9AE}" pid="7" name="_AuthorEmailDisplayName">
    <vt:lpwstr>Cecilia Melo Fernandes</vt:lpwstr>
  </property>
  <property fmtid="{D5CDD505-2E9C-101B-9397-08002B2CF9AE}" pid="8" name="_PreviousAdHocReviewCycleID">
    <vt:i4>97300142</vt:i4>
  </property>
</Properties>
</file>